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4795" windowHeight="10950"/>
  </bookViews>
  <sheets>
    <sheet name="Output" sheetId="1" r:id="rId1"/>
    <sheet name="NER 6.1.1 (6)" sheetId="20" r:id="rId2"/>
    <sheet name="General Inputs" sheetId="4" r:id="rId3"/>
    <sheet name="Base Capex Actual" sheetId="6" r:id="rId4"/>
    <sheet name="Provisions Actual" sheetId="7" r:id="rId5"/>
    <sheet name="Direct OH Actual" sheetId="8" r:id="rId6"/>
    <sheet name="Indirect OH Actual" sheetId="10" r:id="rId7"/>
    <sheet name="Base Capex Forecast" sheetId="3" r:id="rId8"/>
    <sheet name="Gifted Assets" sheetId="17" r:id="rId9"/>
    <sheet name="Cash Rebates" sheetId="18" r:id="rId10"/>
    <sheet name="Cash Contributions" sheetId="19" r:id="rId11"/>
    <sheet name="Base Capex" sheetId="2" r:id="rId12"/>
    <sheet name="Provisions" sheetId="5" r:id="rId13"/>
    <sheet name="Real Price Change" sheetId="14" r:id="rId14"/>
    <sheet name="Direct Capex" sheetId="21" r:id="rId15"/>
    <sheet name="OH rate" sheetId="13" r:id="rId16"/>
    <sheet name="Direct OH" sheetId="11" r:id="rId17"/>
    <sheet name="Indirect OH" sheetId="12" r:id="rId18"/>
    <sheet name="Total Gross Capex" sheetId="16" r:id="rId19"/>
    <sheet name="Check" sheetId="15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3" hidden="1">[1]PCOR00!#REF!</definedName>
    <definedName name="_BQ4.1" localSheetId="10" hidden="1">[1]PCOR00!#REF!</definedName>
    <definedName name="_BQ4.1" localSheetId="9" hidden="1">[1]PCOR00!#REF!</definedName>
    <definedName name="_BQ4.1" localSheetId="14" hidden="1">[1]PCOR00!#REF!</definedName>
    <definedName name="_BQ4.1" localSheetId="16" hidden="1">[1]PCOR00!#REF!</definedName>
    <definedName name="_BQ4.1" localSheetId="5" hidden="1">[1]PCOR00!#REF!</definedName>
    <definedName name="_BQ4.1" localSheetId="8" hidden="1">[1]PCOR00!#REF!</definedName>
    <definedName name="_BQ4.1" localSheetId="17" hidden="1">[1]PCOR00!#REF!</definedName>
    <definedName name="_BQ4.1" localSheetId="6" hidden="1">[1]PCOR00!#REF!</definedName>
    <definedName name="_BQ4.1" localSheetId="1" hidden="1">[1]PCOR00!#REF!</definedName>
    <definedName name="_BQ4.1" localSheetId="12" hidden="1">[1]PCOR00!#REF!</definedName>
    <definedName name="_BQ4.1" localSheetId="4" hidden="1">[1]PCOR00!#REF!</definedName>
    <definedName name="_BQ4.1" localSheetId="13" hidden="1">[1]PCOR00!#REF!</definedName>
    <definedName name="_BQ4.1" localSheetId="18" hidden="1">[1]PCOR00!#REF!</definedName>
    <definedName name="_BQ4.1" hidden="1">[1]PCOR00!#REF!</definedName>
    <definedName name="_BQ4.19" localSheetId="3" hidden="1">#REF!</definedName>
    <definedName name="_BQ4.19" localSheetId="10" hidden="1">#REF!</definedName>
    <definedName name="_BQ4.19" localSheetId="9" hidden="1">#REF!</definedName>
    <definedName name="_BQ4.19" localSheetId="14" hidden="1">#REF!</definedName>
    <definedName name="_BQ4.19" localSheetId="16" hidden="1">#REF!</definedName>
    <definedName name="_BQ4.19" localSheetId="5" hidden="1">#REF!</definedName>
    <definedName name="_BQ4.19" localSheetId="8" hidden="1">#REF!</definedName>
    <definedName name="_BQ4.19" localSheetId="17" hidden="1">#REF!</definedName>
    <definedName name="_BQ4.19" localSheetId="6" hidden="1">#REF!</definedName>
    <definedName name="_BQ4.19" localSheetId="1" hidden="1">#REF!</definedName>
    <definedName name="_BQ4.19" localSheetId="12" hidden="1">#REF!</definedName>
    <definedName name="_BQ4.19" localSheetId="4" hidden="1">#REF!</definedName>
    <definedName name="_BQ4.19" localSheetId="13" hidden="1">#REF!</definedName>
    <definedName name="_BQ4.19" localSheetId="18" hidden="1">#REF!</definedName>
    <definedName name="_BQ4.19" hidden="1">#REF!</definedName>
    <definedName name="_BQ4.5" localSheetId="3" hidden="1">#REF!</definedName>
    <definedName name="_BQ4.5" localSheetId="10" hidden="1">#REF!</definedName>
    <definedName name="_BQ4.5" localSheetId="9" hidden="1">#REF!</definedName>
    <definedName name="_BQ4.5" localSheetId="14" hidden="1">#REF!</definedName>
    <definedName name="_BQ4.5" localSheetId="16" hidden="1">#REF!</definedName>
    <definedName name="_BQ4.5" localSheetId="5" hidden="1">#REF!</definedName>
    <definedName name="_BQ4.5" localSheetId="8" hidden="1">#REF!</definedName>
    <definedName name="_BQ4.5" localSheetId="17" hidden="1">#REF!</definedName>
    <definedName name="_BQ4.5" localSheetId="6" hidden="1">#REF!</definedName>
    <definedName name="_BQ4.5" localSheetId="1" hidden="1">#REF!</definedName>
    <definedName name="_BQ4.5" localSheetId="12" hidden="1">#REF!</definedName>
    <definedName name="_BQ4.5" localSheetId="4" hidden="1">#REF!</definedName>
    <definedName name="_BQ4.5" localSheetId="13" hidden="1">#REF!</definedName>
    <definedName name="_BQ4.5" localSheetId="18" hidden="1">#REF!</definedName>
    <definedName name="_BQ4.5" hidden="1">#REF!</definedName>
    <definedName name="_BQ4.6" localSheetId="3" hidden="1">#REF!</definedName>
    <definedName name="_BQ4.6" localSheetId="10" hidden="1">#REF!</definedName>
    <definedName name="_BQ4.6" localSheetId="9" hidden="1">#REF!</definedName>
    <definedName name="_BQ4.6" localSheetId="14" hidden="1">#REF!</definedName>
    <definedName name="_BQ4.6" localSheetId="16" hidden="1">#REF!</definedName>
    <definedName name="_BQ4.6" localSheetId="5" hidden="1">#REF!</definedName>
    <definedName name="_BQ4.6" localSheetId="8" hidden="1">#REF!</definedName>
    <definedName name="_BQ4.6" localSheetId="17" hidden="1">#REF!</definedName>
    <definedName name="_BQ4.6" localSheetId="6" hidden="1">#REF!</definedName>
    <definedName name="_BQ4.6" localSheetId="1" hidden="1">#REF!</definedName>
    <definedName name="_BQ4.6" localSheetId="12" hidden="1">#REF!</definedName>
    <definedName name="_BQ4.6" localSheetId="4" hidden="1">#REF!</definedName>
    <definedName name="_BQ4.6" localSheetId="13" hidden="1">#REF!</definedName>
    <definedName name="_BQ4.6" localSheetId="18" hidden="1">#REF!</definedName>
    <definedName name="_BQ4.6" hidden="1">#REF!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Key1" localSheetId="3" hidden="1">#REF!</definedName>
    <definedName name="_Key1" localSheetId="10" hidden="1">#REF!</definedName>
    <definedName name="_Key1" localSheetId="9" hidden="1">#REF!</definedName>
    <definedName name="_Key1" localSheetId="14" hidden="1">#REF!</definedName>
    <definedName name="_Key1" localSheetId="16" hidden="1">#REF!</definedName>
    <definedName name="_Key1" localSheetId="5" hidden="1">#REF!</definedName>
    <definedName name="_Key1" localSheetId="8" hidden="1">#REF!</definedName>
    <definedName name="_Key1" localSheetId="17" hidden="1">#REF!</definedName>
    <definedName name="_Key1" localSheetId="6" hidden="1">#REF!</definedName>
    <definedName name="_Key1" localSheetId="1" hidden="1">#REF!</definedName>
    <definedName name="_Key1" localSheetId="12" hidden="1">#REF!</definedName>
    <definedName name="_Key1" localSheetId="4" hidden="1">#REF!</definedName>
    <definedName name="_Key1" localSheetId="13" hidden="1">#REF!</definedName>
    <definedName name="_Key1" localSheetId="18" hidden="1">#REF!</definedName>
    <definedName name="_Key1" hidden="1">#REF!</definedName>
    <definedName name="_Key2" localSheetId="3" hidden="1">#REF!</definedName>
    <definedName name="_Key2" localSheetId="10" hidden="1">#REF!</definedName>
    <definedName name="_Key2" localSheetId="9" hidden="1">#REF!</definedName>
    <definedName name="_Key2" localSheetId="14" hidden="1">#REF!</definedName>
    <definedName name="_Key2" localSheetId="16" hidden="1">#REF!</definedName>
    <definedName name="_Key2" localSheetId="5" hidden="1">#REF!</definedName>
    <definedName name="_Key2" localSheetId="8" hidden="1">#REF!</definedName>
    <definedName name="_Key2" localSheetId="17" hidden="1">#REF!</definedName>
    <definedName name="_Key2" localSheetId="6" hidden="1">#REF!</definedName>
    <definedName name="_Key2" localSheetId="1" hidden="1">#REF!</definedName>
    <definedName name="_Key2" localSheetId="12" hidden="1">#REF!</definedName>
    <definedName name="_Key2" localSheetId="4" hidden="1">#REF!</definedName>
    <definedName name="_Key2" localSheetId="13" hidden="1">#REF!</definedName>
    <definedName name="_Key2" localSheetId="18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10" hidden="1">#REF!</definedName>
    <definedName name="_Sort" localSheetId="9" hidden="1">#REF!</definedName>
    <definedName name="_Sort" localSheetId="14" hidden="1">#REF!</definedName>
    <definedName name="_Sort" localSheetId="16" hidden="1">#REF!</definedName>
    <definedName name="_Sort" localSheetId="5" hidden="1">#REF!</definedName>
    <definedName name="_Sort" localSheetId="8" hidden="1">#REF!</definedName>
    <definedName name="_Sort" localSheetId="17" hidden="1">#REF!</definedName>
    <definedName name="_Sort" localSheetId="6" hidden="1">#REF!</definedName>
    <definedName name="_Sort" localSheetId="1" hidden="1">#REF!</definedName>
    <definedName name="_Sort" localSheetId="12" hidden="1">#REF!</definedName>
    <definedName name="_Sort" localSheetId="4" hidden="1">#REF!</definedName>
    <definedName name="_Sort" localSheetId="13" hidden="1">#REF!</definedName>
    <definedName name="_Sort" localSheetId="18" hidden="1">#REF!</definedName>
    <definedName name="_Sort" hidden="1">#REF!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2" hidden="1">{#N/A,#N/A,FALSE,"SUM QTR 3";#N/A,#N/A,FALSE,"Detail QTR 3 (w_o ly)"}</definedName>
    <definedName name="as" hidden="1">{#N/A,#N/A,FALSE,"SUM QTR 3";#N/A,#N/A,FALSE,"Detail QTR 3 (w_o ly)"}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'[2]Reco Sheet for Fcast'!$I$9:$J$9</definedName>
    <definedName name="BEx001CNWHJ5RULCSFM36ZCGJ1UH" hidden="1">'[2]Reco Sheet for Fcast'!$F$11:$G$11</definedName>
    <definedName name="BEx004791UAJIJSN57OT7YBLNP82" hidden="1">'[2]Reco Sheet for Fcast'!$H$2:$I$2</definedName>
    <definedName name="BEx008P2NVFDLBHL7IZ5WTMVOQ1F" localSheetId="3" hidden="1">'[3]AMI P &amp; L'!#REF!</definedName>
    <definedName name="BEx008P2NVFDLBHL7IZ5WTMVOQ1F" localSheetId="10" hidden="1">'[3]AMI P &amp; L'!#REF!</definedName>
    <definedName name="BEx008P2NVFDLBHL7IZ5WTMVOQ1F" localSheetId="9" hidden="1">'[3]AMI P &amp; L'!#REF!</definedName>
    <definedName name="BEx008P2NVFDLBHL7IZ5WTMVOQ1F" localSheetId="14" hidden="1">'[3]AMI P &amp; L'!#REF!</definedName>
    <definedName name="BEx008P2NVFDLBHL7IZ5WTMVOQ1F" localSheetId="16" hidden="1">'[3]AMI P &amp; L'!#REF!</definedName>
    <definedName name="BEx008P2NVFDLBHL7IZ5WTMVOQ1F" localSheetId="5" hidden="1">'[3]AMI P &amp; L'!#REF!</definedName>
    <definedName name="BEx008P2NVFDLBHL7IZ5WTMVOQ1F" localSheetId="8" hidden="1">'[3]AMI P &amp; L'!#REF!</definedName>
    <definedName name="BEx008P2NVFDLBHL7IZ5WTMVOQ1F" localSheetId="17" hidden="1">'[3]AMI P &amp; L'!#REF!</definedName>
    <definedName name="BEx008P2NVFDLBHL7IZ5WTMVOQ1F" localSheetId="6" hidden="1">'[3]AMI P &amp; L'!#REF!</definedName>
    <definedName name="BEx008P2NVFDLBHL7IZ5WTMVOQ1F" localSheetId="1" hidden="1">'[3]AMI P &amp; L'!#REF!</definedName>
    <definedName name="BEx008P2NVFDLBHL7IZ5WTMVOQ1F" localSheetId="12" hidden="1">'[3]AMI P &amp; L'!#REF!</definedName>
    <definedName name="BEx008P2NVFDLBHL7IZ5WTMVOQ1F" localSheetId="4" hidden="1">'[3]AMI P &amp; L'!#REF!</definedName>
    <definedName name="BEx008P2NVFDLBHL7IZ5WTMVOQ1F" localSheetId="13" hidden="1">'[3]AMI P &amp; L'!#REF!</definedName>
    <definedName name="BEx008P2NVFDLBHL7IZ5WTMVOQ1F" localSheetId="18" hidden="1">'[3]AMI P &amp; L'!#REF!</definedName>
    <definedName name="BEx008P2NVFDLBHL7IZ5WTMVOQ1F" hidden="1">'[3]AMI P &amp; L'!#REF!</definedName>
    <definedName name="BEx009G00IN0JUIAQ4WE9NHTMQE2" hidden="1">'[2]Reco Sheet for Fcast'!$I$8:$J$8</definedName>
    <definedName name="BEx00DXTY2JDVGWQKV8H7FG4SV30" hidden="1">'[2]Reco Sheet for Fcast'!$F$11:$G$11</definedName>
    <definedName name="BEx00GHLTYRH5N2S6P78YW1CD30N" hidden="1">'[2]Reco Sheet for Fcast'!$F$11:$G$11</definedName>
    <definedName name="BEx00GMYF28R2S8B9QVCX2Q0MFKY" localSheetId="3" hidden="1">#REF!</definedName>
    <definedName name="BEx00GMYF28R2S8B9QVCX2Q0MFKY" localSheetId="10" hidden="1">#REF!</definedName>
    <definedName name="BEx00GMYF28R2S8B9QVCX2Q0MFKY" localSheetId="9" hidden="1">#REF!</definedName>
    <definedName name="BEx00GMYF28R2S8B9QVCX2Q0MFKY" localSheetId="14" hidden="1">#REF!</definedName>
    <definedName name="BEx00GMYF28R2S8B9QVCX2Q0MFKY" localSheetId="16" hidden="1">#REF!</definedName>
    <definedName name="BEx00GMYF28R2S8B9QVCX2Q0MFKY" localSheetId="5" hidden="1">#REF!</definedName>
    <definedName name="BEx00GMYF28R2S8B9QVCX2Q0MFKY" localSheetId="8" hidden="1">#REF!</definedName>
    <definedName name="BEx00GMYF28R2S8B9QVCX2Q0MFKY" localSheetId="17" hidden="1">#REF!</definedName>
    <definedName name="BEx00GMYF28R2S8B9QVCX2Q0MFKY" localSheetId="6" hidden="1">#REF!</definedName>
    <definedName name="BEx00GMYF28R2S8B9QVCX2Q0MFKY" localSheetId="1" hidden="1">#REF!</definedName>
    <definedName name="BEx00GMYF28R2S8B9QVCX2Q0MFKY" localSheetId="12" hidden="1">#REF!</definedName>
    <definedName name="BEx00GMYF28R2S8B9QVCX2Q0MFKY" localSheetId="4" hidden="1">#REF!</definedName>
    <definedName name="BEx00GMYF28R2S8B9QVCX2Q0MFKY" localSheetId="13" hidden="1">#REF!</definedName>
    <definedName name="BEx00GMYF28R2S8B9QVCX2Q0MFKY" localSheetId="18" hidden="1">#REF!</definedName>
    <definedName name="BEx00GMYF28R2S8B9QVCX2Q0MFKY" hidden="1">#REF!</definedName>
    <definedName name="BEx00JC31DY11L45SEU4B10BIN6W" hidden="1">'[2]Reco Sheet for Fcast'!$K$2</definedName>
    <definedName name="BEx00KZHZBHP3TDV1YMX4B19B95O" localSheetId="3" hidden="1">'[3]AMI P &amp; L'!#REF!</definedName>
    <definedName name="BEx00KZHZBHP3TDV1YMX4B19B95O" localSheetId="10" hidden="1">'[3]AMI P &amp; L'!#REF!</definedName>
    <definedName name="BEx00KZHZBHP3TDV1YMX4B19B95O" localSheetId="9" hidden="1">'[3]AMI P &amp; L'!#REF!</definedName>
    <definedName name="BEx00KZHZBHP3TDV1YMX4B19B95O" localSheetId="14" hidden="1">'[3]AMI P &amp; L'!#REF!</definedName>
    <definedName name="BEx00KZHZBHP3TDV1YMX4B19B95O" localSheetId="16" hidden="1">'[3]AMI P &amp; L'!#REF!</definedName>
    <definedName name="BEx00KZHZBHP3TDV1YMX4B19B95O" localSheetId="5" hidden="1">'[3]AMI P &amp; L'!#REF!</definedName>
    <definedName name="BEx00KZHZBHP3TDV1YMX4B19B95O" localSheetId="8" hidden="1">'[3]AMI P &amp; L'!#REF!</definedName>
    <definedName name="BEx00KZHZBHP3TDV1YMX4B19B95O" localSheetId="17" hidden="1">'[3]AMI P &amp; L'!#REF!</definedName>
    <definedName name="BEx00KZHZBHP3TDV1YMX4B19B95O" localSheetId="6" hidden="1">'[3]AMI P &amp; L'!#REF!</definedName>
    <definedName name="BEx00KZHZBHP3TDV1YMX4B19B95O" localSheetId="1" hidden="1">'[3]AMI P &amp; L'!#REF!</definedName>
    <definedName name="BEx00KZHZBHP3TDV1YMX4B19B95O" localSheetId="12" hidden="1">'[3]AMI P &amp; L'!#REF!</definedName>
    <definedName name="BEx00KZHZBHP3TDV1YMX4B19B95O" localSheetId="4" hidden="1">'[3]AMI P &amp; L'!#REF!</definedName>
    <definedName name="BEx00KZHZBHP3TDV1YMX4B19B95O" localSheetId="13" hidden="1">'[3]AMI P &amp; L'!#REF!</definedName>
    <definedName name="BEx00KZHZBHP3TDV1YMX4B19B95O" localSheetId="18" hidden="1">'[3]AMI P &amp; L'!#REF!</definedName>
    <definedName name="BEx00KZHZBHP3TDV1YMX4B19B95O" hidden="1">'[3]AMI P &amp; L'!#REF!</definedName>
    <definedName name="BEx00SH8T8K9VNC04KJ9YSNO5IDF" localSheetId="3" hidden="1">#REF!</definedName>
    <definedName name="BEx00SH8T8K9VNC04KJ9YSNO5IDF" localSheetId="10" hidden="1">#REF!</definedName>
    <definedName name="BEx00SH8T8K9VNC04KJ9YSNO5IDF" localSheetId="9" hidden="1">#REF!</definedName>
    <definedName name="BEx00SH8T8K9VNC04KJ9YSNO5IDF" localSheetId="14" hidden="1">#REF!</definedName>
    <definedName name="BEx00SH8T8K9VNC04KJ9YSNO5IDF" localSheetId="16" hidden="1">#REF!</definedName>
    <definedName name="BEx00SH8T8K9VNC04KJ9YSNO5IDF" localSheetId="5" hidden="1">#REF!</definedName>
    <definedName name="BEx00SH8T8K9VNC04KJ9YSNO5IDF" localSheetId="8" hidden="1">#REF!</definedName>
    <definedName name="BEx00SH8T8K9VNC04KJ9YSNO5IDF" localSheetId="17" hidden="1">#REF!</definedName>
    <definedName name="BEx00SH8T8K9VNC04KJ9YSNO5IDF" localSheetId="6" hidden="1">#REF!</definedName>
    <definedName name="BEx00SH8T8K9VNC04KJ9YSNO5IDF" localSheetId="1" hidden="1">#REF!</definedName>
    <definedName name="BEx00SH8T8K9VNC04KJ9YSNO5IDF" localSheetId="12" hidden="1">#REF!</definedName>
    <definedName name="BEx00SH8T8K9VNC04KJ9YSNO5IDF" localSheetId="4" hidden="1">#REF!</definedName>
    <definedName name="BEx00SH8T8K9VNC04KJ9YSNO5IDF" localSheetId="13" hidden="1">#REF!</definedName>
    <definedName name="BEx00SH8T8K9VNC04KJ9YSNO5IDF" localSheetId="18" hidden="1">#REF!</definedName>
    <definedName name="BEx00SH8T8K9VNC04KJ9YSNO5IDF" hidden="1">#REF!</definedName>
    <definedName name="BEx00T2T2FQT46NJL0L8MDKW11ZY" localSheetId="3" hidden="1">#REF!</definedName>
    <definedName name="BEx00T2T2FQT46NJL0L8MDKW11ZY" localSheetId="10" hidden="1">#REF!</definedName>
    <definedName name="BEx00T2T2FQT46NJL0L8MDKW11ZY" localSheetId="9" hidden="1">#REF!</definedName>
    <definedName name="BEx00T2T2FQT46NJL0L8MDKW11ZY" localSheetId="14" hidden="1">#REF!</definedName>
    <definedName name="BEx00T2T2FQT46NJL0L8MDKW11ZY" localSheetId="16" hidden="1">#REF!</definedName>
    <definedName name="BEx00T2T2FQT46NJL0L8MDKW11ZY" localSheetId="5" hidden="1">#REF!</definedName>
    <definedName name="BEx00T2T2FQT46NJL0L8MDKW11ZY" localSheetId="8" hidden="1">#REF!</definedName>
    <definedName name="BEx00T2T2FQT46NJL0L8MDKW11ZY" localSheetId="17" hidden="1">#REF!</definedName>
    <definedName name="BEx00T2T2FQT46NJL0L8MDKW11ZY" localSheetId="6" hidden="1">#REF!</definedName>
    <definedName name="BEx00T2T2FQT46NJL0L8MDKW11ZY" localSheetId="1" hidden="1">#REF!</definedName>
    <definedName name="BEx00T2T2FQT46NJL0L8MDKW11ZY" localSheetId="12" hidden="1">#REF!</definedName>
    <definedName name="BEx00T2T2FQT46NJL0L8MDKW11ZY" localSheetId="4" hidden="1">#REF!</definedName>
    <definedName name="BEx00T2T2FQT46NJL0L8MDKW11ZY" localSheetId="13" hidden="1">#REF!</definedName>
    <definedName name="BEx00T2T2FQT46NJL0L8MDKW11ZY" localSheetId="18" hidden="1">#REF!</definedName>
    <definedName name="BEx00T2T2FQT46NJL0L8MDKW11ZY" hidden="1">#REF!</definedName>
    <definedName name="BEx00WOACHDXJ6I70WQ2OGP79902" localSheetId="3" hidden="1">#REF!</definedName>
    <definedName name="BEx00WOACHDXJ6I70WQ2OGP79902" localSheetId="10" hidden="1">#REF!</definedName>
    <definedName name="BEx00WOACHDXJ6I70WQ2OGP79902" localSheetId="9" hidden="1">#REF!</definedName>
    <definedName name="BEx00WOACHDXJ6I70WQ2OGP79902" localSheetId="14" hidden="1">#REF!</definedName>
    <definedName name="BEx00WOACHDXJ6I70WQ2OGP79902" localSheetId="16" hidden="1">#REF!</definedName>
    <definedName name="BEx00WOACHDXJ6I70WQ2OGP79902" localSheetId="5" hidden="1">#REF!</definedName>
    <definedName name="BEx00WOACHDXJ6I70WQ2OGP79902" localSheetId="8" hidden="1">#REF!</definedName>
    <definedName name="BEx00WOACHDXJ6I70WQ2OGP79902" localSheetId="17" hidden="1">#REF!</definedName>
    <definedName name="BEx00WOACHDXJ6I70WQ2OGP79902" localSheetId="6" hidden="1">#REF!</definedName>
    <definedName name="BEx00WOACHDXJ6I70WQ2OGP79902" localSheetId="1" hidden="1">#REF!</definedName>
    <definedName name="BEx00WOACHDXJ6I70WQ2OGP79902" localSheetId="12" hidden="1">#REF!</definedName>
    <definedName name="BEx00WOACHDXJ6I70WQ2OGP79902" localSheetId="4" hidden="1">#REF!</definedName>
    <definedName name="BEx00WOACHDXJ6I70WQ2OGP79902" localSheetId="13" hidden="1">#REF!</definedName>
    <definedName name="BEx00WOACHDXJ6I70WQ2OGP79902" localSheetId="18" hidden="1">#REF!</definedName>
    <definedName name="BEx00WOACHDXJ6I70WQ2OGP79902" hidden="1">#REF!</definedName>
    <definedName name="BEx01DAZE5WX4UTU2TLKODE60MKZ" hidden="1">'[2]Reco Sheet for Fcast'!$F$6:$G$6</definedName>
    <definedName name="BEx01HY6E3GJ66ABU5ABN26V6Q13" hidden="1">'[2]Reco Sheet for Fcast'!$G$2</definedName>
    <definedName name="BEx01PW5YQKEGAR8JDDI5OARYXDF" hidden="1">'[2]Reco Sheet for Fcast'!$F$9:$G$9</definedName>
    <definedName name="BEx01XJ94SHJ1YQ7ORPW0RQGKI2H" hidden="1">'[2]Reco Sheet for Fcast'!$F$11:$G$11</definedName>
    <definedName name="BEx02Q08R9G839Q4RFGG9026C7PX" localSheetId="3" hidden="1">'[3]AMI P &amp; L'!#REF!</definedName>
    <definedName name="BEx02Q08R9G839Q4RFGG9026C7PX" localSheetId="10" hidden="1">'[3]AMI P &amp; L'!#REF!</definedName>
    <definedName name="BEx02Q08R9G839Q4RFGG9026C7PX" localSheetId="9" hidden="1">'[3]AMI P &amp; L'!#REF!</definedName>
    <definedName name="BEx02Q08R9G839Q4RFGG9026C7PX" localSheetId="14" hidden="1">'[3]AMI P &amp; L'!#REF!</definedName>
    <definedName name="BEx02Q08R9G839Q4RFGG9026C7PX" localSheetId="16" hidden="1">'[3]AMI P &amp; L'!#REF!</definedName>
    <definedName name="BEx02Q08R9G839Q4RFGG9026C7PX" localSheetId="5" hidden="1">'[3]AMI P &amp; L'!#REF!</definedName>
    <definedName name="BEx02Q08R9G839Q4RFGG9026C7PX" localSheetId="8" hidden="1">'[3]AMI P &amp; L'!#REF!</definedName>
    <definedName name="BEx02Q08R9G839Q4RFGG9026C7PX" localSheetId="17" hidden="1">'[3]AMI P &amp; L'!#REF!</definedName>
    <definedName name="BEx02Q08R9G839Q4RFGG9026C7PX" localSheetId="6" hidden="1">'[3]AMI P &amp; L'!#REF!</definedName>
    <definedName name="BEx02Q08R9G839Q4RFGG9026C7PX" localSheetId="1" hidden="1">'[3]AMI P &amp; L'!#REF!</definedName>
    <definedName name="BEx02Q08R9G839Q4RFGG9026C7PX" localSheetId="12" hidden="1">'[3]AMI P &amp; L'!#REF!</definedName>
    <definedName name="BEx02Q08R9G839Q4RFGG9026C7PX" localSheetId="4" hidden="1">'[3]AMI P &amp; L'!#REF!</definedName>
    <definedName name="BEx02Q08R9G839Q4RFGG9026C7PX" localSheetId="13" hidden="1">'[3]AMI P &amp; L'!#REF!</definedName>
    <definedName name="BEx02Q08R9G839Q4RFGG9026C7PX" localSheetId="18" hidden="1">'[3]AMI P &amp; L'!#REF!</definedName>
    <definedName name="BEx02Q08R9G839Q4RFGG9026C7PX" hidden="1">'[3]AMI P &amp; L'!#REF!</definedName>
    <definedName name="BEx02SEL3Z1QWGAHXDPUA9WLTTPS" hidden="1">'[2]Reco Sheet for Fcast'!$F$11:$G$11</definedName>
    <definedName name="BEx02Y3KJZH5BGDM9QEZ1PVVI114" hidden="1">'[2]Reco Sheet for Fcast'!$F$8:$G$8</definedName>
    <definedName name="BEx0313GRLLASDTVPW5DHTXHE74M" hidden="1">'[2]Reco Sheet for Fcast'!$I$6:$J$6</definedName>
    <definedName name="BEx03PDFJKQW2OHQI7W7CW4LSF2M" localSheetId="3" hidden="1">#REF!</definedName>
    <definedName name="BEx03PDFJKQW2OHQI7W7CW4LSF2M" localSheetId="10" hidden="1">#REF!</definedName>
    <definedName name="BEx03PDFJKQW2OHQI7W7CW4LSF2M" localSheetId="9" hidden="1">#REF!</definedName>
    <definedName name="BEx03PDFJKQW2OHQI7W7CW4LSF2M" localSheetId="14" hidden="1">#REF!</definedName>
    <definedName name="BEx03PDFJKQW2OHQI7W7CW4LSF2M" localSheetId="16" hidden="1">#REF!</definedName>
    <definedName name="BEx03PDFJKQW2OHQI7W7CW4LSF2M" localSheetId="5" hidden="1">#REF!</definedName>
    <definedName name="BEx03PDFJKQW2OHQI7W7CW4LSF2M" localSheetId="8" hidden="1">#REF!</definedName>
    <definedName name="BEx03PDFJKQW2OHQI7W7CW4LSF2M" localSheetId="17" hidden="1">#REF!</definedName>
    <definedName name="BEx03PDFJKQW2OHQI7W7CW4LSF2M" localSheetId="6" hidden="1">#REF!</definedName>
    <definedName name="BEx03PDFJKQW2OHQI7W7CW4LSF2M" localSheetId="1" hidden="1">#REF!</definedName>
    <definedName name="BEx03PDFJKQW2OHQI7W7CW4LSF2M" localSheetId="12" hidden="1">#REF!</definedName>
    <definedName name="BEx03PDFJKQW2OHQI7W7CW4LSF2M" localSheetId="4" hidden="1">#REF!</definedName>
    <definedName name="BEx03PDFJKQW2OHQI7W7CW4LSF2M" localSheetId="13" hidden="1">#REF!</definedName>
    <definedName name="BEx03PDFJKQW2OHQI7W7CW4LSF2M" localSheetId="18" hidden="1">#REF!</definedName>
    <definedName name="BEx03PDFJKQW2OHQI7W7CW4LSF2M" hidden="1">#REF!</definedName>
    <definedName name="BEx1F0SOZ3H5XUHXD7O01TCR8T6J" hidden="1">'[2]Reco Sheet for Fcast'!$F$10:$G$10</definedName>
    <definedName name="BEx1F9HL824UCNCVZ2U62J4KZCX8" hidden="1">'[2]Reco Sheet for Fcast'!$F$7:$G$7</definedName>
    <definedName name="BEx1FEVSJKTI1Q1Z874QZVFSJSVA" hidden="1">'[2]Reco Sheet for Fcast'!$I$6:$J$6</definedName>
    <definedName name="BEx1FGDRUHHLI1GBHELT4PK0LY4V" hidden="1">'[2]Reco Sheet for Fcast'!$I$9:$J$9</definedName>
    <definedName name="BEx1FGZC85YXCQD4K2C3BXTAVCSE" localSheetId="3" hidden="1">#REF!</definedName>
    <definedName name="BEx1FGZC85YXCQD4K2C3BXTAVCSE" localSheetId="10" hidden="1">#REF!</definedName>
    <definedName name="BEx1FGZC85YXCQD4K2C3BXTAVCSE" localSheetId="9" hidden="1">#REF!</definedName>
    <definedName name="BEx1FGZC85YXCQD4K2C3BXTAVCSE" localSheetId="14" hidden="1">#REF!</definedName>
    <definedName name="BEx1FGZC85YXCQD4K2C3BXTAVCSE" localSheetId="16" hidden="1">#REF!</definedName>
    <definedName name="BEx1FGZC85YXCQD4K2C3BXTAVCSE" localSheetId="5" hidden="1">#REF!</definedName>
    <definedName name="BEx1FGZC85YXCQD4K2C3BXTAVCSE" localSheetId="8" hidden="1">#REF!</definedName>
    <definedName name="BEx1FGZC85YXCQD4K2C3BXTAVCSE" localSheetId="17" hidden="1">#REF!</definedName>
    <definedName name="BEx1FGZC85YXCQD4K2C3BXTAVCSE" localSheetId="6" hidden="1">#REF!</definedName>
    <definedName name="BEx1FGZC85YXCQD4K2C3BXTAVCSE" localSheetId="1" hidden="1">#REF!</definedName>
    <definedName name="BEx1FGZC85YXCQD4K2C3BXTAVCSE" localSheetId="12" hidden="1">#REF!</definedName>
    <definedName name="BEx1FGZC85YXCQD4K2C3BXTAVCSE" localSheetId="4" hidden="1">#REF!</definedName>
    <definedName name="BEx1FGZC85YXCQD4K2C3BXTAVCSE" localSheetId="13" hidden="1">#REF!</definedName>
    <definedName name="BEx1FGZC85YXCQD4K2C3BXTAVCSE" localSheetId="18" hidden="1">#REF!</definedName>
    <definedName name="BEx1FGZC85YXCQD4K2C3BXTAVCSE" hidden="1">#REF!</definedName>
    <definedName name="BEx1FJZ7GKO99IYTP6GGGF7EUL3Z" hidden="1">'[2]Reco Sheet for Fcast'!$I$7:$J$7</definedName>
    <definedName name="BEx1FSDBU7WQN41S8RKJEK69AVRU" hidden="1">'[2]Reco Sheet for Fcast'!$F$6:$G$6</definedName>
    <definedName name="BEx1FZV2CM77TBH1R6YYV9P06KA2" hidden="1">'[2]Reco Sheet for Fcast'!$F$9:$G$9</definedName>
    <definedName name="BEx1G59AY8195JTUM6P18VXUFJ3E" hidden="1">'[2]Reco Sheet for Fcast'!$F$9:$G$9</definedName>
    <definedName name="BEx1GDCLOR3BD5H46U1PH5ECMD66" localSheetId="3" hidden="1">#REF!</definedName>
    <definedName name="BEx1GDCLOR3BD5H46U1PH5ECMD66" localSheetId="10" hidden="1">#REF!</definedName>
    <definedName name="BEx1GDCLOR3BD5H46U1PH5ECMD66" localSheetId="9" hidden="1">#REF!</definedName>
    <definedName name="BEx1GDCLOR3BD5H46U1PH5ECMD66" localSheetId="14" hidden="1">#REF!</definedName>
    <definedName name="BEx1GDCLOR3BD5H46U1PH5ECMD66" localSheetId="16" hidden="1">#REF!</definedName>
    <definedName name="BEx1GDCLOR3BD5H46U1PH5ECMD66" localSheetId="5" hidden="1">#REF!</definedName>
    <definedName name="BEx1GDCLOR3BD5H46U1PH5ECMD66" localSheetId="8" hidden="1">#REF!</definedName>
    <definedName name="BEx1GDCLOR3BD5H46U1PH5ECMD66" localSheetId="17" hidden="1">#REF!</definedName>
    <definedName name="BEx1GDCLOR3BD5H46U1PH5ECMD66" localSheetId="6" hidden="1">#REF!</definedName>
    <definedName name="BEx1GDCLOR3BD5H46U1PH5ECMD66" localSheetId="1" hidden="1">#REF!</definedName>
    <definedName name="BEx1GDCLOR3BD5H46U1PH5ECMD66" localSheetId="12" hidden="1">#REF!</definedName>
    <definedName name="BEx1GDCLOR3BD5H46U1PH5ECMD66" localSheetId="4" hidden="1">#REF!</definedName>
    <definedName name="BEx1GDCLOR3BD5H46U1PH5ECMD66" localSheetId="13" hidden="1">#REF!</definedName>
    <definedName name="BEx1GDCLOR3BD5H46U1PH5ECMD66" localSheetId="18" hidden="1">#REF!</definedName>
    <definedName name="BEx1GDCLOR3BD5H46U1PH5ECMD66" hidden="1">#REF!</definedName>
    <definedName name="BEx1GVBYVO13O10BPURJQKD3L4DD" hidden="1">'[4]Bud Mth'!$I$8:$J$8</definedName>
    <definedName name="BEx1GVMRHFXUP6XYYY9NR12PV5TF" hidden="1">'[2]Reco Sheet for Fcast'!$F$8:$G$8</definedName>
    <definedName name="BEx1H6KIT7BHUH6MDDWC935V9N47" hidden="1">'[2]Reco Sheet for Fcast'!$I$8:$J$8</definedName>
    <definedName name="BEx1H8YTIDTTO90YLC2ZSSNJ7TNN" localSheetId="3" hidden="1">'[5]Capital orders'!#REF!</definedName>
    <definedName name="BEx1H8YTIDTTO90YLC2ZSSNJ7TNN" localSheetId="10" hidden="1">'[5]Capital orders'!#REF!</definedName>
    <definedName name="BEx1H8YTIDTTO90YLC2ZSSNJ7TNN" localSheetId="9" hidden="1">'[5]Capital orders'!#REF!</definedName>
    <definedName name="BEx1H8YTIDTTO90YLC2ZSSNJ7TNN" localSheetId="14" hidden="1">'[5]Capital orders'!#REF!</definedName>
    <definedName name="BEx1H8YTIDTTO90YLC2ZSSNJ7TNN" localSheetId="16" hidden="1">'[5]Capital orders'!#REF!</definedName>
    <definedName name="BEx1H8YTIDTTO90YLC2ZSSNJ7TNN" localSheetId="5" hidden="1">'[5]Capital orders'!#REF!</definedName>
    <definedName name="BEx1H8YTIDTTO90YLC2ZSSNJ7TNN" localSheetId="8" hidden="1">'[5]Capital orders'!#REF!</definedName>
    <definedName name="BEx1H8YTIDTTO90YLC2ZSSNJ7TNN" localSheetId="17" hidden="1">'[5]Capital orders'!#REF!</definedName>
    <definedName name="BEx1H8YTIDTTO90YLC2ZSSNJ7TNN" localSheetId="6" hidden="1">'[5]Capital orders'!#REF!</definedName>
    <definedName name="BEx1H8YTIDTTO90YLC2ZSSNJ7TNN" localSheetId="1" hidden="1">'[5]Capital orders'!#REF!</definedName>
    <definedName name="BEx1H8YTIDTTO90YLC2ZSSNJ7TNN" localSheetId="12" hidden="1">'[5]Capital orders'!#REF!</definedName>
    <definedName name="BEx1H8YTIDTTO90YLC2ZSSNJ7TNN" localSheetId="4" hidden="1">'[5]Capital orders'!#REF!</definedName>
    <definedName name="BEx1H8YTIDTTO90YLC2ZSSNJ7TNN" localSheetId="13" hidden="1">'[5]Capital orders'!#REF!</definedName>
    <definedName name="BEx1H8YTIDTTO90YLC2ZSSNJ7TNN" localSheetId="18" hidden="1">'[5]Capital orders'!#REF!</definedName>
    <definedName name="BEx1H8YTIDTTO90YLC2ZSSNJ7TNN" hidden="1">'[5]Capital orders'!#REF!</definedName>
    <definedName name="BEx1HDGOOJ3SKHYMWUZJ1P0RQZ9N" hidden="1">'[2]Reco Sheet for Fcast'!$H$2:$I$2</definedName>
    <definedName name="BEx1HDM5ZXSJG6JQEMSFV52PZ10V" hidden="1">'[2]Reco Sheet for Fcast'!$I$9:$J$9</definedName>
    <definedName name="BEx1HETBBZVN5F43LKOFMC4QB0CR" hidden="1">'[2]Reco Sheet for Fcast'!$F$9:$G$9</definedName>
    <definedName name="BEx1HGWNWPLNXICOTP90TKQVVE4E" hidden="1">'[2]Reco Sheet for Fcast'!$H$2:$I$2</definedName>
    <definedName name="BEx1HH266WCSRYYOY23LANSAM8Z1" localSheetId="3" hidden="1">#REF!</definedName>
    <definedName name="BEx1HH266WCSRYYOY23LANSAM8Z1" localSheetId="10" hidden="1">#REF!</definedName>
    <definedName name="BEx1HH266WCSRYYOY23LANSAM8Z1" localSheetId="9" hidden="1">#REF!</definedName>
    <definedName name="BEx1HH266WCSRYYOY23LANSAM8Z1" localSheetId="14" hidden="1">#REF!</definedName>
    <definedName name="BEx1HH266WCSRYYOY23LANSAM8Z1" localSheetId="16" hidden="1">#REF!</definedName>
    <definedName name="BEx1HH266WCSRYYOY23LANSAM8Z1" localSheetId="5" hidden="1">#REF!</definedName>
    <definedName name="BEx1HH266WCSRYYOY23LANSAM8Z1" localSheetId="8" hidden="1">#REF!</definedName>
    <definedName name="BEx1HH266WCSRYYOY23LANSAM8Z1" localSheetId="17" hidden="1">#REF!</definedName>
    <definedName name="BEx1HH266WCSRYYOY23LANSAM8Z1" localSheetId="6" hidden="1">#REF!</definedName>
    <definedName name="BEx1HH266WCSRYYOY23LANSAM8Z1" localSheetId="1" hidden="1">#REF!</definedName>
    <definedName name="BEx1HH266WCSRYYOY23LANSAM8Z1" localSheetId="12" hidden="1">#REF!</definedName>
    <definedName name="BEx1HH266WCSRYYOY23LANSAM8Z1" localSheetId="4" hidden="1">#REF!</definedName>
    <definedName name="BEx1HH266WCSRYYOY23LANSAM8Z1" localSheetId="13" hidden="1">#REF!</definedName>
    <definedName name="BEx1HH266WCSRYYOY23LANSAM8Z1" localSheetId="18" hidden="1">#REF!</definedName>
    <definedName name="BEx1HH266WCSRYYOY23LANSAM8Z1" hidden="1">#REF!</definedName>
    <definedName name="BEx1HIPLJZABY0EMUOTZN0EQMDPU" hidden="1">'[2]Reco Sheet for Fcast'!$F$7:$G$7</definedName>
    <definedName name="BEx1HO94JIRX219MPWMB5E5XZ04X" hidden="1">'[2]Reco Sheet for Fcast'!$F$10:$G$10</definedName>
    <definedName name="BEx1HQNF6KHM21E3XLW0NMSSEI9S" hidden="1">'[2]Reco Sheet for Fcast'!$F$9:$G$9</definedName>
    <definedName name="BEx1HSLNWIW4S97ZBYY7I7M5YVH4" hidden="1">'[2]Reco Sheet for Fcast'!$I$8:$J$8</definedName>
    <definedName name="BEx1I4L21EMOYZ97EOEQ30N9KV83" localSheetId="3" hidden="1">#REF!</definedName>
    <definedName name="BEx1I4L21EMOYZ97EOEQ30N9KV83" localSheetId="10" hidden="1">#REF!</definedName>
    <definedName name="BEx1I4L21EMOYZ97EOEQ30N9KV83" localSheetId="9" hidden="1">#REF!</definedName>
    <definedName name="BEx1I4L21EMOYZ97EOEQ30N9KV83" localSheetId="14" hidden="1">#REF!</definedName>
    <definedName name="BEx1I4L21EMOYZ97EOEQ30N9KV83" localSheetId="16" hidden="1">#REF!</definedName>
    <definedName name="BEx1I4L21EMOYZ97EOEQ30N9KV83" localSheetId="5" hidden="1">#REF!</definedName>
    <definedName name="BEx1I4L21EMOYZ97EOEQ30N9KV83" localSheetId="8" hidden="1">#REF!</definedName>
    <definedName name="BEx1I4L21EMOYZ97EOEQ30N9KV83" localSheetId="17" hidden="1">#REF!</definedName>
    <definedName name="BEx1I4L21EMOYZ97EOEQ30N9KV83" localSheetId="6" hidden="1">#REF!</definedName>
    <definedName name="BEx1I4L21EMOYZ97EOEQ30N9KV83" localSheetId="1" hidden="1">#REF!</definedName>
    <definedName name="BEx1I4L21EMOYZ97EOEQ30N9KV83" localSheetId="12" hidden="1">#REF!</definedName>
    <definedName name="BEx1I4L21EMOYZ97EOEQ30N9KV83" localSheetId="4" hidden="1">#REF!</definedName>
    <definedName name="BEx1I4L21EMOYZ97EOEQ30N9KV83" localSheetId="13" hidden="1">#REF!</definedName>
    <definedName name="BEx1I4L21EMOYZ97EOEQ30N9KV83" localSheetId="18" hidden="1">#REF!</definedName>
    <definedName name="BEx1I4L21EMOYZ97EOEQ30N9KV83" hidden="1">#REF!</definedName>
    <definedName name="BEx1I4QKTILCKZUSOJCVZN7SNHL5" hidden="1">'[2]Reco Sheet for Fcast'!$F$6:$G$6</definedName>
    <definedName name="BEx1IE0ZP7RIFM9FI24S9I6AAJ14" hidden="1">'[2]Reco Sheet for Fcast'!$F$15</definedName>
    <definedName name="BEx1IGQ5B697MNDOE06MVSR0H58E" hidden="1">'[2]Reco Sheet for Fcast'!$F$11:$G$11</definedName>
    <definedName name="BEx1IKRPW8MLB9Y485M1TL2IT9SH" hidden="1">'[2]Reco Sheet for Fcast'!$F$15</definedName>
    <definedName name="BEx1J0CSSHDJGBJUHVOEMCF2P4DL" hidden="1">'[2]Reco Sheet for Fcast'!$I$9:$J$9</definedName>
    <definedName name="BEx1J6NC9DE7CANGLXQGIAHI2C92" hidden="1">'[2]Reco Sheet for Fcast'!$I$8:$J$8</definedName>
    <definedName name="BEx1J7E8VCGLPYU82QXVUG5N3ZAI" localSheetId="3" hidden="1">'[3]AMI P &amp; L'!#REF!</definedName>
    <definedName name="BEx1J7E8VCGLPYU82QXVUG5N3ZAI" localSheetId="10" hidden="1">'[3]AMI P &amp; L'!#REF!</definedName>
    <definedName name="BEx1J7E8VCGLPYU82QXVUG5N3ZAI" localSheetId="9" hidden="1">'[3]AMI P &amp; L'!#REF!</definedName>
    <definedName name="BEx1J7E8VCGLPYU82QXVUG5N3ZAI" localSheetId="14" hidden="1">'[3]AMI P &amp; L'!#REF!</definedName>
    <definedName name="BEx1J7E8VCGLPYU82QXVUG5N3ZAI" localSheetId="16" hidden="1">'[3]AMI P &amp; L'!#REF!</definedName>
    <definedName name="BEx1J7E8VCGLPYU82QXVUG5N3ZAI" localSheetId="5" hidden="1">'[3]AMI P &amp; L'!#REF!</definedName>
    <definedName name="BEx1J7E8VCGLPYU82QXVUG5N3ZAI" localSheetId="8" hidden="1">'[3]AMI P &amp; L'!#REF!</definedName>
    <definedName name="BEx1J7E8VCGLPYU82QXVUG5N3ZAI" localSheetId="17" hidden="1">'[3]AMI P &amp; L'!#REF!</definedName>
    <definedName name="BEx1J7E8VCGLPYU82QXVUG5N3ZAI" localSheetId="6" hidden="1">'[3]AMI P &amp; L'!#REF!</definedName>
    <definedName name="BEx1J7E8VCGLPYU82QXVUG5N3ZAI" localSheetId="1" hidden="1">'[3]AMI P &amp; L'!#REF!</definedName>
    <definedName name="BEx1J7E8VCGLPYU82QXVUG5N3ZAI" localSheetId="12" hidden="1">'[3]AMI P &amp; L'!#REF!</definedName>
    <definedName name="BEx1J7E8VCGLPYU82QXVUG5N3ZAI" localSheetId="4" hidden="1">'[3]AMI P &amp; L'!#REF!</definedName>
    <definedName name="BEx1J7E8VCGLPYU82QXVUG5N3ZAI" localSheetId="13" hidden="1">'[3]AMI P &amp; L'!#REF!</definedName>
    <definedName name="BEx1J7E8VCGLPYU82QXVUG5N3ZAI" localSheetId="18" hidden="1">'[3]AMI P &amp; L'!#REF!</definedName>
    <definedName name="BEx1J7E8VCGLPYU82QXVUG5N3ZAI" hidden="1">'[3]AMI P &amp; L'!#REF!</definedName>
    <definedName name="BEx1JGE2YQWH8S25USOY08XVGO0D" hidden="1">'[2]Reco Sheet for Fcast'!$I$10:$J$10</definedName>
    <definedName name="BEx1JJJC9T1W7HY4V7HP1S1W4JO1" hidden="1">'[2]Reco Sheet for Fcast'!$F$10:$G$10</definedName>
    <definedName name="BEx1JKKZSJ7DI4PTFVI9VVFMB1X2" hidden="1">'[2]Reco Sheet for Fcast'!$F$6:$G$6</definedName>
    <definedName name="BEx1JPJ2JSOQN114PESLM5AHS817" localSheetId="3" hidden="1">#REF!</definedName>
    <definedName name="BEx1JPJ2JSOQN114PESLM5AHS817" localSheetId="10" hidden="1">#REF!</definedName>
    <definedName name="BEx1JPJ2JSOQN114PESLM5AHS817" localSheetId="9" hidden="1">#REF!</definedName>
    <definedName name="BEx1JPJ2JSOQN114PESLM5AHS817" localSheetId="14" hidden="1">#REF!</definedName>
    <definedName name="BEx1JPJ2JSOQN114PESLM5AHS817" localSheetId="16" hidden="1">#REF!</definedName>
    <definedName name="BEx1JPJ2JSOQN114PESLM5AHS817" localSheetId="5" hidden="1">#REF!</definedName>
    <definedName name="BEx1JPJ2JSOQN114PESLM5AHS817" localSheetId="8" hidden="1">#REF!</definedName>
    <definedName name="BEx1JPJ2JSOQN114PESLM5AHS817" localSheetId="17" hidden="1">#REF!</definedName>
    <definedName name="BEx1JPJ2JSOQN114PESLM5AHS817" localSheetId="6" hidden="1">#REF!</definedName>
    <definedName name="BEx1JPJ2JSOQN114PESLM5AHS817" localSheetId="1" hidden="1">#REF!</definedName>
    <definedName name="BEx1JPJ2JSOQN114PESLM5AHS817" localSheetId="12" hidden="1">#REF!</definedName>
    <definedName name="BEx1JPJ2JSOQN114PESLM5AHS817" localSheetId="4" hidden="1">#REF!</definedName>
    <definedName name="BEx1JPJ2JSOQN114PESLM5AHS817" localSheetId="13" hidden="1">#REF!</definedName>
    <definedName name="BEx1JPJ2JSOQN114PESLM5AHS817" localSheetId="18" hidden="1">#REF!</definedName>
    <definedName name="BEx1JPJ2JSOQN114PESLM5AHS817" hidden="1">#REF!</definedName>
    <definedName name="BEx1JUBQFRVMASSFK4B3V0AD7YP9" hidden="1">'[2]Reco Sheet for Fcast'!$I$7:$J$7</definedName>
    <definedName name="BEx1JXBM5W4YRWNQ0P95QQS6JWD6" hidden="1">'[2]Reco Sheet for Fcast'!$I$6:$J$6</definedName>
    <definedName name="BEx1KGY9QEHZ9QSARMQUTQKRK4UX" hidden="1">'[2]Reco Sheet for Fcast'!$I$8:$J$8</definedName>
    <definedName name="BEx1KKP1ELIF2UII2FWVGL7M1X7J" hidden="1">'[2]Reco Sheet for Fcast'!$F$10:$G$10</definedName>
    <definedName name="BEx1KUVWMB0QCWA3RBE4CADFVRIS" hidden="1">'[2]Reco Sheet for Fcast'!$F$15</definedName>
    <definedName name="BEx1KZZC3KMOCVC65KUPQLQG4VI6" localSheetId="3" hidden="1">'[5]Capital orders'!#REF!</definedName>
    <definedName name="BEx1KZZC3KMOCVC65KUPQLQG4VI6" localSheetId="10" hidden="1">'[5]Capital orders'!#REF!</definedName>
    <definedName name="BEx1KZZC3KMOCVC65KUPQLQG4VI6" localSheetId="9" hidden="1">'[5]Capital orders'!#REF!</definedName>
    <definedName name="BEx1KZZC3KMOCVC65KUPQLQG4VI6" localSheetId="14" hidden="1">'[5]Capital orders'!#REF!</definedName>
    <definedName name="BEx1KZZC3KMOCVC65KUPQLQG4VI6" localSheetId="16" hidden="1">'[5]Capital orders'!#REF!</definedName>
    <definedName name="BEx1KZZC3KMOCVC65KUPQLQG4VI6" localSheetId="5" hidden="1">'[5]Capital orders'!#REF!</definedName>
    <definedName name="BEx1KZZC3KMOCVC65KUPQLQG4VI6" localSheetId="8" hidden="1">'[5]Capital orders'!#REF!</definedName>
    <definedName name="BEx1KZZC3KMOCVC65KUPQLQG4VI6" localSheetId="17" hidden="1">'[5]Capital orders'!#REF!</definedName>
    <definedName name="BEx1KZZC3KMOCVC65KUPQLQG4VI6" localSheetId="6" hidden="1">'[5]Capital orders'!#REF!</definedName>
    <definedName name="BEx1KZZC3KMOCVC65KUPQLQG4VI6" localSheetId="1" hidden="1">'[5]Capital orders'!#REF!</definedName>
    <definedName name="BEx1KZZC3KMOCVC65KUPQLQG4VI6" localSheetId="12" hidden="1">'[5]Capital orders'!#REF!</definedName>
    <definedName name="BEx1KZZC3KMOCVC65KUPQLQG4VI6" localSheetId="4" hidden="1">'[5]Capital orders'!#REF!</definedName>
    <definedName name="BEx1KZZC3KMOCVC65KUPQLQG4VI6" localSheetId="13" hidden="1">'[5]Capital orders'!#REF!</definedName>
    <definedName name="BEx1KZZC3KMOCVC65KUPQLQG4VI6" localSheetId="18" hidden="1">'[5]Capital orders'!#REF!</definedName>
    <definedName name="BEx1KZZC3KMOCVC65KUPQLQG4VI6" hidden="1">'[5]Capital orders'!#REF!</definedName>
    <definedName name="BEx1L2OG1SDFK2TPXELJ77YP4NI2" hidden="1">'[2]Reco Sheet for Fcast'!$I$7:$J$7</definedName>
    <definedName name="BEx1L6Q60MWRDJB4L20LK0XPA0Z2" hidden="1">'[2]Reco Sheet for Fcast'!$I$9:$J$9</definedName>
    <definedName name="BEx1LD63FP2Z4BR9TKSHOZW9KKZ5" hidden="1">'[2]Reco Sheet for Fcast'!$G$2</definedName>
    <definedName name="BEx1LDMB9RW982DUILM2WPT5VWQ3" hidden="1">'[2]Reco Sheet for Fcast'!$H$2:$I$2</definedName>
    <definedName name="BEx1LRPGDQCOEMW8YT80J1XCDCIV" hidden="1">'[2]Reco Sheet for Fcast'!$F$6:$G$6</definedName>
    <definedName name="BEx1LRUSJW4JG54X07QWD9R27WV9" localSheetId="3" hidden="1">'[3]AMI P &amp; L'!#REF!</definedName>
    <definedName name="BEx1LRUSJW4JG54X07QWD9R27WV9" localSheetId="10" hidden="1">'[3]AMI P &amp; L'!#REF!</definedName>
    <definedName name="BEx1LRUSJW4JG54X07QWD9R27WV9" localSheetId="9" hidden="1">'[3]AMI P &amp; L'!#REF!</definedName>
    <definedName name="BEx1LRUSJW4JG54X07QWD9R27WV9" localSheetId="14" hidden="1">'[3]AMI P &amp; L'!#REF!</definedName>
    <definedName name="BEx1LRUSJW4JG54X07QWD9R27WV9" localSheetId="16" hidden="1">'[3]AMI P &amp; L'!#REF!</definedName>
    <definedName name="BEx1LRUSJW4JG54X07QWD9R27WV9" localSheetId="5" hidden="1">'[3]AMI P &amp; L'!#REF!</definedName>
    <definedName name="BEx1LRUSJW4JG54X07QWD9R27WV9" localSheetId="8" hidden="1">'[3]AMI P &amp; L'!#REF!</definedName>
    <definedName name="BEx1LRUSJW4JG54X07QWD9R27WV9" localSheetId="17" hidden="1">'[3]AMI P &amp; L'!#REF!</definedName>
    <definedName name="BEx1LRUSJW4JG54X07QWD9R27WV9" localSheetId="6" hidden="1">'[3]AMI P &amp; L'!#REF!</definedName>
    <definedName name="BEx1LRUSJW4JG54X07QWD9R27WV9" localSheetId="1" hidden="1">'[3]AMI P &amp; L'!#REF!</definedName>
    <definedName name="BEx1LRUSJW4JG54X07QWD9R27WV9" localSheetId="12" hidden="1">'[3]AMI P &amp; L'!#REF!</definedName>
    <definedName name="BEx1LRUSJW4JG54X07QWD9R27WV9" localSheetId="4" hidden="1">'[3]AMI P &amp; L'!#REF!</definedName>
    <definedName name="BEx1LRUSJW4JG54X07QWD9R27WV9" localSheetId="13" hidden="1">'[3]AMI P &amp; L'!#REF!</definedName>
    <definedName name="BEx1LRUSJW4JG54X07QWD9R27WV9" localSheetId="18" hidden="1">'[3]AMI P &amp; L'!#REF!</definedName>
    <definedName name="BEx1LRUSJW4JG54X07QWD9R27WV9" hidden="1">'[3]AMI P &amp; L'!#REF!</definedName>
    <definedName name="BEx1M1WBK5T0LP1AK2JYV6W87ID6" hidden="1">'[2]Reco Sheet for Fcast'!$F$10:$G$10</definedName>
    <definedName name="BEx1M2CEKIG7U2M98E8QT7PXKFJI" localSheetId="3" hidden="1">#REF!</definedName>
    <definedName name="BEx1M2CEKIG7U2M98E8QT7PXKFJI" localSheetId="10" hidden="1">#REF!</definedName>
    <definedName name="BEx1M2CEKIG7U2M98E8QT7PXKFJI" localSheetId="9" hidden="1">#REF!</definedName>
    <definedName name="BEx1M2CEKIG7U2M98E8QT7PXKFJI" localSheetId="14" hidden="1">#REF!</definedName>
    <definedName name="BEx1M2CEKIG7U2M98E8QT7PXKFJI" localSheetId="16" hidden="1">#REF!</definedName>
    <definedName name="BEx1M2CEKIG7U2M98E8QT7PXKFJI" localSheetId="5" hidden="1">#REF!</definedName>
    <definedName name="BEx1M2CEKIG7U2M98E8QT7PXKFJI" localSheetId="8" hidden="1">#REF!</definedName>
    <definedName name="BEx1M2CEKIG7U2M98E8QT7PXKFJI" localSheetId="17" hidden="1">#REF!</definedName>
    <definedName name="BEx1M2CEKIG7U2M98E8QT7PXKFJI" localSheetId="6" hidden="1">#REF!</definedName>
    <definedName name="BEx1M2CEKIG7U2M98E8QT7PXKFJI" localSheetId="1" hidden="1">#REF!</definedName>
    <definedName name="BEx1M2CEKIG7U2M98E8QT7PXKFJI" localSheetId="12" hidden="1">#REF!</definedName>
    <definedName name="BEx1M2CEKIG7U2M98E8QT7PXKFJI" localSheetId="4" hidden="1">#REF!</definedName>
    <definedName name="BEx1M2CEKIG7U2M98E8QT7PXKFJI" localSheetId="13" hidden="1">#REF!</definedName>
    <definedName name="BEx1M2CEKIG7U2M98E8QT7PXKFJI" localSheetId="18" hidden="1">#REF!</definedName>
    <definedName name="BEx1M2CEKIG7U2M98E8QT7PXKFJI" hidden="1">#REF!</definedName>
    <definedName name="BEx1M51HHDYGIT8PON7U8ICL2S95" hidden="1">'[2]Reco Sheet for Fcast'!$F$10:$G$10</definedName>
    <definedName name="BEx1M9DVXW1QKW4BT3H733BJ74CE" localSheetId="3" hidden="1">#REF!</definedName>
    <definedName name="BEx1M9DVXW1QKW4BT3H733BJ74CE" localSheetId="10" hidden="1">#REF!</definedName>
    <definedName name="BEx1M9DVXW1QKW4BT3H733BJ74CE" localSheetId="9" hidden="1">#REF!</definedName>
    <definedName name="BEx1M9DVXW1QKW4BT3H733BJ74CE" localSheetId="14" hidden="1">#REF!</definedName>
    <definedName name="BEx1M9DVXW1QKW4BT3H733BJ74CE" localSheetId="16" hidden="1">#REF!</definedName>
    <definedName name="BEx1M9DVXW1QKW4BT3H733BJ74CE" localSheetId="5" hidden="1">#REF!</definedName>
    <definedName name="BEx1M9DVXW1QKW4BT3H733BJ74CE" localSheetId="8" hidden="1">#REF!</definedName>
    <definedName name="BEx1M9DVXW1QKW4BT3H733BJ74CE" localSheetId="17" hidden="1">#REF!</definedName>
    <definedName name="BEx1M9DVXW1QKW4BT3H733BJ74CE" localSheetId="6" hidden="1">#REF!</definedName>
    <definedName name="BEx1M9DVXW1QKW4BT3H733BJ74CE" localSheetId="1" hidden="1">#REF!</definedName>
    <definedName name="BEx1M9DVXW1QKW4BT3H733BJ74CE" localSheetId="12" hidden="1">#REF!</definedName>
    <definedName name="BEx1M9DVXW1QKW4BT3H733BJ74CE" localSheetId="4" hidden="1">#REF!</definedName>
    <definedName name="BEx1M9DVXW1QKW4BT3H733BJ74CE" localSheetId="13" hidden="1">#REF!</definedName>
    <definedName name="BEx1M9DVXW1QKW4BT3H733BJ74CE" localSheetId="18" hidden="1">#REF!</definedName>
    <definedName name="BEx1M9DVXW1QKW4BT3H733BJ74CE" hidden="1">#REF!</definedName>
    <definedName name="BEx1MJVIWNE5X8L7TRVWT9WWEUBJ" localSheetId="3" hidden="1">#REF!</definedName>
    <definedName name="BEx1MJVIWNE5X8L7TRVWT9WWEUBJ" localSheetId="10" hidden="1">#REF!</definedName>
    <definedName name="BEx1MJVIWNE5X8L7TRVWT9WWEUBJ" localSheetId="9" hidden="1">#REF!</definedName>
    <definedName name="BEx1MJVIWNE5X8L7TRVWT9WWEUBJ" localSheetId="14" hidden="1">#REF!</definedName>
    <definedName name="BEx1MJVIWNE5X8L7TRVWT9WWEUBJ" localSheetId="16" hidden="1">#REF!</definedName>
    <definedName name="BEx1MJVIWNE5X8L7TRVWT9WWEUBJ" localSheetId="5" hidden="1">#REF!</definedName>
    <definedName name="BEx1MJVIWNE5X8L7TRVWT9WWEUBJ" localSheetId="8" hidden="1">#REF!</definedName>
    <definedName name="BEx1MJVIWNE5X8L7TRVWT9WWEUBJ" localSheetId="17" hidden="1">#REF!</definedName>
    <definedName name="BEx1MJVIWNE5X8L7TRVWT9WWEUBJ" localSheetId="6" hidden="1">#REF!</definedName>
    <definedName name="BEx1MJVIWNE5X8L7TRVWT9WWEUBJ" localSheetId="1" hidden="1">#REF!</definedName>
    <definedName name="BEx1MJVIWNE5X8L7TRVWT9WWEUBJ" localSheetId="12" hidden="1">#REF!</definedName>
    <definedName name="BEx1MJVIWNE5X8L7TRVWT9WWEUBJ" localSheetId="4" hidden="1">#REF!</definedName>
    <definedName name="BEx1MJVIWNE5X8L7TRVWT9WWEUBJ" localSheetId="13" hidden="1">#REF!</definedName>
    <definedName name="BEx1MJVIWNE5X8L7TRVWT9WWEUBJ" localSheetId="18" hidden="1">#REF!</definedName>
    <definedName name="BEx1MJVIWNE5X8L7TRVWT9WWEUBJ" hidden="1">#REF!</definedName>
    <definedName name="BEx1MMFAHNWB5B2QUWBELI39PCEY" hidden="1">'[4]Bud Mth'!$C$15:$D$29</definedName>
    <definedName name="BEx1MTRKKVCHOZ0YGID6HZ49LJTO" localSheetId="3" hidden="1">'[3]AMI P &amp; L'!#REF!</definedName>
    <definedName name="BEx1MTRKKVCHOZ0YGID6HZ49LJTO" localSheetId="10" hidden="1">'[3]AMI P &amp; L'!#REF!</definedName>
    <definedName name="BEx1MTRKKVCHOZ0YGID6HZ49LJTO" localSheetId="9" hidden="1">'[3]AMI P &amp; L'!#REF!</definedName>
    <definedName name="BEx1MTRKKVCHOZ0YGID6HZ49LJTO" localSheetId="14" hidden="1">'[3]AMI P &amp; L'!#REF!</definedName>
    <definedName name="BEx1MTRKKVCHOZ0YGID6HZ49LJTO" localSheetId="16" hidden="1">'[3]AMI P &amp; L'!#REF!</definedName>
    <definedName name="BEx1MTRKKVCHOZ0YGID6HZ49LJTO" localSheetId="5" hidden="1">'[3]AMI P &amp; L'!#REF!</definedName>
    <definedName name="BEx1MTRKKVCHOZ0YGID6HZ49LJTO" localSheetId="8" hidden="1">'[3]AMI P &amp; L'!#REF!</definedName>
    <definedName name="BEx1MTRKKVCHOZ0YGID6HZ49LJTO" localSheetId="17" hidden="1">'[3]AMI P &amp; L'!#REF!</definedName>
    <definedName name="BEx1MTRKKVCHOZ0YGID6HZ49LJTO" localSheetId="6" hidden="1">'[3]AMI P &amp; L'!#REF!</definedName>
    <definedName name="BEx1MTRKKVCHOZ0YGID6HZ49LJTO" localSheetId="1" hidden="1">'[3]AMI P &amp; L'!#REF!</definedName>
    <definedName name="BEx1MTRKKVCHOZ0YGID6HZ49LJTO" localSheetId="12" hidden="1">'[3]AMI P &amp; L'!#REF!</definedName>
    <definedName name="BEx1MTRKKVCHOZ0YGID6HZ49LJTO" localSheetId="4" hidden="1">'[3]AMI P &amp; L'!#REF!</definedName>
    <definedName name="BEx1MTRKKVCHOZ0YGID6HZ49LJTO" localSheetId="13" hidden="1">'[3]AMI P &amp; L'!#REF!</definedName>
    <definedName name="BEx1MTRKKVCHOZ0YGID6HZ49LJTO" localSheetId="18" hidden="1">'[3]AMI P &amp; L'!#REF!</definedName>
    <definedName name="BEx1MTRKKVCHOZ0YGID6HZ49LJTO" hidden="1">'[3]AMI P &amp; L'!#REF!</definedName>
    <definedName name="BEx1N0CYK8OCCI654CPSXGPO2B4B" localSheetId="3" hidden="1">#REF!</definedName>
    <definedName name="BEx1N0CYK8OCCI654CPSXGPO2B4B" localSheetId="10" hidden="1">#REF!</definedName>
    <definedName name="BEx1N0CYK8OCCI654CPSXGPO2B4B" localSheetId="9" hidden="1">#REF!</definedName>
    <definedName name="BEx1N0CYK8OCCI654CPSXGPO2B4B" localSheetId="14" hidden="1">#REF!</definedName>
    <definedName name="BEx1N0CYK8OCCI654CPSXGPO2B4B" localSheetId="16" hidden="1">#REF!</definedName>
    <definedName name="BEx1N0CYK8OCCI654CPSXGPO2B4B" localSheetId="5" hidden="1">#REF!</definedName>
    <definedName name="BEx1N0CYK8OCCI654CPSXGPO2B4B" localSheetId="8" hidden="1">#REF!</definedName>
    <definedName name="BEx1N0CYK8OCCI654CPSXGPO2B4B" localSheetId="17" hidden="1">#REF!</definedName>
    <definedName name="BEx1N0CYK8OCCI654CPSXGPO2B4B" localSheetId="6" hidden="1">#REF!</definedName>
    <definedName name="BEx1N0CYK8OCCI654CPSXGPO2B4B" localSheetId="1" hidden="1">#REF!</definedName>
    <definedName name="BEx1N0CYK8OCCI654CPSXGPO2B4B" localSheetId="12" hidden="1">#REF!</definedName>
    <definedName name="BEx1N0CYK8OCCI654CPSXGPO2B4B" localSheetId="4" hidden="1">#REF!</definedName>
    <definedName name="BEx1N0CYK8OCCI654CPSXGPO2B4B" localSheetId="13" hidden="1">#REF!</definedName>
    <definedName name="BEx1N0CYK8OCCI654CPSXGPO2B4B" localSheetId="18" hidden="1">#REF!</definedName>
    <definedName name="BEx1N0CYK8OCCI654CPSXGPO2B4B" hidden="1">#REF!</definedName>
    <definedName name="BEx1N3CUJ3UX61X38ZAJVPEN4KMC" hidden="1">'[2]Reco Sheet for Fcast'!$K$2</definedName>
    <definedName name="BEx1NM34KQTO1LDNSAFD1L82UZFG" hidden="1">'[2]Reco Sheet for Fcast'!$F$15</definedName>
    <definedName name="BEx1NO6TXZVOGCUWCCRTXRXWW0XL" hidden="1">'[2]Reco Sheet for Fcast'!$I$10:$J$10</definedName>
    <definedName name="BEx1NS8EU5P9FQV3S0WRTXI5L361" hidden="1">'[2]Reco Sheet for Fcast'!$F$7:$G$7</definedName>
    <definedName name="BEx1NUBX5VUYZFKQH69FN6BTLWCR" hidden="1">'[2]Reco Sheet for Fcast'!$I$7:$J$7</definedName>
    <definedName name="BEx1NZ4K1L8UON80Y2A4RASKWGNP" hidden="1">'[2]Reco Sheet for Fcast'!$F$15:$G$16</definedName>
    <definedName name="BEx1OLAZ915OGYWP0QP1QQWDLCRX" hidden="1">'[2]Reco Sheet for Fcast'!$I$6:$J$6</definedName>
    <definedName name="BEx1OO5ER042IS6IC4TLDI75JNVH" hidden="1">'[2]Reco Sheet for Fcast'!$G$2</definedName>
    <definedName name="BEx1ORG2YMOKTWZPWUQYQFKT95AR" localSheetId="3" hidden="1">#REF!</definedName>
    <definedName name="BEx1ORG2YMOKTWZPWUQYQFKT95AR" localSheetId="10" hidden="1">#REF!</definedName>
    <definedName name="BEx1ORG2YMOKTWZPWUQYQFKT95AR" localSheetId="9" hidden="1">#REF!</definedName>
    <definedName name="BEx1ORG2YMOKTWZPWUQYQFKT95AR" localSheetId="14" hidden="1">#REF!</definedName>
    <definedName name="BEx1ORG2YMOKTWZPWUQYQFKT95AR" localSheetId="16" hidden="1">#REF!</definedName>
    <definedName name="BEx1ORG2YMOKTWZPWUQYQFKT95AR" localSheetId="5" hidden="1">#REF!</definedName>
    <definedName name="BEx1ORG2YMOKTWZPWUQYQFKT95AR" localSheetId="8" hidden="1">#REF!</definedName>
    <definedName name="BEx1ORG2YMOKTWZPWUQYQFKT95AR" localSheetId="17" hidden="1">#REF!</definedName>
    <definedName name="BEx1ORG2YMOKTWZPWUQYQFKT95AR" localSheetId="6" hidden="1">#REF!</definedName>
    <definedName name="BEx1ORG2YMOKTWZPWUQYQFKT95AR" localSheetId="1" hidden="1">#REF!</definedName>
    <definedName name="BEx1ORG2YMOKTWZPWUQYQFKT95AR" localSheetId="12" hidden="1">#REF!</definedName>
    <definedName name="BEx1ORG2YMOKTWZPWUQYQFKT95AR" localSheetId="4" hidden="1">#REF!</definedName>
    <definedName name="BEx1ORG2YMOKTWZPWUQYQFKT95AR" localSheetId="13" hidden="1">#REF!</definedName>
    <definedName name="BEx1ORG2YMOKTWZPWUQYQFKT95AR" localSheetId="18" hidden="1">#REF!</definedName>
    <definedName name="BEx1ORG2YMOKTWZPWUQYQFKT95AR" hidden="1">#REF!</definedName>
    <definedName name="BEx1ORG3LGKCPSRMVQ2O9REG2US8" localSheetId="3" hidden="1">#REF!</definedName>
    <definedName name="BEx1ORG3LGKCPSRMVQ2O9REG2US8" localSheetId="10" hidden="1">#REF!</definedName>
    <definedName name="BEx1ORG3LGKCPSRMVQ2O9REG2US8" localSheetId="9" hidden="1">#REF!</definedName>
    <definedName name="BEx1ORG3LGKCPSRMVQ2O9REG2US8" localSheetId="14" hidden="1">#REF!</definedName>
    <definedName name="BEx1ORG3LGKCPSRMVQ2O9REG2US8" localSheetId="16" hidden="1">#REF!</definedName>
    <definedName name="BEx1ORG3LGKCPSRMVQ2O9REG2US8" localSheetId="5" hidden="1">#REF!</definedName>
    <definedName name="BEx1ORG3LGKCPSRMVQ2O9REG2US8" localSheetId="8" hidden="1">#REF!</definedName>
    <definedName name="BEx1ORG3LGKCPSRMVQ2O9REG2US8" localSheetId="17" hidden="1">#REF!</definedName>
    <definedName name="BEx1ORG3LGKCPSRMVQ2O9REG2US8" localSheetId="6" hidden="1">#REF!</definedName>
    <definedName name="BEx1ORG3LGKCPSRMVQ2O9REG2US8" localSheetId="1" hidden="1">#REF!</definedName>
    <definedName name="BEx1ORG3LGKCPSRMVQ2O9REG2US8" localSheetId="12" hidden="1">#REF!</definedName>
    <definedName name="BEx1ORG3LGKCPSRMVQ2O9REG2US8" localSheetId="4" hidden="1">#REF!</definedName>
    <definedName name="BEx1ORG3LGKCPSRMVQ2O9REG2US8" localSheetId="13" hidden="1">#REF!</definedName>
    <definedName name="BEx1ORG3LGKCPSRMVQ2O9REG2US8" localSheetId="18" hidden="1">#REF!</definedName>
    <definedName name="BEx1ORG3LGKCPSRMVQ2O9REG2US8" hidden="1">#REF!</definedName>
    <definedName name="BEx1OTE54CBSUT8FWKRALEDCUWN4" hidden="1">'[2]Reco Sheet for Fcast'!$F$11:$G$11</definedName>
    <definedName name="BEx1OVSMPADTX95QUOX34KZQ8EDY" hidden="1">'[2]Reco Sheet for Fcast'!$I$11:$J$11</definedName>
    <definedName name="BEx1OX544IO9FQJI7YYQGZCEHB3O" hidden="1">'[2]Reco Sheet for Fcast'!$I$8:$J$8</definedName>
    <definedName name="BEx1OY6SVEUT2EQ26P7EKEND342G" hidden="1">'[2]Reco Sheet for Fcast'!$I$9:$J$9</definedName>
    <definedName name="BEx1OYN1LPIPI12O9G6F7QAOS9T4" hidden="1">'[2]Reco Sheet for Fcast'!$I$7:$J$7</definedName>
    <definedName name="BEx1P1HHKJA799O3YZXQAX6KFH58" hidden="1">'[2]Reco Sheet for Fcast'!$F$6:$G$6</definedName>
    <definedName name="BEx1P34W467WGPOXPK292QFJIPHJ" hidden="1">'[2]Reco Sheet for Fcast'!$H$2:$I$2</definedName>
    <definedName name="BEx1P34WRUTVZPX177UUQ9BT3Q9X" localSheetId="3" hidden="1">'[5]Capital orders'!#REF!</definedName>
    <definedName name="BEx1P34WRUTVZPX177UUQ9BT3Q9X" localSheetId="10" hidden="1">'[5]Capital orders'!#REF!</definedName>
    <definedName name="BEx1P34WRUTVZPX177UUQ9BT3Q9X" localSheetId="9" hidden="1">'[5]Capital orders'!#REF!</definedName>
    <definedName name="BEx1P34WRUTVZPX177UUQ9BT3Q9X" localSheetId="14" hidden="1">'[5]Capital orders'!#REF!</definedName>
    <definedName name="BEx1P34WRUTVZPX177UUQ9BT3Q9X" localSheetId="16" hidden="1">'[5]Capital orders'!#REF!</definedName>
    <definedName name="BEx1P34WRUTVZPX177UUQ9BT3Q9X" localSheetId="5" hidden="1">'[5]Capital orders'!#REF!</definedName>
    <definedName name="BEx1P34WRUTVZPX177UUQ9BT3Q9X" localSheetId="8" hidden="1">'[5]Capital orders'!#REF!</definedName>
    <definedName name="BEx1P34WRUTVZPX177UUQ9BT3Q9X" localSheetId="17" hidden="1">'[5]Capital orders'!#REF!</definedName>
    <definedName name="BEx1P34WRUTVZPX177UUQ9BT3Q9X" localSheetId="6" hidden="1">'[5]Capital orders'!#REF!</definedName>
    <definedName name="BEx1P34WRUTVZPX177UUQ9BT3Q9X" localSheetId="1" hidden="1">'[5]Capital orders'!#REF!</definedName>
    <definedName name="BEx1P34WRUTVZPX177UUQ9BT3Q9X" localSheetId="12" hidden="1">'[5]Capital orders'!#REF!</definedName>
    <definedName name="BEx1P34WRUTVZPX177UUQ9BT3Q9X" localSheetId="4" hidden="1">'[5]Capital orders'!#REF!</definedName>
    <definedName name="BEx1P34WRUTVZPX177UUQ9BT3Q9X" localSheetId="13" hidden="1">'[5]Capital orders'!#REF!</definedName>
    <definedName name="BEx1P34WRUTVZPX177UUQ9BT3Q9X" localSheetId="18" hidden="1">'[5]Capital orders'!#REF!</definedName>
    <definedName name="BEx1P34WRUTVZPX177UUQ9BT3Q9X" hidden="1">'[5]Capital orders'!#REF!</definedName>
    <definedName name="BEx1P7S1J4TKGVJ43C2Q2R3M9WRB" hidden="1">'[2]Reco Sheet for Fcast'!$I$6:$J$6</definedName>
    <definedName name="BEx1PA11BLPVZM8RC5BL46WX8YB5" hidden="1">'[2]Reco Sheet for Fcast'!$F$8:$G$8</definedName>
    <definedName name="BEx1PARXRTD8C90CTHDGZ2MZ48RR" localSheetId="3" hidden="1">#REF!</definedName>
    <definedName name="BEx1PARXRTD8C90CTHDGZ2MZ48RR" localSheetId="10" hidden="1">#REF!</definedName>
    <definedName name="BEx1PARXRTD8C90CTHDGZ2MZ48RR" localSheetId="9" hidden="1">#REF!</definedName>
    <definedName name="BEx1PARXRTD8C90CTHDGZ2MZ48RR" localSheetId="14" hidden="1">#REF!</definedName>
    <definedName name="BEx1PARXRTD8C90CTHDGZ2MZ48RR" localSheetId="16" hidden="1">#REF!</definedName>
    <definedName name="BEx1PARXRTD8C90CTHDGZ2MZ48RR" localSheetId="5" hidden="1">#REF!</definedName>
    <definedName name="BEx1PARXRTD8C90CTHDGZ2MZ48RR" localSheetId="8" hidden="1">#REF!</definedName>
    <definedName name="BEx1PARXRTD8C90CTHDGZ2MZ48RR" localSheetId="17" hidden="1">#REF!</definedName>
    <definedName name="BEx1PARXRTD8C90CTHDGZ2MZ48RR" localSheetId="6" hidden="1">#REF!</definedName>
    <definedName name="BEx1PARXRTD8C90CTHDGZ2MZ48RR" localSheetId="1" hidden="1">#REF!</definedName>
    <definedName name="BEx1PARXRTD8C90CTHDGZ2MZ48RR" localSheetId="12" hidden="1">#REF!</definedName>
    <definedName name="BEx1PARXRTD8C90CTHDGZ2MZ48RR" localSheetId="4" hidden="1">#REF!</definedName>
    <definedName name="BEx1PARXRTD8C90CTHDGZ2MZ48RR" localSheetId="13" hidden="1">#REF!</definedName>
    <definedName name="BEx1PARXRTD8C90CTHDGZ2MZ48RR" localSheetId="18" hidden="1">#REF!</definedName>
    <definedName name="BEx1PARXRTD8C90CTHDGZ2MZ48RR" hidden="1">#REF!</definedName>
    <definedName name="BEx1PBZ4BEFIPGMQXT9T8S4PZ2IM" hidden="1">'[2]Reco Sheet for Fcast'!$F$10:$G$10</definedName>
    <definedName name="BEx1PLF2CFSXBZPVI6CJ534EIJDN" hidden="1">'[2]Reco Sheet for Fcast'!$I$8:$J$8</definedName>
    <definedName name="BEx1PMWZB2DO6EM9BKLUICZJ65HD" hidden="1">'[2]Reco Sheet for Fcast'!$I$10:$J$10</definedName>
    <definedName name="BEx1QA54J2A4I7IBQR19BTY28ZMR" hidden="1">'[2]Reco Sheet for Fcast'!$I$10:$J$10</definedName>
    <definedName name="BEx1QL2UM89QA546C0N5UAES7FWW" localSheetId="3" hidden="1">#REF!</definedName>
    <definedName name="BEx1QL2UM89QA546C0N5UAES7FWW" localSheetId="10" hidden="1">#REF!</definedName>
    <definedName name="BEx1QL2UM89QA546C0N5UAES7FWW" localSheetId="9" hidden="1">#REF!</definedName>
    <definedName name="BEx1QL2UM89QA546C0N5UAES7FWW" localSheetId="14" hidden="1">#REF!</definedName>
    <definedName name="BEx1QL2UM89QA546C0N5UAES7FWW" localSheetId="16" hidden="1">#REF!</definedName>
    <definedName name="BEx1QL2UM89QA546C0N5UAES7FWW" localSheetId="5" hidden="1">#REF!</definedName>
    <definedName name="BEx1QL2UM89QA546C0N5UAES7FWW" localSheetId="8" hidden="1">#REF!</definedName>
    <definedName name="BEx1QL2UM89QA546C0N5UAES7FWW" localSheetId="17" hidden="1">#REF!</definedName>
    <definedName name="BEx1QL2UM89QA546C0N5UAES7FWW" localSheetId="6" hidden="1">#REF!</definedName>
    <definedName name="BEx1QL2UM89QA546C0N5UAES7FWW" localSheetId="1" hidden="1">#REF!</definedName>
    <definedName name="BEx1QL2UM89QA546C0N5UAES7FWW" localSheetId="12" hidden="1">#REF!</definedName>
    <definedName name="BEx1QL2UM89QA546C0N5UAES7FWW" localSheetId="4" hidden="1">#REF!</definedName>
    <definedName name="BEx1QL2UM89QA546C0N5UAES7FWW" localSheetId="13" hidden="1">#REF!</definedName>
    <definedName name="BEx1QL2UM89QA546C0N5UAES7FWW" localSheetId="18" hidden="1">#REF!</definedName>
    <definedName name="BEx1QL2UM89QA546C0N5UAES7FWW" hidden="1">#REF!</definedName>
    <definedName name="BEx1QM4PKKBHXHR5BZ2NON028UYL" localSheetId="3" hidden="1">#REF!</definedName>
    <definedName name="BEx1QM4PKKBHXHR5BZ2NON028UYL" localSheetId="10" hidden="1">#REF!</definedName>
    <definedName name="BEx1QM4PKKBHXHR5BZ2NON028UYL" localSheetId="9" hidden="1">#REF!</definedName>
    <definedName name="BEx1QM4PKKBHXHR5BZ2NON028UYL" localSheetId="14" hidden="1">#REF!</definedName>
    <definedName name="BEx1QM4PKKBHXHR5BZ2NON028UYL" localSheetId="16" hidden="1">#REF!</definedName>
    <definedName name="BEx1QM4PKKBHXHR5BZ2NON028UYL" localSheetId="5" hidden="1">#REF!</definedName>
    <definedName name="BEx1QM4PKKBHXHR5BZ2NON028UYL" localSheetId="8" hidden="1">#REF!</definedName>
    <definedName name="BEx1QM4PKKBHXHR5BZ2NON028UYL" localSheetId="17" hidden="1">#REF!</definedName>
    <definedName name="BEx1QM4PKKBHXHR5BZ2NON028UYL" localSheetId="6" hidden="1">#REF!</definedName>
    <definedName name="BEx1QM4PKKBHXHR5BZ2NON028UYL" localSheetId="1" hidden="1">#REF!</definedName>
    <definedName name="BEx1QM4PKKBHXHR5BZ2NON028UYL" localSheetId="12" hidden="1">#REF!</definedName>
    <definedName name="BEx1QM4PKKBHXHR5BZ2NON028UYL" localSheetId="4" hidden="1">#REF!</definedName>
    <definedName name="BEx1QM4PKKBHXHR5BZ2NON028UYL" localSheetId="13" hidden="1">#REF!</definedName>
    <definedName name="BEx1QM4PKKBHXHR5BZ2NON028UYL" localSheetId="18" hidden="1">#REF!</definedName>
    <definedName name="BEx1QM4PKKBHXHR5BZ2NON028UYL" hidden="1">#REF!</definedName>
    <definedName name="BEx1QMQAHG3KQUK59DVM68SWKZIZ" hidden="1">'[2]Reco Sheet for Fcast'!$I$10:$J$10</definedName>
    <definedName name="BEx1R9YFKJCMSEST8OVCAO5E47FO" hidden="1">'[2]Reco Sheet for Fcast'!$F$9:$G$9</definedName>
    <definedName name="BEx1RBGC06B3T52OIC0EQ1KGVP1I" hidden="1">'[2]Reco Sheet for Fcast'!$F$10:$G$10</definedName>
    <definedName name="BEx1RHLLW599ZLQG0S5YT7QI63BA" localSheetId="3" hidden="1">'[5]Capital orders'!#REF!</definedName>
    <definedName name="BEx1RHLLW599ZLQG0S5YT7QI63BA" localSheetId="10" hidden="1">'[5]Capital orders'!#REF!</definedName>
    <definedName name="BEx1RHLLW599ZLQG0S5YT7QI63BA" localSheetId="9" hidden="1">'[5]Capital orders'!#REF!</definedName>
    <definedName name="BEx1RHLLW599ZLQG0S5YT7QI63BA" localSheetId="14" hidden="1">'[5]Capital orders'!#REF!</definedName>
    <definedName name="BEx1RHLLW599ZLQG0S5YT7QI63BA" localSheetId="16" hidden="1">'[5]Capital orders'!#REF!</definedName>
    <definedName name="BEx1RHLLW599ZLQG0S5YT7QI63BA" localSheetId="5" hidden="1">'[5]Capital orders'!#REF!</definedName>
    <definedName name="BEx1RHLLW599ZLQG0S5YT7QI63BA" localSheetId="8" hidden="1">'[5]Capital orders'!#REF!</definedName>
    <definedName name="BEx1RHLLW599ZLQG0S5YT7QI63BA" localSheetId="17" hidden="1">'[5]Capital orders'!#REF!</definedName>
    <definedName name="BEx1RHLLW599ZLQG0S5YT7QI63BA" localSheetId="6" hidden="1">'[5]Capital orders'!#REF!</definedName>
    <definedName name="BEx1RHLLW599ZLQG0S5YT7QI63BA" localSheetId="1" hidden="1">'[5]Capital orders'!#REF!</definedName>
    <definedName name="BEx1RHLLW599ZLQG0S5YT7QI63BA" localSheetId="12" hidden="1">'[5]Capital orders'!#REF!</definedName>
    <definedName name="BEx1RHLLW599ZLQG0S5YT7QI63BA" localSheetId="4" hidden="1">'[5]Capital orders'!#REF!</definedName>
    <definedName name="BEx1RHLLW599ZLQG0S5YT7QI63BA" localSheetId="13" hidden="1">'[5]Capital orders'!#REF!</definedName>
    <definedName name="BEx1RHLLW599ZLQG0S5YT7QI63BA" localSheetId="18" hidden="1">'[5]Capital orders'!#REF!</definedName>
    <definedName name="BEx1RHLLW599ZLQG0S5YT7QI63BA" hidden="1">'[5]Capital orders'!#REF!</definedName>
    <definedName name="BEx1RRC7X4NI1CU4EO5XYE2GVARJ" hidden="1">'[2]Reco Sheet for Fcast'!$I$11:$J$11</definedName>
    <definedName name="BEx1RZA1NCGT832L7EMR7GMF588W" hidden="1">'[2]Reco Sheet for Fcast'!$I$10:$J$10</definedName>
    <definedName name="BEx1S0XGIPUSZQUCSGWSK10GKW7Y" hidden="1">'[2]Reco Sheet for Fcast'!$F$8:$G$8</definedName>
    <definedName name="BEx1S3BSDAKCI9LVFYLTM3MJY3BE" localSheetId="3" hidden="1">'[5]Capital orders'!#REF!</definedName>
    <definedName name="BEx1S3BSDAKCI9LVFYLTM3MJY3BE" localSheetId="10" hidden="1">'[5]Capital orders'!#REF!</definedName>
    <definedName name="BEx1S3BSDAKCI9LVFYLTM3MJY3BE" localSheetId="9" hidden="1">'[5]Capital orders'!#REF!</definedName>
    <definedName name="BEx1S3BSDAKCI9LVFYLTM3MJY3BE" localSheetId="14" hidden="1">'[5]Capital orders'!#REF!</definedName>
    <definedName name="BEx1S3BSDAKCI9LVFYLTM3MJY3BE" localSheetId="16" hidden="1">'[5]Capital orders'!#REF!</definedName>
    <definedName name="BEx1S3BSDAKCI9LVFYLTM3MJY3BE" localSheetId="5" hidden="1">'[5]Capital orders'!#REF!</definedName>
    <definedName name="BEx1S3BSDAKCI9LVFYLTM3MJY3BE" localSheetId="8" hidden="1">'[5]Capital orders'!#REF!</definedName>
    <definedName name="BEx1S3BSDAKCI9LVFYLTM3MJY3BE" localSheetId="17" hidden="1">'[5]Capital orders'!#REF!</definedName>
    <definedName name="BEx1S3BSDAKCI9LVFYLTM3MJY3BE" localSheetId="6" hidden="1">'[5]Capital orders'!#REF!</definedName>
    <definedName name="BEx1S3BSDAKCI9LVFYLTM3MJY3BE" localSheetId="1" hidden="1">'[5]Capital orders'!#REF!</definedName>
    <definedName name="BEx1S3BSDAKCI9LVFYLTM3MJY3BE" localSheetId="12" hidden="1">'[5]Capital orders'!#REF!</definedName>
    <definedName name="BEx1S3BSDAKCI9LVFYLTM3MJY3BE" localSheetId="4" hidden="1">'[5]Capital orders'!#REF!</definedName>
    <definedName name="BEx1S3BSDAKCI9LVFYLTM3MJY3BE" localSheetId="13" hidden="1">'[5]Capital orders'!#REF!</definedName>
    <definedName name="BEx1S3BSDAKCI9LVFYLTM3MJY3BE" localSheetId="18" hidden="1">'[5]Capital orders'!#REF!</definedName>
    <definedName name="BEx1S3BSDAKCI9LVFYLTM3MJY3BE" hidden="1">'[5]Capital orders'!#REF!</definedName>
    <definedName name="BEx1S5VFNKIXHTTCWSV60UC50EZ8" hidden="1">'[2]Reco Sheet for Fcast'!$I$7:$J$7</definedName>
    <definedName name="BEx1SEKAWOQJB87D3XQKKK1S7Q7X" localSheetId="3" hidden="1">#REF!</definedName>
    <definedName name="BEx1SEKAWOQJB87D3XQKKK1S7Q7X" localSheetId="10" hidden="1">#REF!</definedName>
    <definedName name="BEx1SEKAWOQJB87D3XQKKK1S7Q7X" localSheetId="9" hidden="1">#REF!</definedName>
    <definedName name="BEx1SEKAWOQJB87D3XQKKK1S7Q7X" localSheetId="14" hidden="1">#REF!</definedName>
    <definedName name="BEx1SEKAWOQJB87D3XQKKK1S7Q7X" localSheetId="16" hidden="1">#REF!</definedName>
    <definedName name="BEx1SEKAWOQJB87D3XQKKK1S7Q7X" localSheetId="5" hidden="1">#REF!</definedName>
    <definedName name="BEx1SEKAWOQJB87D3XQKKK1S7Q7X" localSheetId="8" hidden="1">#REF!</definedName>
    <definedName name="BEx1SEKAWOQJB87D3XQKKK1S7Q7X" localSheetId="17" hidden="1">#REF!</definedName>
    <definedName name="BEx1SEKAWOQJB87D3XQKKK1S7Q7X" localSheetId="6" hidden="1">#REF!</definedName>
    <definedName name="BEx1SEKAWOQJB87D3XQKKK1S7Q7X" localSheetId="1" hidden="1">#REF!</definedName>
    <definedName name="BEx1SEKAWOQJB87D3XQKKK1S7Q7X" localSheetId="12" hidden="1">#REF!</definedName>
    <definedName name="BEx1SEKAWOQJB87D3XQKKK1S7Q7X" localSheetId="4" hidden="1">#REF!</definedName>
    <definedName name="BEx1SEKAWOQJB87D3XQKKK1S7Q7X" localSheetId="13" hidden="1">#REF!</definedName>
    <definedName name="BEx1SEKAWOQJB87D3XQKKK1S7Q7X" localSheetId="18" hidden="1">#REF!</definedName>
    <definedName name="BEx1SEKAWOQJB87D3XQKKK1S7Q7X" hidden="1">#REF!</definedName>
    <definedName name="BEx1SK3U02H0RGKEYXW7ZMCEOF3V" hidden="1">'[2]Reco Sheet for Fcast'!$E$2:$F$2</definedName>
    <definedName name="BEx1SL0D3RL9MNMJMKKSCKHRMB2U" localSheetId="3" hidden="1">#REF!</definedName>
    <definedName name="BEx1SL0D3RL9MNMJMKKSCKHRMB2U" localSheetId="10" hidden="1">#REF!</definedName>
    <definedName name="BEx1SL0D3RL9MNMJMKKSCKHRMB2U" localSheetId="9" hidden="1">#REF!</definedName>
    <definedName name="BEx1SL0D3RL9MNMJMKKSCKHRMB2U" localSheetId="14" hidden="1">#REF!</definedName>
    <definedName name="BEx1SL0D3RL9MNMJMKKSCKHRMB2U" localSheetId="16" hidden="1">#REF!</definedName>
    <definedName name="BEx1SL0D3RL9MNMJMKKSCKHRMB2U" localSheetId="5" hidden="1">#REF!</definedName>
    <definedName name="BEx1SL0D3RL9MNMJMKKSCKHRMB2U" localSheetId="8" hidden="1">#REF!</definedName>
    <definedName name="BEx1SL0D3RL9MNMJMKKSCKHRMB2U" localSheetId="17" hidden="1">#REF!</definedName>
    <definedName name="BEx1SL0D3RL9MNMJMKKSCKHRMB2U" localSheetId="6" hidden="1">#REF!</definedName>
    <definedName name="BEx1SL0D3RL9MNMJMKKSCKHRMB2U" localSheetId="1" hidden="1">#REF!</definedName>
    <definedName name="BEx1SL0D3RL9MNMJMKKSCKHRMB2U" localSheetId="12" hidden="1">#REF!</definedName>
    <definedName name="BEx1SL0D3RL9MNMJMKKSCKHRMB2U" localSheetId="4" hidden="1">#REF!</definedName>
    <definedName name="BEx1SL0D3RL9MNMJMKKSCKHRMB2U" localSheetId="13" hidden="1">#REF!</definedName>
    <definedName name="BEx1SL0D3RL9MNMJMKKSCKHRMB2U" localSheetId="18" hidden="1">#REF!</definedName>
    <definedName name="BEx1SL0D3RL9MNMJMKKSCKHRMB2U" hidden="1">#REF!</definedName>
    <definedName name="BEx1SSNEZINBJT29QVS62VS1THT4" hidden="1">'[2]Reco Sheet for Fcast'!$F$9:$G$9</definedName>
    <definedName name="BEx1STULPAG4G6PQYHP3DRYTPCHJ" localSheetId="3" hidden="1">'[5]Capital orders'!#REF!</definedName>
    <definedName name="BEx1STULPAG4G6PQYHP3DRYTPCHJ" localSheetId="10" hidden="1">'[5]Capital orders'!#REF!</definedName>
    <definedName name="BEx1STULPAG4G6PQYHP3DRYTPCHJ" localSheetId="9" hidden="1">'[5]Capital orders'!#REF!</definedName>
    <definedName name="BEx1STULPAG4G6PQYHP3DRYTPCHJ" localSheetId="14" hidden="1">'[5]Capital orders'!#REF!</definedName>
    <definedName name="BEx1STULPAG4G6PQYHP3DRYTPCHJ" localSheetId="16" hidden="1">'[5]Capital orders'!#REF!</definedName>
    <definedName name="BEx1STULPAG4G6PQYHP3DRYTPCHJ" localSheetId="5" hidden="1">'[5]Capital orders'!#REF!</definedName>
    <definedName name="BEx1STULPAG4G6PQYHP3DRYTPCHJ" localSheetId="8" hidden="1">'[5]Capital orders'!#REF!</definedName>
    <definedName name="BEx1STULPAG4G6PQYHP3DRYTPCHJ" localSheetId="17" hidden="1">'[5]Capital orders'!#REF!</definedName>
    <definedName name="BEx1STULPAG4G6PQYHP3DRYTPCHJ" localSheetId="6" hidden="1">'[5]Capital orders'!#REF!</definedName>
    <definedName name="BEx1STULPAG4G6PQYHP3DRYTPCHJ" localSheetId="1" hidden="1">'[5]Capital orders'!#REF!</definedName>
    <definedName name="BEx1STULPAG4G6PQYHP3DRYTPCHJ" localSheetId="12" hidden="1">'[5]Capital orders'!#REF!</definedName>
    <definedName name="BEx1STULPAG4G6PQYHP3DRYTPCHJ" localSheetId="4" hidden="1">'[5]Capital orders'!#REF!</definedName>
    <definedName name="BEx1STULPAG4G6PQYHP3DRYTPCHJ" localSheetId="13" hidden="1">'[5]Capital orders'!#REF!</definedName>
    <definedName name="BEx1STULPAG4G6PQYHP3DRYTPCHJ" localSheetId="18" hidden="1">'[5]Capital orders'!#REF!</definedName>
    <definedName name="BEx1STULPAG4G6PQYHP3DRYTPCHJ" hidden="1">'[5]Capital orders'!#REF!</definedName>
    <definedName name="BEx1SVNCHNANBJIDIQVB8AFK4HAN" localSheetId="3" hidden="1">'[3]AMI P &amp; L'!#REF!</definedName>
    <definedName name="BEx1SVNCHNANBJIDIQVB8AFK4HAN" localSheetId="10" hidden="1">'[3]AMI P &amp; L'!#REF!</definedName>
    <definedName name="BEx1SVNCHNANBJIDIQVB8AFK4HAN" localSheetId="9" hidden="1">'[3]AMI P &amp; L'!#REF!</definedName>
    <definedName name="BEx1SVNCHNANBJIDIQVB8AFK4HAN" localSheetId="14" hidden="1">'[3]AMI P &amp; L'!#REF!</definedName>
    <definedName name="BEx1SVNCHNANBJIDIQVB8AFK4HAN" localSheetId="16" hidden="1">'[3]AMI P &amp; L'!#REF!</definedName>
    <definedName name="BEx1SVNCHNANBJIDIQVB8AFK4HAN" localSheetId="5" hidden="1">'[3]AMI P &amp; L'!#REF!</definedName>
    <definedName name="BEx1SVNCHNANBJIDIQVB8AFK4HAN" localSheetId="8" hidden="1">'[3]AMI P &amp; L'!#REF!</definedName>
    <definedName name="BEx1SVNCHNANBJIDIQVB8AFK4HAN" localSheetId="17" hidden="1">'[3]AMI P &amp; L'!#REF!</definedName>
    <definedName name="BEx1SVNCHNANBJIDIQVB8AFK4HAN" localSheetId="6" hidden="1">'[3]AMI P &amp; L'!#REF!</definedName>
    <definedName name="BEx1SVNCHNANBJIDIQVB8AFK4HAN" localSheetId="1" hidden="1">'[3]AMI P &amp; L'!#REF!</definedName>
    <definedName name="BEx1SVNCHNANBJIDIQVB8AFK4HAN" localSheetId="12" hidden="1">'[3]AMI P &amp; L'!#REF!</definedName>
    <definedName name="BEx1SVNCHNANBJIDIQVB8AFK4HAN" localSheetId="4" hidden="1">'[3]AMI P &amp; L'!#REF!</definedName>
    <definedName name="BEx1SVNCHNANBJIDIQVB8AFK4HAN" localSheetId="13" hidden="1">'[3]AMI P &amp; L'!#REF!</definedName>
    <definedName name="BEx1SVNCHNANBJIDIQVB8AFK4HAN" localSheetId="18" hidden="1">'[3]AMI P &amp; L'!#REF!</definedName>
    <definedName name="BEx1SVNCHNANBJIDIQVB8AFK4HAN" hidden="1">'[3]AMI P &amp; L'!#REF!</definedName>
    <definedName name="BEx1TJ0WLS9O7KNSGIPWTYHDYI1D" localSheetId="3" hidden="1">'[3]AMI P &amp; L'!#REF!</definedName>
    <definedName name="BEx1TJ0WLS9O7KNSGIPWTYHDYI1D" localSheetId="10" hidden="1">'[3]AMI P &amp; L'!#REF!</definedName>
    <definedName name="BEx1TJ0WLS9O7KNSGIPWTYHDYI1D" localSheetId="9" hidden="1">'[3]AMI P &amp; L'!#REF!</definedName>
    <definedName name="BEx1TJ0WLS9O7KNSGIPWTYHDYI1D" localSheetId="14" hidden="1">'[3]AMI P &amp; L'!#REF!</definedName>
    <definedName name="BEx1TJ0WLS9O7KNSGIPWTYHDYI1D" localSheetId="16" hidden="1">'[3]AMI P &amp; L'!#REF!</definedName>
    <definedName name="BEx1TJ0WLS9O7KNSGIPWTYHDYI1D" localSheetId="5" hidden="1">'[3]AMI P &amp; L'!#REF!</definedName>
    <definedName name="BEx1TJ0WLS9O7KNSGIPWTYHDYI1D" localSheetId="8" hidden="1">'[3]AMI P &amp; L'!#REF!</definedName>
    <definedName name="BEx1TJ0WLS9O7KNSGIPWTYHDYI1D" localSheetId="17" hidden="1">'[3]AMI P &amp; L'!#REF!</definedName>
    <definedName name="BEx1TJ0WLS9O7KNSGIPWTYHDYI1D" localSheetId="6" hidden="1">'[3]AMI P &amp; L'!#REF!</definedName>
    <definedName name="BEx1TJ0WLS9O7KNSGIPWTYHDYI1D" localSheetId="1" hidden="1">'[3]AMI P &amp; L'!#REF!</definedName>
    <definedName name="BEx1TJ0WLS9O7KNSGIPWTYHDYI1D" localSheetId="12" hidden="1">'[3]AMI P &amp; L'!#REF!</definedName>
    <definedName name="BEx1TJ0WLS9O7KNSGIPWTYHDYI1D" localSheetId="4" hidden="1">'[3]AMI P &amp; L'!#REF!</definedName>
    <definedName name="BEx1TJ0WLS9O7KNSGIPWTYHDYI1D" localSheetId="13" hidden="1">'[3]AMI P &amp; L'!#REF!</definedName>
    <definedName name="BEx1TJ0WLS9O7KNSGIPWTYHDYI1D" localSheetId="18" hidden="1">'[3]AMI P &amp; L'!#REF!</definedName>
    <definedName name="BEx1TJ0WLS9O7KNSGIPWTYHDYI1D" hidden="1">'[3]AMI P &amp; L'!#REF!</definedName>
    <definedName name="BEx1TYR9YIVMD6E36LEX70E5H1UT" localSheetId="3" hidden="1">#REF!</definedName>
    <definedName name="BEx1TYR9YIVMD6E36LEX70E5H1UT" localSheetId="10" hidden="1">#REF!</definedName>
    <definedName name="BEx1TYR9YIVMD6E36LEX70E5H1UT" localSheetId="9" hidden="1">#REF!</definedName>
    <definedName name="BEx1TYR9YIVMD6E36LEX70E5H1UT" localSheetId="14" hidden="1">#REF!</definedName>
    <definedName name="BEx1TYR9YIVMD6E36LEX70E5H1UT" localSheetId="16" hidden="1">#REF!</definedName>
    <definedName name="BEx1TYR9YIVMD6E36LEX70E5H1UT" localSheetId="5" hidden="1">#REF!</definedName>
    <definedName name="BEx1TYR9YIVMD6E36LEX70E5H1UT" localSheetId="8" hidden="1">#REF!</definedName>
    <definedName name="BEx1TYR9YIVMD6E36LEX70E5H1UT" localSheetId="17" hidden="1">#REF!</definedName>
    <definedName name="BEx1TYR9YIVMD6E36LEX70E5H1UT" localSheetId="6" hidden="1">#REF!</definedName>
    <definedName name="BEx1TYR9YIVMD6E36LEX70E5H1UT" localSheetId="1" hidden="1">#REF!</definedName>
    <definedName name="BEx1TYR9YIVMD6E36LEX70E5H1UT" localSheetId="12" hidden="1">#REF!</definedName>
    <definedName name="BEx1TYR9YIVMD6E36LEX70E5H1UT" localSheetId="4" hidden="1">#REF!</definedName>
    <definedName name="BEx1TYR9YIVMD6E36LEX70E5H1UT" localSheetId="13" hidden="1">#REF!</definedName>
    <definedName name="BEx1TYR9YIVMD6E36LEX70E5H1UT" localSheetId="18" hidden="1">#REF!</definedName>
    <definedName name="BEx1TYR9YIVMD6E36LEX70E5H1UT" hidden="1">#REF!</definedName>
    <definedName name="BEx1U7AVJITLJSXQVVFD7SW3PG16" localSheetId="3" hidden="1">#REF!</definedName>
    <definedName name="BEx1U7AVJITLJSXQVVFD7SW3PG16" localSheetId="10" hidden="1">#REF!</definedName>
    <definedName name="BEx1U7AVJITLJSXQVVFD7SW3PG16" localSheetId="9" hidden="1">#REF!</definedName>
    <definedName name="BEx1U7AVJITLJSXQVVFD7SW3PG16" localSheetId="14" hidden="1">#REF!</definedName>
    <definedName name="BEx1U7AVJITLJSXQVVFD7SW3PG16" localSheetId="16" hidden="1">#REF!</definedName>
    <definedName name="BEx1U7AVJITLJSXQVVFD7SW3PG16" localSheetId="5" hidden="1">#REF!</definedName>
    <definedName name="BEx1U7AVJITLJSXQVVFD7SW3PG16" localSheetId="8" hidden="1">#REF!</definedName>
    <definedName name="BEx1U7AVJITLJSXQVVFD7SW3PG16" localSheetId="17" hidden="1">#REF!</definedName>
    <definedName name="BEx1U7AVJITLJSXQVVFD7SW3PG16" localSheetId="6" hidden="1">#REF!</definedName>
    <definedName name="BEx1U7AVJITLJSXQVVFD7SW3PG16" localSheetId="1" hidden="1">#REF!</definedName>
    <definedName name="BEx1U7AVJITLJSXQVVFD7SW3PG16" localSheetId="12" hidden="1">#REF!</definedName>
    <definedName name="BEx1U7AVJITLJSXQVVFD7SW3PG16" localSheetId="4" hidden="1">#REF!</definedName>
    <definedName name="BEx1U7AVJITLJSXQVVFD7SW3PG16" localSheetId="13" hidden="1">#REF!</definedName>
    <definedName name="BEx1U7AVJITLJSXQVVFD7SW3PG16" localSheetId="18" hidden="1">#REF!</definedName>
    <definedName name="BEx1U7AVJITLJSXQVVFD7SW3PG16" hidden="1">#REF!</definedName>
    <definedName name="BEx1U7WFO8OZKB1EBF4H386JW91L" hidden="1">'[2]Reco Sheet for Fcast'!$I$9:$J$9</definedName>
    <definedName name="BEx1U87938YR9N6HYI24KVBKLOS3" hidden="1">'[2]Reco Sheet for Fcast'!$G$2</definedName>
    <definedName name="BEx1UA5BKWQW06WM6TB4PO39DL1F" localSheetId="3" hidden="1">#REF!</definedName>
    <definedName name="BEx1UA5BKWQW06WM6TB4PO39DL1F" localSheetId="10" hidden="1">#REF!</definedName>
    <definedName name="BEx1UA5BKWQW06WM6TB4PO39DL1F" localSheetId="9" hidden="1">#REF!</definedName>
    <definedName name="BEx1UA5BKWQW06WM6TB4PO39DL1F" localSheetId="14" hidden="1">#REF!</definedName>
    <definedName name="BEx1UA5BKWQW06WM6TB4PO39DL1F" localSheetId="16" hidden="1">#REF!</definedName>
    <definedName name="BEx1UA5BKWQW06WM6TB4PO39DL1F" localSheetId="5" hidden="1">#REF!</definedName>
    <definedName name="BEx1UA5BKWQW06WM6TB4PO39DL1F" localSheetId="8" hidden="1">#REF!</definedName>
    <definedName name="BEx1UA5BKWQW06WM6TB4PO39DL1F" localSheetId="17" hidden="1">#REF!</definedName>
    <definedName name="BEx1UA5BKWQW06WM6TB4PO39DL1F" localSheetId="6" hidden="1">#REF!</definedName>
    <definedName name="BEx1UA5BKWQW06WM6TB4PO39DL1F" localSheetId="1" hidden="1">#REF!</definedName>
    <definedName name="BEx1UA5BKWQW06WM6TB4PO39DL1F" localSheetId="12" hidden="1">#REF!</definedName>
    <definedName name="BEx1UA5BKWQW06WM6TB4PO39DL1F" localSheetId="4" hidden="1">#REF!</definedName>
    <definedName name="BEx1UA5BKWQW06WM6TB4PO39DL1F" localSheetId="13" hidden="1">#REF!</definedName>
    <definedName name="BEx1UA5BKWQW06WM6TB4PO39DL1F" localSheetId="18" hidden="1">#REF!</definedName>
    <definedName name="BEx1UA5BKWQW06WM6TB4PO39DL1F" hidden="1">#REF!</definedName>
    <definedName name="BEx1UESH4KDWHYESQU2IE55RS3LI" hidden="1">'[2]Reco Sheet for Fcast'!$F$11:$G$11</definedName>
    <definedName name="BEx1UI8N9KTCPSOJ7RDW0T8UEBNP" hidden="1">'[2]Reco Sheet for Fcast'!$F$10:$G$10</definedName>
    <definedName name="BEx1UML0HHJFHA5TBOYQ24I3RV1W" hidden="1">'[2]Reco Sheet for Fcast'!$F$6:$G$6</definedName>
    <definedName name="BEx1UOOOMCXM376QJ65W95MJ4RT3" localSheetId="3" hidden="1">'[5]Capital orders'!#REF!</definedName>
    <definedName name="BEx1UOOOMCXM376QJ65W95MJ4RT3" localSheetId="10" hidden="1">'[5]Capital orders'!#REF!</definedName>
    <definedName name="BEx1UOOOMCXM376QJ65W95MJ4RT3" localSheetId="9" hidden="1">'[5]Capital orders'!#REF!</definedName>
    <definedName name="BEx1UOOOMCXM376QJ65W95MJ4RT3" localSheetId="14" hidden="1">'[5]Capital orders'!#REF!</definedName>
    <definedName name="BEx1UOOOMCXM376QJ65W95MJ4RT3" localSheetId="16" hidden="1">'[5]Capital orders'!#REF!</definedName>
    <definedName name="BEx1UOOOMCXM376QJ65W95MJ4RT3" localSheetId="5" hidden="1">'[5]Capital orders'!#REF!</definedName>
    <definedName name="BEx1UOOOMCXM376QJ65W95MJ4RT3" localSheetId="8" hidden="1">'[5]Capital orders'!#REF!</definedName>
    <definedName name="BEx1UOOOMCXM376QJ65W95MJ4RT3" localSheetId="17" hidden="1">'[5]Capital orders'!#REF!</definedName>
    <definedName name="BEx1UOOOMCXM376QJ65W95MJ4RT3" localSheetId="6" hidden="1">'[5]Capital orders'!#REF!</definedName>
    <definedName name="BEx1UOOOMCXM376QJ65W95MJ4RT3" localSheetId="1" hidden="1">'[5]Capital orders'!#REF!</definedName>
    <definedName name="BEx1UOOOMCXM376QJ65W95MJ4RT3" localSheetId="12" hidden="1">'[5]Capital orders'!#REF!</definedName>
    <definedName name="BEx1UOOOMCXM376QJ65W95MJ4RT3" localSheetId="4" hidden="1">'[5]Capital orders'!#REF!</definedName>
    <definedName name="BEx1UOOOMCXM376QJ65W95MJ4RT3" localSheetId="13" hidden="1">'[5]Capital orders'!#REF!</definedName>
    <definedName name="BEx1UOOOMCXM376QJ65W95MJ4RT3" localSheetId="18" hidden="1">'[5]Capital orders'!#REF!</definedName>
    <definedName name="BEx1UOOOMCXM376QJ65W95MJ4RT3" hidden="1">'[5]Capital orders'!#REF!</definedName>
    <definedName name="BEx1UUDIQPZ23XQ79GUL0RAWRSCK" hidden="1">'[2]Reco Sheet for Fcast'!$I$7:$J$7</definedName>
    <definedName name="BEx1V50N55N07Q5LD91VS9QF1WB6" localSheetId="3" hidden="1">#REF!</definedName>
    <definedName name="BEx1V50N55N07Q5LD91VS9QF1WB6" localSheetId="10" hidden="1">#REF!</definedName>
    <definedName name="BEx1V50N55N07Q5LD91VS9QF1WB6" localSheetId="9" hidden="1">#REF!</definedName>
    <definedName name="BEx1V50N55N07Q5LD91VS9QF1WB6" localSheetId="14" hidden="1">#REF!</definedName>
    <definedName name="BEx1V50N55N07Q5LD91VS9QF1WB6" localSheetId="16" hidden="1">#REF!</definedName>
    <definedName name="BEx1V50N55N07Q5LD91VS9QF1WB6" localSheetId="5" hidden="1">#REF!</definedName>
    <definedName name="BEx1V50N55N07Q5LD91VS9QF1WB6" localSheetId="8" hidden="1">#REF!</definedName>
    <definedName name="BEx1V50N55N07Q5LD91VS9QF1WB6" localSheetId="17" hidden="1">#REF!</definedName>
    <definedName name="BEx1V50N55N07Q5LD91VS9QF1WB6" localSheetId="6" hidden="1">#REF!</definedName>
    <definedName name="BEx1V50N55N07Q5LD91VS9QF1WB6" localSheetId="1" hidden="1">#REF!</definedName>
    <definedName name="BEx1V50N55N07Q5LD91VS9QF1WB6" localSheetId="12" hidden="1">#REF!</definedName>
    <definedName name="BEx1V50N55N07Q5LD91VS9QF1WB6" localSheetId="4" hidden="1">#REF!</definedName>
    <definedName name="BEx1V50N55N07Q5LD91VS9QF1WB6" localSheetId="13" hidden="1">#REF!</definedName>
    <definedName name="BEx1V50N55N07Q5LD91VS9QF1WB6" localSheetId="18" hidden="1">#REF!</definedName>
    <definedName name="BEx1V50N55N07Q5LD91VS9QF1WB6" hidden="1">#REF!</definedName>
    <definedName name="BEx1V67SEV778NVW68J8W5SND1J7" hidden="1">'[2]Reco Sheet for Fcast'!$I$9:$J$9</definedName>
    <definedName name="BEx1VIY9SQLRESD11CC4PHYT0XSG" hidden="1">'[2]Reco Sheet for Fcast'!$H$2:$I$2</definedName>
    <definedName name="BEx1VUCAPY3N4FHIWFAG0EY2IDQU" localSheetId="3" hidden="1">#REF!</definedName>
    <definedName name="BEx1VUCAPY3N4FHIWFAG0EY2IDQU" localSheetId="10" hidden="1">#REF!</definedName>
    <definedName name="BEx1VUCAPY3N4FHIWFAG0EY2IDQU" localSheetId="9" hidden="1">#REF!</definedName>
    <definedName name="BEx1VUCAPY3N4FHIWFAG0EY2IDQU" localSheetId="14" hidden="1">#REF!</definedName>
    <definedName name="BEx1VUCAPY3N4FHIWFAG0EY2IDQU" localSheetId="16" hidden="1">#REF!</definedName>
    <definedName name="BEx1VUCAPY3N4FHIWFAG0EY2IDQU" localSheetId="5" hidden="1">#REF!</definedName>
    <definedName name="BEx1VUCAPY3N4FHIWFAG0EY2IDQU" localSheetId="8" hidden="1">#REF!</definedName>
    <definedName name="BEx1VUCAPY3N4FHIWFAG0EY2IDQU" localSheetId="17" hidden="1">#REF!</definedName>
    <definedName name="BEx1VUCAPY3N4FHIWFAG0EY2IDQU" localSheetId="6" hidden="1">#REF!</definedName>
    <definedName name="BEx1VUCAPY3N4FHIWFAG0EY2IDQU" localSheetId="1" hidden="1">#REF!</definedName>
    <definedName name="BEx1VUCAPY3N4FHIWFAG0EY2IDQU" localSheetId="12" hidden="1">#REF!</definedName>
    <definedName name="BEx1VUCAPY3N4FHIWFAG0EY2IDQU" localSheetId="4" hidden="1">#REF!</definedName>
    <definedName name="BEx1VUCAPY3N4FHIWFAG0EY2IDQU" localSheetId="13" hidden="1">#REF!</definedName>
    <definedName name="BEx1VUCAPY3N4FHIWFAG0EY2IDQU" localSheetId="18" hidden="1">#REF!</definedName>
    <definedName name="BEx1VUCAPY3N4FHIWFAG0EY2IDQU" hidden="1">#REF!</definedName>
    <definedName name="BEx1WC67EH10SC38QWX3WEA5KH3A" hidden="1">'[2]Reco Sheet for Fcast'!$F$10:$G$10</definedName>
    <definedName name="BEx1WGYTKZZIPM1577W5FEYKFH3V" hidden="1">'[2]Reco Sheet for Fcast'!$F$15:$J$123</definedName>
    <definedName name="BEx1WHPURIV3D3PTJJ359H1OP7ZV" localSheetId="3" hidden="1">'[3]AMI P &amp; L'!#REF!</definedName>
    <definedName name="BEx1WHPURIV3D3PTJJ359H1OP7ZV" localSheetId="10" hidden="1">'[3]AMI P &amp; L'!#REF!</definedName>
    <definedName name="BEx1WHPURIV3D3PTJJ359H1OP7ZV" localSheetId="9" hidden="1">'[3]AMI P &amp; L'!#REF!</definedName>
    <definedName name="BEx1WHPURIV3D3PTJJ359H1OP7ZV" localSheetId="14" hidden="1">'[3]AMI P &amp; L'!#REF!</definedName>
    <definedName name="BEx1WHPURIV3D3PTJJ359H1OP7ZV" localSheetId="16" hidden="1">'[3]AMI P &amp; L'!#REF!</definedName>
    <definedName name="BEx1WHPURIV3D3PTJJ359H1OP7ZV" localSheetId="5" hidden="1">'[3]AMI P &amp; L'!#REF!</definedName>
    <definedName name="BEx1WHPURIV3D3PTJJ359H1OP7ZV" localSheetId="8" hidden="1">'[3]AMI P &amp; L'!#REF!</definedName>
    <definedName name="BEx1WHPURIV3D3PTJJ359H1OP7ZV" localSheetId="17" hidden="1">'[3]AMI P &amp; L'!#REF!</definedName>
    <definedName name="BEx1WHPURIV3D3PTJJ359H1OP7ZV" localSheetId="6" hidden="1">'[3]AMI P &amp; L'!#REF!</definedName>
    <definedName name="BEx1WHPURIV3D3PTJJ359H1OP7ZV" localSheetId="1" hidden="1">'[3]AMI P &amp; L'!#REF!</definedName>
    <definedName name="BEx1WHPURIV3D3PTJJ359H1OP7ZV" localSheetId="12" hidden="1">'[3]AMI P &amp; L'!#REF!</definedName>
    <definedName name="BEx1WHPURIV3D3PTJJ359H1OP7ZV" localSheetId="4" hidden="1">'[3]AMI P &amp; L'!#REF!</definedName>
    <definedName name="BEx1WHPURIV3D3PTJJ359H1OP7ZV" localSheetId="13" hidden="1">'[3]AMI P &amp; L'!#REF!</definedName>
    <definedName name="BEx1WHPURIV3D3PTJJ359H1OP7ZV" localSheetId="18" hidden="1">'[3]AMI P &amp; L'!#REF!</definedName>
    <definedName name="BEx1WHPURIV3D3PTJJ359H1OP7ZV" hidden="1">'[3]AMI P &amp; L'!#REF!</definedName>
    <definedName name="BEx1WLWY2CR1WRD694JJSWSDFAIR" hidden="1">'[2]Reco Sheet for Fcast'!$I$7:$J$7</definedName>
    <definedName name="BEx1WMD1LWPWRIK6GGAJRJAHJM8I" hidden="1">'[2]Reco Sheet for Fcast'!$I$10:$J$10</definedName>
    <definedName name="BEx1WR0D41MR174LBF3P9E3K0J51" hidden="1">'[2]Reco Sheet for Fcast'!$F$7:$G$7</definedName>
    <definedName name="BEx1WUB1FAS5PHU33TJ60SUHR618" hidden="1">'[2]Reco Sheet for Fcast'!$I$8:$J$8</definedName>
    <definedName name="BEx1WX04G0INSPPG9NTNR3DYR6PZ" hidden="1">'[2]Reco Sheet for Fcast'!$I$11:$J$11</definedName>
    <definedName name="BEx1X3LHU9DPG01VWX2IF65TRATF" hidden="1">'[2]Reco Sheet for Fcast'!$F$8:$G$8</definedName>
    <definedName name="BEx1XK8AAMO0AH0Z1OUKW30CA7EQ" hidden="1">'[2]Reco Sheet for Fcast'!$H$2:$I$2</definedName>
    <definedName name="BEx1XL4MZ7C80495GHQRWOBS16PQ" hidden="1">'[2]Reco Sheet for Fcast'!$F$6:$G$6</definedName>
    <definedName name="BEx1XWINNG82OQQSSVCENCJM7PWF" localSheetId="3" hidden="1">#REF!</definedName>
    <definedName name="BEx1XWINNG82OQQSSVCENCJM7PWF" localSheetId="10" hidden="1">#REF!</definedName>
    <definedName name="BEx1XWINNG82OQQSSVCENCJM7PWF" localSheetId="9" hidden="1">#REF!</definedName>
    <definedName name="BEx1XWINNG82OQQSSVCENCJM7PWF" localSheetId="14" hidden="1">#REF!</definedName>
    <definedName name="BEx1XWINNG82OQQSSVCENCJM7PWF" localSheetId="16" hidden="1">#REF!</definedName>
    <definedName name="BEx1XWINNG82OQQSSVCENCJM7PWF" localSheetId="5" hidden="1">#REF!</definedName>
    <definedName name="BEx1XWINNG82OQQSSVCENCJM7PWF" localSheetId="8" hidden="1">#REF!</definedName>
    <definedName name="BEx1XWINNG82OQQSSVCENCJM7PWF" localSheetId="17" hidden="1">#REF!</definedName>
    <definedName name="BEx1XWINNG82OQQSSVCENCJM7PWF" localSheetId="6" hidden="1">#REF!</definedName>
    <definedName name="BEx1XWINNG82OQQSSVCENCJM7PWF" localSheetId="1" hidden="1">#REF!</definedName>
    <definedName name="BEx1XWINNG82OQQSSVCENCJM7PWF" localSheetId="12" hidden="1">#REF!</definedName>
    <definedName name="BEx1XWINNG82OQQSSVCENCJM7PWF" localSheetId="4" hidden="1">#REF!</definedName>
    <definedName name="BEx1XWINNG82OQQSSVCENCJM7PWF" localSheetId="13" hidden="1">#REF!</definedName>
    <definedName name="BEx1XWINNG82OQQSSVCENCJM7PWF" localSheetId="18" hidden="1">#REF!</definedName>
    <definedName name="BEx1XWINNG82OQQSSVCENCJM7PWF" hidden="1">#REF!</definedName>
    <definedName name="BEx1XYBEF60AUNIQ381B562NLYEL" localSheetId="3" hidden="1">#REF!</definedName>
    <definedName name="BEx1XYBEF60AUNIQ381B562NLYEL" localSheetId="10" hidden="1">#REF!</definedName>
    <definedName name="BEx1XYBEF60AUNIQ381B562NLYEL" localSheetId="9" hidden="1">#REF!</definedName>
    <definedName name="BEx1XYBEF60AUNIQ381B562NLYEL" localSheetId="14" hidden="1">#REF!</definedName>
    <definedName name="BEx1XYBEF60AUNIQ381B562NLYEL" localSheetId="16" hidden="1">#REF!</definedName>
    <definedName name="BEx1XYBEF60AUNIQ381B562NLYEL" localSheetId="5" hidden="1">#REF!</definedName>
    <definedName name="BEx1XYBEF60AUNIQ381B562NLYEL" localSheetId="8" hidden="1">#REF!</definedName>
    <definedName name="BEx1XYBEF60AUNIQ381B562NLYEL" localSheetId="17" hidden="1">#REF!</definedName>
    <definedName name="BEx1XYBEF60AUNIQ381B562NLYEL" localSheetId="6" hidden="1">#REF!</definedName>
    <definedName name="BEx1XYBEF60AUNIQ381B562NLYEL" localSheetId="1" hidden="1">#REF!</definedName>
    <definedName name="BEx1XYBEF60AUNIQ381B562NLYEL" localSheetId="12" hidden="1">#REF!</definedName>
    <definedName name="BEx1XYBEF60AUNIQ381B562NLYEL" localSheetId="4" hidden="1">#REF!</definedName>
    <definedName name="BEx1XYBEF60AUNIQ381B562NLYEL" localSheetId="13" hidden="1">#REF!</definedName>
    <definedName name="BEx1XYBEF60AUNIQ381B562NLYEL" localSheetId="18" hidden="1">#REF!</definedName>
    <definedName name="BEx1XYBEF60AUNIQ381B562NLYEL" hidden="1">#REF!</definedName>
    <definedName name="BEx1Y2IGS2K95E1M51PEF9KJZ0KB" hidden="1">'[2]Reco Sheet for Fcast'!$F$15</definedName>
    <definedName name="BEx1Y3PKK83X2FN9SAALFHOWKMRQ" hidden="1">'[2]Reco Sheet for Fcast'!$F$9:$G$9</definedName>
    <definedName name="BEx1YL3DJ7Y4AZ01ERCOGW0FJ26T" localSheetId="3" hidden="1">'[3]AMI P &amp; L'!#REF!</definedName>
    <definedName name="BEx1YL3DJ7Y4AZ01ERCOGW0FJ26T" localSheetId="10" hidden="1">'[3]AMI P &amp; L'!#REF!</definedName>
    <definedName name="BEx1YL3DJ7Y4AZ01ERCOGW0FJ26T" localSheetId="9" hidden="1">'[3]AMI P &amp; L'!#REF!</definedName>
    <definedName name="BEx1YL3DJ7Y4AZ01ERCOGW0FJ26T" localSheetId="14" hidden="1">'[3]AMI P &amp; L'!#REF!</definedName>
    <definedName name="BEx1YL3DJ7Y4AZ01ERCOGW0FJ26T" localSheetId="16" hidden="1">'[3]AMI P &amp; L'!#REF!</definedName>
    <definedName name="BEx1YL3DJ7Y4AZ01ERCOGW0FJ26T" localSheetId="5" hidden="1">'[3]AMI P &amp; L'!#REF!</definedName>
    <definedName name="BEx1YL3DJ7Y4AZ01ERCOGW0FJ26T" localSheetId="8" hidden="1">'[3]AMI P &amp; L'!#REF!</definedName>
    <definedName name="BEx1YL3DJ7Y4AZ01ERCOGW0FJ26T" localSheetId="17" hidden="1">'[3]AMI P &amp; L'!#REF!</definedName>
    <definedName name="BEx1YL3DJ7Y4AZ01ERCOGW0FJ26T" localSheetId="6" hidden="1">'[3]AMI P &amp; L'!#REF!</definedName>
    <definedName name="BEx1YL3DJ7Y4AZ01ERCOGW0FJ26T" localSheetId="1" hidden="1">'[3]AMI P &amp; L'!#REF!</definedName>
    <definedName name="BEx1YL3DJ7Y4AZ01ERCOGW0FJ26T" localSheetId="12" hidden="1">'[3]AMI P &amp; L'!#REF!</definedName>
    <definedName name="BEx1YL3DJ7Y4AZ01ERCOGW0FJ26T" localSheetId="4" hidden="1">'[3]AMI P &amp; L'!#REF!</definedName>
    <definedName name="BEx1YL3DJ7Y4AZ01ERCOGW0FJ26T" localSheetId="13" hidden="1">'[3]AMI P &amp; L'!#REF!</definedName>
    <definedName name="BEx1YL3DJ7Y4AZ01ERCOGW0FJ26T" localSheetId="18" hidden="1">'[3]AMI P &amp; L'!#REF!</definedName>
    <definedName name="BEx1YL3DJ7Y4AZ01ERCOGW0FJ26T" hidden="1">'[3]AMI P &amp; L'!#REF!</definedName>
    <definedName name="BEx1Z2RYHSVD1H37817SN93VMURZ" hidden="1">'[2]Reco Sheet for Fcast'!$F$7:$G$7</definedName>
    <definedName name="BEx3AMAKWI6458B67VKZO56MCNJW" hidden="1">'[2]Reco Sheet for Fcast'!$H$2:$I$2</definedName>
    <definedName name="BEx3AOOVM42G82TNF53W0EKXLUSI" localSheetId="3" hidden="1">'[3]AMI P &amp; L'!#REF!</definedName>
    <definedName name="BEx3AOOVM42G82TNF53W0EKXLUSI" localSheetId="10" hidden="1">'[3]AMI P &amp; L'!#REF!</definedName>
    <definedName name="BEx3AOOVM42G82TNF53W0EKXLUSI" localSheetId="9" hidden="1">'[3]AMI P &amp; L'!#REF!</definedName>
    <definedName name="BEx3AOOVM42G82TNF53W0EKXLUSI" localSheetId="14" hidden="1">'[3]AMI P &amp; L'!#REF!</definedName>
    <definedName name="BEx3AOOVM42G82TNF53W0EKXLUSI" localSheetId="16" hidden="1">'[3]AMI P &amp; L'!#REF!</definedName>
    <definedName name="BEx3AOOVM42G82TNF53W0EKXLUSI" localSheetId="5" hidden="1">'[3]AMI P &amp; L'!#REF!</definedName>
    <definedName name="BEx3AOOVM42G82TNF53W0EKXLUSI" localSheetId="8" hidden="1">'[3]AMI P &amp; L'!#REF!</definedName>
    <definedName name="BEx3AOOVM42G82TNF53W0EKXLUSI" localSheetId="17" hidden="1">'[3]AMI P &amp; L'!#REF!</definedName>
    <definedName name="BEx3AOOVM42G82TNF53W0EKXLUSI" localSheetId="6" hidden="1">'[3]AMI P &amp; L'!#REF!</definedName>
    <definedName name="BEx3AOOVM42G82TNF53W0EKXLUSI" localSheetId="1" hidden="1">'[3]AMI P &amp; L'!#REF!</definedName>
    <definedName name="BEx3AOOVM42G82TNF53W0EKXLUSI" localSheetId="12" hidden="1">'[3]AMI P &amp; L'!#REF!</definedName>
    <definedName name="BEx3AOOVM42G82TNF53W0EKXLUSI" localSheetId="4" hidden="1">'[3]AMI P &amp; L'!#REF!</definedName>
    <definedName name="BEx3AOOVM42G82TNF53W0EKXLUSI" localSheetId="13" hidden="1">'[3]AMI P &amp; L'!#REF!</definedName>
    <definedName name="BEx3AOOVM42G82TNF53W0EKXLUSI" localSheetId="18" hidden="1">'[3]AMI P &amp; L'!#REF!</definedName>
    <definedName name="BEx3AOOVM42G82TNF53W0EKXLUSI" hidden="1">'[3]AMI P &amp; L'!#REF!</definedName>
    <definedName name="BEx3APL8D18BCFDD4AZK12WFXA67" hidden="1">'[2]Reco Sheet for Fcast'!$G$2:$H$2</definedName>
    <definedName name="BEx3AZH9W4SUFCAHNDOQ728R9V4L" hidden="1">'[2]Reco Sheet for Fcast'!$F$6:$G$6</definedName>
    <definedName name="BEx3BNR9ES4KY7Q1DK83KC5NDGL8" hidden="1">'[2]Reco Sheet for Fcast'!$E$2:$F$2</definedName>
    <definedName name="BEx3BQR5VZXNQ4H949ORM8ESU3B3" localSheetId="3" hidden="1">'[3]AMI P &amp; L'!#REF!</definedName>
    <definedName name="BEx3BQR5VZXNQ4H949ORM8ESU3B3" localSheetId="10" hidden="1">'[3]AMI P &amp; L'!#REF!</definedName>
    <definedName name="BEx3BQR5VZXNQ4H949ORM8ESU3B3" localSheetId="9" hidden="1">'[3]AMI P &amp; L'!#REF!</definedName>
    <definedName name="BEx3BQR5VZXNQ4H949ORM8ESU3B3" localSheetId="14" hidden="1">'[3]AMI P &amp; L'!#REF!</definedName>
    <definedName name="BEx3BQR5VZXNQ4H949ORM8ESU3B3" localSheetId="16" hidden="1">'[3]AMI P &amp; L'!#REF!</definedName>
    <definedName name="BEx3BQR5VZXNQ4H949ORM8ESU3B3" localSheetId="5" hidden="1">'[3]AMI P &amp; L'!#REF!</definedName>
    <definedName name="BEx3BQR5VZXNQ4H949ORM8ESU3B3" localSheetId="8" hidden="1">'[3]AMI P &amp; L'!#REF!</definedName>
    <definedName name="BEx3BQR5VZXNQ4H949ORM8ESU3B3" localSheetId="17" hidden="1">'[3]AMI P &amp; L'!#REF!</definedName>
    <definedName name="BEx3BQR5VZXNQ4H949ORM8ESU3B3" localSheetId="6" hidden="1">'[3]AMI P &amp; L'!#REF!</definedName>
    <definedName name="BEx3BQR5VZXNQ4H949ORM8ESU3B3" localSheetId="1" hidden="1">'[3]AMI P &amp; L'!#REF!</definedName>
    <definedName name="BEx3BQR5VZXNQ4H949ORM8ESU3B3" localSheetId="12" hidden="1">'[3]AMI P &amp; L'!#REF!</definedName>
    <definedName name="BEx3BQR5VZXNQ4H949ORM8ESU3B3" localSheetId="4" hidden="1">'[3]AMI P &amp; L'!#REF!</definedName>
    <definedName name="BEx3BQR5VZXNQ4H949ORM8ESU3B3" localSheetId="13" hidden="1">'[3]AMI P &amp; L'!#REF!</definedName>
    <definedName name="BEx3BQR5VZXNQ4H949ORM8ESU3B3" localSheetId="18" hidden="1">'[3]AMI P &amp; L'!#REF!</definedName>
    <definedName name="BEx3BQR5VZXNQ4H949ORM8ESU3B3" hidden="1">'[3]AMI P &amp; L'!#REF!</definedName>
    <definedName name="BEx3BTLL3ASJN134DLEQTQM70VZM" hidden="1">'[2]Reco Sheet for Fcast'!$F$6:$G$6</definedName>
    <definedName name="BEx3BW5CTV0DJU5AQS3ZQFK2VLF3" hidden="1">'[2]Reco Sheet for Fcast'!$I$8:$J$8</definedName>
    <definedName name="BEx3BYP0FG369M7G3JEFLMMXAKTS" hidden="1">'[2]Reco Sheet for Fcast'!$F$9:$G$9</definedName>
    <definedName name="BEx3C2QR0WUD19QSVO8EMIPNQJKH" hidden="1">'[2]Reco Sheet for Fcast'!$F$7:$G$7</definedName>
    <definedName name="BEx3CKFCCPZZ6ROLAT5C1DZNIC1U" hidden="1">'[2]Reco Sheet for Fcast'!$H$2:$I$2</definedName>
    <definedName name="BEx3CO0SVO4WLH0DO43DCHYDTH1P" hidden="1">'[2]Reco Sheet for Fcast'!$F$15</definedName>
    <definedName name="BEx3CP7ZOFGLSCYTIG9VMZOBZ5BQ" localSheetId="3" hidden="1">#REF!</definedName>
    <definedName name="BEx3CP7ZOFGLSCYTIG9VMZOBZ5BQ" localSheetId="10" hidden="1">#REF!</definedName>
    <definedName name="BEx3CP7ZOFGLSCYTIG9VMZOBZ5BQ" localSheetId="9" hidden="1">#REF!</definedName>
    <definedName name="BEx3CP7ZOFGLSCYTIG9VMZOBZ5BQ" localSheetId="14" hidden="1">#REF!</definedName>
    <definedName name="BEx3CP7ZOFGLSCYTIG9VMZOBZ5BQ" localSheetId="16" hidden="1">#REF!</definedName>
    <definedName name="BEx3CP7ZOFGLSCYTIG9VMZOBZ5BQ" localSheetId="5" hidden="1">#REF!</definedName>
    <definedName name="BEx3CP7ZOFGLSCYTIG9VMZOBZ5BQ" localSheetId="8" hidden="1">#REF!</definedName>
    <definedName name="BEx3CP7ZOFGLSCYTIG9VMZOBZ5BQ" localSheetId="17" hidden="1">#REF!</definedName>
    <definedName name="BEx3CP7ZOFGLSCYTIG9VMZOBZ5BQ" localSheetId="6" hidden="1">#REF!</definedName>
    <definedName name="BEx3CP7ZOFGLSCYTIG9VMZOBZ5BQ" localSheetId="1" hidden="1">#REF!</definedName>
    <definedName name="BEx3CP7ZOFGLSCYTIG9VMZOBZ5BQ" localSheetId="12" hidden="1">#REF!</definedName>
    <definedName name="BEx3CP7ZOFGLSCYTIG9VMZOBZ5BQ" localSheetId="4" hidden="1">#REF!</definedName>
    <definedName name="BEx3CP7ZOFGLSCYTIG9VMZOBZ5BQ" localSheetId="13" hidden="1">#REF!</definedName>
    <definedName name="BEx3CP7ZOFGLSCYTIG9VMZOBZ5BQ" localSheetId="18" hidden="1">#REF!</definedName>
    <definedName name="BEx3CP7ZOFGLSCYTIG9VMZOBZ5BQ" hidden="1">#REF!</definedName>
    <definedName name="BEx3D9G6QTSPF9UYI4X0XY0VE896" hidden="1">'[2]Reco Sheet for Fcast'!$F$6:$G$6</definedName>
    <definedName name="BEx3DCQU9PBRXIMLO62KS5RLH447" hidden="1">'[2]Reco Sheet for Fcast'!$I$11:$J$11</definedName>
    <definedName name="BEx3DZDFGLYD8RLUYGMKDC4PRP04" hidden="1">'[2]Reco Sheet for Fcast'!$G$2:$H$2</definedName>
    <definedName name="BEx3EF99FD6QNNCNOKDEE67JHTUJ" hidden="1">'[2]Reco Sheet for Fcast'!$I$9:$J$9</definedName>
    <definedName name="BEx3EHCSERZ2O2OAG8Y95UPG2IY9" localSheetId="3" hidden="1">'[3]AMI P &amp; L'!#REF!</definedName>
    <definedName name="BEx3EHCSERZ2O2OAG8Y95UPG2IY9" localSheetId="10" hidden="1">'[3]AMI P &amp; L'!#REF!</definedName>
    <definedName name="BEx3EHCSERZ2O2OAG8Y95UPG2IY9" localSheetId="9" hidden="1">'[3]AMI P &amp; L'!#REF!</definedName>
    <definedName name="BEx3EHCSERZ2O2OAG8Y95UPG2IY9" localSheetId="14" hidden="1">'[3]AMI P &amp; L'!#REF!</definedName>
    <definedName name="BEx3EHCSERZ2O2OAG8Y95UPG2IY9" localSheetId="16" hidden="1">'[3]AMI P &amp; L'!#REF!</definedName>
    <definedName name="BEx3EHCSERZ2O2OAG8Y95UPG2IY9" localSheetId="5" hidden="1">'[3]AMI P &amp; L'!#REF!</definedName>
    <definedName name="BEx3EHCSERZ2O2OAG8Y95UPG2IY9" localSheetId="8" hidden="1">'[3]AMI P &amp; L'!#REF!</definedName>
    <definedName name="BEx3EHCSERZ2O2OAG8Y95UPG2IY9" localSheetId="17" hidden="1">'[3]AMI P &amp; L'!#REF!</definedName>
    <definedName name="BEx3EHCSERZ2O2OAG8Y95UPG2IY9" localSheetId="6" hidden="1">'[3]AMI P &amp; L'!#REF!</definedName>
    <definedName name="BEx3EHCSERZ2O2OAG8Y95UPG2IY9" localSheetId="1" hidden="1">'[3]AMI P &amp; L'!#REF!</definedName>
    <definedName name="BEx3EHCSERZ2O2OAG8Y95UPG2IY9" localSheetId="12" hidden="1">'[3]AMI P &amp; L'!#REF!</definedName>
    <definedName name="BEx3EHCSERZ2O2OAG8Y95UPG2IY9" localSheetId="4" hidden="1">'[3]AMI P &amp; L'!#REF!</definedName>
    <definedName name="BEx3EHCSERZ2O2OAG8Y95UPG2IY9" localSheetId="13" hidden="1">'[3]AMI P &amp; L'!#REF!</definedName>
    <definedName name="BEx3EHCSERZ2O2OAG8Y95UPG2IY9" localSheetId="18" hidden="1">'[3]AMI P &amp; L'!#REF!</definedName>
    <definedName name="BEx3EHCSERZ2O2OAG8Y95UPG2IY9" hidden="1">'[3]AMI P &amp; L'!#REF!</definedName>
    <definedName name="BEx3EJR3TCJDYS7ZXNDS5N9KTGIK" hidden="1">'[2]Reco Sheet for Fcast'!$F$8:$G$8</definedName>
    <definedName name="BEx3ELJTTBS6P05CNISMGOJOA60V" hidden="1">'[2]Reco Sheet for Fcast'!$I$9:$J$9</definedName>
    <definedName name="BEx3EQSLJBDDJRHNX19PBFCKNY2I" hidden="1">'[2]Reco Sheet for Fcast'!$F$11:$G$11</definedName>
    <definedName name="BEx3EUUAX947Q5N6MY6W0KSNY78Y" hidden="1">'[2]Reco Sheet for Fcast'!$I$7:$J$7</definedName>
    <definedName name="BEx3FERRE7HC84YCYRFTW3IGBJS0" localSheetId="3" hidden="1">#REF!</definedName>
    <definedName name="BEx3FERRE7HC84YCYRFTW3IGBJS0" localSheetId="10" hidden="1">#REF!</definedName>
    <definedName name="BEx3FERRE7HC84YCYRFTW3IGBJS0" localSheetId="9" hidden="1">#REF!</definedName>
    <definedName name="BEx3FERRE7HC84YCYRFTW3IGBJS0" localSheetId="14" hidden="1">#REF!</definedName>
    <definedName name="BEx3FERRE7HC84YCYRFTW3IGBJS0" localSheetId="16" hidden="1">#REF!</definedName>
    <definedName name="BEx3FERRE7HC84YCYRFTW3IGBJS0" localSheetId="5" hidden="1">#REF!</definedName>
    <definedName name="BEx3FERRE7HC84YCYRFTW3IGBJS0" localSheetId="8" hidden="1">#REF!</definedName>
    <definedName name="BEx3FERRE7HC84YCYRFTW3IGBJS0" localSheetId="17" hidden="1">#REF!</definedName>
    <definedName name="BEx3FERRE7HC84YCYRFTW3IGBJS0" localSheetId="6" hidden="1">#REF!</definedName>
    <definedName name="BEx3FERRE7HC84YCYRFTW3IGBJS0" localSheetId="1" hidden="1">#REF!</definedName>
    <definedName name="BEx3FERRE7HC84YCYRFTW3IGBJS0" localSheetId="12" hidden="1">#REF!</definedName>
    <definedName name="BEx3FERRE7HC84YCYRFTW3IGBJS0" localSheetId="4" hidden="1">#REF!</definedName>
    <definedName name="BEx3FERRE7HC84YCYRFTW3IGBJS0" localSheetId="13" hidden="1">#REF!</definedName>
    <definedName name="BEx3FERRE7HC84YCYRFTW3IGBJS0" localSheetId="18" hidden="1">#REF!</definedName>
    <definedName name="BEx3FERRE7HC84YCYRFTW3IGBJS0" hidden="1">#REF!</definedName>
    <definedName name="BEx3FHMD1P5XBCH23ZKIFO6ZTCNB" hidden="1">'[2]Reco Sheet for Fcast'!$I$6:$J$6</definedName>
    <definedName name="BEx3FI2G3YYIACQHXNXEA15M8ZK5" hidden="1">'[2]Reco Sheet for Fcast'!$F$11:$G$11</definedName>
    <definedName name="BEx3FJ9MHSLDK8W91GO85FX1GX57" hidden="1">'[2]Reco Sheet for Fcast'!$F$8:$G$8</definedName>
    <definedName name="BEx3FR251HFU7A33PU01SJUENL2B" hidden="1">'[2]Reco Sheet for Fcast'!$K$2</definedName>
    <definedName name="BEx3FX7EJL47JSLSWP3EOC265WAE" localSheetId="3" hidden="1">'[3]AMI P &amp; L'!#REF!</definedName>
    <definedName name="BEx3FX7EJL47JSLSWP3EOC265WAE" localSheetId="10" hidden="1">'[3]AMI P &amp; L'!#REF!</definedName>
    <definedName name="BEx3FX7EJL47JSLSWP3EOC265WAE" localSheetId="9" hidden="1">'[3]AMI P &amp; L'!#REF!</definedName>
    <definedName name="BEx3FX7EJL47JSLSWP3EOC265WAE" localSheetId="14" hidden="1">'[3]AMI P &amp; L'!#REF!</definedName>
    <definedName name="BEx3FX7EJL47JSLSWP3EOC265WAE" localSheetId="16" hidden="1">'[3]AMI P &amp; L'!#REF!</definedName>
    <definedName name="BEx3FX7EJL47JSLSWP3EOC265WAE" localSheetId="5" hidden="1">'[3]AMI P &amp; L'!#REF!</definedName>
    <definedName name="BEx3FX7EJL47JSLSWP3EOC265WAE" localSheetId="8" hidden="1">'[3]AMI P &amp; L'!#REF!</definedName>
    <definedName name="BEx3FX7EJL47JSLSWP3EOC265WAE" localSheetId="17" hidden="1">'[3]AMI P &amp; L'!#REF!</definedName>
    <definedName name="BEx3FX7EJL47JSLSWP3EOC265WAE" localSheetId="6" hidden="1">'[3]AMI P &amp; L'!#REF!</definedName>
    <definedName name="BEx3FX7EJL47JSLSWP3EOC265WAE" localSheetId="1" hidden="1">'[3]AMI P &amp; L'!#REF!</definedName>
    <definedName name="BEx3FX7EJL47JSLSWP3EOC265WAE" localSheetId="12" hidden="1">'[3]AMI P &amp; L'!#REF!</definedName>
    <definedName name="BEx3FX7EJL47JSLSWP3EOC265WAE" localSheetId="4" hidden="1">'[3]AMI P &amp; L'!#REF!</definedName>
    <definedName name="BEx3FX7EJL47JSLSWP3EOC265WAE" localSheetId="13" hidden="1">'[3]AMI P &amp; L'!#REF!</definedName>
    <definedName name="BEx3FX7EJL47JSLSWP3EOC265WAE" localSheetId="18" hidden="1">'[3]AMI P &amp; L'!#REF!</definedName>
    <definedName name="BEx3FX7EJL47JSLSWP3EOC265WAE" hidden="1">'[3]AMI P &amp; L'!#REF!</definedName>
    <definedName name="BEx3FZG91H1CY5ASLHP4YHKREYG9" localSheetId="3" hidden="1">#REF!</definedName>
    <definedName name="BEx3FZG91H1CY5ASLHP4YHKREYG9" localSheetId="10" hidden="1">#REF!</definedName>
    <definedName name="BEx3FZG91H1CY5ASLHP4YHKREYG9" localSheetId="9" hidden="1">#REF!</definedName>
    <definedName name="BEx3FZG91H1CY5ASLHP4YHKREYG9" localSheetId="14" hidden="1">#REF!</definedName>
    <definedName name="BEx3FZG91H1CY5ASLHP4YHKREYG9" localSheetId="16" hidden="1">#REF!</definedName>
    <definedName name="BEx3FZG91H1CY5ASLHP4YHKREYG9" localSheetId="5" hidden="1">#REF!</definedName>
    <definedName name="BEx3FZG91H1CY5ASLHP4YHKREYG9" localSheetId="8" hidden="1">#REF!</definedName>
    <definedName name="BEx3FZG91H1CY5ASLHP4YHKREYG9" localSheetId="17" hidden="1">#REF!</definedName>
    <definedName name="BEx3FZG91H1CY5ASLHP4YHKREYG9" localSheetId="6" hidden="1">#REF!</definedName>
    <definedName name="BEx3FZG91H1CY5ASLHP4YHKREYG9" localSheetId="1" hidden="1">#REF!</definedName>
    <definedName name="BEx3FZG91H1CY5ASLHP4YHKREYG9" localSheetId="12" hidden="1">#REF!</definedName>
    <definedName name="BEx3FZG91H1CY5ASLHP4YHKREYG9" localSheetId="4" hidden="1">#REF!</definedName>
    <definedName name="BEx3FZG91H1CY5ASLHP4YHKREYG9" localSheetId="13" hidden="1">#REF!</definedName>
    <definedName name="BEx3FZG91H1CY5ASLHP4YHKREYG9" localSheetId="18" hidden="1">#REF!</definedName>
    <definedName name="BEx3FZG91H1CY5ASLHP4YHKREYG9" hidden="1">#REF!</definedName>
    <definedName name="BEx3G201R8NLJ6FIHO2QS0SW9QVV" hidden="1">'[2]Reco Sheet for Fcast'!$H$2:$I$2</definedName>
    <definedName name="BEx3G2LL2II66XY5YCDPG4JE13A3" hidden="1">'[2]Reco Sheet for Fcast'!$F$9:$G$9</definedName>
    <definedName name="BEx3G2WA0DTYY9D8AGHHOBTPE2B2" hidden="1">'[2]Reco Sheet for Fcast'!$F$7:$G$7</definedName>
    <definedName name="BEx3GCXR6IAS0B6WJ03GJVH7CO52" hidden="1">'[2]Reco Sheet for Fcast'!$F$15</definedName>
    <definedName name="BEx3GEVV18SEQDI1JGY7EN6D1GT1" localSheetId="3" hidden="1">'[3]AMI P &amp; L'!#REF!</definedName>
    <definedName name="BEx3GEVV18SEQDI1JGY7EN6D1GT1" localSheetId="10" hidden="1">'[3]AMI P &amp; L'!#REF!</definedName>
    <definedName name="BEx3GEVV18SEQDI1JGY7EN6D1GT1" localSheetId="9" hidden="1">'[3]AMI P &amp; L'!#REF!</definedName>
    <definedName name="BEx3GEVV18SEQDI1JGY7EN6D1GT1" localSheetId="14" hidden="1">'[3]AMI P &amp; L'!#REF!</definedName>
    <definedName name="BEx3GEVV18SEQDI1JGY7EN6D1GT1" localSheetId="16" hidden="1">'[3]AMI P &amp; L'!#REF!</definedName>
    <definedName name="BEx3GEVV18SEQDI1JGY7EN6D1GT1" localSheetId="5" hidden="1">'[3]AMI P &amp; L'!#REF!</definedName>
    <definedName name="BEx3GEVV18SEQDI1JGY7EN6D1GT1" localSheetId="8" hidden="1">'[3]AMI P &amp; L'!#REF!</definedName>
    <definedName name="BEx3GEVV18SEQDI1JGY7EN6D1GT1" localSheetId="17" hidden="1">'[3]AMI P &amp; L'!#REF!</definedName>
    <definedName name="BEx3GEVV18SEQDI1JGY7EN6D1GT1" localSheetId="6" hidden="1">'[3]AMI P &amp; L'!#REF!</definedName>
    <definedName name="BEx3GEVV18SEQDI1JGY7EN6D1GT1" localSheetId="1" hidden="1">'[3]AMI P &amp; L'!#REF!</definedName>
    <definedName name="BEx3GEVV18SEQDI1JGY7EN6D1GT1" localSheetId="12" hidden="1">'[3]AMI P &amp; L'!#REF!</definedName>
    <definedName name="BEx3GEVV18SEQDI1JGY7EN6D1GT1" localSheetId="4" hidden="1">'[3]AMI P &amp; L'!#REF!</definedName>
    <definedName name="BEx3GEVV18SEQDI1JGY7EN6D1GT1" localSheetId="13" hidden="1">'[3]AMI P &amp; L'!#REF!</definedName>
    <definedName name="BEx3GEVV18SEQDI1JGY7EN6D1GT1" localSheetId="18" hidden="1">'[3]AMI P &amp; L'!#REF!</definedName>
    <definedName name="BEx3GEVV18SEQDI1JGY7EN6D1GT1" hidden="1">'[3]AMI P &amp; L'!#REF!</definedName>
    <definedName name="BEx3GKFH64MKQX61S7DYTZ15JCPY" hidden="1">'[2]Reco Sheet for Fcast'!$G$2</definedName>
    <definedName name="BEx3GMJ1Y6UU02DLRL0QXCEKDA6C" localSheetId="3" hidden="1">'[3]AMI P &amp; L'!#REF!</definedName>
    <definedName name="BEx3GMJ1Y6UU02DLRL0QXCEKDA6C" localSheetId="10" hidden="1">'[3]AMI P &amp; L'!#REF!</definedName>
    <definedName name="BEx3GMJ1Y6UU02DLRL0QXCEKDA6C" localSheetId="9" hidden="1">'[3]AMI P &amp; L'!#REF!</definedName>
    <definedName name="BEx3GMJ1Y6UU02DLRL0QXCEKDA6C" localSheetId="14" hidden="1">'[3]AMI P &amp; L'!#REF!</definedName>
    <definedName name="BEx3GMJ1Y6UU02DLRL0QXCEKDA6C" localSheetId="16" hidden="1">'[3]AMI P &amp; L'!#REF!</definedName>
    <definedName name="BEx3GMJ1Y6UU02DLRL0QXCEKDA6C" localSheetId="5" hidden="1">'[3]AMI P &amp; L'!#REF!</definedName>
    <definedName name="BEx3GMJ1Y6UU02DLRL0QXCEKDA6C" localSheetId="8" hidden="1">'[3]AMI P &amp; L'!#REF!</definedName>
    <definedName name="BEx3GMJ1Y6UU02DLRL0QXCEKDA6C" localSheetId="17" hidden="1">'[3]AMI P &amp; L'!#REF!</definedName>
    <definedName name="BEx3GMJ1Y6UU02DLRL0QXCEKDA6C" localSheetId="6" hidden="1">'[3]AMI P &amp; L'!#REF!</definedName>
    <definedName name="BEx3GMJ1Y6UU02DLRL0QXCEKDA6C" localSheetId="1" hidden="1">'[3]AMI P &amp; L'!#REF!</definedName>
    <definedName name="BEx3GMJ1Y6UU02DLRL0QXCEKDA6C" localSheetId="12" hidden="1">'[3]AMI P &amp; L'!#REF!</definedName>
    <definedName name="BEx3GMJ1Y6UU02DLRL0QXCEKDA6C" localSheetId="4" hidden="1">'[3]AMI P &amp; L'!#REF!</definedName>
    <definedName name="BEx3GMJ1Y6UU02DLRL0QXCEKDA6C" localSheetId="13" hidden="1">'[3]AMI P &amp; L'!#REF!</definedName>
    <definedName name="BEx3GMJ1Y6UU02DLRL0QXCEKDA6C" localSheetId="18" hidden="1">'[3]AMI P &amp; L'!#REF!</definedName>
    <definedName name="BEx3GMJ1Y6UU02DLRL0QXCEKDA6C" hidden="1">'[3]AMI P &amp; L'!#REF!</definedName>
    <definedName name="BEx3GN4LY0135CBDIN1TU2UEODGF" hidden="1">'[2]Reco Sheet for Fcast'!$I$10:$J$10</definedName>
    <definedName name="BEx3GPDH2AH4QKT4OOSN563XUHBD" hidden="1">'[2]Reco Sheet for Fcast'!$I$9:$J$9</definedName>
    <definedName name="BEx3H0RFPKED2NN6LBYFK5P5HLK6" hidden="1">'[2]Reco Sheet for Fcast'!$I$6:$J$6</definedName>
    <definedName name="BEx3H5UX2GZFZZT657YR76RHW5I6" localSheetId="3" hidden="1">'[3]AMI P &amp; L'!#REF!</definedName>
    <definedName name="BEx3H5UX2GZFZZT657YR76RHW5I6" localSheetId="10" hidden="1">'[3]AMI P &amp; L'!#REF!</definedName>
    <definedName name="BEx3H5UX2GZFZZT657YR76RHW5I6" localSheetId="9" hidden="1">'[3]AMI P &amp; L'!#REF!</definedName>
    <definedName name="BEx3H5UX2GZFZZT657YR76RHW5I6" localSheetId="14" hidden="1">'[3]AMI P &amp; L'!#REF!</definedName>
    <definedName name="BEx3H5UX2GZFZZT657YR76RHW5I6" localSheetId="16" hidden="1">'[3]AMI P &amp; L'!#REF!</definedName>
    <definedName name="BEx3H5UX2GZFZZT657YR76RHW5I6" localSheetId="5" hidden="1">'[3]AMI P &amp; L'!#REF!</definedName>
    <definedName name="BEx3H5UX2GZFZZT657YR76RHW5I6" localSheetId="8" hidden="1">'[3]AMI P &amp; L'!#REF!</definedName>
    <definedName name="BEx3H5UX2GZFZZT657YR76RHW5I6" localSheetId="17" hidden="1">'[3]AMI P &amp; L'!#REF!</definedName>
    <definedName name="BEx3H5UX2GZFZZT657YR76RHW5I6" localSheetId="6" hidden="1">'[3]AMI P &amp; L'!#REF!</definedName>
    <definedName name="BEx3H5UX2GZFZZT657YR76RHW5I6" localSheetId="1" hidden="1">'[3]AMI P &amp; L'!#REF!</definedName>
    <definedName name="BEx3H5UX2GZFZZT657YR76RHW5I6" localSheetId="12" hidden="1">'[3]AMI P &amp; L'!#REF!</definedName>
    <definedName name="BEx3H5UX2GZFZZT657YR76RHW5I6" localSheetId="4" hidden="1">'[3]AMI P &amp; L'!#REF!</definedName>
    <definedName name="BEx3H5UX2GZFZZT657YR76RHW5I6" localSheetId="13" hidden="1">'[3]AMI P &amp; L'!#REF!</definedName>
    <definedName name="BEx3H5UX2GZFZZT657YR76RHW5I6" localSheetId="18" hidden="1">'[3]AMI P &amp; L'!#REF!</definedName>
    <definedName name="BEx3H5UX2GZFZZT657YR76RHW5I6" hidden="1">'[3]AMI P &amp; L'!#REF!</definedName>
    <definedName name="BEx3HA1YAMCT0GK89031ZWXQ3VK3" localSheetId="3" hidden="1">#REF!</definedName>
    <definedName name="BEx3HA1YAMCT0GK89031ZWXQ3VK3" localSheetId="10" hidden="1">#REF!</definedName>
    <definedName name="BEx3HA1YAMCT0GK89031ZWXQ3VK3" localSheetId="9" hidden="1">#REF!</definedName>
    <definedName name="BEx3HA1YAMCT0GK89031ZWXQ3VK3" localSheetId="14" hidden="1">#REF!</definedName>
    <definedName name="BEx3HA1YAMCT0GK89031ZWXQ3VK3" localSheetId="16" hidden="1">#REF!</definedName>
    <definedName name="BEx3HA1YAMCT0GK89031ZWXQ3VK3" localSheetId="5" hidden="1">#REF!</definedName>
    <definedName name="BEx3HA1YAMCT0GK89031ZWXQ3VK3" localSheetId="8" hidden="1">#REF!</definedName>
    <definedName name="BEx3HA1YAMCT0GK89031ZWXQ3VK3" localSheetId="17" hidden="1">#REF!</definedName>
    <definedName name="BEx3HA1YAMCT0GK89031ZWXQ3VK3" localSheetId="6" hidden="1">#REF!</definedName>
    <definedName name="BEx3HA1YAMCT0GK89031ZWXQ3VK3" localSheetId="1" hidden="1">#REF!</definedName>
    <definedName name="BEx3HA1YAMCT0GK89031ZWXQ3VK3" localSheetId="12" hidden="1">#REF!</definedName>
    <definedName name="BEx3HA1YAMCT0GK89031ZWXQ3VK3" localSheetId="4" hidden="1">#REF!</definedName>
    <definedName name="BEx3HA1YAMCT0GK89031ZWXQ3VK3" localSheetId="13" hidden="1">#REF!</definedName>
    <definedName name="BEx3HA1YAMCT0GK89031ZWXQ3VK3" localSheetId="18" hidden="1">#REF!</definedName>
    <definedName name="BEx3HA1YAMCT0GK89031ZWXQ3VK3" hidden="1">#REF!</definedName>
    <definedName name="BEx3HJ1MIYFNI7Y25LLE6AGZ52U2" localSheetId="3" hidden="1">'[5]Capital orders'!#REF!</definedName>
    <definedName name="BEx3HJ1MIYFNI7Y25LLE6AGZ52U2" localSheetId="10" hidden="1">'[5]Capital orders'!#REF!</definedName>
    <definedName name="BEx3HJ1MIYFNI7Y25LLE6AGZ52U2" localSheetId="9" hidden="1">'[5]Capital orders'!#REF!</definedName>
    <definedName name="BEx3HJ1MIYFNI7Y25LLE6AGZ52U2" localSheetId="14" hidden="1">'[5]Capital orders'!#REF!</definedName>
    <definedName name="BEx3HJ1MIYFNI7Y25LLE6AGZ52U2" localSheetId="16" hidden="1">'[5]Capital orders'!#REF!</definedName>
    <definedName name="BEx3HJ1MIYFNI7Y25LLE6AGZ52U2" localSheetId="5" hidden="1">'[5]Capital orders'!#REF!</definedName>
    <definedName name="BEx3HJ1MIYFNI7Y25LLE6AGZ52U2" localSheetId="8" hidden="1">'[5]Capital orders'!#REF!</definedName>
    <definedName name="BEx3HJ1MIYFNI7Y25LLE6AGZ52U2" localSheetId="17" hidden="1">'[5]Capital orders'!#REF!</definedName>
    <definedName name="BEx3HJ1MIYFNI7Y25LLE6AGZ52U2" localSheetId="6" hidden="1">'[5]Capital orders'!#REF!</definedName>
    <definedName name="BEx3HJ1MIYFNI7Y25LLE6AGZ52U2" localSheetId="1" hidden="1">'[5]Capital orders'!#REF!</definedName>
    <definedName name="BEx3HJ1MIYFNI7Y25LLE6AGZ52U2" localSheetId="12" hidden="1">'[5]Capital orders'!#REF!</definedName>
    <definedName name="BEx3HJ1MIYFNI7Y25LLE6AGZ52U2" localSheetId="4" hidden="1">'[5]Capital orders'!#REF!</definedName>
    <definedName name="BEx3HJ1MIYFNI7Y25LLE6AGZ52U2" localSheetId="13" hidden="1">'[5]Capital orders'!#REF!</definedName>
    <definedName name="BEx3HJ1MIYFNI7Y25LLE6AGZ52U2" localSheetId="18" hidden="1">'[5]Capital orders'!#REF!</definedName>
    <definedName name="BEx3HJ1MIYFNI7Y25LLE6AGZ52U2" hidden="1">'[5]Capital orders'!#REF!</definedName>
    <definedName name="BEx3HMN4HBR0MZ546XIBTOE5PHAT" localSheetId="3" hidden="1">'[5]Capital orders'!#REF!</definedName>
    <definedName name="BEx3HMN4HBR0MZ546XIBTOE5PHAT" localSheetId="10" hidden="1">'[5]Capital orders'!#REF!</definedName>
    <definedName name="BEx3HMN4HBR0MZ546XIBTOE5PHAT" localSheetId="9" hidden="1">'[5]Capital orders'!#REF!</definedName>
    <definedName name="BEx3HMN4HBR0MZ546XIBTOE5PHAT" localSheetId="14" hidden="1">'[5]Capital orders'!#REF!</definedName>
    <definedName name="BEx3HMN4HBR0MZ546XIBTOE5PHAT" localSheetId="16" hidden="1">'[5]Capital orders'!#REF!</definedName>
    <definedName name="BEx3HMN4HBR0MZ546XIBTOE5PHAT" localSheetId="5" hidden="1">'[5]Capital orders'!#REF!</definedName>
    <definedName name="BEx3HMN4HBR0MZ546XIBTOE5PHAT" localSheetId="8" hidden="1">'[5]Capital orders'!#REF!</definedName>
    <definedName name="BEx3HMN4HBR0MZ546XIBTOE5PHAT" localSheetId="17" hidden="1">'[5]Capital orders'!#REF!</definedName>
    <definedName name="BEx3HMN4HBR0MZ546XIBTOE5PHAT" localSheetId="6" hidden="1">'[5]Capital orders'!#REF!</definedName>
    <definedName name="BEx3HMN4HBR0MZ546XIBTOE5PHAT" localSheetId="1" hidden="1">'[5]Capital orders'!#REF!</definedName>
    <definedName name="BEx3HMN4HBR0MZ546XIBTOE5PHAT" localSheetId="12" hidden="1">'[5]Capital orders'!#REF!</definedName>
    <definedName name="BEx3HMN4HBR0MZ546XIBTOE5PHAT" localSheetId="4" hidden="1">'[5]Capital orders'!#REF!</definedName>
    <definedName name="BEx3HMN4HBR0MZ546XIBTOE5PHAT" localSheetId="13" hidden="1">'[5]Capital orders'!#REF!</definedName>
    <definedName name="BEx3HMN4HBR0MZ546XIBTOE5PHAT" localSheetId="18" hidden="1">'[5]Capital orders'!#REF!</definedName>
    <definedName name="BEx3HMN4HBR0MZ546XIBTOE5PHAT" hidden="1">'[5]Capital orders'!#REF!</definedName>
    <definedName name="BEx3HMSEFOP6DBM4R97XA6B7NFG6" hidden="1">'[2]Reco Sheet for Fcast'!$F$8:$G$8</definedName>
    <definedName name="BEx3HOQN57QKFWCTSFFBV19FE17U" localSheetId="3" hidden="1">'[5]Capital orders'!#REF!</definedName>
    <definedName name="BEx3HOQN57QKFWCTSFFBV19FE17U" localSheetId="10" hidden="1">'[5]Capital orders'!#REF!</definedName>
    <definedName name="BEx3HOQN57QKFWCTSFFBV19FE17U" localSheetId="9" hidden="1">'[5]Capital orders'!#REF!</definedName>
    <definedName name="BEx3HOQN57QKFWCTSFFBV19FE17U" localSheetId="14" hidden="1">'[5]Capital orders'!#REF!</definedName>
    <definedName name="BEx3HOQN57QKFWCTSFFBV19FE17U" localSheetId="16" hidden="1">'[5]Capital orders'!#REF!</definedName>
    <definedName name="BEx3HOQN57QKFWCTSFFBV19FE17U" localSheetId="5" hidden="1">'[5]Capital orders'!#REF!</definedName>
    <definedName name="BEx3HOQN57QKFWCTSFFBV19FE17U" localSheetId="8" hidden="1">'[5]Capital orders'!#REF!</definedName>
    <definedName name="BEx3HOQN57QKFWCTSFFBV19FE17U" localSheetId="17" hidden="1">'[5]Capital orders'!#REF!</definedName>
    <definedName name="BEx3HOQN57QKFWCTSFFBV19FE17U" localSheetId="6" hidden="1">'[5]Capital orders'!#REF!</definedName>
    <definedName name="BEx3HOQN57QKFWCTSFFBV19FE17U" localSheetId="1" hidden="1">'[5]Capital orders'!#REF!</definedName>
    <definedName name="BEx3HOQN57QKFWCTSFFBV19FE17U" localSheetId="12" hidden="1">'[5]Capital orders'!#REF!</definedName>
    <definedName name="BEx3HOQN57QKFWCTSFFBV19FE17U" localSheetId="4" hidden="1">'[5]Capital orders'!#REF!</definedName>
    <definedName name="BEx3HOQN57QKFWCTSFFBV19FE17U" localSheetId="13" hidden="1">'[5]Capital orders'!#REF!</definedName>
    <definedName name="BEx3HOQN57QKFWCTSFFBV19FE17U" localSheetId="18" hidden="1">'[5]Capital orders'!#REF!</definedName>
    <definedName name="BEx3HOQN57QKFWCTSFFBV19FE17U" hidden="1">'[5]Capital orders'!#REF!</definedName>
    <definedName name="BEx3HWJ5SQSD2CVCQNR183X44FR8" hidden="1">'[2]Reco Sheet for Fcast'!$H$2:$I$2</definedName>
    <definedName name="BEx3I09YVXO0G4X7KGSA4WGORM35" hidden="1">'[2]Reco Sheet for Fcast'!$F$6:$G$6</definedName>
    <definedName name="BEx3ICF1GY8HQEBIU9S43PDJ90BX" hidden="1">'[2]Reco Sheet for Fcast'!$F$6:$G$6</definedName>
    <definedName name="BEx3IMR61GX9W41FLO58UWSRANKO" localSheetId="3" hidden="1">#REF!</definedName>
    <definedName name="BEx3IMR61GX9W41FLO58UWSRANKO" localSheetId="10" hidden="1">#REF!</definedName>
    <definedName name="BEx3IMR61GX9W41FLO58UWSRANKO" localSheetId="9" hidden="1">#REF!</definedName>
    <definedName name="BEx3IMR61GX9W41FLO58UWSRANKO" localSheetId="14" hidden="1">#REF!</definedName>
    <definedName name="BEx3IMR61GX9W41FLO58UWSRANKO" localSheetId="16" hidden="1">#REF!</definedName>
    <definedName name="BEx3IMR61GX9W41FLO58UWSRANKO" localSheetId="5" hidden="1">#REF!</definedName>
    <definedName name="BEx3IMR61GX9W41FLO58UWSRANKO" localSheetId="8" hidden="1">#REF!</definedName>
    <definedName name="BEx3IMR61GX9W41FLO58UWSRANKO" localSheetId="17" hidden="1">#REF!</definedName>
    <definedName name="BEx3IMR61GX9W41FLO58UWSRANKO" localSheetId="6" hidden="1">#REF!</definedName>
    <definedName name="BEx3IMR61GX9W41FLO58UWSRANKO" localSheetId="1" hidden="1">#REF!</definedName>
    <definedName name="BEx3IMR61GX9W41FLO58UWSRANKO" localSheetId="12" hidden="1">#REF!</definedName>
    <definedName name="BEx3IMR61GX9W41FLO58UWSRANKO" localSheetId="4" hidden="1">#REF!</definedName>
    <definedName name="BEx3IMR61GX9W41FLO58UWSRANKO" localSheetId="13" hidden="1">#REF!</definedName>
    <definedName name="BEx3IMR61GX9W41FLO58UWSRANKO" localSheetId="18" hidden="1">#REF!</definedName>
    <definedName name="BEx3IMR61GX9W41FLO58UWSRANKO" hidden="1">#REF!</definedName>
    <definedName name="BEx3IQCO1C0W3USXAADRS1Q10X5F" localSheetId="3" hidden="1">#REF!</definedName>
    <definedName name="BEx3IQCO1C0W3USXAADRS1Q10X5F" localSheetId="10" hidden="1">#REF!</definedName>
    <definedName name="BEx3IQCO1C0W3USXAADRS1Q10X5F" localSheetId="9" hidden="1">#REF!</definedName>
    <definedName name="BEx3IQCO1C0W3USXAADRS1Q10X5F" localSheetId="14" hidden="1">#REF!</definedName>
    <definedName name="BEx3IQCO1C0W3USXAADRS1Q10X5F" localSheetId="16" hidden="1">#REF!</definedName>
    <definedName name="BEx3IQCO1C0W3USXAADRS1Q10X5F" localSheetId="5" hidden="1">#REF!</definedName>
    <definedName name="BEx3IQCO1C0W3USXAADRS1Q10X5F" localSheetId="8" hidden="1">#REF!</definedName>
    <definedName name="BEx3IQCO1C0W3USXAADRS1Q10X5F" localSheetId="17" hidden="1">#REF!</definedName>
    <definedName name="BEx3IQCO1C0W3USXAADRS1Q10X5F" localSheetId="6" hidden="1">#REF!</definedName>
    <definedName name="BEx3IQCO1C0W3USXAADRS1Q10X5F" localSheetId="1" hidden="1">#REF!</definedName>
    <definedName name="BEx3IQCO1C0W3USXAADRS1Q10X5F" localSheetId="12" hidden="1">#REF!</definedName>
    <definedName name="BEx3IQCO1C0W3USXAADRS1Q10X5F" localSheetId="4" hidden="1">#REF!</definedName>
    <definedName name="BEx3IQCO1C0W3USXAADRS1Q10X5F" localSheetId="13" hidden="1">#REF!</definedName>
    <definedName name="BEx3IQCO1C0W3USXAADRS1Q10X5F" localSheetId="18" hidden="1">#REF!</definedName>
    <definedName name="BEx3IQCO1C0W3USXAADRS1Q10X5F" hidden="1">#REF!</definedName>
    <definedName name="BEx3IYAH2DEBFWO8F94H4MXE3RLY" localSheetId="3" hidden="1">'[3]AMI P &amp; L'!#REF!</definedName>
    <definedName name="BEx3IYAH2DEBFWO8F94H4MXE3RLY" localSheetId="10" hidden="1">'[3]AMI P &amp; L'!#REF!</definedName>
    <definedName name="BEx3IYAH2DEBFWO8F94H4MXE3RLY" localSheetId="9" hidden="1">'[3]AMI P &amp; L'!#REF!</definedName>
    <definedName name="BEx3IYAH2DEBFWO8F94H4MXE3RLY" localSheetId="14" hidden="1">'[3]AMI P &amp; L'!#REF!</definedName>
    <definedName name="BEx3IYAH2DEBFWO8F94H4MXE3RLY" localSheetId="16" hidden="1">'[3]AMI P &amp; L'!#REF!</definedName>
    <definedName name="BEx3IYAH2DEBFWO8F94H4MXE3RLY" localSheetId="5" hidden="1">'[3]AMI P &amp; L'!#REF!</definedName>
    <definedName name="BEx3IYAH2DEBFWO8F94H4MXE3RLY" localSheetId="8" hidden="1">'[3]AMI P &amp; L'!#REF!</definedName>
    <definedName name="BEx3IYAH2DEBFWO8F94H4MXE3RLY" localSheetId="17" hidden="1">'[3]AMI P &amp; L'!#REF!</definedName>
    <definedName name="BEx3IYAH2DEBFWO8F94H4MXE3RLY" localSheetId="6" hidden="1">'[3]AMI P &amp; L'!#REF!</definedName>
    <definedName name="BEx3IYAH2DEBFWO8F94H4MXE3RLY" localSheetId="1" hidden="1">'[3]AMI P &amp; L'!#REF!</definedName>
    <definedName name="BEx3IYAH2DEBFWO8F94H4MXE3RLY" localSheetId="12" hidden="1">'[3]AMI P &amp; L'!#REF!</definedName>
    <definedName name="BEx3IYAH2DEBFWO8F94H4MXE3RLY" localSheetId="4" hidden="1">'[3]AMI P &amp; L'!#REF!</definedName>
    <definedName name="BEx3IYAH2DEBFWO8F94H4MXE3RLY" localSheetId="13" hidden="1">'[3]AMI P &amp; L'!#REF!</definedName>
    <definedName name="BEx3IYAH2DEBFWO8F94H4MXE3RLY" localSheetId="18" hidden="1">'[3]AMI P &amp; L'!#REF!</definedName>
    <definedName name="BEx3IYAH2DEBFWO8F94H4MXE3RLY" hidden="1">'[3]AMI P &amp; L'!#REF!</definedName>
    <definedName name="BEx3IZXXSYEW50379N2EAFWO8DZV" localSheetId="3" hidden="1">'[3]AMI P &amp; L'!#REF!</definedName>
    <definedName name="BEx3IZXXSYEW50379N2EAFWO8DZV" localSheetId="10" hidden="1">'[3]AMI P &amp; L'!#REF!</definedName>
    <definedName name="BEx3IZXXSYEW50379N2EAFWO8DZV" localSheetId="9" hidden="1">'[3]AMI P &amp; L'!#REF!</definedName>
    <definedName name="BEx3IZXXSYEW50379N2EAFWO8DZV" localSheetId="14" hidden="1">'[3]AMI P &amp; L'!#REF!</definedName>
    <definedName name="BEx3IZXXSYEW50379N2EAFWO8DZV" localSheetId="16" hidden="1">'[3]AMI P &amp; L'!#REF!</definedName>
    <definedName name="BEx3IZXXSYEW50379N2EAFWO8DZV" localSheetId="5" hidden="1">'[3]AMI P &amp; L'!#REF!</definedName>
    <definedName name="BEx3IZXXSYEW50379N2EAFWO8DZV" localSheetId="8" hidden="1">'[3]AMI P &amp; L'!#REF!</definedName>
    <definedName name="BEx3IZXXSYEW50379N2EAFWO8DZV" localSheetId="17" hidden="1">'[3]AMI P &amp; L'!#REF!</definedName>
    <definedName name="BEx3IZXXSYEW50379N2EAFWO8DZV" localSheetId="6" hidden="1">'[3]AMI P &amp; L'!#REF!</definedName>
    <definedName name="BEx3IZXXSYEW50379N2EAFWO8DZV" localSheetId="1" hidden="1">'[3]AMI P &amp; L'!#REF!</definedName>
    <definedName name="BEx3IZXXSYEW50379N2EAFWO8DZV" localSheetId="12" hidden="1">'[3]AMI P &amp; L'!#REF!</definedName>
    <definedName name="BEx3IZXXSYEW50379N2EAFWO8DZV" localSheetId="4" hidden="1">'[3]AMI P &amp; L'!#REF!</definedName>
    <definedName name="BEx3IZXXSYEW50379N2EAFWO8DZV" localSheetId="13" hidden="1">'[3]AMI P &amp; L'!#REF!</definedName>
    <definedName name="BEx3IZXXSYEW50379N2EAFWO8DZV" localSheetId="18" hidden="1">'[3]AMI P &amp; L'!#REF!</definedName>
    <definedName name="BEx3IZXXSYEW50379N2EAFWO8DZV" hidden="1">'[3]AMI P &amp; L'!#REF!</definedName>
    <definedName name="BEx3J1VZVGTKT4ATPO9O5JCSFTTR" hidden="1">'[2]Reco Sheet for Fcast'!$I$9:$J$9</definedName>
    <definedName name="BEx3JC2TY7JNAAC3L7QHVPQXLGQ8" hidden="1">'[2]Reco Sheet for Fcast'!$I$11:$J$11</definedName>
    <definedName name="BEx3JIYZIVBGXQG29MDJG53D99D8" hidden="1">'[2]Reco Sheet for Fcast'!$L$6:$M$10</definedName>
    <definedName name="BEx3JX23SYDIGOGM4Y0CQFBW8ZBV" hidden="1">'[2]Reco Sheet for Fcast'!$F$8:$G$8</definedName>
    <definedName name="BEx3JXCXCVBZJGV5VEG9MJEI01AL" hidden="1">'[2]Reco Sheet for Fcast'!$I$7:$J$7</definedName>
    <definedName name="BEx3JYK2N7X59TPJSKYZ77ENY8SS" hidden="1">'[2]Reco Sheet for Fcast'!$I$6:$J$6</definedName>
    <definedName name="BEx3K4EII7GU1CG0BN7UL15M6J8Z" localSheetId="3" hidden="1">'[3]AMI P &amp; L'!#REF!</definedName>
    <definedName name="BEx3K4EII7GU1CG0BN7UL15M6J8Z" localSheetId="10" hidden="1">'[3]AMI P &amp; L'!#REF!</definedName>
    <definedName name="BEx3K4EII7GU1CG0BN7UL15M6J8Z" localSheetId="9" hidden="1">'[3]AMI P &amp; L'!#REF!</definedName>
    <definedName name="BEx3K4EII7GU1CG0BN7UL15M6J8Z" localSheetId="14" hidden="1">'[3]AMI P &amp; L'!#REF!</definedName>
    <definedName name="BEx3K4EII7GU1CG0BN7UL15M6J8Z" localSheetId="16" hidden="1">'[3]AMI P &amp; L'!#REF!</definedName>
    <definedName name="BEx3K4EII7GU1CG0BN7UL15M6J8Z" localSheetId="5" hidden="1">'[3]AMI P &amp; L'!#REF!</definedName>
    <definedName name="BEx3K4EII7GU1CG0BN7UL15M6J8Z" localSheetId="8" hidden="1">'[3]AMI P &amp; L'!#REF!</definedName>
    <definedName name="BEx3K4EII7GU1CG0BN7UL15M6J8Z" localSheetId="17" hidden="1">'[3]AMI P &amp; L'!#REF!</definedName>
    <definedName name="BEx3K4EII7GU1CG0BN7UL15M6J8Z" localSheetId="6" hidden="1">'[3]AMI P &amp; L'!#REF!</definedName>
    <definedName name="BEx3K4EII7GU1CG0BN7UL15M6J8Z" localSheetId="1" hidden="1">'[3]AMI P &amp; L'!#REF!</definedName>
    <definedName name="BEx3K4EII7GU1CG0BN7UL15M6J8Z" localSheetId="12" hidden="1">'[3]AMI P &amp; L'!#REF!</definedName>
    <definedName name="BEx3K4EII7GU1CG0BN7UL15M6J8Z" localSheetId="4" hidden="1">'[3]AMI P &amp; L'!#REF!</definedName>
    <definedName name="BEx3K4EII7GU1CG0BN7UL15M6J8Z" localSheetId="13" hidden="1">'[3]AMI P &amp; L'!#REF!</definedName>
    <definedName name="BEx3K4EII7GU1CG0BN7UL15M6J8Z" localSheetId="18" hidden="1">'[3]AMI P &amp; L'!#REF!</definedName>
    <definedName name="BEx3K4EII7GU1CG0BN7UL15M6J8Z" hidden="1">'[3]AMI P &amp; L'!#REF!</definedName>
    <definedName name="BEx3K4ZXQUQ2KYZF74B84SO48XMW" hidden="1">'[2]Reco Sheet for Fcast'!$I$9:$J$9</definedName>
    <definedName name="BEx3KEFXUCVNVPH7KSEGAZYX13B5" hidden="1">'[2]Reco Sheet for Fcast'!$F$6:$G$6</definedName>
    <definedName name="BEx3KFXUAF6YXAA47B7Q6X9B3VGB" hidden="1">'[2]Reco Sheet for Fcast'!$I$10:$J$10</definedName>
    <definedName name="BEx3KHFTUPUPZJH4ER0RQ5CMQ7ZC" localSheetId="3" hidden="1">#REF!</definedName>
    <definedName name="BEx3KHFTUPUPZJH4ER0RQ5CMQ7ZC" localSheetId="10" hidden="1">#REF!</definedName>
    <definedName name="BEx3KHFTUPUPZJH4ER0RQ5CMQ7ZC" localSheetId="9" hidden="1">#REF!</definedName>
    <definedName name="BEx3KHFTUPUPZJH4ER0RQ5CMQ7ZC" localSheetId="14" hidden="1">#REF!</definedName>
    <definedName name="BEx3KHFTUPUPZJH4ER0RQ5CMQ7ZC" localSheetId="16" hidden="1">#REF!</definedName>
    <definedName name="BEx3KHFTUPUPZJH4ER0RQ5CMQ7ZC" localSheetId="5" hidden="1">#REF!</definedName>
    <definedName name="BEx3KHFTUPUPZJH4ER0RQ5CMQ7ZC" localSheetId="8" hidden="1">#REF!</definedName>
    <definedName name="BEx3KHFTUPUPZJH4ER0RQ5CMQ7ZC" localSheetId="17" hidden="1">#REF!</definedName>
    <definedName name="BEx3KHFTUPUPZJH4ER0RQ5CMQ7ZC" localSheetId="6" hidden="1">#REF!</definedName>
    <definedName name="BEx3KHFTUPUPZJH4ER0RQ5CMQ7ZC" localSheetId="1" hidden="1">#REF!</definedName>
    <definedName name="BEx3KHFTUPUPZJH4ER0RQ5CMQ7ZC" localSheetId="12" hidden="1">#REF!</definedName>
    <definedName name="BEx3KHFTUPUPZJH4ER0RQ5CMQ7ZC" localSheetId="4" hidden="1">#REF!</definedName>
    <definedName name="BEx3KHFTUPUPZJH4ER0RQ5CMQ7ZC" localSheetId="13" hidden="1">#REF!</definedName>
    <definedName name="BEx3KHFTUPUPZJH4ER0RQ5CMQ7ZC" localSheetId="18" hidden="1">#REF!</definedName>
    <definedName name="BEx3KHFTUPUPZJH4ER0RQ5CMQ7ZC" hidden="1">#REF!</definedName>
    <definedName name="BEx3KIXQYOGMPK4WJJAVBRX4NR28" localSheetId="3" hidden="1">'[3]AMI P &amp; L'!#REF!</definedName>
    <definedName name="BEx3KIXQYOGMPK4WJJAVBRX4NR28" localSheetId="10" hidden="1">'[3]AMI P &amp; L'!#REF!</definedName>
    <definedName name="BEx3KIXQYOGMPK4WJJAVBRX4NR28" localSheetId="9" hidden="1">'[3]AMI P &amp; L'!#REF!</definedName>
    <definedName name="BEx3KIXQYOGMPK4WJJAVBRX4NR28" localSheetId="14" hidden="1">'[3]AMI P &amp; L'!#REF!</definedName>
    <definedName name="BEx3KIXQYOGMPK4WJJAVBRX4NR28" localSheetId="16" hidden="1">'[3]AMI P &amp; L'!#REF!</definedName>
    <definedName name="BEx3KIXQYOGMPK4WJJAVBRX4NR28" localSheetId="5" hidden="1">'[3]AMI P &amp; L'!#REF!</definedName>
    <definedName name="BEx3KIXQYOGMPK4WJJAVBRX4NR28" localSheetId="8" hidden="1">'[3]AMI P &amp; L'!#REF!</definedName>
    <definedName name="BEx3KIXQYOGMPK4WJJAVBRX4NR28" localSheetId="17" hidden="1">'[3]AMI P &amp; L'!#REF!</definedName>
    <definedName name="BEx3KIXQYOGMPK4WJJAVBRX4NR28" localSheetId="6" hidden="1">'[3]AMI P &amp; L'!#REF!</definedName>
    <definedName name="BEx3KIXQYOGMPK4WJJAVBRX4NR28" localSheetId="1" hidden="1">'[3]AMI P &amp; L'!#REF!</definedName>
    <definedName name="BEx3KIXQYOGMPK4WJJAVBRX4NR28" localSheetId="12" hidden="1">'[3]AMI P &amp; L'!#REF!</definedName>
    <definedName name="BEx3KIXQYOGMPK4WJJAVBRX4NR28" localSheetId="4" hidden="1">'[3]AMI P &amp; L'!#REF!</definedName>
    <definedName name="BEx3KIXQYOGMPK4WJJAVBRX4NR28" localSheetId="13" hidden="1">'[3]AMI P &amp; L'!#REF!</definedName>
    <definedName name="BEx3KIXQYOGMPK4WJJAVBRX4NR28" localSheetId="18" hidden="1">'[3]AMI P &amp; L'!#REF!</definedName>
    <definedName name="BEx3KIXQYOGMPK4WJJAVBRX4NR28" hidden="1">'[3]AMI P &amp; L'!#REF!</definedName>
    <definedName name="BEx3KJOMVOSFZVJUL3GKCNP6DQDS" hidden="1">'[2]Reco Sheet for Fcast'!$F$6:$G$6</definedName>
    <definedName name="BEx3KP2VRBMORK0QEAZUYCXL3DHJ" hidden="1">'[2]Reco Sheet for Fcast'!$I$6:$J$6</definedName>
    <definedName name="BEx3L4IN3LI4C26SITKTGAH27CDU" hidden="1">'[2]Reco Sheet for Fcast'!$F$15</definedName>
    <definedName name="BEx3L4TEN6GRE0LY9ZXOGB3AS8JU" localSheetId="3" hidden="1">#REF!</definedName>
    <definedName name="BEx3L4TEN6GRE0LY9ZXOGB3AS8JU" localSheetId="10" hidden="1">#REF!</definedName>
    <definedName name="BEx3L4TEN6GRE0LY9ZXOGB3AS8JU" localSheetId="9" hidden="1">#REF!</definedName>
    <definedName name="BEx3L4TEN6GRE0LY9ZXOGB3AS8JU" localSheetId="14" hidden="1">#REF!</definedName>
    <definedName name="BEx3L4TEN6GRE0LY9ZXOGB3AS8JU" localSheetId="16" hidden="1">#REF!</definedName>
    <definedName name="BEx3L4TEN6GRE0LY9ZXOGB3AS8JU" localSheetId="5" hidden="1">#REF!</definedName>
    <definedName name="BEx3L4TEN6GRE0LY9ZXOGB3AS8JU" localSheetId="8" hidden="1">#REF!</definedName>
    <definedName name="BEx3L4TEN6GRE0LY9ZXOGB3AS8JU" localSheetId="17" hidden="1">#REF!</definedName>
    <definedName name="BEx3L4TEN6GRE0LY9ZXOGB3AS8JU" localSheetId="6" hidden="1">#REF!</definedName>
    <definedName name="BEx3L4TEN6GRE0LY9ZXOGB3AS8JU" localSheetId="1" hidden="1">#REF!</definedName>
    <definedName name="BEx3L4TEN6GRE0LY9ZXOGB3AS8JU" localSheetId="12" hidden="1">#REF!</definedName>
    <definedName name="BEx3L4TEN6GRE0LY9ZXOGB3AS8JU" localSheetId="4" hidden="1">#REF!</definedName>
    <definedName name="BEx3L4TEN6GRE0LY9ZXOGB3AS8JU" localSheetId="13" hidden="1">#REF!</definedName>
    <definedName name="BEx3L4TEN6GRE0LY9ZXOGB3AS8JU" localSheetId="18" hidden="1">#REF!</definedName>
    <definedName name="BEx3L4TEN6GRE0LY9ZXOGB3AS8JU" hidden="1">#REF!</definedName>
    <definedName name="BEx3L4YQ0J7ZU0M5QM6YIPCEYC9K" localSheetId="3" hidden="1">'[3]AMI P &amp; L'!#REF!</definedName>
    <definedName name="BEx3L4YQ0J7ZU0M5QM6YIPCEYC9K" localSheetId="10" hidden="1">'[3]AMI P &amp; L'!#REF!</definedName>
    <definedName name="BEx3L4YQ0J7ZU0M5QM6YIPCEYC9K" localSheetId="9" hidden="1">'[3]AMI P &amp; L'!#REF!</definedName>
    <definedName name="BEx3L4YQ0J7ZU0M5QM6YIPCEYC9K" localSheetId="14" hidden="1">'[3]AMI P &amp; L'!#REF!</definedName>
    <definedName name="BEx3L4YQ0J7ZU0M5QM6YIPCEYC9K" localSheetId="16" hidden="1">'[3]AMI P &amp; L'!#REF!</definedName>
    <definedName name="BEx3L4YQ0J7ZU0M5QM6YIPCEYC9K" localSheetId="5" hidden="1">'[3]AMI P &amp; L'!#REF!</definedName>
    <definedName name="BEx3L4YQ0J7ZU0M5QM6YIPCEYC9K" localSheetId="8" hidden="1">'[3]AMI P &amp; L'!#REF!</definedName>
    <definedName name="BEx3L4YQ0J7ZU0M5QM6YIPCEYC9K" localSheetId="17" hidden="1">'[3]AMI P &amp; L'!#REF!</definedName>
    <definedName name="BEx3L4YQ0J7ZU0M5QM6YIPCEYC9K" localSheetId="6" hidden="1">'[3]AMI P &amp; L'!#REF!</definedName>
    <definedName name="BEx3L4YQ0J7ZU0M5QM6YIPCEYC9K" localSheetId="1" hidden="1">'[3]AMI P &amp; L'!#REF!</definedName>
    <definedName name="BEx3L4YQ0J7ZU0M5QM6YIPCEYC9K" localSheetId="12" hidden="1">'[3]AMI P &amp; L'!#REF!</definedName>
    <definedName name="BEx3L4YQ0J7ZU0M5QM6YIPCEYC9K" localSheetId="4" hidden="1">'[3]AMI P &amp; L'!#REF!</definedName>
    <definedName name="BEx3L4YQ0J7ZU0M5QM6YIPCEYC9K" localSheetId="13" hidden="1">'[3]AMI P &amp; L'!#REF!</definedName>
    <definedName name="BEx3L4YQ0J7ZU0M5QM6YIPCEYC9K" localSheetId="18" hidden="1">'[3]AMI P &amp; L'!#REF!</definedName>
    <definedName name="BEx3L4YQ0J7ZU0M5QM6YIPCEYC9K" hidden="1">'[3]AMI P &amp; L'!#REF!</definedName>
    <definedName name="BEx3L60DJOR7NQN42G7YSAODP1EX" hidden="1">'[2]Reco Sheet for Fcast'!$I$7:$J$7</definedName>
    <definedName name="BEx3L7D0PI38HWZ7VADU16C9E33D" hidden="1">'[2]Reco Sheet for Fcast'!$I$7:$J$7</definedName>
    <definedName name="BEx3LLANOTINBHAJ3AOID9T7Y05X" localSheetId="3" hidden="1">#REF!</definedName>
    <definedName name="BEx3LLANOTINBHAJ3AOID9T7Y05X" localSheetId="10" hidden="1">#REF!</definedName>
    <definedName name="BEx3LLANOTINBHAJ3AOID9T7Y05X" localSheetId="9" hidden="1">#REF!</definedName>
    <definedName name="BEx3LLANOTINBHAJ3AOID9T7Y05X" localSheetId="14" hidden="1">#REF!</definedName>
    <definedName name="BEx3LLANOTINBHAJ3AOID9T7Y05X" localSheetId="16" hidden="1">#REF!</definedName>
    <definedName name="BEx3LLANOTINBHAJ3AOID9T7Y05X" localSheetId="5" hidden="1">#REF!</definedName>
    <definedName name="BEx3LLANOTINBHAJ3AOID9T7Y05X" localSheetId="8" hidden="1">#REF!</definedName>
    <definedName name="BEx3LLANOTINBHAJ3AOID9T7Y05X" localSheetId="17" hidden="1">#REF!</definedName>
    <definedName name="BEx3LLANOTINBHAJ3AOID9T7Y05X" localSheetId="6" hidden="1">#REF!</definedName>
    <definedName name="BEx3LLANOTINBHAJ3AOID9T7Y05X" localSheetId="1" hidden="1">#REF!</definedName>
    <definedName name="BEx3LLANOTINBHAJ3AOID9T7Y05X" localSheetId="12" hidden="1">#REF!</definedName>
    <definedName name="BEx3LLANOTINBHAJ3AOID9T7Y05X" localSheetId="4" hidden="1">#REF!</definedName>
    <definedName name="BEx3LLANOTINBHAJ3AOID9T7Y05X" localSheetId="13" hidden="1">#REF!</definedName>
    <definedName name="BEx3LLANOTINBHAJ3AOID9T7Y05X" localSheetId="18" hidden="1">#REF!</definedName>
    <definedName name="BEx3LLANOTINBHAJ3AOID9T7Y05X" hidden="1">#REF!</definedName>
    <definedName name="BEx3LM1PR4Y7KINKMTMKR984GX8Q" hidden="1">'[2]Reco Sheet for Fcast'!$I$8:$J$8</definedName>
    <definedName name="BEx3LPCEZ1C0XEKNCM3YT09JWCUO" hidden="1">'[2]Reco Sheet for Fcast'!$I$10:$J$10</definedName>
    <definedName name="BEx3M1BZ3GQC6D7YTGDIT0JUJ9EC" localSheetId="3" hidden="1">#REF!</definedName>
    <definedName name="BEx3M1BZ3GQC6D7YTGDIT0JUJ9EC" localSheetId="10" hidden="1">#REF!</definedName>
    <definedName name="BEx3M1BZ3GQC6D7YTGDIT0JUJ9EC" localSheetId="9" hidden="1">#REF!</definedName>
    <definedName name="BEx3M1BZ3GQC6D7YTGDIT0JUJ9EC" localSheetId="14" hidden="1">#REF!</definedName>
    <definedName name="BEx3M1BZ3GQC6D7YTGDIT0JUJ9EC" localSheetId="16" hidden="1">#REF!</definedName>
    <definedName name="BEx3M1BZ3GQC6D7YTGDIT0JUJ9EC" localSheetId="5" hidden="1">#REF!</definedName>
    <definedName name="BEx3M1BZ3GQC6D7YTGDIT0JUJ9EC" localSheetId="8" hidden="1">#REF!</definedName>
    <definedName name="BEx3M1BZ3GQC6D7YTGDIT0JUJ9EC" localSheetId="17" hidden="1">#REF!</definedName>
    <definedName name="BEx3M1BZ3GQC6D7YTGDIT0JUJ9EC" localSheetId="6" hidden="1">#REF!</definedName>
    <definedName name="BEx3M1BZ3GQC6D7YTGDIT0JUJ9EC" localSheetId="1" hidden="1">#REF!</definedName>
    <definedName name="BEx3M1BZ3GQC6D7YTGDIT0JUJ9EC" localSheetId="12" hidden="1">#REF!</definedName>
    <definedName name="BEx3M1BZ3GQC6D7YTGDIT0JUJ9EC" localSheetId="4" hidden="1">#REF!</definedName>
    <definedName name="BEx3M1BZ3GQC6D7YTGDIT0JUJ9EC" localSheetId="13" hidden="1">#REF!</definedName>
    <definedName name="BEx3M1BZ3GQC6D7YTGDIT0JUJ9EC" localSheetId="18" hidden="1">#REF!</definedName>
    <definedName name="BEx3M1BZ3GQC6D7YTGDIT0JUJ9EC" hidden="1">#REF!</definedName>
    <definedName name="BEx3M1MR1K1NQD03H74BFWOK4MWQ" hidden="1">'[2]Reco Sheet for Fcast'!$F$15</definedName>
    <definedName name="BEx3M4H77MYUKOOD31H9F80NMVK8" hidden="1">'[2]Reco Sheet for Fcast'!$H$2:$I$2</definedName>
    <definedName name="BEx3M6VO0UGM4OO58SB94R6U0UKE" localSheetId="3" hidden="1">#REF!</definedName>
    <definedName name="BEx3M6VO0UGM4OO58SB94R6U0UKE" localSheetId="10" hidden="1">#REF!</definedName>
    <definedName name="BEx3M6VO0UGM4OO58SB94R6U0UKE" localSheetId="9" hidden="1">#REF!</definedName>
    <definedName name="BEx3M6VO0UGM4OO58SB94R6U0UKE" localSheetId="14" hidden="1">#REF!</definedName>
    <definedName name="BEx3M6VO0UGM4OO58SB94R6U0UKE" localSheetId="16" hidden="1">#REF!</definedName>
    <definedName name="BEx3M6VO0UGM4OO58SB94R6U0UKE" localSheetId="5" hidden="1">#REF!</definedName>
    <definedName name="BEx3M6VO0UGM4OO58SB94R6U0UKE" localSheetId="8" hidden="1">#REF!</definedName>
    <definedName name="BEx3M6VO0UGM4OO58SB94R6U0UKE" localSheetId="17" hidden="1">#REF!</definedName>
    <definedName name="BEx3M6VO0UGM4OO58SB94R6U0UKE" localSheetId="6" hidden="1">#REF!</definedName>
    <definedName name="BEx3M6VO0UGM4OO58SB94R6U0UKE" localSheetId="1" hidden="1">#REF!</definedName>
    <definedName name="BEx3M6VO0UGM4OO58SB94R6U0UKE" localSheetId="12" hidden="1">#REF!</definedName>
    <definedName name="BEx3M6VO0UGM4OO58SB94R6U0UKE" localSheetId="4" hidden="1">#REF!</definedName>
    <definedName name="BEx3M6VO0UGM4OO58SB94R6U0UKE" localSheetId="13" hidden="1">#REF!</definedName>
    <definedName name="BEx3M6VO0UGM4OO58SB94R6U0UKE" localSheetId="18" hidden="1">#REF!</definedName>
    <definedName name="BEx3M6VO0UGM4OO58SB94R6U0UKE" hidden="1">#REF!</definedName>
    <definedName name="BEx3M9VFX329PZWYC4DMZ6P3W9R2" hidden="1">'[2]Reco Sheet for Fcast'!$F$8:$G$8</definedName>
    <definedName name="BEx3MCQ0VEBV0CZXDS505L38EQ8N" hidden="1">'[2]Reco Sheet for Fcast'!$I$11:$J$11</definedName>
    <definedName name="BEx3MEYV5LQY0BAL7V3CFAFVOM3T" hidden="1">'[2]Reco Sheet for Fcast'!$I$9:$J$9</definedName>
    <definedName name="BEx3MREOFWJQEYMCMBL7ZE06NBN6" hidden="1">'[2]Reco Sheet for Fcast'!$G$2</definedName>
    <definedName name="BEx3MSAX474ABZKYQ7WBYQI19FN1" localSheetId="3" hidden="1">#REF!</definedName>
    <definedName name="BEx3MSAX474ABZKYQ7WBYQI19FN1" localSheetId="10" hidden="1">#REF!</definedName>
    <definedName name="BEx3MSAX474ABZKYQ7WBYQI19FN1" localSheetId="9" hidden="1">#REF!</definedName>
    <definedName name="BEx3MSAX474ABZKYQ7WBYQI19FN1" localSheetId="14" hidden="1">#REF!</definedName>
    <definedName name="BEx3MSAX474ABZKYQ7WBYQI19FN1" localSheetId="16" hidden="1">#REF!</definedName>
    <definedName name="BEx3MSAX474ABZKYQ7WBYQI19FN1" localSheetId="5" hidden="1">#REF!</definedName>
    <definedName name="BEx3MSAX474ABZKYQ7WBYQI19FN1" localSheetId="8" hidden="1">#REF!</definedName>
    <definedName name="BEx3MSAX474ABZKYQ7WBYQI19FN1" localSheetId="17" hidden="1">#REF!</definedName>
    <definedName name="BEx3MSAX474ABZKYQ7WBYQI19FN1" localSheetId="6" hidden="1">#REF!</definedName>
    <definedName name="BEx3MSAX474ABZKYQ7WBYQI19FN1" localSheetId="1" hidden="1">#REF!</definedName>
    <definedName name="BEx3MSAX474ABZKYQ7WBYQI19FN1" localSheetId="12" hidden="1">#REF!</definedName>
    <definedName name="BEx3MSAX474ABZKYQ7WBYQI19FN1" localSheetId="4" hidden="1">#REF!</definedName>
    <definedName name="BEx3MSAX474ABZKYQ7WBYQI19FN1" localSheetId="13" hidden="1">#REF!</definedName>
    <definedName name="BEx3MSAX474ABZKYQ7WBYQI19FN1" localSheetId="18" hidden="1">#REF!</definedName>
    <definedName name="BEx3MSAX474ABZKYQ7WBYQI19FN1" hidden="1">#REF!</definedName>
    <definedName name="BEx3N9JDP50MA4MMRXI6DO38SIEQ" localSheetId="3" hidden="1">#REF!</definedName>
    <definedName name="BEx3N9JDP50MA4MMRXI6DO38SIEQ" localSheetId="10" hidden="1">#REF!</definedName>
    <definedName name="BEx3N9JDP50MA4MMRXI6DO38SIEQ" localSheetId="9" hidden="1">#REF!</definedName>
    <definedName name="BEx3N9JDP50MA4MMRXI6DO38SIEQ" localSheetId="14" hidden="1">#REF!</definedName>
    <definedName name="BEx3N9JDP50MA4MMRXI6DO38SIEQ" localSheetId="16" hidden="1">#REF!</definedName>
    <definedName name="BEx3N9JDP50MA4MMRXI6DO38SIEQ" localSheetId="5" hidden="1">#REF!</definedName>
    <definedName name="BEx3N9JDP50MA4MMRXI6DO38SIEQ" localSheetId="8" hidden="1">#REF!</definedName>
    <definedName name="BEx3N9JDP50MA4MMRXI6DO38SIEQ" localSheetId="17" hidden="1">#REF!</definedName>
    <definedName name="BEx3N9JDP50MA4MMRXI6DO38SIEQ" localSheetId="6" hidden="1">#REF!</definedName>
    <definedName name="BEx3N9JDP50MA4MMRXI6DO38SIEQ" localSheetId="1" hidden="1">#REF!</definedName>
    <definedName name="BEx3N9JDP50MA4MMRXI6DO38SIEQ" localSheetId="12" hidden="1">#REF!</definedName>
    <definedName name="BEx3N9JDP50MA4MMRXI6DO38SIEQ" localSheetId="4" hidden="1">#REF!</definedName>
    <definedName name="BEx3N9JDP50MA4MMRXI6DO38SIEQ" localSheetId="13" hidden="1">#REF!</definedName>
    <definedName name="BEx3N9JDP50MA4MMRXI6DO38SIEQ" localSheetId="18" hidden="1">#REF!</definedName>
    <definedName name="BEx3N9JDP50MA4MMRXI6DO38SIEQ" hidden="1">#REF!</definedName>
    <definedName name="BEx3NBS83TP04EO9LQWM9XWO1JEV" localSheetId="3" hidden="1">'[5]Capital orders'!#REF!</definedName>
    <definedName name="BEx3NBS83TP04EO9LQWM9XWO1JEV" localSheetId="10" hidden="1">'[5]Capital orders'!#REF!</definedName>
    <definedName name="BEx3NBS83TP04EO9LQWM9XWO1JEV" localSheetId="9" hidden="1">'[5]Capital orders'!#REF!</definedName>
    <definedName name="BEx3NBS83TP04EO9LQWM9XWO1JEV" localSheetId="14" hidden="1">'[5]Capital orders'!#REF!</definedName>
    <definedName name="BEx3NBS83TP04EO9LQWM9XWO1JEV" localSheetId="16" hidden="1">'[5]Capital orders'!#REF!</definedName>
    <definedName name="BEx3NBS83TP04EO9LQWM9XWO1JEV" localSheetId="5" hidden="1">'[5]Capital orders'!#REF!</definedName>
    <definedName name="BEx3NBS83TP04EO9LQWM9XWO1JEV" localSheetId="8" hidden="1">'[5]Capital orders'!#REF!</definedName>
    <definedName name="BEx3NBS83TP04EO9LQWM9XWO1JEV" localSheetId="17" hidden="1">'[5]Capital orders'!#REF!</definedName>
    <definedName name="BEx3NBS83TP04EO9LQWM9XWO1JEV" localSheetId="6" hidden="1">'[5]Capital orders'!#REF!</definedName>
    <definedName name="BEx3NBS83TP04EO9LQWM9XWO1JEV" localSheetId="1" hidden="1">'[5]Capital orders'!#REF!</definedName>
    <definedName name="BEx3NBS83TP04EO9LQWM9XWO1JEV" localSheetId="12" hidden="1">'[5]Capital orders'!#REF!</definedName>
    <definedName name="BEx3NBS83TP04EO9LQWM9XWO1JEV" localSheetId="4" hidden="1">'[5]Capital orders'!#REF!</definedName>
    <definedName name="BEx3NBS83TP04EO9LQWM9XWO1JEV" localSheetId="13" hidden="1">'[5]Capital orders'!#REF!</definedName>
    <definedName name="BEx3NBS83TP04EO9LQWM9XWO1JEV" localSheetId="18" hidden="1">'[5]Capital orders'!#REF!</definedName>
    <definedName name="BEx3NBS83TP04EO9LQWM9XWO1JEV" hidden="1">'[5]Capital orders'!#REF!</definedName>
    <definedName name="BEx3NDL42HVLOSCW6X9BEOB0XN9F" localSheetId="3" hidden="1">#REF!</definedName>
    <definedName name="BEx3NDL42HVLOSCW6X9BEOB0XN9F" localSheetId="10" hidden="1">#REF!</definedName>
    <definedName name="BEx3NDL42HVLOSCW6X9BEOB0XN9F" localSheetId="9" hidden="1">#REF!</definedName>
    <definedName name="BEx3NDL42HVLOSCW6X9BEOB0XN9F" localSheetId="14" hidden="1">#REF!</definedName>
    <definedName name="BEx3NDL42HVLOSCW6X9BEOB0XN9F" localSheetId="16" hidden="1">#REF!</definedName>
    <definedName name="BEx3NDL42HVLOSCW6X9BEOB0XN9F" localSheetId="5" hidden="1">#REF!</definedName>
    <definedName name="BEx3NDL42HVLOSCW6X9BEOB0XN9F" localSheetId="8" hidden="1">#REF!</definedName>
    <definedName name="BEx3NDL42HVLOSCW6X9BEOB0XN9F" localSheetId="17" hidden="1">#REF!</definedName>
    <definedName name="BEx3NDL42HVLOSCW6X9BEOB0XN9F" localSheetId="6" hidden="1">#REF!</definedName>
    <definedName name="BEx3NDL42HVLOSCW6X9BEOB0XN9F" localSheetId="1" hidden="1">#REF!</definedName>
    <definedName name="BEx3NDL42HVLOSCW6X9BEOB0XN9F" localSheetId="12" hidden="1">#REF!</definedName>
    <definedName name="BEx3NDL42HVLOSCW6X9BEOB0XN9F" localSheetId="4" hidden="1">#REF!</definedName>
    <definedName name="BEx3NDL42HVLOSCW6X9BEOB0XN9F" localSheetId="13" hidden="1">#REF!</definedName>
    <definedName name="BEx3NDL42HVLOSCW6X9BEOB0XN9F" localSheetId="18" hidden="1">#REF!</definedName>
    <definedName name="BEx3NDL42HVLOSCW6X9BEOB0XN9F" hidden="1">#REF!</definedName>
    <definedName name="BEx3NLIZ7PHF2XE59ECZ3MD04ZG1" hidden="1">'[2]Reco Sheet for Fcast'!$F$6:$G$6</definedName>
    <definedName name="BEx3NMQ4BVC94728AUM7CCX7UHTU" hidden="1">'[2]Reco Sheet for Fcast'!$F$15</definedName>
    <definedName name="BEx3NR2I4OUFP3Z2QZEDU2PIFIDI" hidden="1">'[2]Reco Sheet for Fcast'!$F$10:$G$10</definedName>
    <definedName name="BEx3O19B8FTTAPVT5DZXQGQXWFR8" hidden="1">'[2]Reco Sheet for Fcast'!$F$15</definedName>
    <definedName name="BEx3O37KIVMTEXDNBMSQLK0KFCF6" localSheetId="3" hidden="1">#REF!</definedName>
    <definedName name="BEx3O37KIVMTEXDNBMSQLK0KFCF6" localSheetId="10" hidden="1">#REF!</definedName>
    <definedName name="BEx3O37KIVMTEXDNBMSQLK0KFCF6" localSheetId="9" hidden="1">#REF!</definedName>
    <definedName name="BEx3O37KIVMTEXDNBMSQLK0KFCF6" localSheetId="14" hidden="1">#REF!</definedName>
    <definedName name="BEx3O37KIVMTEXDNBMSQLK0KFCF6" localSheetId="16" hidden="1">#REF!</definedName>
    <definedName name="BEx3O37KIVMTEXDNBMSQLK0KFCF6" localSheetId="5" hidden="1">#REF!</definedName>
    <definedName name="BEx3O37KIVMTEXDNBMSQLK0KFCF6" localSheetId="8" hidden="1">#REF!</definedName>
    <definedName name="BEx3O37KIVMTEXDNBMSQLK0KFCF6" localSheetId="17" hidden="1">#REF!</definedName>
    <definedName name="BEx3O37KIVMTEXDNBMSQLK0KFCF6" localSheetId="6" hidden="1">#REF!</definedName>
    <definedName name="BEx3O37KIVMTEXDNBMSQLK0KFCF6" localSheetId="1" hidden="1">#REF!</definedName>
    <definedName name="BEx3O37KIVMTEXDNBMSQLK0KFCF6" localSheetId="12" hidden="1">#REF!</definedName>
    <definedName name="BEx3O37KIVMTEXDNBMSQLK0KFCF6" localSheetId="4" hidden="1">#REF!</definedName>
    <definedName name="BEx3O37KIVMTEXDNBMSQLK0KFCF6" localSheetId="13" hidden="1">#REF!</definedName>
    <definedName name="BEx3O37KIVMTEXDNBMSQLK0KFCF6" localSheetId="18" hidden="1">#REF!</definedName>
    <definedName name="BEx3O37KIVMTEXDNBMSQLK0KFCF6" hidden="1">#REF!</definedName>
    <definedName name="BEx3O85IKWARA6NCJOLRBRJFMEWW" localSheetId="3" hidden="1">'[3]AMI P &amp; L'!#REF!</definedName>
    <definedName name="BEx3O85IKWARA6NCJOLRBRJFMEWW" localSheetId="10" hidden="1">'[3]AMI P &amp; L'!#REF!</definedName>
    <definedName name="BEx3O85IKWARA6NCJOLRBRJFMEWW" localSheetId="9" hidden="1">'[3]AMI P &amp; L'!#REF!</definedName>
    <definedName name="BEx3O85IKWARA6NCJOLRBRJFMEWW" localSheetId="14" hidden="1">'[3]AMI P &amp; L'!#REF!</definedName>
    <definedName name="BEx3O85IKWARA6NCJOLRBRJFMEWW" localSheetId="16" hidden="1">'[3]AMI P &amp; L'!#REF!</definedName>
    <definedName name="BEx3O85IKWARA6NCJOLRBRJFMEWW" localSheetId="5" hidden="1">'[3]AMI P &amp; L'!#REF!</definedName>
    <definedName name="BEx3O85IKWARA6NCJOLRBRJFMEWW" localSheetId="8" hidden="1">'[3]AMI P &amp; L'!#REF!</definedName>
    <definedName name="BEx3O85IKWARA6NCJOLRBRJFMEWW" localSheetId="17" hidden="1">'[3]AMI P &amp; L'!#REF!</definedName>
    <definedName name="BEx3O85IKWARA6NCJOLRBRJFMEWW" localSheetId="6" hidden="1">'[3]AMI P &amp; L'!#REF!</definedName>
    <definedName name="BEx3O85IKWARA6NCJOLRBRJFMEWW" localSheetId="1" hidden="1">'[3]AMI P &amp; L'!#REF!</definedName>
    <definedName name="BEx3O85IKWARA6NCJOLRBRJFMEWW" localSheetId="12" hidden="1">'[3]AMI P &amp; L'!#REF!</definedName>
    <definedName name="BEx3O85IKWARA6NCJOLRBRJFMEWW" localSheetId="4" hidden="1">'[3]AMI P &amp; L'!#REF!</definedName>
    <definedName name="BEx3O85IKWARA6NCJOLRBRJFMEWW" localSheetId="13" hidden="1">'[3]AMI P &amp; L'!#REF!</definedName>
    <definedName name="BEx3O85IKWARA6NCJOLRBRJFMEWW" localSheetId="18" hidden="1">'[3]AMI P &amp; L'!#REF!</definedName>
    <definedName name="BEx3O85IKWARA6NCJOLRBRJFMEWW" hidden="1">'[3]AMI P &amp; L'!#REF!</definedName>
    <definedName name="BEx3OJZSCGFRW7SVGBFI0X9DNVMM" hidden="1">'[2]Reco Sheet for Fcast'!$H$2:$I$2</definedName>
    <definedName name="BEx3ORSBUXAF21MKEY90YJV9AY9A" hidden="1">'[2]Reco Sheet for Fcast'!$G$2:$H$2</definedName>
    <definedName name="BEx3OV8BH6PYNZT7C246LOAU9SVX" hidden="1">'[2]Reco Sheet for Fcast'!$F$9:$G$9</definedName>
    <definedName name="BEx3OVDR9BY1SBRX3I92LJ228GPZ" localSheetId="3" hidden="1">#REF!</definedName>
    <definedName name="BEx3OVDR9BY1SBRX3I92LJ228GPZ" localSheetId="10" hidden="1">#REF!</definedName>
    <definedName name="BEx3OVDR9BY1SBRX3I92LJ228GPZ" localSheetId="9" hidden="1">#REF!</definedName>
    <definedName name="BEx3OVDR9BY1SBRX3I92LJ228GPZ" localSheetId="14" hidden="1">#REF!</definedName>
    <definedName name="BEx3OVDR9BY1SBRX3I92LJ228GPZ" localSheetId="16" hidden="1">#REF!</definedName>
    <definedName name="BEx3OVDR9BY1SBRX3I92LJ228GPZ" localSheetId="5" hidden="1">#REF!</definedName>
    <definedName name="BEx3OVDR9BY1SBRX3I92LJ228GPZ" localSheetId="8" hidden="1">#REF!</definedName>
    <definedName name="BEx3OVDR9BY1SBRX3I92LJ228GPZ" localSheetId="17" hidden="1">#REF!</definedName>
    <definedName name="BEx3OVDR9BY1SBRX3I92LJ228GPZ" localSheetId="6" hidden="1">#REF!</definedName>
    <definedName name="BEx3OVDR9BY1SBRX3I92LJ228GPZ" localSheetId="1" hidden="1">#REF!</definedName>
    <definedName name="BEx3OVDR9BY1SBRX3I92LJ228GPZ" localSheetId="12" hidden="1">#REF!</definedName>
    <definedName name="BEx3OVDR9BY1SBRX3I92LJ228GPZ" localSheetId="4" hidden="1">#REF!</definedName>
    <definedName name="BEx3OVDR9BY1SBRX3I92LJ228GPZ" localSheetId="13" hidden="1">#REF!</definedName>
    <definedName name="BEx3OVDR9BY1SBRX3I92LJ228GPZ" localSheetId="18" hidden="1">#REF!</definedName>
    <definedName name="BEx3OVDR9BY1SBRX3I92LJ228GPZ" hidden="1">#REF!</definedName>
    <definedName name="BEx3OXRYJZUEY6E72UJU0PHLMYAR" hidden="1">'[2]Reco Sheet for Fcast'!$F$7:$G$7</definedName>
    <definedName name="BEx3P59TTRSGQY888P5C1O7M2PQT" hidden="1">'[2]Reco Sheet for Fcast'!$F$7:$G$7</definedName>
    <definedName name="BEx3PDNRRNKD5GOUBUQFXAHIXLD9" hidden="1">'[2]Reco Sheet for Fcast'!$I$6:$J$6</definedName>
    <definedName name="BEx3PDT8GNPWLLN02IH1XPV90XYK" hidden="1">'[2]Reco Sheet for Fcast'!$F$7:$G$7</definedName>
    <definedName name="BEx3PKEMDW8KZEP11IL927C5O7I2" hidden="1">'[2]Reco Sheet for Fcast'!$F$15</definedName>
    <definedName name="BEx3PKJZ1Z7L9S6KV8KXVS6B2FX4" hidden="1">'[2]Reco Sheet for Fcast'!$I$10:$J$10</definedName>
    <definedName name="BEx3PMNG53Z5HY138H99QOMTX8W3" hidden="1">'[2]Reco Sheet for Fcast'!$I$6:$J$6</definedName>
    <definedName name="BEx3PP1RRSFZ8UC0JC9R91W6LNKW" hidden="1">'[2]Reco Sheet for Fcast'!$I$7:$J$7</definedName>
    <definedName name="BEx3PVXYZC8WB9ZJE7OCKUXZ46EA" hidden="1">'[2]Reco Sheet for Fcast'!$H$2:$I$2</definedName>
    <definedName name="BEx3Q0VWPU5EQECK7MQ47TYJ3SWW" hidden="1">'[2]Reco Sheet for Fcast'!$F$15</definedName>
    <definedName name="BEx3Q5U1E8DSCYITLNZG4FG813OR" localSheetId="3" hidden="1">'[5]Capital orders'!#REF!</definedName>
    <definedName name="BEx3Q5U1E8DSCYITLNZG4FG813OR" localSheetId="10" hidden="1">'[5]Capital orders'!#REF!</definedName>
    <definedName name="BEx3Q5U1E8DSCYITLNZG4FG813OR" localSheetId="9" hidden="1">'[5]Capital orders'!#REF!</definedName>
    <definedName name="BEx3Q5U1E8DSCYITLNZG4FG813OR" localSheetId="14" hidden="1">'[5]Capital orders'!#REF!</definedName>
    <definedName name="BEx3Q5U1E8DSCYITLNZG4FG813OR" localSheetId="16" hidden="1">'[5]Capital orders'!#REF!</definedName>
    <definedName name="BEx3Q5U1E8DSCYITLNZG4FG813OR" localSheetId="5" hidden="1">'[5]Capital orders'!#REF!</definedName>
    <definedName name="BEx3Q5U1E8DSCYITLNZG4FG813OR" localSheetId="8" hidden="1">'[5]Capital orders'!#REF!</definedName>
    <definedName name="BEx3Q5U1E8DSCYITLNZG4FG813OR" localSheetId="17" hidden="1">'[5]Capital orders'!#REF!</definedName>
    <definedName name="BEx3Q5U1E8DSCYITLNZG4FG813OR" localSheetId="6" hidden="1">'[5]Capital orders'!#REF!</definedName>
    <definedName name="BEx3Q5U1E8DSCYITLNZG4FG813OR" localSheetId="1" hidden="1">'[5]Capital orders'!#REF!</definedName>
    <definedName name="BEx3Q5U1E8DSCYITLNZG4FG813OR" localSheetId="12" hidden="1">'[5]Capital orders'!#REF!</definedName>
    <definedName name="BEx3Q5U1E8DSCYITLNZG4FG813OR" localSheetId="4" hidden="1">'[5]Capital orders'!#REF!</definedName>
    <definedName name="BEx3Q5U1E8DSCYITLNZG4FG813OR" localSheetId="13" hidden="1">'[5]Capital orders'!#REF!</definedName>
    <definedName name="BEx3Q5U1E8DSCYITLNZG4FG813OR" localSheetId="18" hidden="1">'[5]Capital orders'!#REF!</definedName>
    <definedName name="BEx3Q5U1E8DSCYITLNZG4FG813OR" hidden="1">'[5]Capital orders'!#REF!</definedName>
    <definedName name="BEx3Q7BZ9PUXK2RLIOFSIS9AHU1B" hidden="1">'[2]Reco Sheet for Fcast'!$F$9:$G$9</definedName>
    <definedName name="BEx3Q8J42S9VU6EAN2Y28MR6DF88" hidden="1">'[2]Reco Sheet for Fcast'!$I$9:$J$9</definedName>
    <definedName name="BEx3Q8TWT96JPOACM5LZ9LDNHRK2" localSheetId="3" hidden="1">#REF!</definedName>
    <definedName name="BEx3Q8TWT96JPOACM5LZ9LDNHRK2" localSheetId="10" hidden="1">#REF!</definedName>
    <definedName name="BEx3Q8TWT96JPOACM5LZ9LDNHRK2" localSheetId="9" hidden="1">#REF!</definedName>
    <definedName name="BEx3Q8TWT96JPOACM5LZ9LDNHRK2" localSheetId="14" hidden="1">#REF!</definedName>
    <definedName name="BEx3Q8TWT96JPOACM5LZ9LDNHRK2" localSheetId="16" hidden="1">#REF!</definedName>
    <definedName name="BEx3Q8TWT96JPOACM5LZ9LDNHRK2" localSheetId="5" hidden="1">#REF!</definedName>
    <definedName name="BEx3Q8TWT96JPOACM5LZ9LDNHRK2" localSheetId="8" hidden="1">#REF!</definedName>
    <definedName name="BEx3Q8TWT96JPOACM5LZ9LDNHRK2" localSheetId="17" hidden="1">#REF!</definedName>
    <definedName name="BEx3Q8TWT96JPOACM5LZ9LDNHRK2" localSheetId="6" hidden="1">#REF!</definedName>
    <definedName name="BEx3Q8TWT96JPOACM5LZ9LDNHRK2" localSheetId="1" hidden="1">#REF!</definedName>
    <definedName name="BEx3Q8TWT96JPOACM5LZ9LDNHRK2" localSheetId="12" hidden="1">#REF!</definedName>
    <definedName name="BEx3Q8TWT96JPOACM5LZ9LDNHRK2" localSheetId="4" hidden="1">#REF!</definedName>
    <definedName name="BEx3Q8TWT96JPOACM5LZ9LDNHRK2" localSheetId="13" hidden="1">#REF!</definedName>
    <definedName name="BEx3Q8TWT96JPOACM5LZ9LDNHRK2" localSheetId="18" hidden="1">#REF!</definedName>
    <definedName name="BEx3Q8TWT96JPOACM5LZ9LDNHRK2" hidden="1">#REF!</definedName>
    <definedName name="BEx3QEDFOYFY5NBTININ5W4RLD4Q" hidden="1">'[2]Reco Sheet for Fcast'!$F$11:$G$11</definedName>
    <definedName name="BEx3QIKJ3U962US1Q564NZDLU8LD" hidden="1">'[2]Reco Sheet for Fcast'!$F$6:$G$6</definedName>
    <definedName name="BEx3QOEY7IL4PZNO1XW0Q5KZ3BPA" hidden="1">'[2]Reco Sheet for Fcast'!$O$6:$P$10</definedName>
    <definedName name="BEx3QPGNBFAPHNWN14HP5HGBZUHY" localSheetId="3" hidden="1">#REF!</definedName>
    <definedName name="BEx3QPGNBFAPHNWN14HP5HGBZUHY" localSheetId="10" hidden="1">#REF!</definedName>
    <definedName name="BEx3QPGNBFAPHNWN14HP5HGBZUHY" localSheetId="9" hidden="1">#REF!</definedName>
    <definedName name="BEx3QPGNBFAPHNWN14HP5HGBZUHY" localSheetId="14" hidden="1">#REF!</definedName>
    <definedName name="BEx3QPGNBFAPHNWN14HP5HGBZUHY" localSheetId="16" hidden="1">#REF!</definedName>
    <definedName name="BEx3QPGNBFAPHNWN14HP5HGBZUHY" localSheetId="5" hidden="1">#REF!</definedName>
    <definedName name="BEx3QPGNBFAPHNWN14HP5HGBZUHY" localSheetId="8" hidden="1">#REF!</definedName>
    <definedName name="BEx3QPGNBFAPHNWN14HP5HGBZUHY" localSheetId="17" hidden="1">#REF!</definedName>
    <definedName name="BEx3QPGNBFAPHNWN14HP5HGBZUHY" localSheetId="6" hidden="1">#REF!</definedName>
    <definedName name="BEx3QPGNBFAPHNWN14HP5HGBZUHY" localSheetId="1" hidden="1">#REF!</definedName>
    <definedName name="BEx3QPGNBFAPHNWN14HP5HGBZUHY" localSheetId="12" hidden="1">#REF!</definedName>
    <definedName name="BEx3QPGNBFAPHNWN14HP5HGBZUHY" localSheetId="4" hidden="1">#REF!</definedName>
    <definedName name="BEx3QPGNBFAPHNWN14HP5HGBZUHY" localSheetId="13" hidden="1">#REF!</definedName>
    <definedName name="BEx3QPGNBFAPHNWN14HP5HGBZUHY" localSheetId="18" hidden="1">#REF!</definedName>
    <definedName name="BEx3QPGNBFAPHNWN14HP5HGBZUHY" hidden="1">#REF!</definedName>
    <definedName name="BEx3QR9D45DHW50VQ7Y3Q1AXPOB9" hidden="1">'[2]Reco Sheet for Fcast'!$F$10:$G$10</definedName>
    <definedName name="BEx3QS5SHLD7I8Y6BUT2B3IFFLDR" localSheetId="3" hidden="1">#REF!</definedName>
    <definedName name="BEx3QS5SHLD7I8Y6BUT2B3IFFLDR" localSheetId="10" hidden="1">#REF!</definedName>
    <definedName name="BEx3QS5SHLD7I8Y6BUT2B3IFFLDR" localSheetId="9" hidden="1">#REF!</definedName>
    <definedName name="BEx3QS5SHLD7I8Y6BUT2B3IFFLDR" localSheetId="14" hidden="1">#REF!</definedName>
    <definedName name="BEx3QS5SHLD7I8Y6BUT2B3IFFLDR" localSheetId="16" hidden="1">#REF!</definedName>
    <definedName name="BEx3QS5SHLD7I8Y6BUT2B3IFFLDR" localSheetId="5" hidden="1">#REF!</definedName>
    <definedName name="BEx3QS5SHLD7I8Y6BUT2B3IFFLDR" localSheetId="8" hidden="1">#REF!</definedName>
    <definedName name="BEx3QS5SHLD7I8Y6BUT2B3IFFLDR" localSheetId="17" hidden="1">#REF!</definedName>
    <definedName name="BEx3QS5SHLD7I8Y6BUT2B3IFFLDR" localSheetId="6" hidden="1">#REF!</definedName>
    <definedName name="BEx3QS5SHLD7I8Y6BUT2B3IFFLDR" localSheetId="1" hidden="1">#REF!</definedName>
    <definedName name="BEx3QS5SHLD7I8Y6BUT2B3IFFLDR" localSheetId="12" hidden="1">#REF!</definedName>
    <definedName name="BEx3QS5SHLD7I8Y6BUT2B3IFFLDR" localSheetId="4" hidden="1">#REF!</definedName>
    <definedName name="BEx3QS5SHLD7I8Y6BUT2B3IFFLDR" localSheetId="13" hidden="1">#REF!</definedName>
    <definedName name="BEx3QS5SHLD7I8Y6BUT2B3IFFLDR" localSheetId="18" hidden="1">#REF!</definedName>
    <definedName name="BEx3QS5SHLD7I8Y6BUT2B3IFFLDR" hidden="1">#REF!</definedName>
    <definedName name="BEx3QSWT2S5KWG6U2V9711IYDQBM" hidden="1">'[2]Reco Sheet for Fcast'!$K$2</definedName>
    <definedName name="BEx3QVGG7Q2X4HZHJAM35A8T3VR7" hidden="1">'[2]Reco Sheet for Fcast'!$I$9:$J$9</definedName>
    <definedName name="BEx3R0JUB9YN8PHPPQTAMIT1IHWK" hidden="1">'[2]Reco Sheet for Fcast'!$F$10:$G$10</definedName>
    <definedName name="BEx3R6JNDZ5SKLXPE4E8AGJCT6XV" hidden="1">'[4]Bud Mth'!$I$10:$J$10</definedName>
    <definedName name="BEx3R81NFRO7M81VHVKOBFT0QBIL" hidden="1">'[2]Reco Sheet for Fcast'!$I$11:$J$11</definedName>
    <definedName name="BEx3RHC2ZD5UFS6QD4OPFCNNMWH1" localSheetId="3" hidden="1">'[3]AMI P &amp; L'!#REF!</definedName>
    <definedName name="BEx3RHC2ZD5UFS6QD4OPFCNNMWH1" localSheetId="10" hidden="1">'[3]AMI P &amp; L'!#REF!</definedName>
    <definedName name="BEx3RHC2ZD5UFS6QD4OPFCNNMWH1" localSheetId="9" hidden="1">'[3]AMI P &amp; L'!#REF!</definedName>
    <definedName name="BEx3RHC2ZD5UFS6QD4OPFCNNMWH1" localSheetId="14" hidden="1">'[3]AMI P &amp; L'!#REF!</definedName>
    <definedName name="BEx3RHC2ZD5UFS6QD4OPFCNNMWH1" localSheetId="16" hidden="1">'[3]AMI P &amp; L'!#REF!</definedName>
    <definedName name="BEx3RHC2ZD5UFS6QD4OPFCNNMWH1" localSheetId="5" hidden="1">'[3]AMI P &amp; L'!#REF!</definedName>
    <definedName name="BEx3RHC2ZD5UFS6QD4OPFCNNMWH1" localSheetId="8" hidden="1">'[3]AMI P &amp; L'!#REF!</definedName>
    <definedName name="BEx3RHC2ZD5UFS6QD4OPFCNNMWH1" localSheetId="17" hidden="1">'[3]AMI P &amp; L'!#REF!</definedName>
    <definedName name="BEx3RHC2ZD5UFS6QD4OPFCNNMWH1" localSheetId="6" hidden="1">'[3]AMI P &amp; L'!#REF!</definedName>
    <definedName name="BEx3RHC2ZD5UFS6QD4OPFCNNMWH1" localSheetId="1" hidden="1">'[3]AMI P &amp; L'!#REF!</definedName>
    <definedName name="BEx3RHC2ZD5UFS6QD4OPFCNNMWH1" localSheetId="12" hidden="1">'[3]AMI P &amp; L'!#REF!</definedName>
    <definedName name="BEx3RHC2ZD5UFS6QD4OPFCNNMWH1" localSheetId="4" hidden="1">'[3]AMI P &amp; L'!#REF!</definedName>
    <definedName name="BEx3RHC2ZD5UFS6QD4OPFCNNMWH1" localSheetId="13" hidden="1">'[3]AMI P &amp; L'!#REF!</definedName>
    <definedName name="BEx3RHC2ZD5UFS6QD4OPFCNNMWH1" localSheetId="18" hidden="1">'[3]AMI P &amp; L'!#REF!</definedName>
    <definedName name="BEx3RHC2ZD5UFS6QD4OPFCNNMWH1" hidden="1">'[3]AMI P &amp; L'!#REF!</definedName>
    <definedName name="BEx3RQ10QIWBAPHALAA91BUUCM2X" hidden="1">'[2]Reco Sheet for Fcast'!$H$2:$I$2</definedName>
    <definedName name="BEx3RV4E1WT43SZBUN09RTB8EK1O" hidden="1">'[2]Reco Sheet for Fcast'!$F$6:$G$6</definedName>
    <definedName name="BEx3RXYU0QLFXSFTM5EB20GD03W5" hidden="1">'[2]Reco Sheet for Fcast'!$I$6:$J$6</definedName>
    <definedName name="BEx3RYKLC3QQO3XTUN7BEW2AQL98" hidden="1">'[2]Reco Sheet for Fcast'!$F$6:$G$6</definedName>
    <definedName name="BEx3S6YJ4FSE6L232EC7JMBHL9LG" localSheetId="3" hidden="1">'[5]Capital orders'!#REF!</definedName>
    <definedName name="BEx3S6YJ4FSE6L232EC7JMBHL9LG" localSheetId="10" hidden="1">'[5]Capital orders'!#REF!</definedName>
    <definedName name="BEx3S6YJ4FSE6L232EC7JMBHL9LG" localSheetId="9" hidden="1">'[5]Capital orders'!#REF!</definedName>
    <definedName name="BEx3S6YJ4FSE6L232EC7JMBHL9LG" localSheetId="14" hidden="1">'[5]Capital orders'!#REF!</definedName>
    <definedName name="BEx3S6YJ4FSE6L232EC7JMBHL9LG" localSheetId="16" hidden="1">'[5]Capital orders'!#REF!</definedName>
    <definedName name="BEx3S6YJ4FSE6L232EC7JMBHL9LG" localSheetId="5" hidden="1">'[5]Capital orders'!#REF!</definedName>
    <definedName name="BEx3S6YJ4FSE6L232EC7JMBHL9LG" localSheetId="8" hidden="1">'[5]Capital orders'!#REF!</definedName>
    <definedName name="BEx3S6YJ4FSE6L232EC7JMBHL9LG" localSheetId="17" hidden="1">'[5]Capital orders'!#REF!</definedName>
    <definedName name="BEx3S6YJ4FSE6L232EC7JMBHL9LG" localSheetId="6" hidden="1">'[5]Capital orders'!#REF!</definedName>
    <definedName name="BEx3S6YJ4FSE6L232EC7JMBHL9LG" localSheetId="1" hidden="1">'[5]Capital orders'!#REF!</definedName>
    <definedName name="BEx3S6YJ4FSE6L232EC7JMBHL9LG" localSheetId="12" hidden="1">'[5]Capital orders'!#REF!</definedName>
    <definedName name="BEx3S6YJ4FSE6L232EC7JMBHL9LG" localSheetId="4" hidden="1">'[5]Capital orders'!#REF!</definedName>
    <definedName name="BEx3S6YJ4FSE6L232EC7JMBHL9LG" localSheetId="13" hidden="1">'[5]Capital orders'!#REF!</definedName>
    <definedName name="BEx3S6YJ4FSE6L232EC7JMBHL9LG" localSheetId="18" hidden="1">'[5]Capital orders'!#REF!</definedName>
    <definedName name="BEx3S6YJ4FSE6L232EC7JMBHL9LG" hidden="1">'[5]Capital orders'!#REF!</definedName>
    <definedName name="BEx3SICJ45BYT6FHBER86PJT25FC" hidden="1">'[2]Reco Sheet for Fcast'!$I$11:$J$11</definedName>
    <definedName name="BEx3SMUCMJVGQ2H4EHQI5ZFHEF0P" hidden="1">'[2]Reco Sheet for Fcast'!$F$7:$G$7</definedName>
    <definedName name="BEx3SN56F03CPDRDA7LZ763V0N4I" hidden="1">'[2]Reco Sheet for Fcast'!$F$10:$G$10</definedName>
    <definedName name="BEx3SPE6N1ORXPRCDL3JPZD73Z9F" hidden="1">'[2]Reco Sheet for Fcast'!$F$10:$G$10</definedName>
    <definedName name="BEx3T29ZTULQE0OMSMWUMZDU9ZZ0" hidden="1">'[2]Reco Sheet for Fcast'!$F$9:$G$9</definedName>
    <definedName name="BEx3T2FG1ZY4WZBQSPCTC91YU2YJ" localSheetId="3" hidden="1">#REF!</definedName>
    <definedName name="BEx3T2FG1ZY4WZBQSPCTC91YU2YJ" localSheetId="10" hidden="1">#REF!</definedName>
    <definedName name="BEx3T2FG1ZY4WZBQSPCTC91YU2YJ" localSheetId="9" hidden="1">#REF!</definedName>
    <definedName name="BEx3T2FG1ZY4WZBQSPCTC91YU2YJ" localSheetId="14" hidden="1">#REF!</definedName>
    <definedName name="BEx3T2FG1ZY4WZBQSPCTC91YU2YJ" localSheetId="16" hidden="1">#REF!</definedName>
    <definedName name="BEx3T2FG1ZY4WZBQSPCTC91YU2YJ" localSheetId="5" hidden="1">#REF!</definedName>
    <definedName name="BEx3T2FG1ZY4WZBQSPCTC91YU2YJ" localSheetId="8" hidden="1">#REF!</definedName>
    <definedName name="BEx3T2FG1ZY4WZBQSPCTC91YU2YJ" localSheetId="17" hidden="1">#REF!</definedName>
    <definedName name="BEx3T2FG1ZY4WZBQSPCTC91YU2YJ" localSheetId="6" hidden="1">#REF!</definedName>
    <definedName name="BEx3T2FG1ZY4WZBQSPCTC91YU2YJ" localSheetId="1" hidden="1">#REF!</definedName>
    <definedName name="BEx3T2FG1ZY4WZBQSPCTC91YU2YJ" localSheetId="12" hidden="1">#REF!</definedName>
    <definedName name="BEx3T2FG1ZY4WZBQSPCTC91YU2YJ" localSheetId="4" hidden="1">#REF!</definedName>
    <definedName name="BEx3T2FG1ZY4WZBQSPCTC91YU2YJ" localSheetId="13" hidden="1">#REF!</definedName>
    <definedName name="BEx3T2FG1ZY4WZBQSPCTC91YU2YJ" localSheetId="18" hidden="1">#REF!</definedName>
    <definedName name="BEx3T2FG1ZY4WZBQSPCTC91YU2YJ" hidden="1">#REF!</definedName>
    <definedName name="BEx3T4IZGK43ZE6V9H3KCE7P9PTV" localSheetId="3" hidden="1">#REF!</definedName>
    <definedName name="BEx3T4IZGK43ZE6V9H3KCE7P9PTV" localSheetId="10" hidden="1">#REF!</definedName>
    <definedName name="BEx3T4IZGK43ZE6V9H3KCE7P9PTV" localSheetId="9" hidden="1">#REF!</definedName>
    <definedName name="BEx3T4IZGK43ZE6V9H3KCE7P9PTV" localSheetId="14" hidden="1">#REF!</definedName>
    <definedName name="BEx3T4IZGK43ZE6V9H3KCE7P9PTV" localSheetId="16" hidden="1">#REF!</definedName>
    <definedName name="BEx3T4IZGK43ZE6V9H3KCE7P9PTV" localSheetId="5" hidden="1">#REF!</definedName>
    <definedName name="BEx3T4IZGK43ZE6V9H3KCE7P9PTV" localSheetId="8" hidden="1">#REF!</definedName>
    <definedName name="BEx3T4IZGK43ZE6V9H3KCE7P9PTV" localSheetId="17" hidden="1">#REF!</definedName>
    <definedName name="BEx3T4IZGK43ZE6V9H3KCE7P9PTV" localSheetId="6" hidden="1">#REF!</definedName>
    <definedName name="BEx3T4IZGK43ZE6V9H3KCE7P9PTV" localSheetId="1" hidden="1">#REF!</definedName>
    <definedName name="BEx3T4IZGK43ZE6V9H3KCE7P9PTV" localSheetId="12" hidden="1">#REF!</definedName>
    <definedName name="BEx3T4IZGK43ZE6V9H3KCE7P9PTV" localSheetId="4" hidden="1">#REF!</definedName>
    <definedName name="BEx3T4IZGK43ZE6V9H3KCE7P9PTV" localSheetId="13" hidden="1">#REF!</definedName>
    <definedName name="BEx3T4IZGK43ZE6V9H3KCE7P9PTV" localSheetId="18" hidden="1">#REF!</definedName>
    <definedName name="BEx3T4IZGK43ZE6V9H3KCE7P9PTV" hidden="1">#REF!</definedName>
    <definedName name="BEx3T6H1GANMM2I05ZEVPCP6MRU2" localSheetId="3" hidden="1">'[5]Capital orders'!#REF!</definedName>
    <definedName name="BEx3T6H1GANMM2I05ZEVPCP6MRU2" localSheetId="10" hidden="1">'[5]Capital orders'!#REF!</definedName>
    <definedName name="BEx3T6H1GANMM2I05ZEVPCP6MRU2" localSheetId="9" hidden="1">'[5]Capital orders'!#REF!</definedName>
    <definedName name="BEx3T6H1GANMM2I05ZEVPCP6MRU2" localSheetId="14" hidden="1">'[5]Capital orders'!#REF!</definedName>
    <definedName name="BEx3T6H1GANMM2I05ZEVPCP6MRU2" localSheetId="16" hidden="1">'[5]Capital orders'!#REF!</definedName>
    <definedName name="BEx3T6H1GANMM2I05ZEVPCP6MRU2" localSheetId="5" hidden="1">'[5]Capital orders'!#REF!</definedName>
    <definedName name="BEx3T6H1GANMM2I05ZEVPCP6MRU2" localSheetId="8" hidden="1">'[5]Capital orders'!#REF!</definedName>
    <definedName name="BEx3T6H1GANMM2I05ZEVPCP6MRU2" localSheetId="17" hidden="1">'[5]Capital orders'!#REF!</definedName>
    <definedName name="BEx3T6H1GANMM2I05ZEVPCP6MRU2" localSheetId="6" hidden="1">'[5]Capital orders'!#REF!</definedName>
    <definedName name="BEx3T6H1GANMM2I05ZEVPCP6MRU2" localSheetId="1" hidden="1">'[5]Capital orders'!#REF!</definedName>
    <definedName name="BEx3T6H1GANMM2I05ZEVPCP6MRU2" localSheetId="12" hidden="1">'[5]Capital orders'!#REF!</definedName>
    <definedName name="BEx3T6H1GANMM2I05ZEVPCP6MRU2" localSheetId="4" hidden="1">'[5]Capital orders'!#REF!</definedName>
    <definedName name="BEx3T6H1GANMM2I05ZEVPCP6MRU2" localSheetId="13" hidden="1">'[5]Capital orders'!#REF!</definedName>
    <definedName name="BEx3T6H1GANMM2I05ZEVPCP6MRU2" localSheetId="18" hidden="1">'[5]Capital orders'!#REF!</definedName>
    <definedName name="BEx3T6H1GANMM2I05ZEVPCP6MRU2" hidden="1">'[5]Capital orders'!#REF!</definedName>
    <definedName name="BEx3T6MJ1QDJ929WMUDVZ0O3UW0Y" hidden="1">'[2]Reco Sheet for Fcast'!$K$2</definedName>
    <definedName name="BEx3TL0EBCEEUJ1A7EWNJRIN2795" localSheetId="3" hidden="1">'[5]Capital orders'!#REF!</definedName>
    <definedName name="BEx3TL0EBCEEUJ1A7EWNJRIN2795" localSheetId="10" hidden="1">'[5]Capital orders'!#REF!</definedName>
    <definedName name="BEx3TL0EBCEEUJ1A7EWNJRIN2795" localSheetId="9" hidden="1">'[5]Capital orders'!#REF!</definedName>
    <definedName name="BEx3TL0EBCEEUJ1A7EWNJRIN2795" localSheetId="14" hidden="1">'[5]Capital orders'!#REF!</definedName>
    <definedName name="BEx3TL0EBCEEUJ1A7EWNJRIN2795" localSheetId="16" hidden="1">'[5]Capital orders'!#REF!</definedName>
    <definedName name="BEx3TL0EBCEEUJ1A7EWNJRIN2795" localSheetId="5" hidden="1">'[5]Capital orders'!#REF!</definedName>
    <definedName name="BEx3TL0EBCEEUJ1A7EWNJRIN2795" localSheetId="8" hidden="1">'[5]Capital orders'!#REF!</definedName>
    <definedName name="BEx3TL0EBCEEUJ1A7EWNJRIN2795" localSheetId="17" hidden="1">'[5]Capital orders'!#REF!</definedName>
    <definedName name="BEx3TL0EBCEEUJ1A7EWNJRIN2795" localSheetId="6" hidden="1">'[5]Capital orders'!#REF!</definedName>
    <definedName name="BEx3TL0EBCEEUJ1A7EWNJRIN2795" localSheetId="1" hidden="1">'[5]Capital orders'!#REF!</definedName>
    <definedName name="BEx3TL0EBCEEUJ1A7EWNJRIN2795" localSheetId="12" hidden="1">'[5]Capital orders'!#REF!</definedName>
    <definedName name="BEx3TL0EBCEEUJ1A7EWNJRIN2795" localSheetId="4" hidden="1">'[5]Capital orders'!#REF!</definedName>
    <definedName name="BEx3TL0EBCEEUJ1A7EWNJRIN2795" localSheetId="13" hidden="1">'[5]Capital orders'!#REF!</definedName>
    <definedName name="BEx3TL0EBCEEUJ1A7EWNJRIN2795" localSheetId="18" hidden="1">'[5]Capital orders'!#REF!</definedName>
    <definedName name="BEx3TL0EBCEEUJ1A7EWNJRIN2795" hidden="1">'[5]Capital orders'!#REF!</definedName>
    <definedName name="BEx3TPCSI16OAB2L9M9IULQMQ9J9" hidden="1">'[2]Reco Sheet for Fcast'!$F$7:$G$7</definedName>
    <definedName name="BEx3U64YUOZ419BAJS2W78UMATAW" hidden="1">'[2]Reco Sheet for Fcast'!$I$7:$J$7</definedName>
    <definedName name="BEx3U94WCEA5DKMWBEX1GU0LKYG2" hidden="1">'[2]Reco Sheet for Fcast'!$I$9:$J$9</definedName>
    <definedName name="BEx3U9VZ8SQVYS6ZA038J7AP7ZGW" hidden="1">'[2]Reco Sheet for Fcast'!$F$9:$G$9</definedName>
    <definedName name="BEx3UIQ5WRJBGNTFCCLOR4N7B1OQ" hidden="1">'[2]Reco Sheet for Fcast'!$H$2:$I$2</definedName>
    <definedName name="BEx3UJMIX2NUSSWGMSI25A5DM4CH" hidden="1">'[2]Reco Sheet for Fcast'!$I$7:$J$7</definedName>
    <definedName name="BEx3UKIWG5S3MUHEHHUE1B2LKH0R" localSheetId="3" hidden="1">#REF!</definedName>
    <definedName name="BEx3UKIWG5S3MUHEHHUE1B2LKH0R" localSheetId="10" hidden="1">#REF!</definedName>
    <definedName name="BEx3UKIWG5S3MUHEHHUE1B2LKH0R" localSheetId="9" hidden="1">#REF!</definedName>
    <definedName name="BEx3UKIWG5S3MUHEHHUE1B2LKH0R" localSheetId="14" hidden="1">#REF!</definedName>
    <definedName name="BEx3UKIWG5S3MUHEHHUE1B2LKH0R" localSheetId="16" hidden="1">#REF!</definedName>
    <definedName name="BEx3UKIWG5S3MUHEHHUE1B2LKH0R" localSheetId="5" hidden="1">#REF!</definedName>
    <definedName name="BEx3UKIWG5S3MUHEHHUE1B2LKH0R" localSheetId="8" hidden="1">#REF!</definedName>
    <definedName name="BEx3UKIWG5S3MUHEHHUE1B2LKH0R" localSheetId="17" hidden="1">#REF!</definedName>
    <definedName name="BEx3UKIWG5S3MUHEHHUE1B2LKH0R" localSheetId="6" hidden="1">#REF!</definedName>
    <definedName name="BEx3UKIWG5S3MUHEHHUE1B2LKH0R" localSheetId="1" hidden="1">#REF!</definedName>
    <definedName name="BEx3UKIWG5S3MUHEHHUE1B2LKH0R" localSheetId="12" hidden="1">#REF!</definedName>
    <definedName name="BEx3UKIWG5S3MUHEHHUE1B2LKH0R" localSheetId="4" hidden="1">#REF!</definedName>
    <definedName name="BEx3UKIWG5S3MUHEHHUE1B2LKH0R" localSheetId="13" hidden="1">#REF!</definedName>
    <definedName name="BEx3UKIWG5S3MUHEHHUE1B2LKH0R" localSheetId="18" hidden="1">#REF!</definedName>
    <definedName name="BEx3UKIWG5S3MUHEHHUE1B2LKH0R" hidden="1">#REF!</definedName>
    <definedName name="BEx3UKOCOQG7S1YQ436S997K1KWV" hidden="1">'[2]Reco Sheet for Fcast'!$I$6:$J$6</definedName>
    <definedName name="BEx3UM0THK7XHBY53ADQX650TQR3" localSheetId="3" hidden="1">'[5]Capital orders'!#REF!</definedName>
    <definedName name="BEx3UM0THK7XHBY53ADQX650TQR3" localSheetId="10" hidden="1">'[5]Capital orders'!#REF!</definedName>
    <definedName name="BEx3UM0THK7XHBY53ADQX650TQR3" localSheetId="9" hidden="1">'[5]Capital orders'!#REF!</definedName>
    <definedName name="BEx3UM0THK7XHBY53ADQX650TQR3" localSheetId="14" hidden="1">'[5]Capital orders'!#REF!</definedName>
    <definedName name="BEx3UM0THK7XHBY53ADQX650TQR3" localSheetId="16" hidden="1">'[5]Capital orders'!#REF!</definedName>
    <definedName name="BEx3UM0THK7XHBY53ADQX650TQR3" localSheetId="5" hidden="1">'[5]Capital orders'!#REF!</definedName>
    <definedName name="BEx3UM0THK7XHBY53ADQX650TQR3" localSheetId="8" hidden="1">'[5]Capital orders'!#REF!</definedName>
    <definedName name="BEx3UM0THK7XHBY53ADQX650TQR3" localSheetId="17" hidden="1">'[5]Capital orders'!#REF!</definedName>
    <definedName name="BEx3UM0THK7XHBY53ADQX650TQR3" localSheetId="6" hidden="1">'[5]Capital orders'!#REF!</definedName>
    <definedName name="BEx3UM0THK7XHBY53ADQX650TQR3" localSheetId="1" hidden="1">'[5]Capital orders'!#REF!</definedName>
    <definedName name="BEx3UM0THK7XHBY53ADQX650TQR3" localSheetId="12" hidden="1">'[5]Capital orders'!#REF!</definedName>
    <definedName name="BEx3UM0THK7XHBY53ADQX650TQR3" localSheetId="4" hidden="1">'[5]Capital orders'!#REF!</definedName>
    <definedName name="BEx3UM0THK7XHBY53ADQX650TQR3" localSheetId="13" hidden="1">'[5]Capital orders'!#REF!</definedName>
    <definedName name="BEx3UM0THK7XHBY53ADQX650TQR3" localSheetId="18" hidden="1">'[5]Capital orders'!#REF!</definedName>
    <definedName name="BEx3UM0THK7XHBY53ADQX650TQR3" hidden="1">'[5]Capital orders'!#REF!</definedName>
    <definedName name="BEx3UO4CSA2W3UIZSAB83N5MOYUI" localSheetId="3" hidden="1">#REF!</definedName>
    <definedName name="BEx3UO4CSA2W3UIZSAB83N5MOYUI" localSheetId="10" hidden="1">#REF!</definedName>
    <definedName name="BEx3UO4CSA2W3UIZSAB83N5MOYUI" localSheetId="9" hidden="1">#REF!</definedName>
    <definedName name="BEx3UO4CSA2W3UIZSAB83N5MOYUI" localSheetId="14" hidden="1">#REF!</definedName>
    <definedName name="BEx3UO4CSA2W3UIZSAB83N5MOYUI" localSheetId="16" hidden="1">#REF!</definedName>
    <definedName name="BEx3UO4CSA2W3UIZSAB83N5MOYUI" localSheetId="5" hidden="1">#REF!</definedName>
    <definedName name="BEx3UO4CSA2W3UIZSAB83N5MOYUI" localSheetId="8" hidden="1">#REF!</definedName>
    <definedName name="BEx3UO4CSA2W3UIZSAB83N5MOYUI" localSheetId="17" hidden="1">#REF!</definedName>
    <definedName name="BEx3UO4CSA2W3UIZSAB83N5MOYUI" localSheetId="6" hidden="1">#REF!</definedName>
    <definedName name="BEx3UO4CSA2W3UIZSAB83N5MOYUI" localSheetId="1" hidden="1">#REF!</definedName>
    <definedName name="BEx3UO4CSA2W3UIZSAB83N5MOYUI" localSheetId="12" hidden="1">#REF!</definedName>
    <definedName name="BEx3UO4CSA2W3UIZSAB83N5MOYUI" localSheetId="4" hidden="1">#REF!</definedName>
    <definedName name="BEx3UO4CSA2W3UIZSAB83N5MOYUI" localSheetId="13" hidden="1">#REF!</definedName>
    <definedName name="BEx3UO4CSA2W3UIZSAB83N5MOYUI" localSheetId="18" hidden="1">#REF!</definedName>
    <definedName name="BEx3UO4CSA2W3UIZSAB83N5MOYUI" hidden="1">#REF!</definedName>
    <definedName name="BEx3UYM19VIXLA0EU7LB9NHA77PB" hidden="1">'[2]Reco Sheet for Fcast'!$F$6:$G$6</definedName>
    <definedName name="BEx3VML7CG70HPISMVYIUEN3711Q" hidden="1">'[2]Reco Sheet for Fcast'!$H$2:$I$2</definedName>
    <definedName name="BEx56ZID5H04P9AIYLP1OASFGV56" hidden="1">'[2]Reco Sheet for Fcast'!$F$11:$G$11</definedName>
    <definedName name="BEx57VA3047K0O5EFD2ACSAEWD6C" localSheetId="3" hidden="1">#REF!</definedName>
    <definedName name="BEx57VA3047K0O5EFD2ACSAEWD6C" localSheetId="10" hidden="1">#REF!</definedName>
    <definedName name="BEx57VA3047K0O5EFD2ACSAEWD6C" localSheetId="9" hidden="1">#REF!</definedName>
    <definedName name="BEx57VA3047K0O5EFD2ACSAEWD6C" localSheetId="14" hidden="1">#REF!</definedName>
    <definedName name="BEx57VA3047K0O5EFD2ACSAEWD6C" localSheetId="16" hidden="1">#REF!</definedName>
    <definedName name="BEx57VA3047K0O5EFD2ACSAEWD6C" localSheetId="5" hidden="1">#REF!</definedName>
    <definedName name="BEx57VA3047K0O5EFD2ACSAEWD6C" localSheetId="8" hidden="1">#REF!</definedName>
    <definedName name="BEx57VA3047K0O5EFD2ACSAEWD6C" localSheetId="17" hidden="1">#REF!</definedName>
    <definedName name="BEx57VA3047K0O5EFD2ACSAEWD6C" localSheetId="6" hidden="1">#REF!</definedName>
    <definedName name="BEx57VA3047K0O5EFD2ACSAEWD6C" localSheetId="1" hidden="1">#REF!</definedName>
    <definedName name="BEx57VA3047K0O5EFD2ACSAEWD6C" localSheetId="12" hidden="1">#REF!</definedName>
    <definedName name="BEx57VA3047K0O5EFD2ACSAEWD6C" localSheetId="4" hidden="1">#REF!</definedName>
    <definedName name="BEx57VA3047K0O5EFD2ACSAEWD6C" localSheetId="13" hidden="1">#REF!</definedName>
    <definedName name="BEx57VA3047K0O5EFD2ACSAEWD6C" localSheetId="18" hidden="1">#REF!</definedName>
    <definedName name="BEx57VA3047K0O5EFD2ACSAEWD6C" hidden="1">#REF!</definedName>
    <definedName name="BEx587EYSS57E3PI8DT973HLJM9E" hidden="1">'[2]Reco Sheet for Fcast'!$I$11:$J$11</definedName>
    <definedName name="BEx587KFQ3VKCOCY1SA5F24PQGUI" hidden="1">'[2]Reco Sheet for Fcast'!$F$11:$G$11</definedName>
    <definedName name="BEx589O00VWB2CRMRCLO3I5IX5HO" localSheetId="3" hidden="1">#REF!</definedName>
    <definedName name="BEx589O00VWB2CRMRCLO3I5IX5HO" localSheetId="10" hidden="1">#REF!</definedName>
    <definedName name="BEx589O00VWB2CRMRCLO3I5IX5HO" localSheetId="9" hidden="1">#REF!</definedName>
    <definedName name="BEx589O00VWB2CRMRCLO3I5IX5HO" localSheetId="14" hidden="1">#REF!</definedName>
    <definedName name="BEx589O00VWB2CRMRCLO3I5IX5HO" localSheetId="16" hidden="1">#REF!</definedName>
    <definedName name="BEx589O00VWB2CRMRCLO3I5IX5HO" localSheetId="5" hidden="1">#REF!</definedName>
    <definedName name="BEx589O00VWB2CRMRCLO3I5IX5HO" localSheetId="8" hidden="1">#REF!</definedName>
    <definedName name="BEx589O00VWB2CRMRCLO3I5IX5HO" localSheetId="17" hidden="1">#REF!</definedName>
    <definedName name="BEx589O00VWB2CRMRCLO3I5IX5HO" localSheetId="6" hidden="1">#REF!</definedName>
    <definedName name="BEx589O00VWB2CRMRCLO3I5IX5HO" localSheetId="1" hidden="1">#REF!</definedName>
    <definedName name="BEx589O00VWB2CRMRCLO3I5IX5HO" localSheetId="12" hidden="1">#REF!</definedName>
    <definedName name="BEx589O00VWB2CRMRCLO3I5IX5HO" localSheetId="4" hidden="1">#REF!</definedName>
    <definedName name="BEx589O00VWB2CRMRCLO3I5IX5HO" localSheetId="13" hidden="1">#REF!</definedName>
    <definedName name="BEx589O00VWB2CRMRCLO3I5IX5HO" localSheetId="18" hidden="1">#REF!</definedName>
    <definedName name="BEx589O00VWB2CRMRCLO3I5IX5HO" hidden="1">#REF!</definedName>
    <definedName name="BEx58O780PQ05NF0Z1SKKRB3N099" hidden="1">'[2]Reco Sheet for Fcast'!$F$7:$G$7</definedName>
    <definedName name="BEx58XHO7ZULLF2EUD7YIS0MGQJ5" localSheetId="3" hidden="1">'[3]AMI P &amp; L'!#REF!</definedName>
    <definedName name="BEx58XHO7ZULLF2EUD7YIS0MGQJ5" localSheetId="10" hidden="1">'[3]AMI P &amp; L'!#REF!</definedName>
    <definedName name="BEx58XHO7ZULLF2EUD7YIS0MGQJ5" localSheetId="9" hidden="1">'[3]AMI P &amp; L'!#REF!</definedName>
    <definedName name="BEx58XHO7ZULLF2EUD7YIS0MGQJ5" localSheetId="14" hidden="1">'[3]AMI P &amp; L'!#REF!</definedName>
    <definedName name="BEx58XHO7ZULLF2EUD7YIS0MGQJ5" localSheetId="16" hidden="1">'[3]AMI P &amp; L'!#REF!</definedName>
    <definedName name="BEx58XHO7ZULLF2EUD7YIS0MGQJ5" localSheetId="5" hidden="1">'[3]AMI P &amp; L'!#REF!</definedName>
    <definedName name="BEx58XHO7ZULLF2EUD7YIS0MGQJ5" localSheetId="8" hidden="1">'[3]AMI P &amp; L'!#REF!</definedName>
    <definedName name="BEx58XHO7ZULLF2EUD7YIS0MGQJ5" localSheetId="17" hidden="1">'[3]AMI P &amp; L'!#REF!</definedName>
    <definedName name="BEx58XHO7ZULLF2EUD7YIS0MGQJ5" localSheetId="6" hidden="1">'[3]AMI P &amp; L'!#REF!</definedName>
    <definedName name="BEx58XHO7ZULLF2EUD7YIS0MGQJ5" localSheetId="1" hidden="1">'[3]AMI P &amp; L'!#REF!</definedName>
    <definedName name="BEx58XHO7ZULLF2EUD7YIS0MGQJ5" localSheetId="12" hidden="1">'[3]AMI P &amp; L'!#REF!</definedName>
    <definedName name="BEx58XHO7ZULLF2EUD7YIS0MGQJ5" localSheetId="4" hidden="1">'[3]AMI P &amp; L'!#REF!</definedName>
    <definedName name="BEx58XHO7ZULLF2EUD7YIS0MGQJ5" localSheetId="13" hidden="1">'[3]AMI P &amp; L'!#REF!</definedName>
    <definedName name="BEx58XHO7ZULLF2EUD7YIS0MGQJ5" localSheetId="18" hidden="1">'[3]AMI P &amp; L'!#REF!</definedName>
    <definedName name="BEx58XHO7ZULLF2EUD7YIS0MGQJ5" hidden="1">'[3]AMI P &amp; L'!#REF!</definedName>
    <definedName name="BEx58ZW0HAIGIPEX9CVA1PQQTR6X" hidden="1">'[2]Reco Sheet for Fcast'!$I$7:$J$7</definedName>
    <definedName name="BEx59AZ7IMWYQU6DW5MVTLDMFU8X" localSheetId="3" hidden="1">#REF!</definedName>
    <definedName name="BEx59AZ7IMWYQU6DW5MVTLDMFU8X" localSheetId="10" hidden="1">#REF!</definedName>
    <definedName name="BEx59AZ7IMWYQU6DW5MVTLDMFU8X" localSheetId="9" hidden="1">#REF!</definedName>
    <definedName name="BEx59AZ7IMWYQU6DW5MVTLDMFU8X" localSheetId="14" hidden="1">#REF!</definedName>
    <definedName name="BEx59AZ7IMWYQU6DW5MVTLDMFU8X" localSheetId="16" hidden="1">#REF!</definedName>
    <definedName name="BEx59AZ7IMWYQU6DW5MVTLDMFU8X" localSheetId="5" hidden="1">#REF!</definedName>
    <definedName name="BEx59AZ7IMWYQU6DW5MVTLDMFU8X" localSheetId="8" hidden="1">#REF!</definedName>
    <definedName name="BEx59AZ7IMWYQU6DW5MVTLDMFU8X" localSheetId="17" hidden="1">#REF!</definedName>
    <definedName name="BEx59AZ7IMWYQU6DW5MVTLDMFU8X" localSheetId="6" hidden="1">#REF!</definedName>
    <definedName name="BEx59AZ7IMWYQU6DW5MVTLDMFU8X" localSheetId="1" hidden="1">#REF!</definedName>
    <definedName name="BEx59AZ7IMWYQU6DW5MVTLDMFU8X" localSheetId="12" hidden="1">#REF!</definedName>
    <definedName name="BEx59AZ7IMWYQU6DW5MVTLDMFU8X" localSheetId="4" hidden="1">#REF!</definedName>
    <definedName name="BEx59AZ7IMWYQU6DW5MVTLDMFU8X" localSheetId="13" hidden="1">#REF!</definedName>
    <definedName name="BEx59AZ7IMWYQU6DW5MVTLDMFU8X" localSheetId="18" hidden="1">#REF!</definedName>
    <definedName name="BEx59AZ7IMWYQU6DW5MVTLDMFU8X" hidden="1">#REF!</definedName>
    <definedName name="BEx59BA1KH3RG6K1LHL7YS2VB79N" hidden="1">'[2]Reco Sheet for Fcast'!$F$11:$G$11</definedName>
    <definedName name="BEx59E9WABJP2TN71QAIKK79HPK9" hidden="1">'[2]Reco Sheet for Fcast'!$I$8:$J$8</definedName>
    <definedName name="BEx59K9PRQRQS5W70KVXXEIH3Q9E" localSheetId="3" hidden="1">#REF!</definedName>
    <definedName name="BEx59K9PRQRQS5W70KVXXEIH3Q9E" localSheetId="10" hidden="1">#REF!</definedName>
    <definedName name="BEx59K9PRQRQS5W70KVXXEIH3Q9E" localSheetId="9" hidden="1">#REF!</definedName>
    <definedName name="BEx59K9PRQRQS5W70KVXXEIH3Q9E" localSheetId="14" hidden="1">#REF!</definedName>
    <definedName name="BEx59K9PRQRQS5W70KVXXEIH3Q9E" localSheetId="16" hidden="1">#REF!</definedName>
    <definedName name="BEx59K9PRQRQS5W70KVXXEIH3Q9E" localSheetId="5" hidden="1">#REF!</definedName>
    <definedName name="BEx59K9PRQRQS5W70KVXXEIH3Q9E" localSheetId="8" hidden="1">#REF!</definedName>
    <definedName name="BEx59K9PRQRQS5W70KVXXEIH3Q9E" localSheetId="17" hidden="1">#REF!</definedName>
    <definedName name="BEx59K9PRQRQS5W70KVXXEIH3Q9E" localSheetId="6" hidden="1">#REF!</definedName>
    <definedName name="BEx59K9PRQRQS5W70KVXXEIH3Q9E" localSheetId="1" hidden="1">#REF!</definedName>
    <definedName name="BEx59K9PRQRQS5W70KVXXEIH3Q9E" localSheetId="12" hidden="1">#REF!</definedName>
    <definedName name="BEx59K9PRQRQS5W70KVXXEIH3Q9E" localSheetId="4" hidden="1">#REF!</definedName>
    <definedName name="BEx59K9PRQRQS5W70KVXXEIH3Q9E" localSheetId="13" hidden="1">#REF!</definedName>
    <definedName name="BEx59K9PRQRQS5W70KVXXEIH3Q9E" localSheetId="18" hidden="1">#REF!</definedName>
    <definedName name="BEx59K9PRQRQS5W70KVXXEIH3Q9E" hidden="1">#REF!</definedName>
    <definedName name="BEx59P7MAPNU129ZTC5H3EH892G1" hidden="1">'[2]Reco Sheet for Fcast'!$F$15</definedName>
    <definedName name="BEx5A11WZRQSIE089QE119AOX9ZG" hidden="1">'[2]Reco Sheet for Fcast'!$I$7:$J$7</definedName>
    <definedName name="BEx5A7CIGCOTHJKHGUBDZG91JGPZ" hidden="1">'[2]Reco Sheet for Fcast'!$F$11:$G$11</definedName>
    <definedName name="BEx5A8UFLT2SWVSG5COFA9B8P376" hidden="1">'[2]Reco Sheet for Fcast'!$F$10:$G$10</definedName>
    <definedName name="BEx5AFFTN3IXIBHDKM0FYC4OFL1S" hidden="1">'[2]Reco Sheet for Fcast'!$G$2</definedName>
    <definedName name="BEx5AOFIO8KVRHIZ1RII337AA8ML" hidden="1">'[2]Reco Sheet for Fcast'!$I$7:$J$7</definedName>
    <definedName name="BEx5APRZ66L5BWHFE8E4YYNEDTI4" hidden="1">'[2]Reco Sheet for Fcast'!$G$2</definedName>
    <definedName name="BEx5B4RHHX0J1BF2FZKEA0SPP29O" hidden="1">'[2]Reco Sheet for Fcast'!$I$8:$J$8</definedName>
    <definedName name="BEx5B5YMSWP0OVI5CIQRP5V18D0C" hidden="1">'[2]Reco Sheet for Fcast'!$I$8:$J$8</definedName>
    <definedName name="BEx5B825RW35M5H0UB2IZGGRS4ER" hidden="1">'[2]Reco Sheet for Fcast'!$F$15</definedName>
    <definedName name="BEx5BAWPMY0TL684WDXX6KKJLRCN" hidden="1">'[2]Reco Sheet for Fcast'!$F$10:$G$10</definedName>
    <definedName name="BEx5BBI61U4Y65GD0ARMTALPP7SJ" hidden="1">'[2]Reco Sheet for Fcast'!$F$9:$G$9</definedName>
    <definedName name="BEx5BDR56MEV4IHY6CIH2SVNG1UB" hidden="1">'[2]Reco Sheet for Fcast'!$F$8:$G$8</definedName>
    <definedName name="BEx5BESZC5H329SKHGJOHZFILYJJ" hidden="1">'[2]Reco Sheet for Fcast'!$I$6:$J$6</definedName>
    <definedName name="BEx5BHSQ42B50IU1TEQFUXFX9XQD" localSheetId="3" hidden="1">'[3]AMI P &amp; L'!#REF!</definedName>
    <definedName name="BEx5BHSQ42B50IU1TEQFUXFX9XQD" localSheetId="10" hidden="1">'[3]AMI P &amp; L'!#REF!</definedName>
    <definedName name="BEx5BHSQ42B50IU1TEQFUXFX9XQD" localSheetId="9" hidden="1">'[3]AMI P &amp; L'!#REF!</definedName>
    <definedName name="BEx5BHSQ42B50IU1TEQFUXFX9XQD" localSheetId="14" hidden="1">'[3]AMI P &amp; L'!#REF!</definedName>
    <definedName name="BEx5BHSQ42B50IU1TEQFUXFX9XQD" localSheetId="16" hidden="1">'[3]AMI P &amp; L'!#REF!</definedName>
    <definedName name="BEx5BHSQ42B50IU1TEQFUXFX9XQD" localSheetId="5" hidden="1">'[3]AMI P &amp; L'!#REF!</definedName>
    <definedName name="BEx5BHSQ42B50IU1TEQFUXFX9XQD" localSheetId="8" hidden="1">'[3]AMI P &amp; L'!#REF!</definedName>
    <definedName name="BEx5BHSQ42B50IU1TEQFUXFX9XQD" localSheetId="17" hidden="1">'[3]AMI P &amp; L'!#REF!</definedName>
    <definedName name="BEx5BHSQ42B50IU1TEQFUXFX9XQD" localSheetId="6" hidden="1">'[3]AMI P &amp; L'!#REF!</definedName>
    <definedName name="BEx5BHSQ42B50IU1TEQFUXFX9XQD" localSheetId="1" hidden="1">'[3]AMI P &amp; L'!#REF!</definedName>
    <definedName name="BEx5BHSQ42B50IU1TEQFUXFX9XQD" localSheetId="12" hidden="1">'[3]AMI P &amp; L'!#REF!</definedName>
    <definedName name="BEx5BHSQ42B50IU1TEQFUXFX9XQD" localSheetId="4" hidden="1">'[3]AMI P &amp; L'!#REF!</definedName>
    <definedName name="BEx5BHSQ42B50IU1TEQFUXFX9XQD" localSheetId="13" hidden="1">'[3]AMI P &amp; L'!#REF!</definedName>
    <definedName name="BEx5BHSQ42B50IU1TEQFUXFX9XQD" localSheetId="18" hidden="1">'[3]AMI P &amp; L'!#REF!</definedName>
    <definedName name="BEx5BHSQ42B50IU1TEQFUXFX9XQD" hidden="1">'[3]AMI P &amp; L'!#REF!</definedName>
    <definedName name="BEx5BKSM4UN4C1DM3EYKM79MRC5K" hidden="1">'[2]Reco Sheet for Fcast'!$F$6:$G$6</definedName>
    <definedName name="BEx5BNN8NPH9KVOBARB9CDD9WLB6" hidden="1">'[2]Reco Sheet for Fcast'!$F$9:$G$9</definedName>
    <definedName name="BEx5BRE14A35NO42BCK912IP8Y6G" localSheetId="3" hidden="1">#REF!</definedName>
    <definedName name="BEx5BRE14A35NO42BCK912IP8Y6G" localSheetId="10" hidden="1">#REF!</definedName>
    <definedName name="BEx5BRE14A35NO42BCK912IP8Y6G" localSheetId="9" hidden="1">#REF!</definedName>
    <definedName name="BEx5BRE14A35NO42BCK912IP8Y6G" localSheetId="14" hidden="1">#REF!</definedName>
    <definedName name="BEx5BRE14A35NO42BCK912IP8Y6G" localSheetId="16" hidden="1">#REF!</definedName>
    <definedName name="BEx5BRE14A35NO42BCK912IP8Y6G" localSheetId="5" hidden="1">#REF!</definedName>
    <definedName name="BEx5BRE14A35NO42BCK912IP8Y6G" localSheetId="8" hidden="1">#REF!</definedName>
    <definedName name="BEx5BRE14A35NO42BCK912IP8Y6G" localSheetId="17" hidden="1">#REF!</definedName>
    <definedName name="BEx5BRE14A35NO42BCK912IP8Y6G" localSheetId="6" hidden="1">#REF!</definedName>
    <definedName name="BEx5BRE14A35NO42BCK912IP8Y6G" localSheetId="1" hidden="1">#REF!</definedName>
    <definedName name="BEx5BRE14A35NO42BCK912IP8Y6G" localSheetId="12" hidden="1">#REF!</definedName>
    <definedName name="BEx5BRE14A35NO42BCK912IP8Y6G" localSheetId="4" hidden="1">#REF!</definedName>
    <definedName name="BEx5BRE14A35NO42BCK912IP8Y6G" localSheetId="13" hidden="1">#REF!</definedName>
    <definedName name="BEx5BRE14A35NO42BCK912IP8Y6G" localSheetId="18" hidden="1">#REF!</definedName>
    <definedName name="BEx5BRE14A35NO42BCK912IP8Y6G" hidden="1">#REF!</definedName>
    <definedName name="BEx5BYFMZ80TDDN2EZO8CF39AIAC" hidden="1">'[2]Reco Sheet for Fcast'!$F$15</definedName>
    <definedName name="BEx5C2BWFW6SHZBFDEISKGXHZCQW" hidden="1">'[2]Reco Sheet for Fcast'!$I$8:$J$8</definedName>
    <definedName name="BEx5C49ZFH8TO9ZU55729C3F7XG7" hidden="1">'[2]Reco Sheet for Fcast'!$F$9:$G$9</definedName>
    <definedName name="BEx5C8GZQK13G60ZM70P63I5OS0L" hidden="1">'[2]Reco Sheet for Fcast'!$F$10:$G$10</definedName>
    <definedName name="BEx5CAPTVN2NBT3UOMA1UFAL1C2R" hidden="1">'[2]Reco Sheet for Fcast'!$I$6:$J$6</definedName>
    <definedName name="BEx5CEM3SYF9XP0ZZVE0GEPCLV3F" hidden="1">'[2]Reco Sheet for Fcast'!$I$10:$J$10</definedName>
    <definedName name="BEx5CFYQ0F1Z6P8SCVJ0I3UPVFE4" localSheetId="3" hidden="1">'[3]AMI P &amp; L'!#REF!</definedName>
    <definedName name="BEx5CFYQ0F1Z6P8SCVJ0I3UPVFE4" localSheetId="10" hidden="1">'[3]AMI P &amp; L'!#REF!</definedName>
    <definedName name="BEx5CFYQ0F1Z6P8SCVJ0I3UPVFE4" localSheetId="9" hidden="1">'[3]AMI P &amp; L'!#REF!</definedName>
    <definedName name="BEx5CFYQ0F1Z6P8SCVJ0I3UPVFE4" localSheetId="14" hidden="1">'[3]AMI P &amp; L'!#REF!</definedName>
    <definedName name="BEx5CFYQ0F1Z6P8SCVJ0I3UPVFE4" localSheetId="16" hidden="1">'[3]AMI P &amp; L'!#REF!</definedName>
    <definedName name="BEx5CFYQ0F1Z6P8SCVJ0I3UPVFE4" localSheetId="5" hidden="1">'[3]AMI P &amp; L'!#REF!</definedName>
    <definedName name="BEx5CFYQ0F1Z6P8SCVJ0I3UPVFE4" localSheetId="8" hidden="1">'[3]AMI P &amp; L'!#REF!</definedName>
    <definedName name="BEx5CFYQ0F1Z6P8SCVJ0I3UPVFE4" localSheetId="17" hidden="1">'[3]AMI P &amp; L'!#REF!</definedName>
    <definedName name="BEx5CFYQ0F1Z6P8SCVJ0I3UPVFE4" localSheetId="6" hidden="1">'[3]AMI P &amp; L'!#REF!</definedName>
    <definedName name="BEx5CFYQ0F1Z6P8SCVJ0I3UPVFE4" localSheetId="1" hidden="1">'[3]AMI P &amp; L'!#REF!</definedName>
    <definedName name="BEx5CFYQ0F1Z6P8SCVJ0I3UPVFE4" localSheetId="12" hidden="1">'[3]AMI P &amp; L'!#REF!</definedName>
    <definedName name="BEx5CFYQ0F1Z6P8SCVJ0I3UPVFE4" localSheetId="4" hidden="1">'[3]AMI P &amp; L'!#REF!</definedName>
    <definedName name="BEx5CFYQ0F1Z6P8SCVJ0I3UPVFE4" localSheetId="13" hidden="1">'[3]AMI P &amp; L'!#REF!</definedName>
    <definedName name="BEx5CFYQ0F1Z6P8SCVJ0I3UPVFE4" localSheetId="18" hidden="1">'[3]AMI P &amp; L'!#REF!</definedName>
    <definedName name="BEx5CFYQ0F1Z6P8SCVJ0I3UPVFE4" hidden="1">'[3]AMI P &amp; L'!#REF!</definedName>
    <definedName name="BEx5CKWQHHP966IXELUOVK2L3J48" localSheetId="3" hidden="1">'[5]Capital orders'!#REF!</definedName>
    <definedName name="BEx5CKWQHHP966IXELUOVK2L3J48" localSheetId="10" hidden="1">'[5]Capital orders'!#REF!</definedName>
    <definedName name="BEx5CKWQHHP966IXELUOVK2L3J48" localSheetId="9" hidden="1">'[5]Capital orders'!#REF!</definedName>
    <definedName name="BEx5CKWQHHP966IXELUOVK2L3J48" localSheetId="14" hidden="1">'[5]Capital orders'!#REF!</definedName>
    <definedName name="BEx5CKWQHHP966IXELUOVK2L3J48" localSheetId="16" hidden="1">'[5]Capital orders'!#REF!</definedName>
    <definedName name="BEx5CKWQHHP966IXELUOVK2L3J48" localSheetId="5" hidden="1">'[5]Capital orders'!#REF!</definedName>
    <definedName name="BEx5CKWQHHP966IXELUOVK2L3J48" localSheetId="8" hidden="1">'[5]Capital orders'!#REF!</definedName>
    <definedName name="BEx5CKWQHHP966IXELUOVK2L3J48" localSheetId="17" hidden="1">'[5]Capital orders'!#REF!</definedName>
    <definedName name="BEx5CKWQHHP966IXELUOVK2L3J48" localSheetId="6" hidden="1">'[5]Capital orders'!#REF!</definedName>
    <definedName name="BEx5CKWQHHP966IXELUOVK2L3J48" localSheetId="1" hidden="1">'[5]Capital orders'!#REF!</definedName>
    <definedName name="BEx5CKWQHHP966IXELUOVK2L3J48" localSheetId="12" hidden="1">'[5]Capital orders'!#REF!</definedName>
    <definedName name="BEx5CKWQHHP966IXELUOVK2L3J48" localSheetId="4" hidden="1">'[5]Capital orders'!#REF!</definedName>
    <definedName name="BEx5CKWQHHP966IXELUOVK2L3J48" localSheetId="13" hidden="1">'[5]Capital orders'!#REF!</definedName>
    <definedName name="BEx5CKWQHHP966IXELUOVK2L3J48" localSheetId="18" hidden="1">'[5]Capital orders'!#REF!</definedName>
    <definedName name="BEx5CKWQHHP966IXELUOVK2L3J48" hidden="1">'[5]Capital orders'!#REF!</definedName>
    <definedName name="BEx5CPEKNSJORIPFQC2E1LTRYY8L" hidden="1">'[2]Reco Sheet for Fcast'!$I$7:$J$7</definedName>
    <definedName name="BEx5CSUOL05D8PAM2TRDA9VRJT1O" hidden="1">'[2]Reco Sheet for Fcast'!$I$10:$J$10</definedName>
    <definedName name="BEx5CUNFOO4YDFJ22HCMI2QKIGKM" hidden="1">'[2]Reco Sheet for Fcast'!$F$10:$G$10</definedName>
    <definedName name="BEx5CWLOBFBDZZLDMZV6E0Z1VJA6" hidden="1">'[2]Reco Sheet for Fcast'!$F$10:$G$10</definedName>
    <definedName name="BEx5D7U7MZFE0E9SNH9NX01XLKLP" localSheetId="3" hidden="1">#REF!</definedName>
    <definedName name="BEx5D7U7MZFE0E9SNH9NX01XLKLP" localSheetId="10" hidden="1">#REF!</definedName>
    <definedName name="BEx5D7U7MZFE0E9SNH9NX01XLKLP" localSheetId="9" hidden="1">#REF!</definedName>
    <definedName name="BEx5D7U7MZFE0E9SNH9NX01XLKLP" localSheetId="14" hidden="1">#REF!</definedName>
    <definedName name="BEx5D7U7MZFE0E9SNH9NX01XLKLP" localSheetId="16" hidden="1">#REF!</definedName>
    <definedName name="BEx5D7U7MZFE0E9SNH9NX01XLKLP" localSheetId="5" hidden="1">#REF!</definedName>
    <definedName name="BEx5D7U7MZFE0E9SNH9NX01XLKLP" localSheetId="8" hidden="1">#REF!</definedName>
    <definedName name="BEx5D7U7MZFE0E9SNH9NX01XLKLP" localSheetId="17" hidden="1">#REF!</definedName>
    <definedName name="BEx5D7U7MZFE0E9SNH9NX01XLKLP" localSheetId="6" hidden="1">#REF!</definedName>
    <definedName name="BEx5D7U7MZFE0E9SNH9NX01XLKLP" localSheetId="1" hidden="1">#REF!</definedName>
    <definedName name="BEx5D7U7MZFE0E9SNH9NX01XLKLP" localSheetId="12" hidden="1">#REF!</definedName>
    <definedName name="BEx5D7U7MZFE0E9SNH9NX01XLKLP" localSheetId="4" hidden="1">#REF!</definedName>
    <definedName name="BEx5D7U7MZFE0E9SNH9NX01XLKLP" localSheetId="13" hidden="1">#REF!</definedName>
    <definedName name="BEx5D7U7MZFE0E9SNH9NX01XLKLP" localSheetId="18" hidden="1">#REF!</definedName>
    <definedName name="BEx5D7U7MZFE0E9SNH9NX01XLKLP" hidden="1">#REF!</definedName>
    <definedName name="BEx5D8L47OF0WHBPFWXGZINZWUBZ" hidden="1">'[2]Reco Sheet for Fcast'!$I$10:$J$10</definedName>
    <definedName name="BEx5DAJAHQ2SKUPCKSCR3PYML67L" hidden="1">'[2]Reco Sheet for Fcast'!$I$8:$J$8</definedName>
    <definedName name="BEx5DAZEGUTH4C1FCHVO3EWOQDU3" localSheetId="3" hidden="1">#REF!</definedName>
    <definedName name="BEx5DAZEGUTH4C1FCHVO3EWOQDU3" localSheetId="10" hidden="1">#REF!</definedName>
    <definedName name="BEx5DAZEGUTH4C1FCHVO3EWOQDU3" localSheetId="9" hidden="1">#REF!</definedName>
    <definedName name="BEx5DAZEGUTH4C1FCHVO3EWOQDU3" localSheetId="14" hidden="1">#REF!</definedName>
    <definedName name="BEx5DAZEGUTH4C1FCHVO3EWOQDU3" localSheetId="16" hidden="1">#REF!</definedName>
    <definedName name="BEx5DAZEGUTH4C1FCHVO3EWOQDU3" localSheetId="5" hidden="1">#REF!</definedName>
    <definedName name="BEx5DAZEGUTH4C1FCHVO3EWOQDU3" localSheetId="8" hidden="1">#REF!</definedName>
    <definedName name="BEx5DAZEGUTH4C1FCHVO3EWOQDU3" localSheetId="17" hidden="1">#REF!</definedName>
    <definedName name="BEx5DAZEGUTH4C1FCHVO3EWOQDU3" localSheetId="6" hidden="1">#REF!</definedName>
    <definedName name="BEx5DAZEGUTH4C1FCHVO3EWOQDU3" localSheetId="1" hidden="1">#REF!</definedName>
    <definedName name="BEx5DAZEGUTH4C1FCHVO3EWOQDU3" localSheetId="12" hidden="1">#REF!</definedName>
    <definedName name="BEx5DAZEGUTH4C1FCHVO3EWOQDU3" localSheetId="4" hidden="1">#REF!</definedName>
    <definedName name="BEx5DAZEGUTH4C1FCHVO3EWOQDU3" localSheetId="13" hidden="1">#REF!</definedName>
    <definedName name="BEx5DAZEGUTH4C1FCHVO3EWOQDU3" localSheetId="18" hidden="1">#REF!</definedName>
    <definedName name="BEx5DAZEGUTH4C1FCHVO3EWOQDU3" hidden="1">#REF!</definedName>
    <definedName name="BEx5DC18JM1KJCV44PF18E0LNRKA" hidden="1">'[2]Reco Sheet for Fcast'!$F$8:$G$8</definedName>
    <definedName name="BEx5DJIZBTNS011R9IIG2OQ2L6ZX" hidden="1">'[2]Reco Sheet for Fcast'!$H$2:$I$2</definedName>
    <definedName name="BEx5E123OLO9WQUOIRIDJ967KAGK" hidden="1">'[2]Reco Sheet for Fcast'!$F$15</definedName>
    <definedName name="BEx5E2UU5NES6W779W2OZTZOB4O7" hidden="1">'[2]Reco Sheet for Fcast'!$I$10:$J$10</definedName>
    <definedName name="BEx5EEJLW729ROTXH1VWX5876WHE" localSheetId="3" hidden="1">#REF!</definedName>
    <definedName name="BEx5EEJLW729ROTXH1VWX5876WHE" localSheetId="10" hidden="1">#REF!</definedName>
    <definedName name="BEx5EEJLW729ROTXH1VWX5876WHE" localSheetId="9" hidden="1">#REF!</definedName>
    <definedName name="BEx5EEJLW729ROTXH1VWX5876WHE" localSheetId="14" hidden="1">#REF!</definedName>
    <definedName name="BEx5EEJLW729ROTXH1VWX5876WHE" localSheetId="16" hidden="1">#REF!</definedName>
    <definedName name="BEx5EEJLW729ROTXH1VWX5876WHE" localSheetId="5" hidden="1">#REF!</definedName>
    <definedName name="BEx5EEJLW729ROTXH1VWX5876WHE" localSheetId="8" hidden="1">#REF!</definedName>
    <definedName name="BEx5EEJLW729ROTXH1VWX5876WHE" localSheetId="17" hidden="1">#REF!</definedName>
    <definedName name="BEx5EEJLW729ROTXH1VWX5876WHE" localSheetId="6" hidden="1">#REF!</definedName>
    <definedName name="BEx5EEJLW729ROTXH1VWX5876WHE" localSheetId="1" hidden="1">#REF!</definedName>
    <definedName name="BEx5EEJLW729ROTXH1VWX5876WHE" localSheetId="12" hidden="1">#REF!</definedName>
    <definedName name="BEx5EEJLW729ROTXH1VWX5876WHE" localSheetId="4" hidden="1">#REF!</definedName>
    <definedName name="BEx5EEJLW729ROTXH1VWX5876WHE" localSheetId="13" hidden="1">#REF!</definedName>
    <definedName name="BEx5EEJLW729ROTXH1VWX5876WHE" localSheetId="18" hidden="1">#REF!</definedName>
    <definedName name="BEx5EEJLW729ROTXH1VWX5876WHE" hidden="1">#REF!</definedName>
    <definedName name="BEx5EGXYIQ0YTJG0LCF9S954QAQH" localSheetId="3" hidden="1">#REF!</definedName>
    <definedName name="BEx5EGXYIQ0YTJG0LCF9S954QAQH" localSheetId="10" hidden="1">#REF!</definedName>
    <definedName name="BEx5EGXYIQ0YTJG0LCF9S954QAQH" localSheetId="9" hidden="1">#REF!</definedName>
    <definedName name="BEx5EGXYIQ0YTJG0LCF9S954QAQH" localSheetId="14" hidden="1">#REF!</definedName>
    <definedName name="BEx5EGXYIQ0YTJG0LCF9S954QAQH" localSheetId="16" hidden="1">#REF!</definedName>
    <definedName name="BEx5EGXYIQ0YTJG0LCF9S954QAQH" localSheetId="5" hidden="1">#REF!</definedName>
    <definedName name="BEx5EGXYIQ0YTJG0LCF9S954QAQH" localSheetId="8" hidden="1">#REF!</definedName>
    <definedName name="BEx5EGXYIQ0YTJG0LCF9S954QAQH" localSheetId="17" hidden="1">#REF!</definedName>
    <definedName name="BEx5EGXYIQ0YTJG0LCF9S954QAQH" localSheetId="6" hidden="1">#REF!</definedName>
    <definedName name="BEx5EGXYIQ0YTJG0LCF9S954QAQH" localSheetId="1" hidden="1">#REF!</definedName>
    <definedName name="BEx5EGXYIQ0YTJG0LCF9S954QAQH" localSheetId="12" hidden="1">#REF!</definedName>
    <definedName name="BEx5EGXYIQ0YTJG0LCF9S954QAQH" localSheetId="4" hidden="1">#REF!</definedName>
    <definedName name="BEx5EGXYIQ0YTJG0LCF9S954QAQH" localSheetId="13" hidden="1">#REF!</definedName>
    <definedName name="BEx5EGXYIQ0YTJG0LCF9S954QAQH" localSheetId="18" hidden="1">#REF!</definedName>
    <definedName name="BEx5EGXYIQ0YTJG0LCF9S954QAQH" hidden="1">#REF!</definedName>
    <definedName name="BEx5EIVZH4CP2BDE0BSMQHBY5MQ3" localSheetId="3" hidden="1">#REF!</definedName>
    <definedName name="BEx5EIVZH4CP2BDE0BSMQHBY5MQ3" localSheetId="10" hidden="1">#REF!</definedName>
    <definedName name="BEx5EIVZH4CP2BDE0BSMQHBY5MQ3" localSheetId="9" hidden="1">#REF!</definedName>
    <definedName name="BEx5EIVZH4CP2BDE0BSMQHBY5MQ3" localSheetId="14" hidden="1">#REF!</definedName>
    <definedName name="BEx5EIVZH4CP2BDE0BSMQHBY5MQ3" localSheetId="16" hidden="1">#REF!</definedName>
    <definedName name="BEx5EIVZH4CP2BDE0BSMQHBY5MQ3" localSheetId="5" hidden="1">#REF!</definedName>
    <definedName name="BEx5EIVZH4CP2BDE0BSMQHBY5MQ3" localSheetId="8" hidden="1">#REF!</definedName>
    <definedName name="BEx5EIVZH4CP2BDE0BSMQHBY5MQ3" localSheetId="17" hidden="1">#REF!</definedName>
    <definedName name="BEx5EIVZH4CP2BDE0BSMQHBY5MQ3" localSheetId="6" hidden="1">#REF!</definedName>
    <definedName name="BEx5EIVZH4CP2BDE0BSMQHBY5MQ3" localSheetId="1" hidden="1">#REF!</definedName>
    <definedName name="BEx5EIVZH4CP2BDE0BSMQHBY5MQ3" localSheetId="12" hidden="1">#REF!</definedName>
    <definedName name="BEx5EIVZH4CP2BDE0BSMQHBY5MQ3" localSheetId="4" hidden="1">#REF!</definedName>
    <definedName name="BEx5EIVZH4CP2BDE0BSMQHBY5MQ3" localSheetId="13" hidden="1">#REF!</definedName>
    <definedName name="BEx5EIVZH4CP2BDE0BSMQHBY5MQ3" localSheetId="18" hidden="1">#REF!</definedName>
    <definedName name="BEx5EIVZH4CP2BDE0BSMQHBY5MQ3" hidden="1">#REF!</definedName>
    <definedName name="BEx5ELQL9B0VR6UT18KP11DHOTFX" hidden="1">'[2]Reco Sheet for Fcast'!$I$10:$J$10</definedName>
    <definedName name="BEx5ER4TJTFPN7IB1MNEB1ZFR5M6" hidden="1">'[2]Reco Sheet for Fcast'!$H$2:$I$2</definedName>
    <definedName name="BEx5ERQE4JE8890QDCQFB0IMTC4I" localSheetId="3" hidden="1">'[5]Capital orders'!#REF!</definedName>
    <definedName name="BEx5ERQE4JE8890QDCQFB0IMTC4I" localSheetId="10" hidden="1">'[5]Capital orders'!#REF!</definedName>
    <definedName name="BEx5ERQE4JE8890QDCQFB0IMTC4I" localSheetId="9" hidden="1">'[5]Capital orders'!#REF!</definedName>
    <definedName name="BEx5ERQE4JE8890QDCQFB0IMTC4I" localSheetId="14" hidden="1">'[5]Capital orders'!#REF!</definedName>
    <definedName name="BEx5ERQE4JE8890QDCQFB0IMTC4I" localSheetId="16" hidden="1">'[5]Capital orders'!#REF!</definedName>
    <definedName name="BEx5ERQE4JE8890QDCQFB0IMTC4I" localSheetId="5" hidden="1">'[5]Capital orders'!#REF!</definedName>
    <definedName name="BEx5ERQE4JE8890QDCQFB0IMTC4I" localSheetId="8" hidden="1">'[5]Capital orders'!#REF!</definedName>
    <definedName name="BEx5ERQE4JE8890QDCQFB0IMTC4I" localSheetId="17" hidden="1">'[5]Capital orders'!#REF!</definedName>
    <definedName name="BEx5ERQE4JE8890QDCQFB0IMTC4I" localSheetId="6" hidden="1">'[5]Capital orders'!#REF!</definedName>
    <definedName name="BEx5ERQE4JE8890QDCQFB0IMTC4I" localSheetId="1" hidden="1">'[5]Capital orders'!#REF!</definedName>
    <definedName name="BEx5ERQE4JE8890QDCQFB0IMTC4I" localSheetId="12" hidden="1">'[5]Capital orders'!#REF!</definedName>
    <definedName name="BEx5ERQE4JE8890QDCQFB0IMTC4I" localSheetId="4" hidden="1">'[5]Capital orders'!#REF!</definedName>
    <definedName name="BEx5ERQE4JE8890QDCQFB0IMTC4I" localSheetId="13" hidden="1">'[5]Capital orders'!#REF!</definedName>
    <definedName name="BEx5ERQE4JE8890QDCQFB0IMTC4I" localSheetId="18" hidden="1">'[5]Capital orders'!#REF!</definedName>
    <definedName name="BEx5ERQE4JE8890QDCQFB0IMTC4I" hidden="1">'[5]Capital orders'!#REF!</definedName>
    <definedName name="BEx5F6V72QTCK7O39Y59R0EVM6CW" hidden="1">'[2]Reco Sheet for Fcast'!$I$8:$J$8</definedName>
    <definedName name="BEx5FGLQVACD5F5YZG4DGSCHCGO2" hidden="1">'[2]Reco Sheet for Fcast'!$H$2:$I$2</definedName>
    <definedName name="BEx5FLJWHLW3BTZILDPN5NMA449V" hidden="1">'[2]Reco Sheet for Fcast'!$I$6:$J$6</definedName>
    <definedName name="BEx5FNI2O10YN2SI1NO4X5GP3GTF" hidden="1">'[2]Reco Sheet for Fcast'!$F$10:$G$10</definedName>
    <definedName name="BEx5FO8YRFSZCG3L608EHIHIHFY4" localSheetId="3" hidden="1">'[3]AMI P &amp; L'!#REF!</definedName>
    <definedName name="BEx5FO8YRFSZCG3L608EHIHIHFY4" localSheetId="10" hidden="1">'[3]AMI P &amp; L'!#REF!</definedName>
    <definedName name="BEx5FO8YRFSZCG3L608EHIHIHFY4" localSheetId="9" hidden="1">'[3]AMI P &amp; L'!#REF!</definedName>
    <definedName name="BEx5FO8YRFSZCG3L608EHIHIHFY4" localSheetId="14" hidden="1">'[3]AMI P &amp; L'!#REF!</definedName>
    <definedName name="BEx5FO8YRFSZCG3L608EHIHIHFY4" localSheetId="16" hidden="1">'[3]AMI P &amp; L'!#REF!</definedName>
    <definedName name="BEx5FO8YRFSZCG3L608EHIHIHFY4" localSheetId="5" hidden="1">'[3]AMI P &amp; L'!#REF!</definedName>
    <definedName name="BEx5FO8YRFSZCG3L608EHIHIHFY4" localSheetId="8" hidden="1">'[3]AMI P &amp; L'!#REF!</definedName>
    <definedName name="BEx5FO8YRFSZCG3L608EHIHIHFY4" localSheetId="17" hidden="1">'[3]AMI P &amp; L'!#REF!</definedName>
    <definedName name="BEx5FO8YRFSZCG3L608EHIHIHFY4" localSheetId="6" hidden="1">'[3]AMI P &amp; L'!#REF!</definedName>
    <definedName name="BEx5FO8YRFSZCG3L608EHIHIHFY4" localSheetId="1" hidden="1">'[3]AMI P &amp; L'!#REF!</definedName>
    <definedName name="BEx5FO8YRFSZCG3L608EHIHIHFY4" localSheetId="12" hidden="1">'[3]AMI P &amp; L'!#REF!</definedName>
    <definedName name="BEx5FO8YRFSZCG3L608EHIHIHFY4" localSheetId="4" hidden="1">'[3]AMI P &amp; L'!#REF!</definedName>
    <definedName name="BEx5FO8YRFSZCG3L608EHIHIHFY4" localSheetId="13" hidden="1">'[3]AMI P &amp; L'!#REF!</definedName>
    <definedName name="BEx5FO8YRFSZCG3L608EHIHIHFY4" localSheetId="18" hidden="1">'[3]AMI P &amp; L'!#REF!</definedName>
    <definedName name="BEx5FO8YRFSZCG3L608EHIHIHFY4" hidden="1">'[3]AMI P &amp; L'!#REF!</definedName>
    <definedName name="BEx5FQNA6V4CNYSH013K45RI4BCV" hidden="1">'[2]Reco Sheet for Fcast'!$F$8:$G$8</definedName>
    <definedName name="BEx5FVQPPEU32CPNV9RRQ9MNLLVE" hidden="1">'[2]Reco Sheet for Fcast'!$H$2:$I$2</definedName>
    <definedName name="BEx5G08KGMG5X2AQKDGPFYG5GH94" hidden="1">'[2]Reco Sheet for Fcast'!$I$6:$J$6</definedName>
    <definedName name="BEx5G1A8TFN4C4QII35U9DKYNIS8" localSheetId="3" hidden="1">'[3]AMI P &amp; L'!#REF!</definedName>
    <definedName name="BEx5G1A8TFN4C4QII35U9DKYNIS8" localSheetId="10" hidden="1">'[3]AMI P &amp; L'!#REF!</definedName>
    <definedName name="BEx5G1A8TFN4C4QII35U9DKYNIS8" localSheetId="9" hidden="1">'[3]AMI P &amp; L'!#REF!</definedName>
    <definedName name="BEx5G1A8TFN4C4QII35U9DKYNIS8" localSheetId="14" hidden="1">'[3]AMI P &amp; L'!#REF!</definedName>
    <definedName name="BEx5G1A8TFN4C4QII35U9DKYNIS8" localSheetId="16" hidden="1">'[3]AMI P &amp; L'!#REF!</definedName>
    <definedName name="BEx5G1A8TFN4C4QII35U9DKYNIS8" localSheetId="5" hidden="1">'[3]AMI P &amp; L'!#REF!</definedName>
    <definedName name="BEx5G1A8TFN4C4QII35U9DKYNIS8" localSheetId="8" hidden="1">'[3]AMI P &amp; L'!#REF!</definedName>
    <definedName name="BEx5G1A8TFN4C4QII35U9DKYNIS8" localSheetId="17" hidden="1">'[3]AMI P &amp; L'!#REF!</definedName>
    <definedName name="BEx5G1A8TFN4C4QII35U9DKYNIS8" localSheetId="6" hidden="1">'[3]AMI P &amp; L'!#REF!</definedName>
    <definedName name="BEx5G1A8TFN4C4QII35U9DKYNIS8" localSheetId="1" hidden="1">'[3]AMI P &amp; L'!#REF!</definedName>
    <definedName name="BEx5G1A8TFN4C4QII35U9DKYNIS8" localSheetId="12" hidden="1">'[3]AMI P &amp; L'!#REF!</definedName>
    <definedName name="BEx5G1A8TFN4C4QII35U9DKYNIS8" localSheetId="4" hidden="1">'[3]AMI P &amp; L'!#REF!</definedName>
    <definedName name="BEx5G1A8TFN4C4QII35U9DKYNIS8" localSheetId="13" hidden="1">'[3]AMI P &amp; L'!#REF!</definedName>
    <definedName name="BEx5G1A8TFN4C4QII35U9DKYNIS8" localSheetId="18" hidden="1">'[3]AMI P &amp; L'!#REF!</definedName>
    <definedName name="BEx5G1A8TFN4C4QII35U9DKYNIS8" hidden="1">'[3]AMI P &amp; L'!#REF!</definedName>
    <definedName name="BEx5G1L0QO91KEPDMV1D8OT4BT73" hidden="1">'[2]Reco Sheet for Fcast'!$I$6:$J$6</definedName>
    <definedName name="BEx5G86DZL1VYUX6KWODAP3WFAWP" hidden="1">'[2]Reco Sheet for Fcast'!$E$2:$F$2</definedName>
    <definedName name="BEx5G8BV2GIOCM3C7IUFK8L04A6M" hidden="1">'[2]Reco Sheet for Fcast'!$I$11:$J$11</definedName>
    <definedName name="BEx5GAVIL220VIPAKH02UYIUB7EU" localSheetId="3" hidden="1">'[5]Capital orders'!#REF!</definedName>
    <definedName name="BEx5GAVIL220VIPAKH02UYIUB7EU" localSheetId="10" hidden="1">'[5]Capital orders'!#REF!</definedName>
    <definedName name="BEx5GAVIL220VIPAKH02UYIUB7EU" localSheetId="9" hidden="1">'[5]Capital orders'!#REF!</definedName>
    <definedName name="BEx5GAVIL220VIPAKH02UYIUB7EU" localSheetId="14" hidden="1">'[5]Capital orders'!#REF!</definedName>
    <definedName name="BEx5GAVIL220VIPAKH02UYIUB7EU" localSheetId="16" hidden="1">'[5]Capital orders'!#REF!</definedName>
    <definedName name="BEx5GAVIL220VIPAKH02UYIUB7EU" localSheetId="5" hidden="1">'[5]Capital orders'!#REF!</definedName>
    <definedName name="BEx5GAVIL220VIPAKH02UYIUB7EU" localSheetId="8" hidden="1">'[5]Capital orders'!#REF!</definedName>
    <definedName name="BEx5GAVIL220VIPAKH02UYIUB7EU" localSheetId="17" hidden="1">'[5]Capital orders'!#REF!</definedName>
    <definedName name="BEx5GAVIL220VIPAKH02UYIUB7EU" localSheetId="6" hidden="1">'[5]Capital orders'!#REF!</definedName>
    <definedName name="BEx5GAVIL220VIPAKH02UYIUB7EU" localSheetId="1" hidden="1">'[5]Capital orders'!#REF!</definedName>
    <definedName name="BEx5GAVIL220VIPAKH02UYIUB7EU" localSheetId="12" hidden="1">'[5]Capital orders'!#REF!</definedName>
    <definedName name="BEx5GAVIL220VIPAKH02UYIUB7EU" localSheetId="4" hidden="1">'[5]Capital orders'!#REF!</definedName>
    <definedName name="BEx5GAVIL220VIPAKH02UYIUB7EU" localSheetId="13" hidden="1">'[5]Capital orders'!#REF!</definedName>
    <definedName name="BEx5GAVIL220VIPAKH02UYIUB7EU" localSheetId="18" hidden="1">'[5]Capital orders'!#REF!</definedName>
    <definedName name="BEx5GAVIL220VIPAKH02UYIUB7EU" hidden="1">'[5]Capital orders'!#REF!</definedName>
    <definedName name="BEx5GID9MVBUPFFT9M8K8B5MO9NV" hidden="1">'[2]Reco Sheet for Fcast'!$F$15:$G$16</definedName>
    <definedName name="BEx5GLD6CMDEYT8QI3HVPGEES2A5" localSheetId="3" hidden="1">#REF!</definedName>
    <definedName name="BEx5GLD6CMDEYT8QI3HVPGEES2A5" localSheetId="10" hidden="1">#REF!</definedName>
    <definedName name="BEx5GLD6CMDEYT8QI3HVPGEES2A5" localSheetId="9" hidden="1">#REF!</definedName>
    <definedName name="BEx5GLD6CMDEYT8QI3HVPGEES2A5" localSheetId="14" hidden="1">#REF!</definedName>
    <definedName name="BEx5GLD6CMDEYT8QI3HVPGEES2A5" localSheetId="16" hidden="1">#REF!</definedName>
    <definedName name="BEx5GLD6CMDEYT8QI3HVPGEES2A5" localSheetId="5" hidden="1">#REF!</definedName>
    <definedName name="BEx5GLD6CMDEYT8QI3HVPGEES2A5" localSheetId="8" hidden="1">#REF!</definedName>
    <definedName name="BEx5GLD6CMDEYT8QI3HVPGEES2A5" localSheetId="17" hidden="1">#REF!</definedName>
    <definedName name="BEx5GLD6CMDEYT8QI3HVPGEES2A5" localSheetId="6" hidden="1">#REF!</definedName>
    <definedName name="BEx5GLD6CMDEYT8QI3HVPGEES2A5" localSheetId="1" hidden="1">#REF!</definedName>
    <definedName name="BEx5GLD6CMDEYT8QI3HVPGEES2A5" localSheetId="12" hidden="1">#REF!</definedName>
    <definedName name="BEx5GLD6CMDEYT8QI3HVPGEES2A5" localSheetId="4" hidden="1">#REF!</definedName>
    <definedName name="BEx5GLD6CMDEYT8QI3HVPGEES2A5" localSheetId="13" hidden="1">#REF!</definedName>
    <definedName name="BEx5GLD6CMDEYT8QI3HVPGEES2A5" localSheetId="18" hidden="1">#REF!</definedName>
    <definedName name="BEx5GLD6CMDEYT8QI3HVPGEES2A5" hidden="1">#REF!</definedName>
    <definedName name="BEx5GN0EWA9SCQDPQ7NTUQH82QVK" hidden="1">'[2]Reco Sheet for Fcast'!$F$6:$G$6</definedName>
    <definedName name="BEx5GNBCU4WZ74I0UXFL9ZG2XSGJ" hidden="1">'[2]Reco Sheet for Fcast'!$F$6:$G$6</definedName>
    <definedName name="BEx5GUCTYC7QCWGWU5BTO7Y7HDZX" hidden="1">'[2]Reco Sheet for Fcast'!$I$6:$J$6</definedName>
    <definedName name="BEx5GYUPJULJQ624TEESYFG1NFOH" hidden="1">'[2]Reco Sheet for Fcast'!$I$9:$J$9</definedName>
    <definedName name="BEx5H0NEE0AIN5E2UHJ9J9ISU9N1" hidden="1">'[2]Reco Sheet for Fcast'!$F$8:$G$8</definedName>
    <definedName name="BEx5H1UJSEUQM2K8QHQXO5THVHSO" hidden="1">'[2]Reco Sheet for Fcast'!$F$9:$G$9</definedName>
    <definedName name="BEx5HAOT9XWUF7XIFRZZS8B9F5TZ" hidden="1">'[2]Reco Sheet for Fcast'!$K$2</definedName>
    <definedName name="BEx5HE4XRF9BUY04MENWY9CHHN5H" hidden="1">'[2]Reco Sheet for Fcast'!$I$11:$J$11</definedName>
    <definedName name="BEx5HFHMABAT0H9KKS754X4T304E" hidden="1">'[2]Reco Sheet for Fcast'!$I$11:$J$11</definedName>
    <definedName name="BEx5HGDZ7MX1S3KNXLRL9WU565V4" hidden="1">'[2]Reco Sheet for Fcast'!$F$11:$G$11</definedName>
    <definedName name="BEx5HJZ9FAVNZSSBTAYRPZDYM9NU" hidden="1">'[2]Reco Sheet for Fcast'!$F$8:$G$8</definedName>
    <definedName name="BEx5HZ9JMKHNLFWLVUB1WP5B39BL" hidden="1">'[2]Reco Sheet for Fcast'!$F$10:$G$10</definedName>
    <definedName name="BEx5HZV4KY20K2E2E581QT80KGFL" localSheetId="3" hidden="1">'[5]Capital orders'!#REF!</definedName>
    <definedName name="BEx5HZV4KY20K2E2E581QT80KGFL" localSheetId="10" hidden="1">'[5]Capital orders'!#REF!</definedName>
    <definedName name="BEx5HZV4KY20K2E2E581QT80KGFL" localSheetId="9" hidden="1">'[5]Capital orders'!#REF!</definedName>
    <definedName name="BEx5HZV4KY20K2E2E581QT80KGFL" localSheetId="14" hidden="1">'[5]Capital orders'!#REF!</definedName>
    <definedName name="BEx5HZV4KY20K2E2E581QT80KGFL" localSheetId="16" hidden="1">'[5]Capital orders'!#REF!</definedName>
    <definedName name="BEx5HZV4KY20K2E2E581QT80KGFL" localSheetId="5" hidden="1">'[5]Capital orders'!#REF!</definedName>
    <definedName name="BEx5HZV4KY20K2E2E581QT80KGFL" localSheetId="8" hidden="1">'[5]Capital orders'!#REF!</definedName>
    <definedName name="BEx5HZV4KY20K2E2E581QT80KGFL" localSheetId="17" hidden="1">'[5]Capital orders'!#REF!</definedName>
    <definedName name="BEx5HZV4KY20K2E2E581QT80KGFL" localSheetId="6" hidden="1">'[5]Capital orders'!#REF!</definedName>
    <definedName name="BEx5HZV4KY20K2E2E581QT80KGFL" localSheetId="1" hidden="1">'[5]Capital orders'!#REF!</definedName>
    <definedName name="BEx5HZV4KY20K2E2E581QT80KGFL" localSheetId="12" hidden="1">'[5]Capital orders'!#REF!</definedName>
    <definedName name="BEx5HZV4KY20K2E2E581QT80KGFL" localSheetId="4" hidden="1">'[5]Capital orders'!#REF!</definedName>
    <definedName name="BEx5HZV4KY20K2E2E581QT80KGFL" localSheetId="13" hidden="1">'[5]Capital orders'!#REF!</definedName>
    <definedName name="BEx5HZV4KY20K2E2E581QT80KGFL" localSheetId="18" hidden="1">'[5]Capital orders'!#REF!</definedName>
    <definedName name="BEx5HZV4KY20K2E2E581QT80KGFL" hidden="1">'[5]Capital orders'!#REF!</definedName>
    <definedName name="BEx5I244LQHZTF3XI66J8705R9XX" localSheetId="3" hidden="1">'[3]AMI P &amp; L'!#REF!</definedName>
    <definedName name="BEx5I244LQHZTF3XI66J8705R9XX" localSheetId="10" hidden="1">'[3]AMI P &amp; L'!#REF!</definedName>
    <definedName name="BEx5I244LQHZTF3XI66J8705R9XX" localSheetId="9" hidden="1">'[3]AMI P &amp; L'!#REF!</definedName>
    <definedName name="BEx5I244LQHZTF3XI66J8705R9XX" localSheetId="14" hidden="1">'[3]AMI P &amp; L'!#REF!</definedName>
    <definedName name="BEx5I244LQHZTF3XI66J8705R9XX" localSheetId="16" hidden="1">'[3]AMI P &amp; L'!#REF!</definedName>
    <definedName name="BEx5I244LQHZTF3XI66J8705R9XX" localSheetId="5" hidden="1">'[3]AMI P &amp; L'!#REF!</definedName>
    <definedName name="BEx5I244LQHZTF3XI66J8705R9XX" localSheetId="8" hidden="1">'[3]AMI P &amp; L'!#REF!</definedName>
    <definedName name="BEx5I244LQHZTF3XI66J8705R9XX" localSheetId="17" hidden="1">'[3]AMI P &amp; L'!#REF!</definedName>
    <definedName name="BEx5I244LQHZTF3XI66J8705R9XX" localSheetId="6" hidden="1">'[3]AMI P &amp; L'!#REF!</definedName>
    <definedName name="BEx5I244LQHZTF3XI66J8705R9XX" localSheetId="1" hidden="1">'[3]AMI P &amp; L'!#REF!</definedName>
    <definedName name="BEx5I244LQHZTF3XI66J8705R9XX" localSheetId="12" hidden="1">'[3]AMI P &amp; L'!#REF!</definedName>
    <definedName name="BEx5I244LQHZTF3XI66J8705R9XX" localSheetId="4" hidden="1">'[3]AMI P &amp; L'!#REF!</definedName>
    <definedName name="BEx5I244LQHZTF3XI66J8705R9XX" localSheetId="13" hidden="1">'[3]AMI P &amp; L'!#REF!</definedName>
    <definedName name="BEx5I244LQHZTF3XI66J8705R9XX" localSheetId="18" hidden="1">'[3]AMI P &amp; L'!#REF!</definedName>
    <definedName name="BEx5I244LQHZTF3XI66J8705R9XX" hidden="1">'[3]AMI P &amp; L'!#REF!</definedName>
    <definedName name="BEx5I8PBP4LIXDGID5BP0THLO0AQ" localSheetId="3" hidden="1">'[3]AMI P &amp; L'!#REF!</definedName>
    <definedName name="BEx5I8PBP4LIXDGID5BP0THLO0AQ" localSheetId="10" hidden="1">'[3]AMI P &amp; L'!#REF!</definedName>
    <definedName name="BEx5I8PBP4LIXDGID5BP0THLO0AQ" localSheetId="9" hidden="1">'[3]AMI P &amp; L'!#REF!</definedName>
    <definedName name="BEx5I8PBP4LIXDGID5BP0THLO0AQ" localSheetId="14" hidden="1">'[3]AMI P &amp; L'!#REF!</definedName>
    <definedName name="BEx5I8PBP4LIXDGID5BP0THLO0AQ" localSheetId="16" hidden="1">'[3]AMI P &amp; L'!#REF!</definedName>
    <definedName name="BEx5I8PBP4LIXDGID5BP0THLO0AQ" localSheetId="5" hidden="1">'[3]AMI P &amp; L'!#REF!</definedName>
    <definedName name="BEx5I8PBP4LIXDGID5BP0THLO0AQ" localSheetId="8" hidden="1">'[3]AMI P &amp; L'!#REF!</definedName>
    <definedName name="BEx5I8PBP4LIXDGID5BP0THLO0AQ" localSheetId="17" hidden="1">'[3]AMI P &amp; L'!#REF!</definedName>
    <definedName name="BEx5I8PBP4LIXDGID5BP0THLO0AQ" localSheetId="6" hidden="1">'[3]AMI P &amp; L'!#REF!</definedName>
    <definedName name="BEx5I8PBP4LIXDGID5BP0THLO0AQ" localSheetId="1" hidden="1">'[3]AMI P &amp; L'!#REF!</definedName>
    <definedName name="BEx5I8PBP4LIXDGID5BP0THLO0AQ" localSheetId="12" hidden="1">'[3]AMI P &amp; L'!#REF!</definedName>
    <definedName name="BEx5I8PBP4LIXDGID5BP0THLO0AQ" localSheetId="4" hidden="1">'[3]AMI P &amp; L'!#REF!</definedName>
    <definedName name="BEx5I8PBP4LIXDGID5BP0THLO0AQ" localSheetId="13" hidden="1">'[3]AMI P &amp; L'!#REF!</definedName>
    <definedName name="BEx5I8PBP4LIXDGID5BP0THLO0AQ" localSheetId="18" hidden="1">'[3]AMI P &amp; L'!#REF!</definedName>
    <definedName name="BEx5I8PBP4LIXDGID5BP0THLO0AQ" hidden="1">'[3]AMI P &amp; L'!#REF!</definedName>
    <definedName name="BEx5I8USVUB3JP4S9OXGMZVMOQXR" hidden="1">'[2]Reco Sheet for Fcast'!$G$2</definedName>
    <definedName name="BEx5I9GDQSYIAL65UQNDMNFQCS9Y" hidden="1">'[2]Reco Sheet for Fcast'!$I$11:$J$11</definedName>
    <definedName name="BEx5IBUPG9AWNW5PK7JGRGEJ4OLM" hidden="1">'[2]Reco Sheet for Fcast'!$H$2:$I$2</definedName>
    <definedName name="BEx5IC06RVN8BSAEPREVKHKLCJ2L" hidden="1">'[2]Reco Sheet for Fcast'!$I$8:$J$8</definedName>
    <definedName name="BEx5IFLNF3FADLCRC1334L3LVOSY" localSheetId="3" hidden="1">'[5]Capital orders'!#REF!</definedName>
    <definedName name="BEx5IFLNF3FADLCRC1334L3LVOSY" localSheetId="10" hidden="1">'[5]Capital orders'!#REF!</definedName>
    <definedName name="BEx5IFLNF3FADLCRC1334L3LVOSY" localSheetId="9" hidden="1">'[5]Capital orders'!#REF!</definedName>
    <definedName name="BEx5IFLNF3FADLCRC1334L3LVOSY" localSheetId="14" hidden="1">'[5]Capital orders'!#REF!</definedName>
    <definedName name="BEx5IFLNF3FADLCRC1334L3LVOSY" localSheetId="16" hidden="1">'[5]Capital orders'!#REF!</definedName>
    <definedName name="BEx5IFLNF3FADLCRC1334L3LVOSY" localSheetId="5" hidden="1">'[5]Capital orders'!#REF!</definedName>
    <definedName name="BEx5IFLNF3FADLCRC1334L3LVOSY" localSheetId="8" hidden="1">'[5]Capital orders'!#REF!</definedName>
    <definedName name="BEx5IFLNF3FADLCRC1334L3LVOSY" localSheetId="17" hidden="1">'[5]Capital orders'!#REF!</definedName>
    <definedName name="BEx5IFLNF3FADLCRC1334L3LVOSY" localSheetId="6" hidden="1">'[5]Capital orders'!#REF!</definedName>
    <definedName name="BEx5IFLNF3FADLCRC1334L3LVOSY" localSheetId="1" hidden="1">'[5]Capital orders'!#REF!</definedName>
    <definedName name="BEx5IFLNF3FADLCRC1334L3LVOSY" localSheetId="12" hidden="1">'[5]Capital orders'!#REF!</definedName>
    <definedName name="BEx5IFLNF3FADLCRC1334L3LVOSY" localSheetId="4" hidden="1">'[5]Capital orders'!#REF!</definedName>
    <definedName name="BEx5IFLNF3FADLCRC1334L3LVOSY" localSheetId="13" hidden="1">'[5]Capital orders'!#REF!</definedName>
    <definedName name="BEx5IFLNF3FADLCRC1334L3LVOSY" localSheetId="18" hidden="1">'[5]Capital orders'!#REF!</definedName>
    <definedName name="BEx5IFLNF3FADLCRC1334L3LVOSY" hidden="1">'[5]Capital orders'!#REF!</definedName>
    <definedName name="BEx5J0FFP1KS4NGY20AEJI8VREEA" hidden="1">'[2]Reco Sheet for Fcast'!$I$9:$J$9</definedName>
    <definedName name="BEx5JF3ZXLDIS8VNKDCY7ZI7H1CI" hidden="1">'[2]Reco Sheet for Fcast'!$F$11:$G$11</definedName>
    <definedName name="BEx5JHCZJ8G6OOOW6EF3GABXKH6F" localSheetId="3" hidden="1">'[3]AMI P &amp; L'!#REF!</definedName>
    <definedName name="BEx5JHCZJ8G6OOOW6EF3GABXKH6F" localSheetId="10" hidden="1">'[3]AMI P &amp; L'!#REF!</definedName>
    <definedName name="BEx5JHCZJ8G6OOOW6EF3GABXKH6F" localSheetId="9" hidden="1">'[3]AMI P &amp; L'!#REF!</definedName>
    <definedName name="BEx5JHCZJ8G6OOOW6EF3GABXKH6F" localSheetId="14" hidden="1">'[3]AMI P &amp; L'!#REF!</definedName>
    <definedName name="BEx5JHCZJ8G6OOOW6EF3GABXKH6F" localSheetId="16" hidden="1">'[3]AMI P &amp; L'!#REF!</definedName>
    <definedName name="BEx5JHCZJ8G6OOOW6EF3GABXKH6F" localSheetId="5" hidden="1">'[3]AMI P &amp; L'!#REF!</definedName>
    <definedName name="BEx5JHCZJ8G6OOOW6EF3GABXKH6F" localSheetId="8" hidden="1">'[3]AMI P &amp; L'!#REF!</definedName>
    <definedName name="BEx5JHCZJ8G6OOOW6EF3GABXKH6F" localSheetId="17" hidden="1">'[3]AMI P &amp; L'!#REF!</definedName>
    <definedName name="BEx5JHCZJ8G6OOOW6EF3GABXKH6F" localSheetId="6" hidden="1">'[3]AMI P &amp; L'!#REF!</definedName>
    <definedName name="BEx5JHCZJ8G6OOOW6EF3GABXKH6F" localSheetId="1" hidden="1">'[3]AMI P &amp; L'!#REF!</definedName>
    <definedName name="BEx5JHCZJ8G6OOOW6EF3GABXKH6F" localSheetId="12" hidden="1">'[3]AMI P &amp; L'!#REF!</definedName>
    <definedName name="BEx5JHCZJ8G6OOOW6EF3GABXKH6F" localSheetId="4" hidden="1">'[3]AMI P &amp; L'!#REF!</definedName>
    <definedName name="BEx5JHCZJ8G6OOOW6EF3GABXKH6F" localSheetId="13" hidden="1">'[3]AMI P &amp; L'!#REF!</definedName>
    <definedName name="BEx5JHCZJ8G6OOOW6EF3GABXKH6F" localSheetId="18" hidden="1">'[3]AMI P &amp; L'!#REF!</definedName>
    <definedName name="BEx5JHCZJ8G6OOOW6EF3GABXKH6F" hidden="1">'[3]AMI P &amp; L'!#REF!</definedName>
    <definedName name="BEx5JJB6W446THXQCRUKD3I7RKLP" hidden="1">'[2]Reco Sheet for Fcast'!$F$8:$G$8</definedName>
    <definedName name="BEx5JNCT8Z7XSSPD5EMNAJELCU2V" localSheetId="3" hidden="1">'[3]AMI P &amp; L'!#REF!</definedName>
    <definedName name="BEx5JNCT8Z7XSSPD5EMNAJELCU2V" localSheetId="10" hidden="1">'[3]AMI P &amp; L'!#REF!</definedName>
    <definedName name="BEx5JNCT8Z7XSSPD5EMNAJELCU2V" localSheetId="9" hidden="1">'[3]AMI P &amp; L'!#REF!</definedName>
    <definedName name="BEx5JNCT8Z7XSSPD5EMNAJELCU2V" localSheetId="14" hidden="1">'[3]AMI P &amp; L'!#REF!</definedName>
    <definedName name="BEx5JNCT8Z7XSSPD5EMNAJELCU2V" localSheetId="16" hidden="1">'[3]AMI P &amp; L'!#REF!</definedName>
    <definedName name="BEx5JNCT8Z7XSSPD5EMNAJELCU2V" localSheetId="5" hidden="1">'[3]AMI P &amp; L'!#REF!</definedName>
    <definedName name="BEx5JNCT8Z7XSSPD5EMNAJELCU2V" localSheetId="8" hidden="1">'[3]AMI P &amp; L'!#REF!</definedName>
    <definedName name="BEx5JNCT8Z7XSSPD5EMNAJELCU2V" localSheetId="17" hidden="1">'[3]AMI P &amp; L'!#REF!</definedName>
    <definedName name="BEx5JNCT8Z7XSSPD5EMNAJELCU2V" localSheetId="6" hidden="1">'[3]AMI P &amp; L'!#REF!</definedName>
    <definedName name="BEx5JNCT8Z7XSSPD5EMNAJELCU2V" localSheetId="1" hidden="1">'[3]AMI P &amp; L'!#REF!</definedName>
    <definedName name="BEx5JNCT8Z7XSSPD5EMNAJELCU2V" localSheetId="12" hidden="1">'[3]AMI P &amp; L'!#REF!</definedName>
    <definedName name="BEx5JNCT8Z7XSSPD5EMNAJELCU2V" localSheetId="4" hidden="1">'[3]AMI P &amp; L'!#REF!</definedName>
    <definedName name="BEx5JNCT8Z7XSSPD5EMNAJELCU2V" localSheetId="13" hidden="1">'[3]AMI P &amp; L'!#REF!</definedName>
    <definedName name="BEx5JNCT8Z7XSSPD5EMNAJELCU2V" localSheetId="18" hidden="1">'[3]AMI P &amp; L'!#REF!</definedName>
    <definedName name="BEx5JNCT8Z7XSSPD5EMNAJELCU2V" hidden="1">'[3]AMI P &amp; L'!#REF!</definedName>
    <definedName name="BEx5JQCNT9Y4RM306CHC8IPY3HBZ" hidden="1">'[2]Reco Sheet for Fcast'!$F$15</definedName>
    <definedName name="BEx5K08PYKE6JOKBYIB006TX619P" hidden="1">'[2]Reco Sheet for Fcast'!$F$9:$G$9</definedName>
    <definedName name="BEx5K51DSERT1TR7B4A29R41W4NX" hidden="1">'[2]Reco Sheet for Fcast'!$I$7:$J$7</definedName>
    <definedName name="BEx5K7A7V5B87CW37IBINCOQ134P" localSheetId="3" hidden="1">#REF!</definedName>
    <definedName name="BEx5K7A7V5B87CW37IBINCOQ134P" localSheetId="10" hidden="1">#REF!</definedName>
    <definedName name="BEx5K7A7V5B87CW37IBINCOQ134P" localSheetId="9" hidden="1">#REF!</definedName>
    <definedName name="BEx5K7A7V5B87CW37IBINCOQ134P" localSheetId="14" hidden="1">#REF!</definedName>
    <definedName name="BEx5K7A7V5B87CW37IBINCOQ134P" localSheetId="16" hidden="1">#REF!</definedName>
    <definedName name="BEx5K7A7V5B87CW37IBINCOQ134P" localSheetId="5" hidden="1">#REF!</definedName>
    <definedName name="BEx5K7A7V5B87CW37IBINCOQ134P" localSheetId="8" hidden="1">#REF!</definedName>
    <definedName name="BEx5K7A7V5B87CW37IBINCOQ134P" localSheetId="17" hidden="1">#REF!</definedName>
    <definedName name="BEx5K7A7V5B87CW37IBINCOQ134P" localSheetId="6" hidden="1">#REF!</definedName>
    <definedName name="BEx5K7A7V5B87CW37IBINCOQ134P" localSheetId="1" hidden="1">#REF!</definedName>
    <definedName name="BEx5K7A7V5B87CW37IBINCOQ134P" localSheetId="12" hidden="1">#REF!</definedName>
    <definedName name="BEx5K7A7V5B87CW37IBINCOQ134P" localSheetId="4" hidden="1">#REF!</definedName>
    <definedName name="BEx5K7A7V5B87CW37IBINCOQ134P" localSheetId="13" hidden="1">#REF!</definedName>
    <definedName name="BEx5K7A7V5B87CW37IBINCOQ134P" localSheetId="18" hidden="1">#REF!</definedName>
    <definedName name="BEx5K7A7V5B87CW37IBINCOQ134P" hidden="1">#REF!</definedName>
    <definedName name="BEx5KPPUWH07Z2O11MRLNQCDXDNV" localSheetId="3" hidden="1">#REF!</definedName>
    <definedName name="BEx5KPPUWH07Z2O11MRLNQCDXDNV" localSheetId="10" hidden="1">#REF!</definedName>
    <definedName name="BEx5KPPUWH07Z2O11MRLNQCDXDNV" localSheetId="9" hidden="1">#REF!</definedName>
    <definedName name="BEx5KPPUWH07Z2O11MRLNQCDXDNV" localSheetId="14" hidden="1">#REF!</definedName>
    <definedName name="BEx5KPPUWH07Z2O11MRLNQCDXDNV" localSheetId="16" hidden="1">#REF!</definedName>
    <definedName name="BEx5KPPUWH07Z2O11MRLNQCDXDNV" localSheetId="5" hidden="1">#REF!</definedName>
    <definedName name="BEx5KPPUWH07Z2O11MRLNQCDXDNV" localSheetId="8" hidden="1">#REF!</definedName>
    <definedName name="BEx5KPPUWH07Z2O11MRLNQCDXDNV" localSheetId="17" hidden="1">#REF!</definedName>
    <definedName name="BEx5KPPUWH07Z2O11MRLNQCDXDNV" localSheetId="6" hidden="1">#REF!</definedName>
    <definedName name="BEx5KPPUWH07Z2O11MRLNQCDXDNV" localSheetId="1" hidden="1">#REF!</definedName>
    <definedName name="BEx5KPPUWH07Z2O11MRLNQCDXDNV" localSheetId="12" hidden="1">#REF!</definedName>
    <definedName name="BEx5KPPUWH07Z2O11MRLNQCDXDNV" localSheetId="4" hidden="1">#REF!</definedName>
    <definedName name="BEx5KPPUWH07Z2O11MRLNQCDXDNV" localSheetId="13" hidden="1">#REF!</definedName>
    <definedName name="BEx5KPPUWH07Z2O11MRLNQCDXDNV" localSheetId="18" hidden="1">#REF!</definedName>
    <definedName name="BEx5KPPUWH07Z2O11MRLNQCDXDNV" hidden="1">#REF!</definedName>
    <definedName name="BEx5KYER580I4T7WTLMUN7NLNP5K" hidden="1">'[2]Reco Sheet for Fcast'!$F$10:$G$10</definedName>
    <definedName name="BEx5L4UOHIBIXCOOD5809ABRZ9A8" hidden="1">'[2]Reco Sheet for Fcast'!$I$11:$J$11</definedName>
    <definedName name="BEx5LHLB3M6K4ZKY2F42QBZT30ZH" hidden="1">'[2]Reco Sheet for Fcast'!$I$9:$J$9</definedName>
    <definedName name="BEx5LRMNU3HXIE1BUMDHRU31F7JJ" hidden="1">'[2]Reco Sheet for Fcast'!$F$6:$G$6</definedName>
    <definedName name="BEx5LSJ1LPUAX3ENSPECWPG4J7D1" localSheetId="3" hidden="1">'[3]AMI P &amp; L'!#REF!</definedName>
    <definedName name="BEx5LSJ1LPUAX3ENSPECWPG4J7D1" localSheetId="10" hidden="1">'[3]AMI P &amp; L'!#REF!</definedName>
    <definedName name="BEx5LSJ1LPUAX3ENSPECWPG4J7D1" localSheetId="9" hidden="1">'[3]AMI P &amp; L'!#REF!</definedName>
    <definedName name="BEx5LSJ1LPUAX3ENSPECWPG4J7D1" localSheetId="14" hidden="1">'[3]AMI P &amp; L'!#REF!</definedName>
    <definedName name="BEx5LSJ1LPUAX3ENSPECWPG4J7D1" localSheetId="16" hidden="1">'[3]AMI P &amp; L'!#REF!</definedName>
    <definedName name="BEx5LSJ1LPUAX3ENSPECWPG4J7D1" localSheetId="5" hidden="1">'[3]AMI P &amp; L'!#REF!</definedName>
    <definedName name="BEx5LSJ1LPUAX3ENSPECWPG4J7D1" localSheetId="8" hidden="1">'[3]AMI P &amp; L'!#REF!</definedName>
    <definedName name="BEx5LSJ1LPUAX3ENSPECWPG4J7D1" localSheetId="17" hidden="1">'[3]AMI P &amp; L'!#REF!</definedName>
    <definedName name="BEx5LSJ1LPUAX3ENSPECWPG4J7D1" localSheetId="6" hidden="1">'[3]AMI P &amp; L'!#REF!</definedName>
    <definedName name="BEx5LSJ1LPUAX3ENSPECWPG4J7D1" localSheetId="1" hidden="1">'[3]AMI P &amp; L'!#REF!</definedName>
    <definedName name="BEx5LSJ1LPUAX3ENSPECWPG4J7D1" localSheetId="12" hidden="1">'[3]AMI P &amp; L'!#REF!</definedName>
    <definedName name="BEx5LSJ1LPUAX3ENSPECWPG4J7D1" localSheetId="4" hidden="1">'[3]AMI P &amp; L'!#REF!</definedName>
    <definedName name="BEx5LSJ1LPUAX3ENSPECWPG4J7D1" localSheetId="13" hidden="1">'[3]AMI P &amp; L'!#REF!</definedName>
    <definedName name="BEx5LSJ1LPUAX3ENSPECWPG4J7D1" localSheetId="18" hidden="1">'[3]AMI P &amp; L'!#REF!</definedName>
    <definedName name="BEx5LSJ1LPUAX3ENSPECWPG4J7D1" hidden="1">'[3]AMI P &amp; L'!#REF!</definedName>
    <definedName name="BEx5LTKQ8RQWJE4BC88OP928893U" localSheetId="3" hidden="1">'[3]AMI P &amp; L'!#REF!</definedName>
    <definedName name="BEx5LTKQ8RQWJE4BC88OP928893U" localSheetId="10" hidden="1">'[3]AMI P &amp; L'!#REF!</definedName>
    <definedName name="BEx5LTKQ8RQWJE4BC88OP928893U" localSheetId="9" hidden="1">'[3]AMI P &amp; L'!#REF!</definedName>
    <definedName name="BEx5LTKQ8RQWJE4BC88OP928893U" localSheetId="14" hidden="1">'[3]AMI P &amp; L'!#REF!</definedName>
    <definedName name="BEx5LTKQ8RQWJE4BC88OP928893U" localSheetId="16" hidden="1">'[3]AMI P &amp; L'!#REF!</definedName>
    <definedName name="BEx5LTKQ8RQWJE4BC88OP928893U" localSheetId="5" hidden="1">'[3]AMI P &amp; L'!#REF!</definedName>
    <definedName name="BEx5LTKQ8RQWJE4BC88OP928893U" localSheetId="8" hidden="1">'[3]AMI P &amp; L'!#REF!</definedName>
    <definedName name="BEx5LTKQ8RQWJE4BC88OP928893U" localSheetId="17" hidden="1">'[3]AMI P &amp; L'!#REF!</definedName>
    <definedName name="BEx5LTKQ8RQWJE4BC88OP928893U" localSheetId="6" hidden="1">'[3]AMI P &amp; L'!#REF!</definedName>
    <definedName name="BEx5LTKQ8RQWJE4BC88OP928893U" localSheetId="1" hidden="1">'[3]AMI P &amp; L'!#REF!</definedName>
    <definedName name="BEx5LTKQ8RQWJE4BC88OP928893U" localSheetId="12" hidden="1">'[3]AMI P &amp; L'!#REF!</definedName>
    <definedName name="BEx5LTKQ8RQWJE4BC88OP928893U" localSheetId="4" hidden="1">'[3]AMI P &amp; L'!#REF!</definedName>
    <definedName name="BEx5LTKQ8RQWJE4BC88OP928893U" localSheetId="13" hidden="1">'[3]AMI P &amp; L'!#REF!</definedName>
    <definedName name="BEx5LTKQ8RQWJE4BC88OP928893U" localSheetId="18" hidden="1">'[3]AMI P &amp; L'!#REF!</definedName>
    <definedName name="BEx5LTKQ8RQWJE4BC88OP928893U" hidden="1">'[3]AMI P &amp; L'!#REF!</definedName>
    <definedName name="BEx5M546YZ7NO71MCE85UEOMLNNA" localSheetId="3" hidden="1">#REF!</definedName>
    <definedName name="BEx5M546YZ7NO71MCE85UEOMLNNA" localSheetId="10" hidden="1">#REF!</definedName>
    <definedName name="BEx5M546YZ7NO71MCE85UEOMLNNA" localSheetId="9" hidden="1">#REF!</definedName>
    <definedName name="BEx5M546YZ7NO71MCE85UEOMLNNA" localSheetId="14" hidden="1">#REF!</definedName>
    <definedName name="BEx5M546YZ7NO71MCE85UEOMLNNA" localSheetId="16" hidden="1">#REF!</definedName>
    <definedName name="BEx5M546YZ7NO71MCE85UEOMLNNA" localSheetId="5" hidden="1">#REF!</definedName>
    <definedName name="BEx5M546YZ7NO71MCE85UEOMLNNA" localSheetId="8" hidden="1">#REF!</definedName>
    <definedName name="BEx5M546YZ7NO71MCE85UEOMLNNA" localSheetId="17" hidden="1">#REF!</definedName>
    <definedName name="BEx5M546YZ7NO71MCE85UEOMLNNA" localSheetId="6" hidden="1">#REF!</definedName>
    <definedName name="BEx5M546YZ7NO71MCE85UEOMLNNA" localSheetId="1" hidden="1">#REF!</definedName>
    <definedName name="BEx5M546YZ7NO71MCE85UEOMLNNA" localSheetId="12" hidden="1">#REF!</definedName>
    <definedName name="BEx5M546YZ7NO71MCE85UEOMLNNA" localSheetId="4" hidden="1">#REF!</definedName>
    <definedName name="BEx5M546YZ7NO71MCE85UEOMLNNA" localSheetId="13" hidden="1">#REF!</definedName>
    <definedName name="BEx5M546YZ7NO71MCE85UEOMLNNA" localSheetId="18" hidden="1">#REF!</definedName>
    <definedName name="BEx5M546YZ7NO71MCE85UEOMLNNA" hidden="1">#REF!</definedName>
    <definedName name="BEx5M8K77051VPFG26GB653QP5Z8" localSheetId="3" hidden="1">#REF!</definedName>
    <definedName name="BEx5M8K77051VPFG26GB653QP5Z8" localSheetId="10" hidden="1">#REF!</definedName>
    <definedName name="BEx5M8K77051VPFG26GB653QP5Z8" localSheetId="9" hidden="1">#REF!</definedName>
    <definedName name="BEx5M8K77051VPFG26GB653QP5Z8" localSheetId="14" hidden="1">#REF!</definedName>
    <definedName name="BEx5M8K77051VPFG26GB653QP5Z8" localSheetId="16" hidden="1">#REF!</definedName>
    <definedName name="BEx5M8K77051VPFG26GB653QP5Z8" localSheetId="5" hidden="1">#REF!</definedName>
    <definedName name="BEx5M8K77051VPFG26GB653QP5Z8" localSheetId="8" hidden="1">#REF!</definedName>
    <definedName name="BEx5M8K77051VPFG26GB653QP5Z8" localSheetId="17" hidden="1">#REF!</definedName>
    <definedName name="BEx5M8K77051VPFG26GB653QP5Z8" localSheetId="6" hidden="1">#REF!</definedName>
    <definedName name="BEx5M8K77051VPFG26GB653QP5Z8" localSheetId="1" hidden="1">#REF!</definedName>
    <definedName name="BEx5M8K77051VPFG26GB653QP5Z8" localSheetId="12" hidden="1">#REF!</definedName>
    <definedName name="BEx5M8K77051VPFG26GB653QP5Z8" localSheetId="4" hidden="1">#REF!</definedName>
    <definedName name="BEx5M8K77051VPFG26GB653QP5Z8" localSheetId="13" hidden="1">#REF!</definedName>
    <definedName name="BEx5M8K77051VPFG26GB653QP5Z8" localSheetId="18" hidden="1">#REF!</definedName>
    <definedName name="BEx5M8K77051VPFG26GB653QP5Z8" hidden="1">#REF!</definedName>
    <definedName name="BEx5MB9BR71LZDG7XXQ2EO58JC5F" hidden="1">'[2]Reco Sheet for Fcast'!$H$2:$I$2</definedName>
    <definedName name="BEx5MLQZM68YQSKARVWTTPINFQ2C" localSheetId="3" hidden="1">'[3]AMI P &amp; L'!#REF!</definedName>
    <definedName name="BEx5MLQZM68YQSKARVWTTPINFQ2C" localSheetId="10" hidden="1">'[3]AMI P &amp; L'!#REF!</definedName>
    <definedName name="BEx5MLQZM68YQSKARVWTTPINFQ2C" localSheetId="9" hidden="1">'[3]AMI P &amp; L'!#REF!</definedName>
    <definedName name="BEx5MLQZM68YQSKARVWTTPINFQ2C" localSheetId="14" hidden="1">'[3]AMI P &amp; L'!#REF!</definedName>
    <definedName name="BEx5MLQZM68YQSKARVWTTPINFQ2C" localSheetId="16" hidden="1">'[3]AMI P &amp; L'!#REF!</definedName>
    <definedName name="BEx5MLQZM68YQSKARVWTTPINFQ2C" localSheetId="5" hidden="1">'[3]AMI P &amp; L'!#REF!</definedName>
    <definedName name="BEx5MLQZM68YQSKARVWTTPINFQ2C" localSheetId="8" hidden="1">'[3]AMI P &amp; L'!#REF!</definedName>
    <definedName name="BEx5MLQZM68YQSKARVWTTPINFQ2C" localSheetId="17" hidden="1">'[3]AMI P &amp; L'!#REF!</definedName>
    <definedName name="BEx5MLQZM68YQSKARVWTTPINFQ2C" localSheetId="6" hidden="1">'[3]AMI P &amp; L'!#REF!</definedName>
    <definedName name="BEx5MLQZM68YQSKARVWTTPINFQ2C" localSheetId="1" hidden="1">'[3]AMI P &amp; L'!#REF!</definedName>
    <definedName name="BEx5MLQZM68YQSKARVWTTPINFQ2C" localSheetId="12" hidden="1">'[3]AMI P &amp; L'!#REF!</definedName>
    <definedName name="BEx5MLQZM68YQSKARVWTTPINFQ2C" localSheetId="4" hidden="1">'[3]AMI P &amp; L'!#REF!</definedName>
    <definedName name="BEx5MLQZM68YQSKARVWTTPINFQ2C" localSheetId="13" hidden="1">'[3]AMI P &amp; L'!#REF!</definedName>
    <definedName name="BEx5MLQZM68YQSKARVWTTPINFQ2C" localSheetId="18" hidden="1">'[3]AMI P &amp; L'!#REF!</definedName>
    <definedName name="BEx5MLQZM68YQSKARVWTTPINFQ2C" hidden="1">'[3]AMI P &amp; L'!#REF!</definedName>
    <definedName name="BEx5MRL96B0L82YH61D134C2XSGQ" localSheetId="3" hidden="1">#REF!</definedName>
    <definedName name="BEx5MRL96B0L82YH61D134C2XSGQ" localSheetId="10" hidden="1">#REF!</definedName>
    <definedName name="BEx5MRL96B0L82YH61D134C2XSGQ" localSheetId="9" hidden="1">#REF!</definedName>
    <definedName name="BEx5MRL96B0L82YH61D134C2XSGQ" localSheetId="14" hidden="1">#REF!</definedName>
    <definedName name="BEx5MRL96B0L82YH61D134C2XSGQ" localSheetId="16" hidden="1">#REF!</definedName>
    <definedName name="BEx5MRL96B0L82YH61D134C2XSGQ" localSheetId="5" hidden="1">#REF!</definedName>
    <definedName name="BEx5MRL96B0L82YH61D134C2XSGQ" localSheetId="8" hidden="1">#REF!</definedName>
    <definedName name="BEx5MRL96B0L82YH61D134C2XSGQ" localSheetId="17" hidden="1">#REF!</definedName>
    <definedName name="BEx5MRL96B0L82YH61D134C2XSGQ" localSheetId="6" hidden="1">#REF!</definedName>
    <definedName name="BEx5MRL96B0L82YH61D134C2XSGQ" localSheetId="1" hidden="1">#REF!</definedName>
    <definedName name="BEx5MRL96B0L82YH61D134C2XSGQ" localSheetId="12" hidden="1">#REF!</definedName>
    <definedName name="BEx5MRL96B0L82YH61D134C2XSGQ" localSheetId="4" hidden="1">#REF!</definedName>
    <definedName name="BEx5MRL96B0L82YH61D134C2XSGQ" localSheetId="13" hidden="1">#REF!</definedName>
    <definedName name="BEx5MRL96B0L82YH61D134C2XSGQ" localSheetId="18" hidden="1">#REF!</definedName>
    <definedName name="BEx5MRL96B0L82YH61D134C2XSGQ" hidden="1">#REF!</definedName>
    <definedName name="BEx5MVHOG4GCI4HKTOTP194VMNRA" localSheetId="3" hidden="1">#REF!</definedName>
    <definedName name="BEx5MVHOG4GCI4HKTOTP194VMNRA" localSheetId="10" hidden="1">#REF!</definedName>
    <definedName name="BEx5MVHOG4GCI4HKTOTP194VMNRA" localSheetId="9" hidden="1">#REF!</definedName>
    <definedName name="BEx5MVHOG4GCI4HKTOTP194VMNRA" localSheetId="14" hidden="1">#REF!</definedName>
    <definedName name="BEx5MVHOG4GCI4HKTOTP194VMNRA" localSheetId="16" hidden="1">#REF!</definedName>
    <definedName name="BEx5MVHOG4GCI4HKTOTP194VMNRA" localSheetId="5" hidden="1">#REF!</definedName>
    <definedName name="BEx5MVHOG4GCI4HKTOTP194VMNRA" localSheetId="8" hidden="1">#REF!</definedName>
    <definedName name="BEx5MVHOG4GCI4HKTOTP194VMNRA" localSheetId="17" hidden="1">#REF!</definedName>
    <definedName name="BEx5MVHOG4GCI4HKTOTP194VMNRA" localSheetId="6" hidden="1">#REF!</definedName>
    <definedName name="BEx5MVHOG4GCI4HKTOTP194VMNRA" localSheetId="1" hidden="1">#REF!</definedName>
    <definedName name="BEx5MVHOG4GCI4HKTOTP194VMNRA" localSheetId="12" hidden="1">#REF!</definedName>
    <definedName name="BEx5MVHOG4GCI4HKTOTP194VMNRA" localSheetId="4" hidden="1">#REF!</definedName>
    <definedName name="BEx5MVHOG4GCI4HKTOTP194VMNRA" localSheetId="13" hidden="1">#REF!</definedName>
    <definedName name="BEx5MVHOG4GCI4HKTOTP194VMNRA" localSheetId="18" hidden="1">#REF!</definedName>
    <definedName name="BEx5MVHOG4GCI4HKTOTP194VMNRA" hidden="1">#REF!</definedName>
    <definedName name="BEx5MVXTKNBXHNWTL43C670E4KXC" hidden="1">'[2]Reco Sheet for Fcast'!$F$15</definedName>
    <definedName name="BEx5N4XI4PWB1W9PMZ4O5R0HWTYD" hidden="1">'[2]Reco Sheet for Fcast'!$I$8:$J$8</definedName>
    <definedName name="BEx5N7XD7KVST36P3QB9SQKKS2L8" localSheetId="3" hidden="1">#REF!</definedName>
    <definedName name="BEx5N7XD7KVST36P3QB9SQKKS2L8" localSheetId="10" hidden="1">#REF!</definedName>
    <definedName name="BEx5N7XD7KVST36P3QB9SQKKS2L8" localSheetId="9" hidden="1">#REF!</definedName>
    <definedName name="BEx5N7XD7KVST36P3QB9SQKKS2L8" localSheetId="14" hidden="1">#REF!</definedName>
    <definedName name="BEx5N7XD7KVST36P3QB9SQKKS2L8" localSheetId="16" hidden="1">#REF!</definedName>
    <definedName name="BEx5N7XD7KVST36P3QB9SQKKS2L8" localSheetId="5" hidden="1">#REF!</definedName>
    <definedName name="BEx5N7XD7KVST36P3QB9SQKKS2L8" localSheetId="8" hidden="1">#REF!</definedName>
    <definedName name="BEx5N7XD7KVST36P3QB9SQKKS2L8" localSheetId="17" hidden="1">#REF!</definedName>
    <definedName name="BEx5N7XD7KVST36P3QB9SQKKS2L8" localSheetId="6" hidden="1">#REF!</definedName>
    <definedName name="BEx5N7XD7KVST36P3QB9SQKKS2L8" localSheetId="1" hidden="1">#REF!</definedName>
    <definedName name="BEx5N7XD7KVST36P3QB9SQKKS2L8" localSheetId="12" hidden="1">#REF!</definedName>
    <definedName name="BEx5N7XD7KVST36P3QB9SQKKS2L8" localSheetId="4" hidden="1">#REF!</definedName>
    <definedName name="BEx5N7XD7KVST36P3QB9SQKKS2L8" localSheetId="13" hidden="1">#REF!</definedName>
    <definedName name="BEx5N7XD7KVST36P3QB9SQKKS2L8" localSheetId="18" hidden="1">#REF!</definedName>
    <definedName name="BEx5N7XD7KVST36P3QB9SQKKS2L8" hidden="1">#REF!</definedName>
    <definedName name="BEx5NA68N6FJFX9UJXK4M14U487F" hidden="1">'[2]Reco Sheet for Fcast'!$F$6:$G$6</definedName>
    <definedName name="BEx5NIKBG2GDJOYGE3WCXKU7YY51" hidden="1">'[2]Reco Sheet for Fcast'!$I$6:$J$6</definedName>
    <definedName name="BEx5NV06L5J5IMKGOMGKGJ4PBZCD" localSheetId="3" hidden="1">'[3]AMI P &amp; L'!#REF!</definedName>
    <definedName name="BEx5NV06L5J5IMKGOMGKGJ4PBZCD" localSheetId="10" hidden="1">'[3]AMI P &amp; L'!#REF!</definedName>
    <definedName name="BEx5NV06L5J5IMKGOMGKGJ4PBZCD" localSheetId="9" hidden="1">'[3]AMI P &amp; L'!#REF!</definedName>
    <definedName name="BEx5NV06L5J5IMKGOMGKGJ4PBZCD" localSheetId="14" hidden="1">'[3]AMI P &amp; L'!#REF!</definedName>
    <definedName name="BEx5NV06L5J5IMKGOMGKGJ4PBZCD" localSheetId="16" hidden="1">'[3]AMI P &amp; L'!#REF!</definedName>
    <definedName name="BEx5NV06L5J5IMKGOMGKGJ4PBZCD" localSheetId="5" hidden="1">'[3]AMI P &amp; L'!#REF!</definedName>
    <definedName name="BEx5NV06L5J5IMKGOMGKGJ4PBZCD" localSheetId="8" hidden="1">'[3]AMI P &amp; L'!#REF!</definedName>
    <definedName name="BEx5NV06L5J5IMKGOMGKGJ4PBZCD" localSheetId="17" hidden="1">'[3]AMI P &amp; L'!#REF!</definedName>
    <definedName name="BEx5NV06L5J5IMKGOMGKGJ4PBZCD" localSheetId="6" hidden="1">'[3]AMI P &amp; L'!#REF!</definedName>
    <definedName name="BEx5NV06L5J5IMKGOMGKGJ4PBZCD" localSheetId="1" hidden="1">'[3]AMI P &amp; L'!#REF!</definedName>
    <definedName name="BEx5NV06L5J5IMKGOMGKGJ4PBZCD" localSheetId="12" hidden="1">'[3]AMI P &amp; L'!#REF!</definedName>
    <definedName name="BEx5NV06L5J5IMKGOMGKGJ4PBZCD" localSheetId="4" hidden="1">'[3]AMI P &amp; L'!#REF!</definedName>
    <definedName name="BEx5NV06L5J5IMKGOMGKGJ4PBZCD" localSheetId="13" hidden="1">'[3]AMI P &amp; L'!#REF!</definedName>
    <definedName name="BEx5NV06L5J5IMKGOMGKGJ4PBZCD" localSheetId="18" hidden="1">'[3]AMI P &amp; L'!#REF!</definedName>
    <definedName name="BEx5NV06L5J5IMKGOMGKGJ4PBZCD" hidden="1">'[3]AMI P &amp; L'!#REF!</definedName>
    <definedName name="BEx5NZSSQ6PY99ZX2D7Q9IGOR34W" hidden="1">'[2]Reco Sheet for Fcast'!$F$10:$G$10</definedName>
    <definedName name="BEx5O3ZUQ2OARA1CDOZ3NC4UE5AA" hidden="1">'[2]Reco Sheet for Fcast'!$F$11:$G$11</definedName>
    <definedName name="BEx5O8N0SPY10WRHN2NNGU5BUWPZ" localSheetId="3" hidden="1">#REF!</definedName>
    <definedName name="BEx5O8N0SPY10WRHN2NNGU5BUWPZ" localSheetId="10" hidden="1">#REF!</definedName>
    <definedName name="BEx5O8N0SPY10WRHN2NNGU5BUWPZ" localSheetId="9" hidden="1">#REF!</definedName>
    <definedName name="BEx5O8N0SPY10WRHN2NNGU5BUWPZ" localSheetId="14" hidden="1">#REF!</definedName>
    <definedName name="BEx5O8N0SPY10WRHN2NNGU5BUWPZ" localSheetId="16" hidden="1">#REF!</definedName>
    <definedName name="BEx5O8N0SPY10WRHN2NNGU5BUWPZ" localSheetId="5" hidden="1">#REF!</definedName>
    <definedName name="BEx5O8N0SPY10WRHN2NNGU5BUWPZ" localSheetId="8" hidden="1">#REF!</definedName>
    <definedName name="BEx5O8N0SPY10WRHN2NNGU5BUWPZ" localSheetId="17" hidden="1">#REF!</definedName>
    <definedName name="BEx5O8N0SPY10WRHN2NNGU5BUWPZ" localSheetId="6" hidden="1">#REF!</definedName>
    <definedName name="BEx5O8N0SPY10WRHN2NNGU5BUWPZ" localSheetId="1" hidden="1">#REF!</definedName>
    <definedName name="BEx5O8N0SPY10WRHN2NNGU5BUWPZ" localSheetId="12" hidden="1">#REF!</definedName>
    <definedName name="BEx5O8N0SPY10WRHN2NNGU5BUWPZ" localSheetId="4" hidden="1">#REF!</definedName>
    <definedName name="BEx5O8N0SPY10WRHN2NNGU5BUWPZ" localSheetId="13" hidden="1">#REF!</definedName>
    <definedName name="BEx5O8N0SPY10WRHN2NNGU5BUWPZ" localSheetId="18" hidden="1">#REF!</definedName>
    <definedName name="BEx5O8N0SPY10WRHN2NNGU5BUWPZ" hidden="1">#REF!</definedName>
    <definedName name="BEx5OAFS0NJ2CB86A02E1JYHMLQ1" hidden="1">'[2]Reco Sheet for Fcast'!$I$6:$J$6</definedName>
    <definedName name="BEx5OG4RPU8W1ETWDWM234NYYYEN" hidden="1">'[2]Reco Sheet for Fcast'!$F$8:$G$8</definedName>
    <definedName name="BEx5OI8A918ASPES3DKIOFPMA4SS" localSheetId="3" hidden="1">#REF!</definedName>
    <definedName name="BEx5OI8A918ASPES3DKIOFPMA4SS" localSheetId="10" hidden="1">#REF!</definedName>
    <definedName name="BEx5OI8A918ASPES3DKIOFPMA4SS" localSheetId="9" hidden="1">#REF!</definedName>
    <definedName name="BEx5OI8A918ASPES3DKIOFPMA4SS" localSheetId="14" hidden="1">#REF!</definedName>
    <definedName name="BEx5OI8A918ASPES3DKIOFPMA4SS" localSheetId="16" hidden="1">#REF!</definedName>
    <definedName name="BEx5OI8A918ASPES3DKIOFPMA4SS" localSheetId="5" hidden="1">#REF!</definedName>
    <definedName name="BEx5OI8A918ASPES3DKIOFPMA4SS" localSheetId="8" hidden="1">#REF!</definedName>
    <definedName name="BEx5OI8A918ASPES3DKIOFPMA4SS" localSheetId="17" hidden="1">#REF!</definedName>
    <definedName name="BEx5OI8A918ASPES3DKIOFPMA4SS" localSheetId="6" hidden="1">#REF!</definedName>
    <definedName name="BEx5OI8A918ASPES3DKIOFPMA4SS" localSheetId="1" hidden="1">#REF!</definedName>
    <definedName name="BEx5OI8A918ASPES3DKIOFPMA4SS" localSheetId="12" hidden="1">#REF!</definedName>
    <definedName name="BEx5OI8A918ASPES3DKIOFPMA4SS" localSheetId="4" hidden="1">#REF!</definedName>
    <definedName name="BEx5OI8A918ASPES3DKIOFPMA4SS" localSheetId="13" hidden="1">#REF!</definedName>
    <definedName name="BEx5OI8A918ASPES3DKIOFPMA4SS" localSheetId="18" hidden="1">#REF!</definedName>
    <definedName name="BEx5OI8A918ASPES3DKIOFPMA4SS" hidden="1">#REF!</definedName>
    <definedName name="BEx5OP9Y43F99O2IT69MKCCXGL61" hidden="1">'[2]Reco Sheet for Fcast'!$F$9:$G$9</definedName>
    <definedName name="BEx5P9Y9RDXNUAJ6CZ2LHMM8IM7T" hidden="1">'[2]Reco Sheet for Fcast'!$F$8:$G$8</definedName>
    <definedName name="BEx5PFHZ2UN3YUFWK441BHJLXFZ5" localSheetId="3" hidden="1">#REF!</definedName>
    <definedName name="BEx5PFHZ2UN3YUFWK441BHJLXFZ5" localSheetId="10" hidden="1">#REF!</definedName>
    <definedName name="BEx5PFHZ2UN3YUFWK441BHJLXFZ5" localSheetId="9" hidden="1">#REF!</definedName>
    <definedName name="BEx5PFHZ2UN3YUFWK441BHJLXFZ5" localSheetId="14" hidden="1">#REF!</definedName>
    <definedName name="BEx5PFHZ2UN3YUFWK441BHJLXFZ5" localSheetId="16" hidden="1">#REF!</definedName>
    <definedName name="BEx5PFHZ2UN3YUFWK441BHJLXFZ5" localSheetId="5" hidden="1">#REF!</definedName>
    <definedName name="BEx5PFHZ2UN3YUFWK441BHJLXFZ5" localSheetId="8" hidden="1">#REF!</definedName>
    <definedName name="BEx5PFHZ2UN3YUFWK441BHJLXFZ5" localSheetId="17" hidden="1">#REF!</definedName>
    <definedName name="BEx5PFHZ2UN3YUFWK441BHJLXFZ5" localSheetId="6" hidden="1">#REF!</definedName>
    <definedName name="BEx5PFHZ2UN3YUFWK441BHJLXFZ5" localSheetId="1" hidden="1">#REF!</definedName>
    <definedName name="BEx5PFHZ2UN3YUFWK441BHJLXFZ5" localSheetId="12" hidden="1">#REF!</definedName>
    <definedName name="BEx5PFHZ2UN3YUFWK441BHJLXFZ5" localSheetId="4" hidden="1">#REF!</definedName>
    <definedName name="BEx5PFHZ2UN3YUFWK441BHJLXFZ5" localSheetId="13" hidden="1">#REF!</definedName>
    <definedName name="BEx5PFHZ2UN3YUFWK441BHJLXFZ5" localSheetId="18" hidden="1">#REF!</definedName>
    <definedName name="BEx5PFHZ2UN3YUFWK441BHJLXFZ5" hidden="1">#REF!</definedName>
    <definedName name="BEx5PHWB2C0D5QLP3BZIP3UO7DIZ" hidden="1">'[2]Reco Sheet for Fcast'!$I$6:$J$6</definedName>
    <definedName name="BEx5PJP02W68K2E46L5C5YBSNU6T" hidden="1">'[2]Reco Sheet for Fcast'!$H$2:$I$2</definedName>
    <definedName name="BEx5PLCA8DOMAU315YCS5275L2HS" hidden="1">'[2]Reco Sheet for Fcast'!$I$11:$J$11</definedName>
    <definedName name="BEx5PRXMZ5M65Z732WNNGV564C2J" hidden="1">'[2]Reco Sheet for Fcast'!$I$9:$J$9</definedName>
    <definedName name="BEx5QPSW4IPLH50WSR87HRER05RF" hidden="1">'[2]Reco Sheet for Fcast'!$F$10:$G$10</definedName>
    <definedName name="BEx73V0EP8EMNRC3EZJJKKVKWQVB" hidden="1">'[2]Reco Sheet for Fcast'!$I$7:$J$7</definedName>
    <definedName name="BEx741WJHIJVXUX131SBXTVW8D71" hidden="1">'[2]Reco Sheet for Fcast'!$G$2</definedName>
    <definedName name="BEx74FOW04FOAHD3W8FOXUQCGEE0" hidden="1">'[4]Bud Mth'!$C$15:$D$29</definedName>
    <definedName name="BEx74Q6H3O7133AWQXWC21MI2UFT" hidden="1">'[2]Reco Sheet for Fcast'!$I$6:$J$6</definedName>
    <definedName name="BEx74SQ5R0VH9X24PI4DADFFLZ9N" localSheetId="3" hidden="1">#REF!</definedName>
    <definedName name="BEx74SQ5R0VH9X24PI4DADFFLZ9N" localSheetId="10" hidden="1">#REF!</definedName>
    <definedName name="BEx74SQ5R0VH9X24PI4DADFFLZ9N" localSheetId="9" hidden="1">#REF!</definedName>
    <definedName name="BEx74SQ5R0VH9X24PI4DADFFLZ9N" localSheetId="14" hidden="1">#REF!</definedName>
    <definedName name="BEx74SQ5R0VH9X24PI4DADFFLZ9N" localSheetId="16" hidden="1">#REF!</definedName>
    <definedName name="BEx74SQ5R0VH9X24PI4DADFFLZ9N" localSheetId="5" hidden="1">#REF!</definedName>
    <definedName name="BEx74SQ5R0VH9X24PI4DADFFLZ9N" localSheetId="8" hidden="1">#REF!</definedName>
    <definedName name="BEx74SQ5R0VH9X24PI4DADFFLZ9N" localSheetId="17" hidden="1">#REF!</definedName>
    <definedName name="BEx74SQ5R0VH9X24PI4DADFFLZ9N" localSheetId="6" hidden="1">#REF!</definedName>
    <definedName name="BEx74SQ5R0VH9X24PI4DADFFLZ9N" localSheetId="1" hidden="1">#REF!</definedName>
    <definedName name="BEx74SQ5R0VH9X24PI4DADFFLZ9N" localSheetId="12" hidden="1">#REF!</definedName>
    <definedName name="BEx74SQ5R0VH9X24PI4DADFFLZ9N" localSheetId="4" hidden="1">#REF!</definedName>
    <definedName name="BEx74SQ5R0VH9X24PI4DADFFLZ9N" localSheetId="13" hidden="1">#REF!</definedName>
    <definedName name="BEx74SQ5R0VH9X24PI4DADFFLZ9N" localSheetId="18" hidden="1">#REF!</definedName>
    <definedName name="BEx74SQ5R0VH9X24PI4DADFFLZ9N" hidden="1">#REF!</definedName>
    <definedName name="BEx74W6BJ8ENO3J25WNM5H5APKA3" localSheetId="3" hidden="1">'[3]AMI P &amp; L'!#REF!</definedName>
    <definedName name="BEx74W6BJ8ENO3J25WNM5H5APKA3" localSheetId="10" hidden="1">'[3]AMI P &amp; L'!#REF!</definedName>
    <definedName name="BEx74W6BJ8ENO3J25WNM5H5APKA3" localSheetId="9" hidden="1">'[3]AMI P &amp; L'!#REF!</definedName>
    <definedName name="BEx74W6BJ8ENO3J25WNM5H5APKA3" localSheetId="14" hidden="1">'[3]AMI P &amp; L'!#REF!</definedName>
    <definedName name="BEx74W6BJ8ENO3J25WNM5H5APKA3" localSheetId="16" hidden="1">'[3]AMI P &amp; L'!#REF!</definedName>
    <definedName name="BEx74W6BJ8ENO3J25WNM5H5APKA3" localSheetId="5" hidden="1">'[3]AMI P &amp; L'!#REF!</definedName>
    <definedName name="BEx74W6BJ8ENO3J25WNM5H5APKA3" localSheetId="8" hidden="1">'[3]AMI P &amp; L'!#REF!</definedName>
    <definedName name="BEx74W6BJ8ENO3J25WNM5H5APKA3" localSheetId="17" hidden="1">'[3]AMI P &amp; L'!#REF!</definedName>
    <definedName name="BEx74W6BJ8ENO3J25WNM5H5APKA3" localSheetId="6" hidden="1">'[3]AMI P &amp; L'!#REF!</definedName>
    <definedName name="BEx74W6BJ8ENO3J25WNM5H5APKA3" localSheetId="1" hidden="1">'[3]AMI P &amp; L'!#REF!</definedName>
    <definedName name="BEx74W6BJ8ENO3J25WNM5H5APKA3" localSheetId="12" hidden="1">'[3]AMI P &amp; L'!#REF!</definedName>
    <definedName name="BEx74W6BJ8ENO3J25WNM5H5APKA3" localSheetId="4" hidden="1">'[3]AMI P &amp; L'!#REF!</definedName>
    <definedName name="BEx74W6BJ8ENO3J25WNM5H5APKA3" localSheetId="13" hidden="1">'[3]AMI P &amp; L'!#REF!</definedName>
    <definedName name="BEx74W6BJ8ENO3J25WNM5H5APKA3" localSheetId="18" hidden="1">'[3]AMI P &amp; L'!#REF!</definedName>
    <definedName name="BEx74W6BJ8ENO3J25WNM5H5APKA3" hidden="1">'[3]AMI P &amp; L'!#REF!</definedName>
    <definedName name="BEx755GRRD9BL27YHLH5QWIYLWB7" hidden="1">'[2]Reco Sheet for Fcast'!$F$7:$G$7</definedName>
    <definedName name="BEx759D1D5SXS5ELLZVBI0SXYUNF" hidden="1">'[2]Reco Sheet for Fcast'!$I$10:$J$10</definedName>
    <definedName name="BEx75GJZSZHUDN6OOAGQYFUDA2LP" hidden="1">'[2]Reco Sheet for Fcast'!$F$11:$G$11</definedName>
    <definedName name="BEx75HGCCV5K4UCJWYV8EV9AG5YT" hidden="1">'[2]Reco Sheet for Fcast'!$F$8:$G$8</definedName>
    <definedName name="BEx75M8YU9VISUVICOSCP5YAMZPI" localSheetId="3" hidden="1">#REF!</definedName>
    <definedName name="BEx75M8YU9VISUVICOSCP5YAMZPI" localSheetId="10" hidden="1">#REF!</definedName>
    <definedName name="BEx75M8YU9VISUVICOSCP5YAMZPI" localSheetId="9" hidden="1">#REF!</definedName>
    <definedName name="BEx75M8YU9VISUVICOSCP5YAMZPI" localSheetId="14" hidden="1">#REF!</definedName>
    <definedName name="BEx75M8YU9VISUVICOSCP5YAMZPI" localSheetId="16" hidden="1">#REF!</definedName>
    <definedName name="BEx75M8YU9VISUVICOSCP5YAMZPI" localSheetId="5" hidden="1">#REF!</definedName>
    <definedName name="BEx75M8YU9VISUVICOSCP5YAMZPI" localSheetId="8" hidden="1">#REF!</definedName>
    <definedName name="BEx75M8YU9VISUVICOSCP5YAMZPI" localSheetId="17" hidden="1">#REF!</definedName>
    <definedName name="BEx75M8YU9VISUVICOSCP5YAMZPI" localSheetId="6" hidden="1">#REF!</definedName>
    <definedName name="BEx75M8YU9VISUVICOSCP5YAMZPI" localSheetId="1" hidden="1">#REF!</definedName>
    <definedName name="BEx75M8YU9VISUVICOSCP5YAMZPI" localSheetId="12" hidden="1">#REF!</definedName>
    <definedName name="BEx75M8YU9VISUVICOSCP5YAMZPI" localSheetId="4" hidden="1">#REF!</definedName>
    <definedName name="BEx75M8YU9VISUVICOSCP5YAMZPI" localSheetId="13" hidden="1">#REF!</definedName>
    <definedName name="BEx75M8YU9VISUVICOSCP5YAMZPI" localSheetId="18" hidden="1">#REF!</definedName>
    <definedName name="BEx75M8YU9VISUVICOSCP5YAMZPI" hidden="1">#REF!</definedName>
    <definedName name="BEx75PZT8TY5P13U978NVBUXKHT4" hidden="1">'[2]Reco Sheet for Fcast'!$F$8:$G$8</definedName>
    <definedName name="BEx75T55F7GML8V1DMWL26WRT006" hidden="1">'[2]Reco Sheet for Fcast'!$F$10:$G$10</definedName>
    <definedName name="BEx75VJGR07JY6UUWURQ4PJ29UKC" hidden="1">'[2]Reco Sheet for Fcast'!$F$6:$G$6</definedName>
    <definedName name="BEx76SNOC6R18OVRQYBQ0JGPW2Z7" localSheetId="3" hidden="1">#REF!</definedName>
    <definedName name="BEx76SNOC6R18OVRQYBQ0JGPW2Z7" localSheetId="10" hidden="1">#REF!</definedName>
    <definedName name="BEx76SNOC6R18OVRQYBQ0JGPW2Z7" localSheetId="9" hidden="1">#REF!</definedName>
    <definedName name="BEx76SNOC6R18OVRQYBQ0JGPW2Z7" localSheetId="14" hidden="1">#REF!</definedName>
    <definedName name="BEx76SNOC6R18OVRQYBQ0JGPW2Z7" localSheetId="16" hidden="1">#REF!</definedName>
    <definedName name="BEx76SNOC6R18OVRQYBQ0JGPW2Z7" localSheetId="5" hidden="1">#REF!</definedName>
    <definedName name="BEx76SNOC6R18OVRQYBQ0JGPW2Z7" localSheetId="8" hidden="1">#REF!</definedName>
    <definedName name="BEx76SNOC6R18OVRQYBQ0JGPW2Z7" localSheetId="17" hidden="1">#REF!</definedName>
    <definedName name="BEx76SNOC6R18OVRQYBQ0JGPW2Z7" localSheetId="6" hidden="1">#REF!</definedName>
    <definedName name="BEx76SNOC6R18OVRQYBQ0JGPW2Z7" localSheetId="1" hidden="1">#REF!</definedName>
    <definedName name="BEx76SNOC6R18OVRQYBQ0JGPW2Z7" localSheetId="12" hidden="1">#REF!</definedName>
    <definedName name="BEx76SNOC6R18OVRQYBQ0JGPW2Z7" localSheetId="4" hidden="1">#REF!</definedName>
    <definedName name="BEx76SNOC6R18OVRQYBQ0JGPW2Z7" localSheetId="13" hidden="1">#REF!</definedName>
    <definedName name="BEx76SNOC6R18OVRQYBQ0JGPW2Z7" localSheetId="18" hidden="1">#REF!</definedName>
    <definedName name="BEx76SNOC6R18OVRQYBQ0JGPW2Z7" hidden="1">#REF!</definedName>
    <definedName name="BEx771SMWJDAFC6Y4FKDDGEFBQ4W" localSheetId="3" hidden="1">'[5]Capital orders'!#REF!</definedName>
    <definedName name="BEx771SMWJDAFC6Y4FKDDGEFBQ4W" localSheetId="10" hidden="1">'[5]Capital orders'!#REF!</definedName>
    <definedName name="BEx771SMWJDAFC6Y4FKDDGEFBQ4W" localSheetId="9" hidden="1">'[5]Capital orders'!#REF!</definedName>
    <definedName name="BEx771SMWJDAFC6Y4FKDDGEFBQ4W" localSheetId="14" hidden="1">'[5]Capital orders'!#REF!</definedName>
    <definedName name="BEx771SMWJDAFC6Y4FKDDGEFBQ4W" localSheetId="16" hidden="1">'[5]Capital orders'!#REF!</definedName>
    <definedName name="BEx771SMWJDAFC6Y4FKDDGEFBQ4W" localSheetId="5" hidden="1">'[5]Capital orders'!#REF!</definedName>
    <definedName name="BEx771SMWJDAFC6Y4FKDDGEFBQ4W" localSheetId="8" hidden="1">'[5]Capital orders'!#REF!</definedName>
    <definedName name="BEx771SMWJDAFC6Y4FKDDGEFBQ4W" localSheetId="17" hidden="1">'[5]Capital orders'!#REF!</definedName>
    <definedName name="BEx771SMWJDAFC6Y4FKDDGEFBQ4W" localSheetId="6" hidden="1">'[5]Capital orders'!#REF!</definedName>
    <definedName name="BEx771SMWJDAFC6Y4FKDDGEFBQ4W" localSheetId="1" hidden="1">'[5]Capital orders'!#REF!</definedName>
    <definedName name="BEx771SMWJDAFC6Y4FKDDGEFBQ4W" localSheetId="12" hidden="1">'[5]Capital orders'!#REF!</definedName>
    <definedName name="BEx771SMWJDAFC6Y4FKDDGEFBQ4W" localSheetId="4" hidden="1">'[5]Capital orders'!#REF!</definedName>
    <definedName name="BEx771SMWJDAFC6Y4FKDDGEFBQ4W" localSheetId="13" hidden="1">'[5]Capital orders'!#REF!</definedName>
    <definedName name="BEx771SMWJDAFC6Y4FKDDGEFBQ4W" localSheetId="18" hidden="1">'[5]Capital orders'!#REF!</definedName>
    <definedName name="BEx771SMWJDAFC6Y4FKDDGEFBQ4W" hidden="1">'[5]Capital orders'!#REF!</definedName>
    <definedName name="BEx7741OUGLA0WJQLQRUJSL4DE00" hidden="1">'[2]Reco Sheet for Fcast'!$F$6:$G$6</definedName>
    <definedName name="BEx774N83DXLJZ54Q42PWIJZ2DN1" hidden="1">'[2]Reco Sheet for Fcast'!$F$15</definedName>
    <definedName name="BEx779QNIY3061ZV9BR462WKEGRW" hidden="1">'[2]Reco Sheet for Fcast'!$H$2:$I$2</definedName>
    <definedName name="BEx77G19QU9A95CNHE6QMVSQR2T3" hidden="1">'[2]Reco Sheet for Fcast'!$F$9:$G$9</definedName>
    <definedName name="BEx77KOE3LX3JOLFV1E0VZZVCULJ" localSheetId="3" hidden="1">#REF!</definedName>
    <definedName name="BEx77KOE3LX3JOLFV1E0VZZVCULJ" localSheetId="10" hidden="1">#REF!</definedName>
    <definedName name="BEx77KOE3LX3JOLFV1E0VZZVCULJ" localSheetId="9" hidden="1">#REF!</definedName>
    <definedName name="BEx77KOE3LX3JOLFV1E0VZZVCULJ" localSheetId="14" hidden="1">#REF!</definedName>
    <definedName name="BEx77KOE3LX3JOLFV1E0VZZVCULJ" localSheetId="16" hidden="1">#REF!</definedName>
    <definedName name="BEx77KOE3LX3JOLFV1E0VZZVCULJ" localSheetId="5" hidden="1">#REF!</definedName>
    <definedName name="BEx77KOE3LX3JOLFV1E0VZZVCULJ" localSheetId="8" hidden="1">#REF!</definedName>
    <definedName name="BEx77KOE3LX3JOLFV1E0VZZVCULJ" localSheetId="17" hidden="1">#REF!</definedName>
    <definedName name="BEx77KOE3LX3JOLFV1E0VZZVCULJ" localSheetId="6" hidden="1">#REF!</definedName>
    <definedName name="BEx77KOE3LX3JOLFV1E0VZZVCULJ" localSheetId="1" hidden="1">#REF!</definedName>
    <definedName name="BEx77KOE3LX3JOLFV1E0VZZVCULJ" localSheetId="12" hidden="1">#REF!</definedName>
    <definedName name="BEx77KOE3LX3JOLFV1E0VZZVCULJ" localSheetId="4" hidden="1">#REF!</definedName>
    <definedName name="BEx77KOE3LX3JOLFV1E0VZZVCULJ" localSheetId="13" hidden="1">#REF!</definedName>
    <definedName name="BEx77KOE3LX3JOLFV1E0VZZVCULJ" localSheetId="18" hidden="1">#REF!</definedName>
    <definedName name="BEx77KOE3LX3JOLFV1E0VZZVCULJ" hidden="1">#REF!</definedName>
    <definedName name="BEx77P0S3GVMS7BJUL9OWUGJ1B02" hidden="1">'[2]Reco Sheet for Fcast'!$I$6:$J$6</definedName>
    <definedName name="BEx77QDESURI6WW5582YXSK3A972" hidden="1">'[2]Reco Sheet for Fcast'!$I$11:$J$11</definedName>
    <definedName name="BEx77T2IH1H0FZ9UCV02Y6BAW0KF" localSheetId="3" hidden="1">#REF!</definedName>
    <definedName name="BEx77T2IH1H0FZ9UCV02Y6BAW0KF" localSheetId="10" hidden="1">#REF!</definedName>
    <definedName name="BEx77T2IH1H0FZ9UCV02Y6BAW0KF" localSheetId="9" hidden="1">#REF!</definedName>
    <definedName name="BEx77T2IH1H0FZ9UCV02Y6BAW0KF" localSheetId="14" hidden="1">#REF!</definedName>
    <definedName name="BEx77T2IH1H0FZ9UCV02Y6BAW0KF" localSheetId="16" hidden="1">#REF!</definedName>
    <definedName name="BEx77T2IH1H0FZ9UCV02Y6BAW0KF" localSheetId="5" hidden="1">#REF!</definedName>
    <definedName name="BEx77T2IH1H0FZ9UCV02Y6BAW0KF" localSheetId="8" hidden="1">#REF!</definedName>
    <definedName name="BEx77T2IH1H0FZ9UCV02Y6BAW0KF" localSheetId="17" hidden="1">#REF!</definedName>
    <definedName name="BEx77T2IH1H0FZ9UCV02Y6BAW0KF" localSheetId="6" hidden="1">#REF!</definedName>
    <definedName name="BEx77T2IH1H0FZ9UCV02Y6BAW0KF" localSheetId="1" hidden="1">#REF!</definedName>
    <definedName name="BEx77T2IH1H0FZ9UCV02Y6BAW0KF" localSheetId="12" hidden="1">#REF!</definedName>
    <definedName name="BEx77T2IH1H0FZ9UCV02Y6BAW0KF" localSheetId="4" hidden="1">#REF!</definedName>
    <definedName name="BEx77T2IH1H0FZ9UCV02Y6BAW0KF" localSheetId="13" hidden="1">#REF!</definedName>
    <definedName name="BEx77T2IH1H0FZ9UCV02Y6BAW0KF" localSheetId="18" hidden="1">#REF!</definedName>
    <definedName name="BEx77T2IH1H0FZ9UCV02Y6BAW0KF" hidden="1">#REF!</definedName>
    <definedName name="BEx77VBI9XOPFHKEWU5EHQ9J675Y" hidden="1">'[2]Reco Sheet for Fcast'!$I$11:$J$11</definedName>
    <definedName name="BEx7809GQOCLHSNH95VOYIX7P1TV" hidden="1">'[2]Reco Sheet for Fcast'!$I$11:$J$11</definedName>
    <definedName name="BEx780K8XAXUHGVZGZWQ74DK4CI3" hidden="1">'[2]Reco Sheet for Fcast'!$I$11:$J$11</definedName>
    <definedName name="BEx78226TN58UE0CTY98YEDU0LSL" hidden="1">'[2]Reco Sheet for Fcast'!$F$15</definedName>
    <definedName name="BEx7881ZZBWHRAX6W2GY19J8MGEQ" hidden="1">'[2]Reco Sheet for Fcast'!$I$9:$J$9</definedName>
    <definedName name="BEx78HHRIWDLHQX2LG0HWFRYEL1T" hidden="1">'[2]Reco Sheet for Fcast'!$H$2:$I$2</definedName>
    <definedName name="BEx78QMXZ2P1ZB3HJ9O50DWHCMXR" hidden="1">'[2]Reco Sheet for Fcast'!$F$7:$G$7</definedName>
    <definedName name="BEx78SFO5VR28677DWZEMDN7G86X" hidden="1">'[2]Reco Sheet for Fcast'!$K$2</definedName>
    <definedName name="BEx78SFOYH1Z0ZDTO47W2M60TW6K" hidden="1">'[2]Reco Sheet for Fcast'!$I$10:$J$10</definedName>
    <definedName name="BEx792RUJ1UJ4CWX66KHKUW2D5UU" localSheetId="3" hidden="1">#REF!</definedName>
    <definedName name="BEx792RUJ1UJ4CWX66KHKUW2D5UU" localSheetId="10" hidden="1">#REF!</definedName>
    <definedName name="BEx792RUJ1UJ4CWX66KHKUW2D5UU" localSheetId="9" hidden="1">#REF!</definedName>
    <definedName name="BEx792RUJ1UJ4CWX66KHKUW2D5UU" localSheetId="14" hidden="1">#REF!</definedName>
    <definedName name="BEx792RUJ1UJ4CWX66KHKUW2D5UU" localSheetId="16" hidden="1">#REF!</definedName>
    <definedName name="BEx792RUJ1UJ4CWX66KHKUW2D5UU" localSheetId="5" hidden="1">#REF!</definedName>
    <definedName name="BEx792RUJ1UJ4CWX66KHKUW2D5UU" localSheetId="8" hidden="1">#REF!</definedName>
    <definedName name="BEx792RUJ1UJ4CWX66KHKUW2D5UU" localSheetId="17" hidden="1">#REF!</definedName>
    <definedName name="BEx792RUJ1UJ4CWX66KHKUW2D5UU" localSheetId="6" hidden="1">#REF!</definedName>
    <definedName name="BEx792RUJ1UJ4CWX66KHKUW2D5UU" localSheetId="1" hidden="1">#REF!</definedName>
    <definedName name="BEx792RUJ1UJ4CWX66KHKUW2D5UU" localSheetId="12" hidden="1">#REF!</definedName>
    <definedName name="BEx792RUJ1UJ4CWX66KHKUW2D5UU" localSheetId="4" hidden="1">#REF!</definedName>
    <definedName name="BEx792RUJ1UJ4CWX66KHKUW2D5UU" localSheetId="13" hidden="1">#REF!</definedName>
    <definedName name="BEx792RUJ1UJ4CWX66KHKUW2D5UU" localSheetId="18" hidden="1">#REF!</definedName>
    <definedName name="BEx792RUJ1UJ4CWX66KHKUW2D5UU" hidden="1">#REF!</definedName>
    <definedName name="BEx7979PNPDS84LLOBF4WFUS8RGC" localSheetId="3" hidden="1">#REF!</definedName>
    <definedName name="BEx7979PNPDS84LLOBF4WFUS8RGC" localSheetId="10" hidden="1">#REF!</definedName>
    <definedName name="BEx7979PNPDS84LLOBF4WFUS8RGC" localSheetId="9" hidden="1">#REF!</definedName>
    <definedName name="BEx7979PNPDS84LLOBF4WFUS8RGC" localSheetId="14" hidden="1">#REF!</definedName>
    <definedName name="BEx7979PNPDS84LLOBF4WFUS8RGC" localSheetId="16" hidden="1">#REF!</definedName>
    <definedName name="BEx7979PNPDS84LLOBF4WFUS8RGC" localSheetId="5" hidden="1">#REF!</definedName>
    <definedName name="BEx7979PNPDS84LLOBF4WFUS8RGC" localSheetId="8" hidden="1">#REF!</definedName>
    <definedName name="BEx7979PNPDS84LLOBF4WFUS8RGC" localSheetId="17" hidden="1">#REF!</definedName>
    <definedName name="BEx7979PNPDS84LLOBF4WFUS8RGC" localSheetId="6" hidden="1">#REF!</definedName>
    <definedName name="BEx7979PNPDS84LLOBF4WFUS8RGC" localSheetId="1" hidden="1">#REF!</definedName>
    <definedName name="BEx7979PNPDS84LLOBF4WFUS8RGC" localSheetId="12" hidden="1">#REF!</definedName>
    <definedName name="BEx7979PNPDS84LLOBF4WFUS8RGC" localSheetId="4" hidden="1">#REF!</definedName>
    <definedName name="BEx7979PNPDS84LLOBF4WFUS8RGC" localSheetId="13" hidden="1">#REF!</definedName>
    <definedName name="BEx7979PNPDS84LLOBF4WFUS8RGC" localSheetId="18" hidden="1">#REF!</definedName>
    <definedName name="BEx7979PNPDS84LLOBF4WFUS8RGC" hidden="1">#REF!</definedName>
    <definedName name="BEx79JK3E6JO8MX4O35A5G8NZCC8" hidden="1">'[2]Reco Sheet for Fcast'!$I$8:$J$8</definedName>
    <definedName name="BEx79LCTDQFKD1KV7R8NW15KLAFT" localSheetId="3" hidden="1">#REF!</definedName>
    <definedName name="BEx79LCTDQFKD1KV7R8NW15KLAFT" localSheetId="10" hidden="1">#REF!</definedName>
    <definedName name="BEx79LCTDQFKD1KV7R8NW15KLAFT" localSheetId="9" hidden="1">#REF!</definedName>
    <definedName name="BEx79LCTDQFKD1KV7R8NW15KLAFT" localSheetId="14" hidden="1">#REF!</definedName>
    <definedName name="BEx79LCTDQFKD1KV7R8NW15KLAFT" localSheetId="16" hidden="1">#REF!</definedName>
    <definedName name="BEx79LCTDQFKD1KV7R8NW15KLAFT" localSheetId="5" hidden="1">#REF!</definedName>
    <definedName name="BEx79LCTDQFKD1KV7R8NW15KLAFT" localSheetId="8" hidden="1">#REF!</definedName>
    <definedName name="BEx79LCTDQFKD1KV7R8NW15KLAFT" localSheetId="17" hidden="1">#REF!</definedName>
    <definedName name="BEx79LCTDQFKD1KV7R8NW15KLAFT" localSheetId="6" hidden="1">#REF!</definedName>
    <definedName name="BEx79LCTDQFKD1KV7R8NW15KLAFT" localSheetId="1" hidden="1">#REF!</definedName>
    <definedName name="BEx79LCTDQFKD1KV7R8NW15KLAFT" localSheetId="12" hidden="1">#REF!</definedName>
    <definedName name="BEx79LCTDQFKD1KV7R8NW15KLAFT" localSheetId="4" hidden="1">#REF!</definedName>
    <definedName name="BEx79LCTDQFKD1KV7R8NW15KLAFT" localSheetId="13" hidden="1">#REF!</definedName>
    <definedName name="BEx79LCTDQFKD1KV7R8NW15KLAFT" localSheetId="18" hidden="1">#REF!</definedName>
    <definedName name="BEx79LCTDQFKD1KV7R8NW15KLAFT" hidden="1">#REF!</definedName>
    <definedName name="BEx79OCP4HQ6XP8EWNGEUDLOZBBS" hidden="1">'[2]Reco Sheet for Fcast'!$F$15</definedName>
    <definedName name="BEx79SEAYKUZB0H4LYBCD6WWJBG2" hidden="1">'[2]Reco Sheet for Fcast'!$I$11:$J$11</definedName>
    <definedName name="BEx79SJRHTLS9PYM69O9BWW1FMJK" hidden="1">'[2]Reco Sheet for Fcast'!$F$7:$G$7</definedName>
    <definedName name="BEx79YJJLBELICW9F9FRYSCQ101L" localSheetId="3" hidden="1">'[3]AMI P &amp; L'!#REF!</definedName>
    <definedName name="BEx79YJJLBELICW9F9FRYSCQ101L" localSheetId="10" hidden="1">'[3]AMI P &amp; L'!#REF!</definedName>
    <definedName name="BEx79YJJLBELICW9F9FRYSCQ101L" localSheetId="9" hidden="1">'[3]AMI P &amp; L'!#REF!</definedName>
    <definedName name="BEx79YJJLBELICW9F9FRYSCQ101L" localSheetId="14" hidden="1">'[3]AMI P &amp; L'!#REF!</definedName>
    <definedName name="BEx79YJJLBELICW9F9FRYSCQ101L" localSheetId="16" hidden="1">'[3]AMI P &amp; L'!#REF!</definedName>
    <definedName name="BEx79YJJLBELICW9F9FRYSCQ101L" localSheetId="5" hidden="1">'[3]AMI P &amp; L'!#REF!</definedName>
    <definedName name="BEx79YJJLBELICW9F9FRYSCQ101L" localSheetId="8" hidden="1">'[3]AMI P &amp; L'!#REF!</definedName>
    <definedName name="BEx79YJJLBELICW9F9FRYSCQ101L" localSheetId="17" hidden="1">'[3]AMI P &amp; L'!#REF!</definedName>
    <definedName name="BEx79YJJLBELICW9F9FRYSCQ101L" localSheetId="6" hidden="1">'[3]AMI P &amp; L'!#REF!</definedName>
    <definedName name="BEx79YJJLBELICW9F9FRYSCQ101L" localSheetId="1" hidden="1">'[3]AMI P &amp; L'!#REF!</definedName>
    <definedName name="BEx79YJJLBELICW9F9FRYSCQ101L" localSheetId="12" hidden="1">'[3]AMI P &amp; L'!#REF!</definedName>
    <definedName name="BEx79YJJLBELICW9F9FRYSCQ101L" localSheetId="4" hidden="1">'[3]AMI P &amp; L'!#REF!</definedName>
    <definedName name="BEx79YJJLBELICW9F9FRYSCQ101L" localSheetId="13" hidden="1">'[3]AMI P &amp; L'!#REF!</definedName>
    <definedName name="BEx79YJJLBELICW9F9FRYSCQ101L" localSheetId="18" hidden="1">'[3]AMI P &amp; L'!#REF!</definedName>
    <definedName name="BEx79YJJLBELICW9F9FRYSCQ101L" hidden="1">'[3]AMI P &amp; L'!#REF!</definedName>
    <definedName name="BEx79YUC7B0V77FSBGIRCY1BR4VK" hidden="1">'[2]Reco Sheet for Fcast'!$F$6:$G$6</definedName>
    <definedName name="BEx7A06T3RC2891FUX05G3QPRAUE" localSheetId="3" hidden="1">'[3]AMI P &amp; L'!#REF!</definedName>
    <definedName name="BEx7A06T3RC2891FUX05G3QPRAUE" localSheetId="10" hidden="1">'[3]AMI P &amp; L'!#REF!</definedName>
    <definedName name="BEx7A06T3RC2891FUX05G3QPRAUE" localSheetId="9" hidden="1">'[3]AMI P &amp; L'!#REF!</definedName>
    <definedName name="BEx7A06T3RC2891FUX05G3QPRAUE" localSheetId="14" hidden="1">'[3]AMI P &amp; L'!#REF!</definedName>
    <definedName name="BEx7A06T3RC2891FUX05G3QPRAUE" localSheetId="16" hidden="1">'[3]AMI P &amp; L'!#REF!</definedName>
    <definedName name="BEx7A06T3RC2891FUX05G3QPRAUE" localSheetId="5" hidden="1">'[3]AMI P &amp; L'!#REF!</definedName>
    <definedName name="BEx7A06T3RC2891FUX05G3QPRAUE" localSheetId="8" hidden="1">'[3]AMI P &amp; L'!#REF!</definedName>
    <definedName name="BEx7A06T3RC2891FUX05G3QPRAUE" localSheetId="17" hidden="1">'[3]AMI P &amp; L'!#REF!</definedName>
    <definedName name="BEx7A06T3RC2891FUX05G3QPRAUE" localSheetId="6" hidden="1">'[3]AMI P &amp; L'!#REF!</definedName>
    <definedName name="BEx7A06T3RC2891FUX05G3QPRAUE" localSheetId="1" hidden="1">'[3]AMI P &amp; L'!#REF!</definedName>
    <definedName name="BEx7A06T3RC2891FUX05G3QPRAUE" localSheetId="12" hidden="1">'[3]AMI P &amp; L'!#REF!</definedName>
    <definedName name="BEx7A06T3RC2891FUX05G3QPRAUE" localSheetId="4" hidden="1">'[3]AMI P &amp; L'!#REF!</definedName>
    <definedName name="BEx7A06T3RC2891FUX05G3QPRAUE" localSheetId="13" hidden="1">'[3]AMI P &amp; L'!#REF!</definedName>
    <definedName name="BEx7A06T3RC2891FUX05G3QPRAUE" localSheetId="18" hidden="1">'[3]AMI P &amp; L'!#REF!</definedName>
    <definedName name="BEx7A06T3RC2891FUX05G3QPRAUE" hidden="1">'[3]AMI P &amp; L'!#REF!</definedName>
    <definedName name="BEx7A4DUUH15ZB41VSQLFT4KSIE3" localSheetId="3" hidden="1">#REF!</definedName>
    <definedName name="BEx7A4DUUH15ZB41VSQLFT4KSIE3" localSheetId="10" hidden="1">#REF!</definedName>
    <definedName name="BEx7A4DUUH15ZB41VSQLFT4KSIE3" localSheetId="9" hidden="1">#REF!</definedName>
    <definedName name="BEx7A4DUUH15ZB41VSQLFT4KSIE3" localSheetId="14" hidden="1">#REF!</definedName>
    <definedName name="BEx7A4DUUH15ZB41VSQLFT4KSIE3" localSheetId="16" hidden="1">#REF!</definedName>
    <definedName name="BEx7A4DUUH15ZB41VSQLFT4KSIE3" localSheetId="5" hidden="1">#REF!</definedName>
    <definedName name="BEx7A4DUUH15ZB41VSQLFT4KSIE3" localSheetId="8" hidden="1">#REF!</definedName>
    <definedName name="BEx7A4DUUH15ZB41VSQLFT4KSIE3" localSheetId="17" hidden="1">#REF!</definedName>
    <definedName name="BEx7A4DUUH15ZB41VSQLFT4KSIE3" localSheetId="6" hidden="1">#REF!</definedName>
    <definedName name="BEx7A4DUUH15ZB41VSQLFT4KSIE3" localSheetId="1" hidden="1">#REF!</definedName>
    <definedName name="BEx7A4DUUH15ZB41VSQLFT4KSIE3" localSheetId="12" hidden="1">#REF!</definedName>
    <definedName name="BEx7A4DUUH15ZB41VSQLFT4KSIE3" localSheetId="4" hidden="1">#REF!</definedName>
    <definedName name="BEx7A4DUUH15ZB41VSQLFT4KSIE3" localSheetId="13" hidden="1">#REF!</definedName>
    <definedName name="BEx7A4DUUH15ZB41VSQLFT4KSIE3" localSheetId="18" hidden="1">#REF!</definedName>
    <definedName name="BEx7A4DUUH15ZB41VSQLFT4KSIE3" hidden="1">#REF!</definedName>
    <definedName name="BEx7A4ZGTC3XLZR6M7XK0UX2T49X" localSheetId="3" hidden="1">#REF!</definedName>
    <definedName name="BEx7A4ZGTC3XLZR6M7XK0UX2T49X" localSheetId="10" hidden="1">#REF!</definedName>
    <definedName name="BEx7A4ZGTC3XLZR6M7XK0UX2T49X" localSheetId="9" hidden="1">#REF!</definedName>
    <definedName name="BEx7A4ZGTC3XLZR6M7XK0UX2T49X" localSheetId="14" hidden="1">#REF!</definedName>
    <definedName name="BEx7A4ZGTC3XLZR6M7XK0UX2T49X" localSheetId="16" hidden="1">#REF!</definedName>
    <definedName name="BEx7A4ZGTC3XLZR6M7XK0UX2T49X" localSheetId="5" hidden="1">#REF!</definedName>
    <definedName name="BEx7A4ZGTC3XLZR6M7XK0UX2T49X" localSheetId="8" hidden="1">#REF!</definedName>
    <definedName name="BEx7A4ZGTC3XLZR6M7XK0UX2T49X" localSheetId="17" hidden="1">#REF!</definedName>
    <definedName name="BEx7A4ZGTC3XLZR6M7XK0UX2T49X" localSheetId="6" hidden="1">#REF!</definedName>
    <definedName name="BEx7A4ZGTC3XLZR6M7XK0UX2T49X" localSheetId="1" hidden="1">#REF!</definedName>
    <definedName name="BEx7A4ZGTC3XLZR6M7XK0UX2T49X" localSheetId="12" hidden="1">#REF!</definedName>
    <definedName name="BEx7A4ZGTC3XLZR6M7XK0UX2T49X" localSheetId="4" hidden="1">#REF!</definedName>
    <definedName name="BEx7A4ZGTC3XLZR6M7XK0UX2T49X" localSheetId="13" hidden="1">#REF!</definedName>
    <definedName name="BEx7A4ZGTC3XLZR6M7XK0UX2T49X" localSheetId="18" hidden="1">#REF!</definedName>
    <definedName name="BEx7A4ZGTC3XLZR6M7XK0UX2T49X" hidden="1">#REF!</definedName>
    <definedName name="BEx7A9S3JA1X7FH4CFSQLTZC4691" hidden="1">'[2]Reco Sheet for Fcast'!$H$2:$I$2</definedName>
    <definedName name="BEx7ABA2C9IWH5VSLVLLLCY62161" hidden="1">'[2]Reco Sheet for Fcast'!$F$15</definedName>
    <definedName name="BEx7ABKU462F6424CGX2QB38TAZN" hidden="1">'[4]Bud Mth'!$J$2:$K$2</definedName>
    <definedName name="BEx7AE4LPLX8N85BYB0WCO5S7ZPV" hidden="1">'[2]Reco Sheet for Fcast'!$F$7:$G$7</definedName>
    <definedName name="BEx7AL0QU1VVBK7KIHAY41UTU69C" localSheetId="3" hidden="1">#REF!</definedName>
    <definedName name="BEx7AL0QU1VVBK7KIHAY41UTU69C" localSheetId="10" hidden="1">#REF!</definedName>
    <definedName name="BEx7AL0QU1VVBK7KIHAY41UTU69C" localSheetId="9" hidden="1">#REF!</definedName>
    <definedName name="BEx7AL0QU1VVBK7KIHAY41UTU69C" localSheetId="14" hidden="1">#REF!</definedName>
    <definedName name="BEx7AL0QU1VVBK7KIHAY41UTU69C" localSheetId="16" hidden="1">#REF!</definedName>
    <definedName name="BEx7AL0QU1VVBK7KIHAY41UTU69C" localSheetId="5" hidden="1">#REF!</definedName>
    <definedName name="BEx7AL0QU1VVBK7KIHAY41UTU69C" localSheetId="8" hidden="1">#REF!</definedName>
    <definedName name="BEx7AL0QU1VVBK7KIHAY41UTU69C" localSheetId="17" hidden="1">#REF!</definedName>
    <definedName name="BEx7AL0QU1VVBK7KIHAY41UTU69C" localSheetId="6" hidden="1">#REF!</definedName>
    <definedName name="BEx7AL0QU1VVBK7KIHAY41UTU69C" localSheetId="1" hidden="1">#REF!</definedName>
    <definedName name="BEx7AL0QU1VVBK7KIHAY41UTU69C" localSheetId="12" hidden="1">#REF!</definedName>
    <definedName name="BEx7AL0QU1VVBK7KIHAY41UTU69C" localSheetId="4" hidden="1">#REF!</definedName>
    <definedName name="BEx7AL0QU1VVBK7KIHAY41UTU69C" localSheetId="13" hidden="1">#REF!</definedName>
    <definedName name="BEx7AL0QU1VVBK7KIHAY41UTU69C" localSheetId="18" hidden="1">#REF!</definedName>
    <definedName name="BEx7AL0QU1VVBK7KIHAY41UTU69C" hidden="1">#REF!</definedName>
    <definedName name="BEx7ASD1I654MEDCO6GGWA95PXSC" localSheetId="3" hidden="1">'[3]AMI P &amp; L'!#REF!</definedName>
    <definedName name="BEx7ASD1I654MEDCO6GGWA95PXSC" localSheetId="10" hidden="1">'[3]AMI P &amp; L'!#REF!</definedName>
    <definedName name="BEx7ASD1I654MEDCO6GGWA95PXSC" localSheetId="9" hidden="1">'[3]AMI P &amp; L'!#REF!</definedName>
    <definedName name="BEx7ASD1I654MEDCO6GGWA95PXSC" localSheetId="14" hidden="1">'[3]AMI P &amp; L'!#REF!</definedName>
    <definedName name="BEx7ASD1I654MEDCO6GGWA95PXSC" localSheetId="16" hidden="1">'[3]AMI P &amp; L'!#REF!</definedName>
    <definedName name="BEx7ASD1I654MEDCO6GGWA95PXSC" localSheetId="5" hidden="1">'[3]AMI P &amp; L'!#REF!</definedName>
    <definedName name="BEx7ASD1I654MEDCO6GGWA95PXSC" localSheetId="8" hidden="1">'[3]AMI P &amp; L'!#REF!</definedName>
    <definedName name="BEx7ASD1I654MEDCO6GGWA95PXSC" localSheetId="17" hidden="1">'[3]AMI P &amp; L'!#REF!</definedName>
    <definedName name="BEx7ASD1I654MEDCO6GGWA95PXSC" localSheetId="6" hidden="1">'[3]AMI P &amp; L'!#REF!</definedName>
    <definedName name="BEx7ASD1I654MEDCO6GGWA95PXSC" localSheetId="1" hidden="1">'[3]AMI P &amp; L'!#REF!</definedName>
    <definedName name="BEx7ASD1I654MEDCO6GGWA95PXSC" localSheetId="12" hidden="1">'[3]AMI P &amp; L'!#REF!</definedName>
    <definedName name="BEx7ASD1I654MEDCO6GGWA95PXSC" localSheetId="4" hidden="1">'[3]AMI P &amp; L'!#REF!</definedName>
    <definedName name="BEx7ASD1I654MEDCO6GGWA95PXSC" localSheetId="13" hidden="1">'[3]AMI P &amp; L'!#REF!</definedName>
    <definedName name="BEx7ASD1I654MEDCO6GGWA95PXSC" localSheetId="18" hidden="1">'[3]AMI P &amp; L'!#REF!</definedName>
    <definedName name="BEx7ASD1I654MEDCO6GGWA95PXSC" hidden="1">'[3]AMI P &amp; L'!#REF!</definedName>
    <definedName name="BEx7AVCX9S5RJP3NSZ4QM4E6ERDT" localSheetId="3" hidden="1">'[3]AMI P &amp; L'!#REF!</definedName>
    <definedName name="BEx7AVCX9S5RJP3NSZ4QM4E6ERDT" localSheetId="10" hidden="1">'[3]AMI P &amp; L'!#REF!</definedName>
    <definedName name="BEx7AVCX9S5RJP3NSZ4QM4E6ERDT" localSheetId="9" hidden="1">'[3]AMI P &amp; L'!#REF!</definedName>
    <definedName name="BEx7AVCX9S5RJP3NSZ4QM4E6ERDT" localSheetId="14" hidden="1">'[3]AMI P &amp; L'!#REF!</definedName>
    <definedName name="BEx7AVCX9S5RJP3NSZ4QM4E6ERDT" localSheetId="16" hidden="1">'[3]AMI P &amp; L'!#REF!</definedName>
    <definedName name="BEx7AVCX9S5RJP3NSZ4QM4E6ERDT" localSheetId="5" hidden="1">'[3]AMI P &amp; L'!#REF!</definedName>
    <definedName name="BEx7AVCX9S5RJP3NSZ4QM4E6ERDT" localSheetId="8" hidden="1">'[3]AMI P &amp; L'!#REF!</definedName>
    <definedName name="BEx7AVCX9S5RJP3NSZ4QM4E6ERDT" localSheetId="17" hidden="1">'[3]AMI P &amp; L'!#REF!</definedName>
    <definedName name="BEx7AVCX9S5RJP3NSZ4QM4E6ERDT" localSheetId="6" hidden="1">'[3]AMI P &amp; L'!#REF!</definedName>
    <definedName name="BEx7AVCX9S5RJP3NSZ4QM4E6ERDT" localSheetId="1" hidden="1">'[3]AMI P &amp; L'!#REF!</definedName>
    <definedName name="BEx7AVCX9S5RJP3NSZ4QM4E6ERDT" localSheetId="12" hidden="1">'[3]AMI P &amp; L'!#REF!</definedName>
    <definedName name="BEx7AVCX9S5RJP3NSZ4QM4E6ERDT" localSheetId="4" hidden="1">'[3]AMI P &amp; L'!#REF!</definedName>
    <definedName name="BEx7AVCX9S5RJP3NSZ4QM4E6ERDT" localSheetId="13" hidden="1">'[3]AMI P &amp; L'!#REF!</definedName>
    <definedName name="BEx7AVCX9S5RJP3NSZ4QM4E6ERDT" localSheetId="18" hidden="1">'[3]AMI P &amp; L'!#REF!</definedName>
    <definedName name="BEx7AVCX9S5RJP3NSZ4QM4E6ERDT" hidden="1">'[3]AMI P &amp; L'!#REF!</definedName>
    <definedName name="BEx7AVYIGP0930MV5JEBWRYCJN68" hidden="1">'[2]Reco Sheet for Fcast'!$I$7:$J$7</definedName>
    <definedName name="BEx7B6LH6917TXOSAAQ6U7HVF018" hidden="1">'[2]Reco Sheet for Fcast'!$F$15</definedName>
    <definedName name="BEx7BPXFZXJ79FQ0E8AQE21PGVHA" hidden="1">'[2]Reco Sheet for Fcast'!$I$11:$J$11</definedName>
    <definedName name="BEx7BQZ583WKIR8TU4KIQ96W6Z9J" localSheetId="3" hidden="1">#REF!</definedName>
    <definedName name="BEx7BQZ583WKIR8TU4KIQ96W6Z9J" localSheetId="10" hidden="1">#REF!</definedName>
    <definedName name="BEx7BQZ583WKIR8TU4KIQ96W6Z9J" localSheetId="9" hidden="1">#REF!</definedName>
    <definedName name="BEx7BQZ583WKIR8TU4KIQ96W6Z9J" localSheetId="14" hidden="1">#REF!</definedName>
    <definedName name="BEx7BQZ583WKIR8TU4KIQ96W6Z9J" localSheetId="16" hidden="1">#REF!</definedName>
    <definedName name="BEx7BQZ583WKIR8TU4KIQ96W6Z9J" localSheetId="5" hidden="1">#REF!</definedName>
    <definedName name="BEx7BQZ583WKIR8TU4KIQ96W6Z9J" localSheetId="8" hidden="1">#REF!</definedName>
    <definedName name="BEx7BQZ583WKIR8TU4KIQ96W6Z9J" localSheetId="17" hidden="1">#REF!</definedName>
    <definedName name="BEx7BQZ583WKIR8TU4KIQ96W6Z9J" localSheetId="6" hidden="1">#REF!</definedName>
    <definedName name="BEx7BQZ583WKIR8TU4KIQ96W6Z9J" localSheetId="1" hidden="1">#REF!</definedName>
    <definedName name="BEx7BQZ583WKIR8TU4KIQ96W6Z9J" localSheetId="12" hidden="1">#REF!</definedName>
    <definedName name="BEx7BQZ583WKIR8TU4KIQ96W6Z9J" localSheetId="4" hidden="1">#REF!</definedName>
    <definedName name="BEx7BQZ583WKIR8TU4KIQ96W6Z9J" localSheetId="13" hidden="1">#REF!</definedName>
    <definedName name="BEx7BQZ583WKIR8TU4KIQ96W6Z9J" localSheetId="18" hidden="1">#REF!</definedName>
    <definedName name="BEx7BQZ583WKIR8TU4KIQ96W6Z9J" hidden="1">#REF!</definedName>
    <definedName name="BEx7C04AM39DQMC1TIX7CFZ2ADHX" hidden="1">'[2]Reco Sheet for Fcast'!$F$9:$G$9</definedName>
    <definedName name="BEx7C40F0PQURHPI6YQ39NFIR86Z" hidden="1">'[2]Reco Sheet for Fcast'!$I$10:$J$10</definedName>
    <definedName name="BEx7C6V0SH1FMSURKPYJFMHOJIKF" localSheetId="3" hidden="1">#REF!</definedName>
    <definedName name="BEx7C6V0SH1FMSURKPYJFMHOJIKF" localSheetId="10" hidden="1">#REF!</definedName>
    <definedName name="BEx7C6V0SH1FMSURKPYJFMHOJIKF" localSheetId="9" hidden="1">#REF!</definedName>
    <definedName name="BEx7C6V0SH1FMSURKPYJFMHOJIKF" localSheetId="14" hidden="1">#REF!</definedName>
    <definedName name="BEx7C6V0SH1FMSURKPYJFMHOJIKF" localSheetId="16" hidden="1">#REF!</definedName>
    <definedName name="BEx7C6V0SH1FMSURKPYJFMHOJIKF" localSheetId="5" hidden="1">#REF!</definedName>
    <definedName name="BEx7C6V0SH1FMSURKPYJFMHOJIKF" localSheetId="8" hidden="1">#REF!</definedName>
    <definedName name="BEx7C6V0SH1FMSURKPYJFMHOJIKF" localSheetId="17" hidden="1">#REF!</definedName>
    <definedName name="BEx7C6V0SH1FMSURKPYJFMHOJIKF" localSheetId="6" hidden="1">#REF!</definedName>
    <definedName name="BEx7C6V0SH1FMSURKPYJFMHOJIKF" localSheetId="1" hidden="1">#REF!</definedName>
    <definedName name="BEx7C6V0SH1FMSURKPYJFMHOJIKF" localSheetId="12" hidden="1">#REF!</definedName>
    <definedName name="BEx7C6V0SH1FMSURKPYJFMHOJIKF" localSheetId="4" hidden="1">#REF!</definedName>
    <definedName name="BEx7C6V0SH1FMSURKPYJFMHOJIKF" localSheetId="13" hidden="1">#REF!</definedName>
    <definedName name="BEx7C6V0SH1FMSURKPYJFMHOJIKF" localSheetId="18" hidden="1">#REF!</definedName>
    <definedName name="BEx7C6V0SH1FMSURKPYJFMHOJIKF" hidden="1">#REF!</definedName>
    <definedName name="BEx7C93VR7SYRIJS1JO8YZKSFAW9" hidden="1">'[2]Reco Sheet for Fcast'!$I$9:$J$9</definedName>
    <definedName name="BEx7CCPC6R1KQQZ2JQU6EFI1G0RM" hidden="1">'[2]Reco Sheet for Fcast'!$I$7:$J$7</definedName>
    <definedName name="BEx7CIJST9GLS2QD383UK7VUDTGL" hidden="1">'[2]Reco Sheet for Fcast'!$G$2</definedName>
    <definedName name="BEx7CO8T2XKC7GHDSYNAWTZ9L7YR" localSheetId="3" hidden="1">'[3]AMI P &amp; L'!#REF!</definedName>
    <definedName name="BEx7CO8T2XKC7GHDSYNAWTZ9L7YR" localSheetId="10" hidden="1">'[3]AMI P &amp; L'!#REF!</definedName>
    <definedName name="BEx7CO8T2XKC7GHDSYNAWTZ9L7YR" localSheetId="9" hidden="1">'[3]AMI P &amp; L'!#REF!</definedName>
    <definedName name="BEx7CO8T2XKC7GHDSYNAWTZ9L7YR" localSheetId="14" hidden="1">'[3]AMI P &amp; L'!#REF!</definedName>
    <definedName name="BEx7CO8T2XKC7GHDSYNAWTZ9L7YR" localSheetId="16" hidden="1">'[3]AMI P &amp; L'!#REF!</definedName>
    <definedName name="BEx7CO8T2XKC7GHDSYNAWTZ9L7YR" localSheetId="5" hidden="1">'[3]AMI P &amp; L'!#REF!</definedName>
    <definedName name="BEx7CO8T2XKC7GHDSYNAWTZ9L7YR" localSheetId="8" hidden="1">'[3]AMI P &amp; L'!#REF!</definedName>
    <definedName name="BEx7CO8T2XKC7GHDSYNAWTZ9L7YR" localSheetId="17" hidden="1">'[3]AMI P &amp; L'!#REF!</definedName>
    <definedName name="BEx7CO8T2XKC7GHDSYNAWTZ9L7YR" localSheetId="6" hidden="1">'[3]AMI P &amp; L'!#REF!</definedName>
    <definedName name="BEx7CO8T2XKC7GHDSYNAWTZ9L7YR" localSheetId="1" hidden="1">'[3]AMI P &amp; L'!#REF!</definedName>
    <definedName name="BEx7CO8T2XKC7GHDSYNAWTZ9L7YR" localSheetId="12" hidden="1">'[3]AMI P &amp; L'!#REF!</definedName>
    <definedName name="BEx7CO8T2XKC7GHDSYNAWTZ9L7YR" localSheetId="4" hidden="1">'[3]AMI P &amp; L'!#REF!</definedName>
    <definedName name="BEx7CO8T2XKC7GHDSYNAWTZ9L7YR" localSheetId="13" hidden="1">'[3]AMI P &amp; L'!#REF!</definedName>
    <definedName name="BEx7CO8T2XKC7GHDSYNAWTZ9L7YR" localSheetId="18" hidden="1">'[3]AMI P &amp; L'!#REF!</definedName>
    <definedName name="BEx7CO8T2XKC7GHDSYNAWTZ9L7YR" hidden="1">'[3]AMI P &amp; L'!#REF!</definedName>
    <definedName name="BEx7CW1CF00DO8A36UNC2X7K65C2" hidden="1">'[2]Reco Sheet for Fcast'!$G$2</definedName>
    <definedName name="BEx7CW6NFRL2P4XWP0MWHIYA97KF" hidden="1">'[2]Reco Sheet for Fcast'!$I$11:$J$11</definedName>
    <definedName name="BEx7D1VNJ8XHVTKH78XARJASWDJQ" localSheetId="3" hidden="1">#REF!</definedName>
    <definedName name="BEx7D1VNJ8XHVTKH78XARJASWDJQ" localSheetId="10" hidden="1">#REF!</definedName>
    <definedName name="BEx7D1VNJ8XHVTKH78XARJASWDJQ" localSheetId="9" hidden="1">#REF!</definedName>
    <definedName name="BEx7D1VNJ8XHVTKH78XARJASWDJQ" localSheetId="14" hidden="1">#REF!</definedName>
    <definedName name="BEx7D1VNJ8XHVTKH78XARJASWDJQ" localSheetId="16" hidden="1">#REF!</definedName>
    <definedName name="BEx7D1VNJ8XHVTKH78XARJASWDJQ" localSheetId="5" hidden="1">#REF!</definedName>
    <definedName name="BEx7D1VNJ8XHVTKH78XARJASWDJQ" localSheetId="8" hidden="1">#REF!</definedName>
    <definedName name="BEx7D1VNJ8XHVTKH78XARJASWDJQ" localSheetId="17" hidden="1">#REF!</definedName>
    <definedName name="BEx7D1VNJ8XHVTKH78XARJASWDJQ" localSheetId="6" hidden="1">#REF!</definedName>
    <definedName name="BEx7D1VNJ8XHVTKH78XARJASWDJQ" localSheetId="1" hidden="1">#REF!</definedName>
    <definedName name="BEx7D1VNJ8XHVTKH78XARJASWDJQ" localSheetId="12" hidden="1">#REF!</definedName>
    <definedName name="BEx7D1VNJ8XHVTKH78XARJASWDJQ" localSheetId="4" hidden="1">#REF!</definedName>
    <definedName name="BEx7D1VNJ8XHVTKH78XARJASWDJQ" localSheetId="13" hidden="1">#REF!</definedName>
    <definedName name="BEx7D1VNJ8XHVTKH78XARJASWDJQ" localSheetId="18" hidden="1">#REF!</definedName>
    <definedName name="BEx7D1VNJ8XHVTKH78XARJASWDJQ" hidden="1">#REF!</definedName>
    <definedName name="BEx7D5RWKRS4W71J4NZ6ZSFHPKFT" hidden="1">'[2]Reco Sheet for Fcast'!$F$15</definedName>
    <definedName name="BEx7D8H1TPOX1UN17QZYEV7Q58GA" hidden="1">'[2]Reco Sheet for Fcast'!$I$6:$J$6</definedName>
    <definedName name="BEx7DGF13H2074LRWFZQ45PZ6JPX" hidden="1">'[2]Reco Sheet for Fcast'!$I$9:$J$9</definedName>
    <definedName name="BEx7DKWUXEDIISSX4GDD4YYT887F" hidden="1">'[2]Reco Sheet for Fcast'!$I$8:$J$8</definedName>
    <definedName name="BEx7DMUYR2HC26WW7AOB1TULERMB" hidden="1">'[2]Reco Sheet for Fcast'!$I$12:$J$13</definedName>
    <definedName name="BEx7DVJTRV44IMJIBFXELE67SZ7S" hidden="1">'[2]Reco Sheet for Fcast'!$F$15</definedName>
    <definedName name="BEx7DVUMFCI5INHMVFIJ44RTTSTT" hidden="1">'[2]Reco Sheet for Fcast'!$F$7:$G$7</definedName>
    <definedName name="BEx7E2QT2U8THYOKBPXONB1B47WH" localSheetId="3" hidden="1">'[3]AMI P &amp; L'!#REF!</definedName>
    <definedName name="BEx7E2QT2U8THYOKBPXONB1B47WH" localSheetId="10" hidden="1">'[3]AMI P &amp; L'!#REF!</definedName>
    <definedName name="BEx7E2QT2U8THYOKBPXONB1B47WH" localSheetId="9" hidden="1">'[3]AMI P &amp; L'!#REF!</definedName>
    <definedName name="BEx7E2QT2U8THYOKBPXONB1B47WH" localSheetId="14" hidden="1">'[3]AMI P &amp; L'!#REF!</definedName>
    <definedName name="BEx7E2QT2U8THYOKBPXONB1B47WH" localSheetId="16" hidden="1">'[3]AMI P &amp; L'!#REF!</definedName>
    <definedName name="BEx7E2QT2U8THYOKBPXONB1B47WH" localSheetId="5" hidden="1">'[3]AMI P &amp; L'!#REF!</definedName>
    <definedName name="BEx7E2QT2U8THYOKBPXONB1B47WH" localSheetId="8" hidden="1">'[3]AMI P &amp; L'!#REF!</definedName>
    <definedName name="BEx7E2QT2U8THYOKBPXONB1B47WH" localSheetId="17" hidden="1">'[3]AMI P &amp; L'!#REF!</definedName>
    <definedName name="BEx7E2QT2U8THYOKBPXONB1B47WH" localSheetId="6" hidden="1">'[3]AMI P &amp; L'!#REF!</definedName>
    <definedName name="BEx7E2QT2U8THYOKBPXONB1B47WH" localSheetId="1" hidden="1">'[3]AMI P &amp; L'!#REF!</definedName>
    <definedName name="BEx7E2QT2U8THYOKBPXONB1B47WH" localSheetId="12" hidden="1">'[3]AMI P &amp; L'!#REF!</definedName>
    <definedName name="BEx7E2QT2U8THYOKBPXONB1B47WH" localSheetId="4" hidden="1">'[3]AMI P &amp; L'!#REF!</definedName>
    <definedName name="BEx7E2QT2U8THYOKBPXONB1B47WH" localSheetId="13" hidden="1">'[3]AMI P &amp; L'!#REF!</definedName>
    <definedName name="BEx7E2QT2U8THYOKBPXONB1B47WH" localSheetId="18" hidden="1">'[3]AMI P &amp; L'!#REF!</definedName>
    <definedName name="BEx7E2QT2U8THYOKBPXONB1B47WH" hidden="1">'[3]AMI P &amp; L'!#REF!</definedName>
    <definedName name="BEx7E5QP7W6UKO74F5Y0VJ741HS5" hidden="1">'[2]Reco Sheet for Fcast'!$I$11:$J$11</definedName>
    <definedName name="BEx7E66XF797M3VAMVIZK8WXZGRE" localSheetId="3" hidden="1">#REF!</definedName>
    <definedName name="BEx7E66XF797M3VAMVIZK8WXZGRE" localSheetId="10" hidden="1">#REF!</definedName>
    <definedName name="BEx7E66XF797M3VAMVIZK8WXZGRE" localSheetId="9" hidden="1">#REF!</definedName>
    <definedName name="BEx7E66XF797M3VAMVIZK8WXZGRE" localSheetId="14" hidden="1">#REF!</definedName>
    <definedName name="BEx7E66XF797M3VAMVIZK8WXZGRE" localSheetId="16" hidden="1">#REF!</definedName>
    <definedName name="BEx7E66XF797M3VAMVIZK8WXZGRE" localSheetId="5" hidden="1">#REF!</definedName>
    <definedName name="BEx7E66XF797M3VAMVIZK8WXZGRE" localSheetId="8" hidden="1">#REF!</definedName>
    <definedName name="BEx7E66XF797M3VAMVIZK8WXZGRE" localSheetId="17" hidden="1">#REF!</definedName>
    <definedName name="BEx7E66XF797M3VAMVIZK8WXZGRE" localSheetId="6" hidden="1">#REF!</definedName>
    <definedName name="BEx7E66XF797M3VAMVIZK8WXZGRE" localSheetId="1" hidden="1">#REF!</definedName>
    <definedName name="BEx7E66XF797M3VAMVIZK8WXZGRE" localSheetId="12" hidden="1">#REF!</definedName>
    <definedName name="BEx7E66XF797M3VAMVIZK8WXZGRE" localSheetId="4" hidden="1">#REF!</definedName>
    <definedName name="BEx7E66XF797M3VAMVIZK8WXZGRE" localSheetId="13" hidden="1">#REF!</definedName>
    <definedName name="BEx7E66XF797M3VAMVIZK8WXZGRE" localSheetId="18" hidden="1">#REF!</definedName>
    <definedName name="BEx7E66XF797M3VAMVIZK8WXZGRE" hidden="1">#REF!</definedName>
    <definedName name="BEx7E6N29HGH3I47AFB2DCS6MVS6" hidden="1">'[2]Reco Sheet for Fcast'!$G$2</definedName>
    <definedName name="BEx7EBA8IYHQKT7IQAOAML660SYA" hidden="1">'[2]Reco Sheet for Fcast'!$I$9:$J$9</definedName>
    <definedName name="BEx7EI6C8MCRZFEQYUBE5FSUTIHK" hidden="1">'[2]Reco Sheet for Fcast'!$F$8:$G$8</definedName>
    <definedName name="BEx7EI6DL1Z6UWLFBXAKVGZTKHWJ" localSheetId="3" hidden="1">'[3]AMI P &amp; L'!#REF!</definedName>
    <definedName name="BEx7EI6DL1Z6UWLFBXAKVGZTKHWJ" localSheetId="10" hidden="1">'[3]AMI P &amp; L'!#REF!</definedName>
    <definedName name="BEx7EI6DL1Z6UWLFBXAKVGZTKHWJ" localSheetId="9" hidden="1">'[3]AMI P &amp; L'!#REF!</definedName>
    <definedName name="BEx7EI6DL1Z6UWLFBXAKVGZTKHWJ" localSheetId="14" hidden="1">'[3]AMI P &amp; L'!#REF!</definedName>
    <definedName name="BEx7EI6DL1Z6UWLFBXAKVGZTKHWJ" localSheetId="16" hidden="1">'[3]AMI P &amp; L'!#REF!</definedName>
    <definedName name="BEx7EI6DL1Z6UWLFBXAKVGZTKHWJ" localSheetId="5" hidden="1">'[3]AMI P &amp; L'!#REF!</definedName>
    <definedName name="BEx7EI6DL1Z6UWLFBXAKVGZTKHWJ" localSheetId="8" hidden="1">'[3]AMI P &amp; L'!#REF!</definedName>
    <definedName name="BEx7EI6DL1Z6UWLFBXAKVGZTKHWJ" localSheetId="17" hidden="1">'[3]AMI P &amp; L'!#REF!</definedName>
    <definedName name="BEx7EI6DL1Z6UWLFBXAKVGZTKHWJ" localSheetId="6" hidden="1">'[3]AMI P &amp; L'!#REF!</definedName>
    <definedName name="BEx7EI6DL1Z6UWLFBXAKVGZTKHWJ" localSheetId="1" hidden="1">'[3]AMI P &amp; L'!#REF!</definedName>
    <definedName name="BEx7EI6DL1Z6UWLFBXAKVGZTKHWJ" localSheetId="12" hidden="1">'[3]AMI P &amp; L'!#REF!</definedName>
    <definedName name="BEx7EI6DL1Z6UWLFBXAKVGZTKHWJ" localSheetId="4" hidden="1">'[3]AMI P &amp; L'!#REF!</definedName>
    <definedName name="BEx7EI6DL1Z6UWLFBXAKVGZTKHWJ" localSheetId="13" hidden="1">'[3]AMI P &amp; L'!#REF!</definedName>
    <definedName name="BEx7EI6DL1Z6UWLFBXAKVGZTKHWJ" localSheetId="18" hidden="1">'[3]AMI P &amp; L'!#REF!</definedName>
    <definedName name="BEx7EI6DL1Z6UWLFBXAKVGZTKHWJ" hidden="1">'[3]AMI P &amp; L'!#REF!</definedName>
    <definedName name="BEx7EJZ3R80ES0ROU6ECA8B9SIBT" localSheetId="3" hidden="1">#REF!</definedName>
    <definedName name="BEx7EJZ3R80ES0ROU6ECA8B9SIBT" localSheetId="10" hidden="1">#REF!</definedName>
    <definedName name="BEx7EJZ3R80ES0ROU6ECA8B9SIBT" localSheetId="9" hidden="1">#REF!</definedName>
    <definedName name="BEx7EJZ3R80ES0ROU6ECA8B9SIBT" localSheetId="14" hidden="1">#REF!</definedName>
    <definedName name="BEx7EJZ3R80ES0ROU6ECA8B9SIBT" localSheetId="16" hidden="1">#REF!</definedName>
    <definedName name="BEx7EJZ3R80ES0ROU6ECA8B9SIBT" localSheetId="5" hidden="1">#REF!</definedName>
    <definedName name="BEx7EJZ3R80ES0ROU6ECA8B9SIBT" localSheetId="8" hidden="1">#REF!</definedName>
    <definedName name="BEx7EJZ3R80ES0ROU6ECA8B9SIBT" localSheetId="17" hidden="1">#REF!</definedName>
    <definedName name="BEx7EJZ3R80ES0ROU6ECA8B9SIBT" localSheetId="6" hidden="1">#REF!</definedName>
    <definedName name="BEx7EJZ3R80ES0ROU6ECA8B9SIBT" localSheetId="1" hidden="1">#REF!</definedName>
    <definedName name="BEx7EJZ3R80ES0ROU6ECA8B9SIBT" localSheetId="12" hidden="1">#REF!</definedName>
    <definedName name="BEx7EJZ3R80ES0ROU6ECA8B9SIBT" localSheetId="4" hidden="1">#REF!</definedName>
    <definedName name="BEx7EJZ3R80ES0ROU6ECA8B9SIBT" localSheetId="13" hidden="1">#REF!</definedName>
    <definedName name="BEx7EJZ3R80ES0ROU6ECA8B9SIBT" localSheetId="18" hidden="1">#REF!</definedName>
    <definedName name="BEx7EJZ3R80ES0ROU6ECA8B9SIBT" hidden="1">#REF!</definedName>
    <definedName name="BEx7EQKHX7GZYOLXRDU534TT4H64" hidden="1">'[2]Reco Sheet for Fcast'!$F$9:$G$9</definedName>
    <definedName name="BEx7ERM6499BJKCAJ9DPN8MU140B" hidden="1">'[4]Bud Mth'!$F$10:$G$10</definedName>
    <definedName name="BEx7ETV6L1TM7JSXJIGK3FC6RVZW" hidden="1">'[2]Reco Sheet for Fcast'!$F$11:$G$11</definedName>
    <definedName name="BEx7EYYLHMBYQTH6I377FCQS7CSX" hidden="1">'[2]Reco Sheet for Fcast'!$I$6:$J$6</definedName>
    <definedName name="BEx7FCLG1RYI2SNOU1Y2GQZNZSWA" hidden="1">'[2]Reco Sheet for Fcast'!$I$8:$J$8</definedName>
    <definedName name="BEx7FD1P2YDISQM4TTRYZB37K00O" hidden="1">'[4]Bud Mth'!$I$7:$J$7</definedName>
    <definedName name="BEx7FN32ZGWOAA4TTH79KINTDWR9" hidden="1">'[2]Reco Sheet for Fcast'!$F$9:$G$9</definedName>
    <definedName name="BEx7FNZGQ0VCWWF19YFCJLIX3Q9Z" localSheetId="3" hidden="1">#REF!</definedName>
    <definedName name="BEx7FNZGQ0VCWWF19YFCJLIX3Q9Z" localSheetId="10" hidden="1">#REF!</definedName>
    <definedName name="BEx7FNZGQ0VCWWF19YFCJLIX3Q9Z" localSheetId="9" hidden="1">#REF!</definedName>
    <definedName name="BEx7FNZGQ0VCWWF19YFCJLIX3Q9Z" localSheetId="14" hidden="1">#REF!</definedName>
    <definedName name="BEx7FNZGQ0VCWWF19YFCJLIX3Q9Z" localSheetId="16" hidden="1">#REF!</definedName>
    <definedName name="BEx7FNZGQ0VCWWF19YFCJLIX3Q9Z" localSheetId="5" hidden="1">#REF!</definedName>
    <definedName name="BEx7FNZGQ0VCWWF19YFCJLIX3Q9Z" localSheetId="8" hidden="1">#REF!</definedName>
    <definedName name="BEx7FNZGQ0VCWWF19YFCJLIX3Q9Z" localSheetId="17" hidden="1">#REF!</definedName>
    <definedName name="BEx7FNZGQ0VCWWF19YFCJLIX3Q9Z" localSheetId="6" hidden="1">#REF!</definedName>
    <definedName name="BEx7FNZGQ0VCWWF19YFCJLIX3Q9Z" localSheetId="1" hidden="1">#REF!</definedName>
    <definedName name="BEx7FNZGQ0VCWWF19YFCJLIX3Q9Z" localSheetId="12" hidden="1">#REF!</definedName>
    <definedName name="BEx7FNZGQ0VCWWF19YFCJLIX3Q9Z" localSheetId="4" hidden="1">#REF!</definedName>
    <definedName name="BEx7FNZGQ0VCWWF19YFCJLIX3Q9Z" localSheetId="13" hidden="1">#REF!</definedName>
    <definedName name="BEx7FNZGQ0VCWWF19YFCJLIX3Q9Z" localSheetId="18" hidden="1">#REF!</definedName>
    <definedName name="BEx7FNZGQ0VCWWF19YFCJLIX3Q9Z" hidden="1">#REF!</definedName>
    <definedName name="BEx7FOFQ7MR21UZFTP7X4HI7UWRR" localSheetId="3" hidden="1">#REF!</definedName>
    <definedName name="BEx7FOFQ7MR21UZFTP7X4HI7UWRR" localSheetId="10" hidden="1">#REF!</definedName>
    <definedName name="BEx7FOFQ7MR21UZFTP7X4HI7UWRR" localSheetId="9" hidden="1">#REF!</definedName>
    <definedName name="BEx7FOFQ7MR21UZFTP7X4HI7UWRR" localSheetId="14" hidden="1">#REF!</definedName>
    <definedName name="BEx7FOFQ7MR21UZFTP7X4HI7UWRR" localSheetId="16" hidden="1">#REF!</definedName>
    <definedName name="BEx7FOFQ7MR21UZFTP7X4HI7UWRR" localSheetId="5" hidden="1">#REF!</definedName>
    <definedName name="BEx7FOFQ7MR21UZFTP7X4HI7UWRR" localSheetId="8" hidden="1">#REF!</definedName>
    <definedName name="BEx7FOFQ7MR21UZFTP7X4HI7UWRR" localSheetId="17" hidden="1">#REF!</definedName>
    <definedName name="BEx7FOFQ7MR21UZFTP7X4HI7UWRR" localSheetId="6" hidden="1">#REF!</definedName>
    <definedName name="BEx7FOFQ7MR21UZFTP7X4HI7UWRR" localSheetId="1" hidden="1">#REF!</definedName>
    <definedName name="BEx7FOFQ7MR21UZFTP7X4HI7UWRR" localSheetId="12" hidden="1">#REF!</definedName>
    <definedName name="BEx7FOFQ7MR21UZFTP7X4HI7UWRR" localSheetId="4" hidden="1">#REF!</definedName>
    <definedName name="BEx7FOFQ7MR21UZFTP7X4HI7UWRR" localSheetId="13" hidden="1">#REF!</definedName>
    <definedName name="BEx7FOFQ7MR21UZFTP7X4HI7UWRR" localSheetId="18" hidden="1">#REF!</definedName>
    <definedName name="BEx7FOFQ7MR21UZFTP7X4HI7UWRR" hidden="1">#REF!</definedName>
    <definedName name="BEx7G82CKM3NIY1PHNFK28M09PCH" hidden="1">'[2]Reco Sheet for Fcast'!$I$7:$J$7</definedName>
    <definedName name="BEx7GR3ENYWRXXS5IT0UMEGOLGUH" hidden="1">'[2]Reco Sheet for Fcast'!$F$15</definedName>
    <definedName name="BEx7GSAL6P7TASL8MB63RFST1LJL" hidden="1">'[2]Reco Sheet for Fcast'!$I$10:$J$10</definedName>
    <definedName name="BEx7GTN79OJWGSCA62UELE41F0A6" hidden="1">'[2]Reco Sheet for Fcast'!$E$1</definedName>
    <definedName name="BEx7GVL9Q9Y42HM9J5HS29C2THLZ" localSheetId="3" hidden="1">#REF!</definedName>
    <definedName name="BEx7GVL9Q9Y42HM9J5HS29C2THLZ" localSheetId="10" hidden="1">#REF!</definedName>
    <definedName name="BEx7GVL9Q9Y42HM9J5HS29C2THLZ" localSheetId="9" hidden="1">#REF!</definedName>
    <definedName name="BEx7GVL9Q9Y42HM9J5HS29C2THLZ" localSheetId="14" hidden="1">#REF!</definedName>
    <definedName name="BEx7GVL9Q9Y42HM9J5HS29C2THLZ" localSheetId="16" hidden="1">#REF!</definedName>
    <definedName name="BEx7GVL9Q9Y42HM9J5HS29C2THLZ" localSheetId="5" hidden="1">#REF!</definedName>
    <definedName name="BEx7GVL9Q9Y42HM9J5HS29C2THLZ" localSheetId="8" hidden="1">#REF!</definedName>
    <definedName name="BEx7GVL9Q9Y42HM9J5HS29C2THLZ" localSheetId="17" hidden="1">#REF!</definedName>
    <definedName name="BEx7GVL9Q9Y42HM9J5HS29C2THLZ" localSheetId="6" hidden="1">#REF!</definedName>
    <definedName name="BEx7GVL9Q9Y42HM9J5HS29C2THLZ" localSheetId="1" hidden="1">#REF!</definedName>
    <definedName name="BEx7GVL9Q9Y42HM9J5HS29C2THLZ" localSheetId="12" hidden="1">#REF!</definedName>
    <definedName name="BEx7GVL9Q9Y42HM9J5HS29C2THLZ" localSheetId="4" hidden="1">#REF!</definedName>
    <definedName name="BEx7GVL9Q9Y42HM9J5HS29C2THLZ" localSheetId="13" hidden="1">#REF!</definedName>
    <definedName name="BEx7GVL9Q9Y42HM9J5HS29C2THLZ" localSheetId="18" hidden="1">#REF!</definedName>
    <definedName name="BEx7GVL9Q9Y42HM9J5HS29C2THLZ" hidden="1">#REF!</definedName>
    <definedName name="BEx7H0JD6I5I8WQLLWOYWY5YWPQE" hidden="1">'[2]Reco Sheet for Fcast'!$I$11:$J$11</definedName>
    <definedName name="BEx7H14XCXH7WEXEY1HVO53A6AGH" hidden="1">'[2]Reco Sheet for Fcast'!$F$15</definedName>
    <definedName name="BEx7HGVBEF4LEIF6RC14N3PSU461" hidden="1">'[2]Reco Sheet for Fcast'!$I$10:$J$10</definedName>
    <definedName name="BEx7HL7W9TZ7FC8JOMGNE06BJAQG" localSheetId="3" hidden="1">#REF!</definedName>
    <definedName name="BEx7HL7W9TZ7FC8JOMGNE06BJAQG" localSheetId="10" hidden="1">#REF!</definedName>
    <definedName name="BEx7HL7W9TZ7FC8JOMGNE06BJAQG" localSheetId="9" hidden="1">#REF!</definedName>
    <definedName name="BEx7HL7W9TZ7FC8JOMGNE06BJAQG" localSheetId="14" hidden="1">#REF!</definedName>
    <definedName name="BEx7HL7W9TZ7FC8JOMGNE06BJAQG" localSheetId="16" hidden="1">#REF!</definedName>
    <definedName name="BEx7HL7W9TZ7FC8JOMGNE06BJAQG" localSheetId="5" hidden="1">#REF!</definedName>
    <definedName name="BEx7HL7W9TZ7FC8JOMGNE06BJAQG" localSheetId="8" hidden="1">#REF!</definedName>
    <definedName name="BEx7HL7W9TZ7FC8JOMGNE06BJAQG" localSheetId="17" hidden="1">#REF!</definedName>
    <definedName name="BEx7HL7W9TZ7FC8JOMGNE06BJAQG" localSheetId="6" hidden="1">#REF!</definedName>
    <definedName name="BEx7HL7W9TZ7FC8JOMGNE06BJAQG" localSheetId="1" hidden="1">#REF!</definedName>
    <definedName name="BEx7HL7W9TZ7FC8JOMGNE06BJAQG" localSheetId="12" hidden="1">#REF!</definedName>
    <definedName name="BEx7HL7W9TZ7FC8JOMGNE06BJAQG" localSheetId="4" hidden="1">#REF!</definedName>
    <definedName name="BEx7HL7W9TZ7FC8JOMGNE06BJAQG" localSheetId="13" hidden="1">#REF!</definedName>
    <definedName name="BEx7HL7W9TZ7FC8JOMGNE06BJAQG" localSheetId="18" hidden="1">#REF!</definedName>
    <definedName name="BEx7HL7W9TZ7FC8JOMGNE06BJAQG" hidden="1">#REF!</definedName>
    <definedName name="BEx7HQ5T9FZ42QWS09UO4DT42Y0R" hidden="1">'[2]Reco Sheet for Fcast'!$I$11:$J$11</definedName>
    <definedName name="BEx7HRCZE3CVGON1HV07MT5MNDZ3" hidden="1">'[2]Reco Sheet for Fcast'!$F$9:$G$9</definedName>
    <definedName name="BEx7HWGE2CANG5M17X4C8YNC3N8F" hidden="1">'[2]Reco Sheet for Fcast'!$I$6:$J$6</definedName>
    <definedName name="BEx7I6CGOHKENN6FQSZ71W7YMB9C" localSheetId="3" hidden="1">#REF!</definedName>
    <definedName name="BEx7I6CGOHKENN6FQSZ71W7YMB9C" localSheetId="10" hidden="1">#REF!</definedName>
    <definedName name="BEx7I6CGOHKENN6FQSZ71W7YMB9C" localSheetId="9" hidden="1">#REF!</definedName>
    <definedName name="BEx7I6CGOHKENN6FQSZ71W7YMB9C" localSheetId="14" hidden="1">#REF!</definedName>
    <definedName name="BEx7I6CGOHKENN6FQSZ71W7YMB9C" localSheetId="16" hidden="1">#REF!</definedName>
    <definedName name="BEx7I6CGOHKENN6FQSZ71W7YMB9C" localSheetId="5" hidden="1">#REF!</definedName>
    <definedName name="BEx7I6CGOHKENN6FQSZ71W7YMB9C" localSheetId="8" hidden="1">#REF!</definedName>
    <definedName name="BEx7I6CGOHKENN6FQSZ71W7YMB9C" localSheetId="17" hidden="1">#REF!</definedName>
    <definedName name="BEx7I6CGOHKENN6FQSZ71W7YMB9C" localSheetId="6" hidden="1">#REF!</definedName>
    <definedName name="BEx7I6CGOHKENN6FQSZ71W7YMB9C" localSheetId="1" hidden="1">#REF!</definedName>
    <definedName name="BEx7I6CGOHKENN6FQSZ71W7YMB9C" localSheetId="12" hidden="1">#REF!</definedName>
    <definedName name="BEx7I6CGOHKENN6FQSZ71W7YMB9C" localSheetId="4" hidden="1">#REF!</definedName>
    <definedName name="BEx7I6CGOHKENN6FQSZ71W7YMB9C" localSheetId="13" hidden="1">#REF!</definedName>
    <definedName name="BEx7I6CGOHKENN6FQSZ71W7YMB9C" localSheetId="18" hidden="1">#REF!</definedName>
    <definedName name="BEx7I6CGOHKENN6FQSZ71W7YMB9C" hidden="1">#REF!</definedName>
    <definedName name="BEx7IBVYN47SFZIA0K4MDKQZNN9V" hidden="1">'[2]Reco Sheet for Fcast'!$I$8:$J$8</definedName>
    <definedName name="BEx7IV2IJ5WT7UC0UG7WP0WF2JZI" hidden="1">'[2]Reco Sheet for Fcast'!$F$10:$G$10</definedName>
    <definedName name="BEx7IXGU74GE5E4S6W4Z13AR092Y" hidden="1">'[2]Reco Sheet for Fcast'!$G$2</definedName>
    <definedName name="BEx7J4YL8Q3BI1MLH16YYQ18IJRD" hidden="1">'[2]Reco Sheet for Fcast'!$H$2:$I$2</definedName>
    <definedName name="BEx7JH3HGBPI07OHZ5LFYK0UFZQR" hidden="1">'[2]Reco Sheet for Fcast'!$I$8:$J$8</definedName>
    <definedName name="BEx7JV194190CNM6WWGQ3UBJ3CHH" hidden="1">'[2]Reco Sheet for Fcast'!$I$9:$J$9</definedName>
    <definedName name="BEx7JW2YB57L6MPYI5CXCAC5VO24" localSheetId="3" hidden="1">#REF!</definedName>
    <definedName name="BEx7JW2YB57L6MPYI5CXCAC5VO24" localSheetId="10" hidden="1">#REF!</definedName>
    <definedName name="BEx7JW2YB57L6MPYI5CXCAC5VO24" localSheetId="9" hidden="1">#REF!</definedName>
    <definedName name="BEx7JW2YB57L6MPYI5CXCAC5VO24" localSheetId="14" hidden="1">#REF!</definedName>
    <definedName name="BEx7JW2YB57L6MPYI5CXCAC5VO24" localSheetId="16" hidden="1">#REF!</definedName>
    <definedName name="BEx7JW2YB57L6MPYI5CXCAC5VO24" localSheetId="5" hidden="1">#REF!</definedName>
    <definedName name="BEx7JW2YB57L6MPYI5CXCAC5VO24" localSheetId="8" hidden="1">#REF!</definedName>
    <definedName name="BEx7JW2YB57L6MPYI5CXCAC5VO24" localSheetId="17" hidden="1">#REF!</definedName>
    <definedName name="BEx7JW2YB57L6MPYI5CXCAC5VO24" localSheetId="6" hidden="1">#REF!</definedName>
    <definedName name="BEx7JW2YB57L6MPYI5CXCAC5VO24" localSheetId="1" hidden="1">#REF!</definedName>
    <definedName name="BEx7JW2YB57L6MPYI5CXCAC5VO24" localSheetId="12" hidden="1">#REF!</definedName>
    <definedName name="BEx7JW2YB57L6MPYI5CXCAC5VO24" localSheetId="4" hidden="1">#REF!</definedName>
    <definedName name="BEx7JW2YB57L6MPYI5CXCAC5VO24" localSheetId="13" hidden="1">#REF!</definedName>
    <definedName name="BEx7JW2YB57L6MPYI5CXCAC5VO24" localSheetId="18" hidden="1">#REF!</definedName>
    <definedName name="BEx7JW2YB57L6MPYI5CXCAC5VO24" hidden="1">#REF!</definedName>
    <definedName name="BEx7K7GZ607XQOGB81A1HINBTGOZ" hidden="1">'[2]Reco Sheet for Fcast'!$I$8:$J$8</definedName>
    <definedName name="BEx7KEYPBDXSNROH8M6CDCBN6B50" hidden="1">'[2]Reco Sheet for Fcast'!$I$2</definedName>
    <definedName name="BEx7KSAS8BZT6H8OQCZ5DNSTMO07" hidden="1">'[2]Reco Sheet for Fcast'!$K$2</definedName>
    <definedName name="BEx7KWHTBD21COXVI4HNEQH0Z3L8" hidden="1">'[2]Reco Sheet for Fcast'!$I$8:$J$8</definedName>
    <definedName name="BEx7KXUGRMRSUXCM97Z7VRZQ9JH2" hidden="1">'[2]Reco Sheet for Fcast'!$F$9:$G$9</definedName>
    <definedName name="BEx7L5C6U8MP6IZ67BD649WQYJEK" hidden="1">'[2]Reco Sheet for Fcast'!$F$6:$G$6</definedName>
    <definedName name="BEx7L8HEYEVTATR0OG5JJO647KNI" hidden="1">'[2]Reco Sheet for Fcast'!$F$10:$G$10</definedName>
    <definedName name="BEx7L8XOV64OMS15ZFURFEUXLMWF" hidden="1">'[2]Reco Sheet for Fcast'!$F$15</definedName>
    <definedName name="BEx7LRNWHYRP8KY04FDJ7BHTLOMC" localSheetId="3" hidden="1">#REF!</definedName>
    <definedName name="BEx7LRNWHYRP8KY04FDJ7BHTLOMC" localSheetId="10" hidden="1">#REF!</definedName>
    <definedName name="BEx7LRNWHYRP8KY04FDJ7BHTLOMC" localSheetId="9" hidden="1">#REF!</definedName>
    <definedName name="BEx7LRNWHYRP8KY04FDJ7BHTLOMC" localSheetId="14" hidden="1">#REF!</definedName>
    <definedName name="BEx7LRNWHYRP8KY04FDJ7BHTLOMC" localSheetId="16" hidden="1">#REF!</definedName>
    <definedName name="BEx7LRNWHYRP8KY04FDJ7BHTLOMC" localSheetId="5" hidden="1">#REF!</definedName>
    <definedName name="BEx7LRNWHYRP8KY04FDJ7BHTLOMC" localSheetId="8" hidden="1">#REF!</definedName>
    <definedName name="BEx7LRNWHYRP8KY04FDJ7BHTLOMC" localSheetId="17" hidden="1">#REF!</definedName>
    <definedName name="BEx7LRNWHYRP8KY04FDJ7BHTLOMC" localSheetId="6" hidden="1">#REF!</definedName>
    <definedName name="BEx7LRNWHYRP8KY04FDJ7BHTLOMC" localSheetId="1" hidden="1">#REF!</definedName>
    <definedName name="BEx7LRNWHYRP8KY04FDJ7BHTLOMC" localSheetId="12" hidden="1">#REF!</definedName>
    <definedName name="BEx7LRNWHYRP8KY04FDJ7BHTLOMC" localSheetId="4" hidden="1">#REF!</definedName>
    <definedName name="BEx7LRNWHYRP8KY04FDJ7BHTLOMC" localSheetId="13" hidden="1">#REF!</definedName>
    <definedName name="BEx7LRNWHYRP8KY04FDJ7BHTLOMC" localSheetId="18" hidden="1">#REF!</definedName>
    <definedName name="BEx7LRNWHYRP8KY04FDJ7BHTLOMC" hidden="1">#REF!</definedName>
    <definedName name="BEx7M31Y2N8JAG2EB1IU8NFLF3KM" localSheetId="3" hidden="1">#REF!</definedName>
    <definedName name="BEx7M31Y2N8JAG2EB1IU8NFLF3KM" localSheetId="10" hidden="1">#REF!</definedName>
    <definedName name="BEx7M31Y2N8JAG2EB1IU8NFLF3KM" localSheetId="9" hidden="1">#REF!</definedName>
    <definedName name="BEx7M31Y2N8JAG2EB1IU8NFLF3KM" localSheetId="14" hidden="1">#REF!</definedName>
    <definedName name="BEx7M31Y2N8JAG2EB1IU8NFLF3KM" localSheetId="16" hidden="1">#REF!</definedName>
    <definedName name="BEx7M31Y2N8JAG2EB1IU8NFLF3KM" localSheetId="5" hidden="1">#REF!</definedName>
    <definedName name="BEx7M31Y2N8JAG2EB1IU8NFLF3KM" localSheetId="8" hidden="1">#REF!</definedName>
    <definedName name="BEx7M31Y2N8JAG2EB1IU8NFLF3KM" localSheetId="17" hidden="1">#REF!</definedName>
    <definedName name="BEx7M31Y2N8JAG2EB1IU8NFLF3KM" localSheetId="6" hidden="1">#REF!</definedName>
    <definedName name="BEx7M31Y2N8JAG2EB1IU8NFLF3KM" localSheetId="1" hidden="1">#REF!</definedName>
    <definedName name="BEx7M31Y2N8JAG2EB1IU8NFLF3KM" localSheetId="12" hidden="1">#REF!</definedName>
    <definedName name="BEx7M31Y2N8JAG2EB1IU8NFLF3KM" localSheetId="4" hidden="1">#REF!</definedName>
    <definedName name="BEx7M31Y2N8JAG2EB1IU8NFLF3KM" localSheetId="13" hidden="1">#REF!</definedName>
    <definedName name="BEx7M31Y2N8JAG2EB1IU8NFLF3KM" localSheetId="18" hidden="1">#REF!</definedName>
    <definedName name="BEx7M31Y2N8JAG2EB1IU8NFLF3KM" hidden="1">#REF!</definedName>
    <definedName name="BEx7MAUI1JJFDIJGDW4RWY5384LY" hidden="1">'[2]Reco Sheet for Fcast'!$G$2</definedName>
    <definedName name="BEx7MJZO3UKAMJ53UWOJ5ZD4GGMQ" hidden="1">'[2]Reco Sheet for Fcast'!$I$11:$J$11</definedName>
    <definedName name="BEx7MT4MFNXIVQGAT6D971GZW7CA" hidden="1">'[2]Reco Sheet for Fcast'!$I$8:$J$8</definedName>
    <definedName name="BEx7NFB22WBK00BOG2H7GYRN05R1" hidden="1">'[4]Bud Mth'!$F$9:$G$9</definedName>
    <definedName name="BEx7NI062THZAM6I8AJWTFJL91CS" hidden="1">'[2]Reco Sheet for Fcast'!$F$8:$G$8</definedName>
    <definedName name="BEx8ZRLGUR6D7DSDJNOT3MGNPIHT" localSheetId="3" hidden="1">'[5]Capital orders'!#REF!</definedName>
    <definedName name="BEx8ZRLGUR6D7DSDJNOT3MGNPIHT" localSheetId="10" hidden="1">'[5]Capital orders'!#REF!</definedName>
    <definedName name="BEx8ZRLGUR6D7DSDJNOT3MGNPIHT" localSheetId="9" hidden="1">'[5]Capital orders'!#REF!</definedName>
    <definedName name="BEx8ZRLGUR6D7DSDJNOT3MGNPIHT" localSheetId="14" hidden="1">'[5]Capital orders'!#REF!</definedName>
    <definedName name="BEx8ZRLGUR6D7DSDJNOT3MGNPIHT" localSheetId="16" hidden="1">'[5]Capital orders'!#REF!</definedName>
    <definedName name="BEx8ZRLGUR6D7DSDJNOT3MGNPIHT" localSheetId="5" hidden="1">'[5]Capital orders'!#REF!</definedName>
    <definedName name="BEx8ZRLGUR6D7DSDJNOT3MGNPIHT" localSheetId="8" hidden="1">'[5]Capital orders'!#REF!</definedName>
    <definedName name="BEx8ZRLGUR6D7DSDJNOT3MGNPIHT" localSheetId="17" hidden="1">'[5]Capital orders'!#REF!</definedName>
    <definedName name="BEx8ZRLGUR6D7DSDJNOT3MGNPIHT" localSheetId="6" hidden="1">'[5]Capital orders'!#REF!</definedName>
    <definedName name="BEx8ZRLGUR6D7DSDJNOT3MGNPIHT" localSheetId="1" hidden="1">'[5]Capital orders'!#REF!</definedName>
    <definedName name="BEx8ZRLGUR6D7DSDJNOT3MGNPIHT" localSheetId="12" hidden="1">'[5]Capital orders'!#REF!</definedName>
    <definedName name="BEx8ZRLGUR6D7DSDJNOT3MGNPIHT" localSheetId="4" hidden="1">'[5]Capital orders'!#REF!</definedName>
    <definedName name="BEx8ZRLGUR6D7DSDJNOT3MGNPIHT" localSheetId="13" hidden="1">'[5]Capital orders'!#REF!</definedName>
    <definedName name="BEx8ZRLGUR6D7DSDJNOT3MGNPIHT" localSheetId="18" hidden="1">'[5]Capital orders'!#REF!</definedName>
    <definedName name="BEx8ZRLGUR6D7DSDJNOT3MGNPIHT" hidden="1">'[5]Capital orders'!#REF!</definedName>
    <definedName name="BEx900ACZ0V1VYSC0W43QEUHOVZS" hidden="1">'[2]Reco Sheet for Fcast'!$F$10:$G$10</definedName>
    <definedName name="BEx904S75BPRYMHF0083JF7ES4NG" hidden="1">'[2]Reco Sheet for Fcast'!$I$11:$J$11</definedName>
    <definedName name="BEx90HDD4RWF7JZGA8GCGG7D63MG" hidden="1">'[2]Reco Sheet for Fcast'!$I$7:$J$7</definedName>
    <definedName name="BEx90LPR7EPY9B2HQPUT8UY7S0EO" hidden="1">'[2]Reco Sheet for Fcast'!$F$11:$G$11</definedName>
    <definedName name="BEx90VGH5H09ON2QXYC9WIIEU98T" hidden="1">'[2]Reco Sheet for Fcast'!$H$2:$I$2</definedName>
    <definedName name="BEx9175B70QXYAU5A8DJPGZQ46L9" hidden="1">'[2]Reco Sheet for Fcast'!$F$10:$G$10</definedName>
    <definedName name="BEx91AQQRTV87AO27VWHSFZAD4ZR" hidden="1">'[2]Reco Sheet for Fcast'!$F$10:$G$10</definedName>
    <definedName name="BEx91L8FLL5CWLA2CDHKCOMGVDZN" hidden="1">'[2]Reco Sheet for Fcast'!$H$2:$I$2</definedName>
    <definedName name="BEx91OTVH9ZDBC3QTORU8RZX4EOC" hidden="1">'[2]Reco Sheet for Fcast'!$I$7:$J$7</definedName>
    <definedName name="BEx91QH5JRZKQP1GPN2SQMR3CKAG" localSheetId="3" hidden="1">'[3]AMI P &amp; L'!#REF!</definedName>
    <definedName name="BEx91QH5JRZKQP1GPN2SQMR3CKAG" localSheetId="10" hidden="1">'[3]AMI P &amp; L'!#REF!</definedName>
    <definedName name="BEx91QH5JRZKQP1GPN2SQMR3CKAG" localSheetId="9" hidden="1">'[3]AMI P &amp; L'!#REF!</definedName>
    <definedName name="BEx91QH5JRZKQP1GPN2SQMR3CKAG" localSheetId="14" hidden="1">'[3]AMI P &amp; L'!#REF!</definedName>
    <definedName name="BEx91QH5JRZKQP1GPN2SQMR3CKAG" localSheetId="16" hidden="1">'[3]AMI P &amp; L'!#REF!</definedName>
    <definedName name="BEx91QH5JRZKQP1GPN2SQMR3CKAG" localSheetId="5" hidden="1">'[3]AMI P &amp; L'!#REF!</definedName>
    <definedName name="BEx91QH5JRZKQP1GPN2SQMR3CKAG" localSheetId="8" hidden="1">'[3]AMI P &amp; L'!#REF!</definedName>
    <definedName name="BEx91QH5JRZKQP1GPN2SQMR3CKAG" localSheetId="17" hidden="1">'[3]AMI P &amp; L'!#REF!</definedName>
    <definedName name="BEx91QH5JRZKQP1GPN2SQMR3CKAG" localSheetId="6" hidden="1">'[3]AMI P &amp; L'!#REF!</definedName>
    <definedName name="BEx91QH5JRZKQP1GPN2SQMR3CKAG" localSheetId="1" hidden="1">'[3]AMI P &amp; L'!#REF!</definedName>
    <definedName name="BEx91QH5JRZKQP1GPN2SQMR3CKAG" localSheetId="12" hidden="1">'[3]AMI P &amp; L'!#REF!</definedName>
    <definedName name="BEx91QH5JRZKQP1GPN2SQMR3CKAG" localSheetId="4" hidden="1">'[3]AMI P &amp; L'!#REF!</definedName>
    <definedName name="BEx91QH5JRZKQP1GPN2SQMR3CKAG" localSheetId="13" hidden="1">'[3]AMI P &amp; L'!#REF!</definedName>
    <definedName name="BEx91QH5JRZKQP1GPN2SQMR3CKAG" localSheetId="18" hidden="1">'[3]AMI P &amp; L'!#REF!</definedName>
    <definedName name="BEx91QH5JRZKQP1GPN2SQMR3CKAG" hidden="1">'[3]AMI P &amp; L'!#REF!</definedName>
    <definedName name="BEx91ROALDNHO7FI4X8L61RH4UJE" localSheetId="3" hidden="1">'[3]AMI P &amp; L'!#REF!</definedName>
    <definedName name="BEx91ROALDNHO7FI4X8L61RH4UJE" localSheetId="10" hidden="1">'[3]AMI P &amp; L'!#REF!</definedName>
    <definedName name="BEx91ROALDNHO7FI4X8L61RH4UJE" localSheetId="9" hidden="1">'[3]AMI P &amp; L'!#REF!</definedName>
    <definedName name="BEx91ROALDNHO7FI4X8L61RH4UJE" localSheetId="14" hidden="1">'[3]AMI P &amp; L'!#REF!</definedName>
    <definedName name="BEx91ROALDNHO7FI4X8L61RH4UJE" localSheetId="16" hidden="1">'[3]AMI P &amp; L'!#REF!</definedName>
    <definedName name="BEx91ROALDNHO7FI4X8L61RH4UJE" localSheetId="5" hidden="1">'[3]AMI P &amp; L'!#REF!</definedName>
    <definedName name="BEx91ROALDNHO7FI4X8L61RH4UJE" localSheetId="8" hidden="1">'[3]AMI P &amp; L'!#REF!</definedName>
    <definedName name="BEx91ROALDNHO7FI4X8L61RH4UJE" localSheetId="17" hidden="1">'[3]AMI P &amp; L'!#REF!</definedName>
    <definedName name="BEx91ROALDNHO7FI4X8L61RH4UJE" localSheetId="6" hidden="1">'[3]AMI P &amp; L'!#REF!</definedName>
    <definedName name="BEx91ROALDNHO7FI4X8L61RH4UJE" localSheetId="1" hidden="1">'[3]AMI P &amp; L'!#REF!</definedName>
    <definedName name="BEx91ROALDNHO7FI4X8L61RH4UJE" localSheetId="12" hidden="1">'[3]AMI P &amp; L'!#REF!</definedName>
    <definedName name="BEx91ROALDNHO7FI4X8L61RH4UJE" localSheetId="4" hidden="1">'[3]AMI P &amp; L'!#REF!</definedName>
    <definedName name="BEx91ROALDNHO7FI4X8L61RH4UJE" localSheetId="13" hidden="1">'[3]AMI P &amp; L'!#REF!</definedName>
    <definedName name="BEx91ROALDNHO7FI4X8L61RH4UJE" localSheetId="18" hidden="1">'[3]AMI P &amp; L'!#REF!</definedName>
    <definedName name="BEx91ROALDNHO7FI4X8L61RH4UJE" hidden="1">'[3]AMI P &amp; L'!#REF!</definedName>
    <definedName name="BEx91TMID71GVYH0U16QM1RV3PX0" hidden="1">'[2]Reco Sheet for Fcast'!$I$9:$J$9</definedName>
    <definedName name="BEx91VF2D78PAF337E3L2L81K9W2" hidden="1">'[2]Reco Sheet for Fcast'!$H$2:$I$2</definedName>
    <definedName name="BEx921PNZ46VORG2VRMWREWIC0SE" hidden="1">'[2]Reco Sheet for Fcast'!$I$8:$J$8</definedName>
    <definedName name="BEx926YKM8TTG7PUO1UYIDCBXTWU" localSheetId="3" hidden="1">#REF!</definedName>
    <definedName name="BEx926YKM8TTG7PUO1UYIDCBXTWU" localSheetId="10" hidden="1">#REF!</definedName>
    <definedName name="BEx926YKM8TTG7PUO1UYIDCBXTWU" localSheetId="9" hidden="1">#REF!</definedName>
    <definedName name="BEx926YKM8TTG7PUO1UYIDCBXTWU" localSheetId="14" hidden="1">#REF!</definedName>
    <definedName name="BEx926YKM8TTG7PUO1UYIDCBXTWU" localSheetId="16" hidden="1">#REF!</definedName>
    <definedName name="BEx926YKM8TTG7PUO1UYIDCBXTWU" localSheetId="5" hidden="1">#REF!</definedName>
    <definedName name="BEx926YKM8TTG7PUO1UYIDCBXTWU" localSheetId="8" hidden="1">#REF!</definedName>
    <definedName name="BEx926YKM8TTG7PUO1UYIDCBXTWU" localSheetId="17" hidden="1">#REF!</definedName>
    <definedName name="BEx926YKM8TTG7PUO1UYIDCBXTWU" localSheetId="6" hidden="1">#REF!</definedName>
    <definedName name="BEx926YKM8TTG7PUO1UYIDCBXTWU" localSheetId="1" hidden="1">#REF!</definedName>
    <definedName name="BEx926YKM8TTG7PUO1UYIDCBXTWU" localSheetId="12" hidden="1">#REF!</definedName>
    <definedName name="BEx926YKM8TTG7PUO1UYIDCBXTWU" localSheetId="4" hidden="1">#REF!</definedName>
    <definedName name="BEx926YKM8TTG7PUO1UYIDCBXTWU" localSheetId="13" hidden="1">#REF!</definedName>
    <definedName name="BEx926YKM8TTG7PUO1UYIDCBXTWU" localSheetId="18" hidden="1">#REF!</definedName>
    <definedName name="BEx926YKM8TTG7PUO1UYIDCBXTWU" hidden="1">#REF!</definedName>
    <definedName name="BEx92DPEKL5WM5A3CN8674JI0PR3" hidden="1">'[2]Reco Sheet for Fcast'!$F$8:$G$8</definedName>
    <definedName name="BEx92ER2RMY93TZK0D9L9T3H0GI5" hidden="1">'[2]Reco Sheet for Fcast'!$K$2</definedName>
    <definedName name="BEx92FI04PJT4LI23KKIHRXWJDTT" hidden="1">'[2]Reco Sheet for Fcast'!$F$9:$G$9</definedName>
    <definedName name="BEx92HR14HQ9D5JXCSPA4SS4RT62" hidden="1">'[2]Reco Sheet for Fcast'!$F$11:$G$11</definedName>
    <definedName name="BEx92HWA2D6A5EX9MFG68G0NOMSN" hidden="1">'[2]Reco Sheet for Fcast'!$I$10:$J$10</definedName>
    <definedName name="BEx92JZTWI2NV5R3DXEP4NS1NVLT" hidden="1">'[2]Reco Sheet for Fcast'!$I$11:$J$11</definedName>
    <definedName name="BEx92PUBDIXAU1FW5ZAXECMAU0LN" hidden="1">'[2]Reco Sheet for Fcast'!$K$2</definedName>
    <definedName name="BEx92S8MHFFIVRQ2YSHZNQGOFUHD" hidden="1">'[2]Reco Sheet for Fcast'!$F$15</definedName>
    <definedName name="BEx92VOMR5U4BPW19GODTNNQPLQS" localSheetId="3" hidden="1">#REF!</definedName>
    <definedName name="BEx92VOMR5U4BPW19GODTNNQPLQS" localSheetId="10" hidden="1">#REF!</definedName>
    <definedName name="BEx92VOMR5U4BPW19GODTNNQPLQS" localSheetId="9" hidden="1">#REF!</definedName>
    <definedName name="BEx92VOMR5U4BPW19GODTNNQPLQS" localSheetId="14" hidden="1">#REF!</definedName>
    <definedName name="BEx92VOMR5U4BPW19GODTNNQPLQS" localSheetId="16" hidden="1">#REF!</definedName>
    <definedName name="BEx92VOMR5U4BPW19GODTNNQPLQS" localSheetId="5" hidden="1">#REF!</definedName>
    <definedName name="BEx92VOMR5U4BPW19GODTNNQPLQS" localSheetId="8" hidden="1">#REF!</definedName>
    <definedName name="BEx92VOMR5U4BPW19GODTNNQPLQS" localSheetId="17" hidden="1">#REF!</definedName>
    <definedName name="BEx92VOMR5U4BPW19GODTNNQPLQS" localSheetId="6" hidden="1">#REF!</definedName>
    <definedName name="BEx92VOMR5U4BPW19GODTNNQPLQS" localSheetId="1" hidden="1">#REF!</definedName>
    <definedName name="BEx92VOMR5U4BPW19GODTNNQPLQS" localSheetId="12" hidden="1">#REF!</definedName>
    <definedName name="BEx92VOMR5U4BPW19GODTNNQPLQS" localSheetId="4" hidden="1">#REF!</definedName>
    <definedName name="BEx92VOMR5U4BPW19GODTNNQPLQS" localSheetId="13" hidden="1">#REF!</definedName>
    <definedName name="BEx92VOMR5U4BPW19GODTNNQPLQS" localSheetId="18" hidden="1">#REF!</definedName>
    <definedName name="BEx92VOMR5U4BPW19GODTNNQPLQS" hidden="1">#REF!</definedName>
    <definedName name="BEx92YOIWN6IEUE1U85XCO40QLR1" localSheetId="3" hidden="1">'[5]Capital orders'!#REF!</definedName>
    <definedName name="BEx92YOIWN6IEUE1U85XCO40QLR1" localSheetId="10" hidden="1">'[5]Capital orders'!#REF!</definedName>
    <definedName name="BEx92YOIWN6IEUE1U85XCO40QLR1" localSheetId="9" hidden="1">'[5]Capital orders'!#REF!</definedName>
    <definedName name="BEx92YOIWN6IEUE1U85XCO40QLR1" localSheetId="14" hidden="1">'[5]Capital orders'!#REF!</definedName>
    <definedName name="BEx92YOIWN6IEUE1U85XCO40QLR1" localSheetId="16" hidden="1">'[5]Capital orders'!#REF!</definedName>
    <definedName name="BEx92YOIWN6IEUE1U85XCO40QLR1" localSheetId="5" hidden="1">'[5]Capital orders'!#REF!</definedName>
    <definedName name="BEx92YOIWN6IEUE1U85XCO40QLR1" localSheetId="8" hidden="1">'[5]Capital orders'!#REF!</definedName>
    <definedName name="BEx92YOIWN6IEUE1U85XCO40QLR1" localSheetId="17" hidden="1">'[5]Capital orders'!#REF!</definedName>
    <definedName name="BEx92YOIWN6IEUE1U85XCO40QLR1" localSheetId="6" hidden="1">'[5]Capital orders'!#REF!</definedName>
    <definedName name="BEx92YOIWN6IEUE1U85XCO40QLR1" localSheetId="1" hidden="1">'[5]Capital orders'!#REF!</definedName>
    <definedName name="BEx92YOIWN6IEUE1U85XCO40QLR1" localSheetId="12" hidden="1">'[5]Capital orders'!#REF!</definedName>
    <definedName name="BEx92YOIWN6IEUE1U85XCO40QLR1" localSheetId="4" hidden="1">'[5]Capital orders'!#REF!</definedName>
    <definedName name="BEx92YOIWN6IEUE1U85XCO40QLR1" localSheetId="13" hidden="1">'[5]Capital orders'!#REF!</definedName>
    <definedName name="BEx92YOIWN6IEUE1U85XCO40QLR1" localSheetId="18" hidden="1">'[5]Capital orders'!#REF!</definedName>
    <definedName name="BEx92YOIWN6IEUE1U85XCO40QLR1" hidden="1">'[5]Capital orders'!#REF!</definedName>
    <definedName name="BEx93B9OULL2YGC896XXYAAJSTRK" hidden="1">'[2]Reco Sheet for Fcast'!$H$2:$I$2</definedName>
    <definedName name="BEx93FRKF99NRT3LH99UTIH7AAYF" hidden="1">'[2]Reco Sheet for Fcast'!$F$6:$G$6</definedName>
    <definedName name="BEx93M7FSHP50OG34A4W8W8DF12U" hidden="1">'[2]Reco Sheet for Fcast'!$I$10:$J$10</definedName>
    <definedName name="BEx93OLWY2O3PRA74U41VG5RXT4Q" hidden="1">'[2]Reco Sheet for Fcast'!$I$7:$J$7</definedName>
    <definedName name="BEx93RWFAF6YJGYUTITVM445C02U" hidden="1">'[2]Reco Sheet for Fcast'!$H$2:$I$2</definedName>
    <definedName name="BEx93SY9RWG3HUV4YXQKXJH9FH14" hidden="1">'[2]Reco Sheet for Fcast'!$F$15</definedName>
    <definedName name="BEx93TJUX3U0FJDBG6DDSNQ91R5J" hidden="1">'[2]Reco Sheet for Fcast'!$I$9:$J$9</definedName>
    <definedName name="BEx93YY393Z5DLMHRK8KZL5903S3" localSheetId="3" hidden="1">#REF!</definedName>
    <definedName name="BEx93YY393Z5DLMHRK8KZL5903S3" localSheetId="10" hidden="1">#REF!</definedName>
    <definedName name="BEx93YY393Z5DLMHRK8KZL5903S3" localSheetId="9" hidden="1">#REF!</definedName>
    <definedName name="BEx93YY393Z5DLMHRK8KZL5903S3" localSheetId="14" hidden="1">#REF!</definedName>
    <definedName name="BEx93YY393Z5DLMHRK8KZL5903S3" localSheetId="16" hidden="1">#REF!</definedName>
    <definedName name="BEx93YY393Z5DLMHRK8KZL5903S3" localSheetId="5" hidden="1">#REF!</definedName>
    <definedName name="BEx93YY393Z5DLMHRK8KZL5903S3" localSheetId="8" hidden="1">#REF!</definedName>
    <definedName name="BEx93YY393Z5DLMHRK8KZL5903S3" localSheetId="17" hidden="1">#REF!</definedName>
    <definedName name="BEx93YY393Z5DLMHRK8KZL5903S3" localSheetId="6" hidden="1">#REF!</definedName>
    <definedName name="BEx93YY393Z5DLMHRK8KZL5903S3" localSheetId="1" hidden="1">#REF!</definedName>
    <definedName name="BEx93YY393Z5DLMHRK8KZL5903S3" localSheetId="12" hidden="1">#REF!</definedName>
    <definedName name="BEx93YY393Z5DLMHRK8KZL5903S3" localSheetId="4" hidden="1">#REF!</definedName>
    <definedName name="BEx93YY393Z5DLMHRK8KZL5903S3" localSheetId="13" hidden="1">#REF!</definedName>
    <definedName name="BEx93YY393Z5DLMHRK8KZL5903S3" localSheetId="18" hidden="1">#REF!</definedName>
    <definedName name="BEx93YY393Z5DLMHRK8KZL5903S3" hidden="1">#REF!</definedName>
    <definedName name="BEx942UCRHMI4B0US31HO95GSC2X" hidden="1">'[2]Reco Sheet for Fcast'!$I$7:$J$7</definedName>
    <definedName name="BEx948ZFFQWVIDNG4AZAUGGGEB5U" hidden="1">'[2]Reco Sheet for Fcast'!$F$6:$G$6</definedName>
    <definedName name="BEx94CKXG92OMURH41SNU6IOHK4J" localSheetId="3" hidden="1">'[3]AMI P &amp; L'!#REF!</definedName>
    <definedName name="BEx94CKXG92OMURH41SNU6IOHK4J" localSheetId="10" hidden="1">'[3]AMI P &amp; L'!#REF!</definedName>
    <definedName name="BEx94CKXG92OMURH41SNU6IOHK4J" localSheetId="9" hidden="1">'[3]AMI P &amp; L'!#REF!</definedName>
    <definedName name="BEx94CKXG92OMURH41SNU6IOHK4J" localSheetId="14" hidden="1">'[3]AMI P &amp; L'!#REF!</definedName>
    <definedName name="BEx94CKXG92OMURH41SNU6IOHK4J" localSheetId="16" hidden="1">'[3]AMI P &amp; L'!#REF!</definedName>
    <definedName name="BEx94CKXG92OMURH41SNU6IOHK4J" localSheetId="5" hidden="1">'[3]AMI P &amp; L'!#REF!</definedName>
    <definedName name="BEx94CKXG92OMURH41SNU6IOHK4J" localSheetId="8" hidden="1">'[3]AMI P &amp; L'!#REF!</definedName>
    <definedName name="BEx94CKXG92OMURH41SNU6IOHK4J" localSheetId="17" hidden="1">'[3]AMI P &amp; L'!#REF!</definedName>
    <definedName name="BEx94CKXG92OMURH41SNU6IOHK4J" localSheetId="6" hidden="1">'[3]AMI P &amp; L'!#REF!</definedName>
    <definedName name="BEx94CKXG92OMURH41SNU6IOHK4J" localSheetId="1" hidden="1">'[3]AMI P &amp; L'!#REF!</definedName>
    <definedName name="BEx94CKXG92OMURH41SNU6IOHK4J" localSheetId="12" hidden="1">'[3]AMI P &amp; L'!#REF!</definedName>
    <definedName name="BEx94CKXG92OMURH41SNU6IOHK4J" localSheetId="4" hidden="1">'[3]AMI P &amp; L'!#REF!</definedName>
    <definedName name="BEx94CKXG92OMURH41SNU6IOHK4J" localSheetId="13" hidden="1">'[3]AMI P &amp; L'!#REF!</definedName>
    <definedName name="BEx94CKXG92OMURH41SNU6IOHK4J" localSheetId="18" hidden="1">'[3]AMI P &amp; L'!#REF!</definedName>
    <definedName name="BEx94CKXG92OMURH41SNU6IOHK4J" hidden="1">'[3]AMI P &amp; L'!#REF!</definedName>
    <definedName name="BEx94GXG30CIVB6ZQN3X3IK6BZXQ" localSheetId="3" hidden="1">'[3]AMI P &amp; L'!#REF!</definedName>
    <definedName name="BEx94GXG30CIVB6ZQN3X3IK6BZXQ" localSheetId="10" hidden="1">'[3]AMI P &amp; L'!#REF!</definedName>
    <definedName name="BEx94GXG30CIVB6ZQN3X3IK6BZXQ" localSheetId="9" hidden="1">'[3]AMI P &amp; L'!#REF!</definedName>
    <definedName name="BEx94GXG30CIVB6ZQN3X3IK6BZXQ" localSheetId="14" hidden="1">'[3]AMI P &amp; L'!#REF!</definedName>
    <definedName name="BEx94GXG30CIVB6ZQN3X3IK6BZXQ" localSheetId="16" hidden="1">'[3]AMI P &amp; L'!#REF!</definedName>
    <definedName name="BEx94GXG30CIVB6ZQN3X3IK6BZXQ" localSheetId="5" hidden="1">'[3]AMI P &amp; L'!#REF!</definedName>
    <definedName name="BEx94GXG30CIVB6ZQN3X3IK6BZXQ" localSheetId="8" hidden="1">'[3]AMI P &amp; L'!#REF!</definedName>
    <definedName name="BEx94GXG30CIVB6ZQN3X3IK6BZXQ" localSheetId="17" hidden="1">'[3]AMI P &amp; L'!#REF!</definedName>
    <definedName name="BEx94GXG30CIVB6ZQN3X3IK6BZXQ" localSheetId="6" hidden="1">'[3]AMI P &amp; L'!#REF!</definedName>
    <definedName name="BEx94GXG30CIVB6ZQN3X3IK6BZXQ" localSheetId="1" hidden="1">'[3]AMI P &amp; L'!#REF!</definedName>
    <definedName name="BEx94GXG30CIVB6ZQN3X3IK6BZXQ" localSheetId="12" hidden="1">'[3]AMI P &amp; L'!#REF!</definedName>
    <definedName name="BEx94GXG30CIVB6ZQN3X3IK6BZXQ" localSheetId="4" hidden="1">'[3]AMI P &amp; L'!#REF!</definedName>
    <definedName name="BEx94GXG30CIVB6ZQN3X3IK6BZXQ" localSheetId="13" hidden="1">'[3]AMI P &amp; L'!#REF!</definedName>
    <definedName name="BEx94GXG30CIVB6ZQN3X3IK6BZXQ" localSheetId="18" hidden="1">'[3]AMI P &amp; L'!#REF!</definedName>
    <definedName name="BEx94GXG30CIVB6ZQN3X3IK6BZXQ" hidden="1">'[3]AMI P &amp; L'!#REF!</definedName>
    <definedName name="BEx94HZ5LURYM9ST744ALV6ZCKYP" localSheetId="3" hidden="1">'[3]AMI P &amp; L'!#REF!</definedName>
    <definedName name="BEx94HZ5LURYM9ST744ALV6ZCKYP" localSheetId="10" hidden="1">'[3]AMI P &amp; L'!#REF!</definedName>
    <definedName name="BEx94HZ5LURYM9ST744ALV6ZCKYP" localSheetId="9" hidden="1">'[3]AMI P &amp; L'!#REF!</definedName>
    <definedName name="BEx94HZ5LURYM9ST744ALV6ZCKYP" localSheetId="14" hidden="1">'[3]AMI P &amp; L'!#REF!</definedName>
    <definedName name="BEx94HZ5LURYM9ST744ALV6ZCKYP" localSheetId="16" hidden="1">'[3]AMI P &amp; L'!#REF!</definedName>
    <definedName name="BEx94HZ5LURYM9ST744ALV6ZCKYP" localSheetId="5" hidden="1">'[3]AMI P &amp; L'!#REF!</definedName>
    <definedName name="BEx94HZ5LURYM9ST744ALV6ZCKYP" localSheetId="8" hidden="1">'[3]AMI P &amp; L'!#REF!</definedName>
    <definedName name="BEx94HZ5LURYM9ST744ALV6ZCKYP" localSheetId="17" hidden="1">'[3]AMI P &amp; L'!#REF!</definedName>
    <definedName name="BEx94HZ5LURYM9ST744ALV6ZCKYP" localSheetId="6" hidden="1">'[3]AMI P &amp; L'!#REF!</definedName>
    <definedName name="BEx94HZ5LURYM9ST744ALV6ZCKYP" localSheetId="1" hidden="1">'[3]AMI P &amp; L'!#REF!</definedName>
    <definedName name="BEx94HZ5LURYM9ST744ALV6ZCKYP" localSheetId="12" hidden="1">'[3]AMI P &amp; L'!#REF!</definedName>
    <definedName name="BEx94HZ5LURYM9ST744ALV6ZCKYP" localSheetId="4" hidden="1">'[3]AMI P &amp; L'!#REF!</definedName>
    <definedName name="BEx94HZ5LURYM9ST744ALV6ZCKYP" localSheetId="13" hidden="1">'[3]AMI P &amp; L'!#REF!</definedName>
    <definedName name="BEx94HZ5LURYM9ST744ALV6ZCKYP" localSheetId="18" hidden="1">'[3]AMI P &amp; L'!#REF!</definedName>
    <definedName name="BEx94HZ5LURYM9ST744ALV6ZCKYP" hidden="1">'[3]AMI P &amp; L'!#REF!</definedName>
    <definedName name="BEx94IQ75E90YUMWJ9N591LR7DQQ" localSheetId="3" hidden="1">'[3]AMI P &amp; L'!#REF!</definedName>
    <definedName name="BEx94IQ75E90YUMWJ9N591LR7DQQ" localSheetId="10" hidden="1">'[3]AMI P &amp; L'!#REF!</definedName>
    <definedName name="BEx94IQ75E90YUMWJ9N591LR7DQQ" localSheetId="9" hidden="1">'[3]AMI P &amp; L'!#REF!</definedName>
    <definedName name="BEx94IQ75E90YUMWJ9N591LR7DQQ" localSheetId="14" hidden="1">'[3]AMI P &amp; L'!#REF!</definedName>
    <definedName name="BEx94IQ75E90YUMWJ9N591LR7DQQ" localSheetId="16" hidden="1">'[3]AMI P &amp; L'!#REF!</definedName>
    <definedName name="BEx94IQ75E90YUMWJ9N591LR7DQQ" localSheetId="5" hidden="1">'[3]AMI P &amp; L'!#REF!</definedName>
    <definedName name="BEx94IQ75E90YUMWJ9N591LR7DQQ" localSheetId="8" hidden="1">'[3]AMI P &amp; L'!#REF!</definedName>
    <definedName name="BEx94IQ75E90YUMWJ9N591LR7DQQ" localSheetId="17" hidden="1">'[3]AMI P &amp; L'!#REF!</definedName>
    <definedName name="BEx94IQ75E90YUMWJ9N591LR7DQQ" localSheetId="6" hidden="1">'[3]AMI P &amp; L'!#REF!</definedName>
    <definedName name="BEx94IQ75E90YUMWJ9N591LR7DQQ" localSheetId="1" hidden="1">'[3]AMI P &amp; L'!#REF!</definedName>
    <definedName name="BEx94IQ75E90YUMWJ9N591LR7DQQ" localSheetId="12" hidden="1">'[3]AMI P &amp; L'!#REF!</definedName>
    <definedName name="BEx94IQ75E90YUMWJ9N591LR7DQQ" localSheetId="4" hidden="1">'[3]AMI P &amp; L'!#REF!</definedName>
    <definedName name="BEx94IQ75E90YUMWJ9N591LR7DQQ" localSheetId="13" hidden="1">'[3]AMI P &amp; L'!#REF!</definedName>
    <definedName name="BEx94IQ75E90YUMWJ9N591LR7DQQ" localSheetId="18" hidden="1">'[3]AMI P &amp; L'!#REF!</definedName>
    <definedName name="BEx94IQ75E90YUMWJ9N591LR7DQQ" hidden="1">'[3]AMI P &amp; L'!#REF!</definedName>
    <definedName name="BEx94N7W5T3U7UOE97D6OVIBUCXS" hidden="1">'[2]Reco Sheet for Fcast'!$I$6:$J$6</definedName>
    <definedName name="BEx94XK7HTOCAI9XPVFSIIW2YKUT" localSheetId="3" hidden="1">#REF!</definedName>
    <definedName name="BEx94XK7HTOCAI9XPVFSIIW2YKUT" localSheetId="10" hidden="1">#REF!</definedName>
    <definedName name="BEx94XK7HTOCAI9XPVFSIIW2YKUT" localSheetId="9" hidden="1">#REF!</definedName>
    <definedName name="BEx94XK7HTOCAI9XPVFSIIW2YKUT" localSheetId="14" hidden="1">#REF!</definedName>
    <definedName name="BEx94XK7HTOCAI9XPVFSIIW2YKUT" localSheetId="16" hidden="1">#REF!</definedName>
    <definedName name="BEx94XK7HTOCAI9XPVFSIIW2YKUT" localSheetId="5" hidden="1">#REF!</definedName>
    <definedName name="BEx94XK7HTOCAI9XPVFSIIW2YKUT" localSheetId="8" hidden="1">#REF!</definedName>
    <definedName name="BEx94XK7HTOCAI9XPVFSIIW2YKUT" localSheetId="17" hidden="1">#REF!</definedName>
    <definedName name="BEx94XK7HTOCAI9XPVFSIIW2YKUT" localSheetId="6" hidden="1">#REF!</definedName>
    <definedName name="BEx94XK7HTOCAI9XPVFSIIW2YKUT" localSheetId="1" hidden="1">#REF!</definedName>
    <definedName name="BEx94XK7HTOCAI9XPVFSIIW2YKUT" localSheetId="12" hidden="1">#REF!</definedName>
    <definedName name="BEx94XK7HTOCAI9XPVFSIIW2YKUT" localSheetId="4" hidden="1">#REF!</definedName>
    <definedName name="BEx94XK7HTOCAI9XPVFSIIW2YKUT" localSheetId="13" hidden="1">#REF!</definedName>
    <definedName name="BEx94XK7HTOCAI9XPVFSIIW2YKUT" localSheetId="18" hidden="1">#REF!</definedName>
    <definedName name="BEx94XK7HTOCAI9XPVFSIIW2YKUT" hidden="1">#REF!</definedName>
    <definedName name="BEx955NIAWX5OLAHMTV6QFUZPR30" localSheetId="3" hidden="1">'[3]AMI P &amp; L'!#REF!</definedName>
    <definedName name="BEx955NIAWX5OLAHMTV6QFUZPR30" localSheetId="10" hidden="1">'[3]AMI P &amp; L'!#REF!</definedName>
    <definedName name="BEx955NIAWX5OLAHMTV6QFUZPR30" localSheetId="9" hidden="1">'[3]AMI P &amp; L'!#REF!</definedName>
    <definedName name="BEx955NIAWX5OLAHMTV6QFUZPR30" localSheetId="14" hidden="1">'[3]AMI P &amp; L'!#REF!</definedName>
    <definedName name="BEx955NIAWX5OLAHMTV6QFUZPR30" localSheetId="16" hidden="1">'[3]AMI P &amp; L'!#REF!</definedName>
    <definedName name="BEx955NIAWX5OLAHMTV6QFUZPR30" localSheetId="5" hidden="1">'[3]AMI P &amp; L'!#REF!</definedName>
    <definedName name="BEx955NIAWX5OLAHMTV6QFUZPR30" localSheetId="8" hidden="1">'[3]AMI P &amp; L'!#REF!</definedName>
    <definedName name="BEx955NIAWX5OLAHMTV6QFUZPR30" localSheetId="17" hidden="1">'[3]AMI P &amp; L'!#REF!</definedName>
    <definedName name="BEx955NIAWX5OLAHMTV6QFUZPR30" localSheetId="6" hidden="1">'[3]AMI P &amp; L'!#REF!</definedName>
    <definedName name="BEx955NIAWX5OLAHMTV6QFUZPR30" localSheetId="1" hidden="1">'[3]AMI P &amp; L'!#REF!</definedName>
    <definedName name="BEx955NIAWX5OLAHMTV6QFUZPR30" localSheetId="12" hidden="1">'[3]AMI P &amp; L'!#REF!</definedName>
    <definedName name="BEx955NIAWX5OLAHMTV6QFUZPR30" localSheetId="4" hidden="1">'[3]AMI P &amp; L'!#REF!</definedName>
    <definedName name="BEx955NIAWX5OLAHMTV6QFUZPR30" localSheetId="13" hidden="1">'[3]AMI P &amp; L'!#REF!</definedName>
    <definedName name="BEx955NIAWX5OLAHMTV6QFUZPR30" localSheetId="18" hidden="1">'[3]AMI P &amp; L'!#REF!</definedName>
    <definedName name="BEx955NIAWX5OLAHMTV6QFUZPR30" hidden="1">'[3]AMI P &amp; L'!#REF!</definedName>
    <definedName name="BEx9581TYVI2M5TT4ISDAJV4W7Z6" hidden="1">'[2]Reco Sheet for Fcast'!$I$10:$J$10</definedName>
    <definedName name="BEx95NHF4RVUE0YDOAFZEIVBYJXD" hidden="1">'[2]Reco Sheet for Fcast'!$I$6:$J$6</definedName>
    <definedName name="BEx95QBZMG0E2KQ9BERJ861QLYN3" hidden="1">'[2]Reco Sheet for Fcast'!$F$6:$G$6</definedName>
    <definedName name="BEx95QHBVDN795UNQJLRXG3RDU49" hidden="1">'[2]Reco Sheet for Fcast'!$I$6:$J$6</definedName>
    <definedName name="BEx95TBVUWV7L7OMFMZDQEXGVHU6" hidden="1">'[2]Reco Sheet for Fcast'!$F$9:$G$9</definedName>
    <definedName name="BEx95U89DZZSVO39TGS62CX8G9N4" hidden="1">'[2]Reco Sheet for Fcast'!$F$11:$G$11</definedName>
    <definedName name="BEx9602K2GHNBUEUVT9ONRQU1GMD" hidden="1">'[2]Reco Sheet for Fcast'!$F$9:$G$9</definedName>
    <definedName name="BEx962BL3Y4LA53EBYI64ZYMZE8U" hidden="1">'[2]Reco Sheet for Fcast'!$F$7:$G$7</definedName>
    <definedName name="BEx96DPEANYPFX7M8LZ2UWJN17P5" localSheetId="3" hidden="1">'[5]Capital orders'!#REF!</definedName>
    <definedName name="BEx96DPEANYPFX7M8LZ2UWJN17P5" localSheetId="10" hidden="1">'[5]Capital orders'!#REF!</definedName>
    <definedName name="BEx96DPEANYPFX7M8LZ2UWJN17P5" localSheetId="9" hidden="1">'[5]Capital orders'!#REF!</definedName>
    <definedName name="BEx96DPEANYPFX7M8LZ2UWJN17P5" localSheetId="14" hidden="1">'[5]Capital orders'!#REF!</definedName>
    <definedName name="BEx96DPEANYPFX7M8LZ2UWJN17P5" localSheetId="16" hidden="1">'[5]Capital orders'!#REF!</definedName>
    <definedName name="BEx96DPEANYPFX7M8LZ2UWJN17P5" localSheetId="5" hidden="1">'[5]Capital orders'!#REF!</definedName>
    <definedName name="BEx96DPEANYPFX7M8LZ2UWJN17P5" localSheetId="8" hidden="1">'[5]Capital orders'!#REF!</definedName>
    <definedName name="BEx96DPEANYPFX7M8LZ2UWJN17P5" localSheetId="17" hidden="1">'[5]Capital orders'!#REF!</definedName>
    <definedName name="BEx96DPEANYPFX7M8LZ2UWJN17P5" localSheetId="6" hidden="1">'[5]Capital orders'!#REF!</definedName>
    <definedName name="BEx96DPEANYPFX7M8LZ2UWJN17P5" localSheetId="1" hidden="1">'[5]Capital orders'!#REF!</definedName>
    <definedName name="BEx96DPEANYPFX7M8LZ2UWJN17P5" localSheetId="12" hidden="1">'[5]Capital orders'!#REF!</definedName>
    <definedName name="BEx96DPEANYPFX7M8LZ2UWJN17P5" localSheetId="4" hidden="1">'[5]Capital orders'!#REF!</definedName>
    <definedName name="BEx96DPEANYPFX7M8LZ2UWJN17P5" localSheetId="13" hidden="1">'[5]Capital orders'!#REF!</definedName>
    <definedName name="BEx96DPEANYPFX7M8LZ2UWJN17P5" localSheetId="18" hidden="1">'[5]Capital orders'!#REF!</definedName>
    <definedName name="BEx96DPEANYPFX7M8LZ2UWJN17P5" hidden="1">'[5]Capital orders'!#REF!</definedName>
    <definedName name="BEx96JP7X7K0JLFXG5H49RXRME5R" localSheetId="3" hidden="1">#REF!</definedName>
    <definedName name="BEx96JP7X7K0JLFXG5H49RXRME5R" localSheetId="10" hidden="1">#REF!</definedName>
    <definedName name="BEx96JP7X7K0JLFXG5H49RXRME5R" localSheetId="9" hidden="1">#REF!</definedName>
    <definedName name="BEx96JP7X7K0JLFXG5H49RXRME5R" localSheetId="14" hidden="1">#REF!</definedName>
    <definedName name="BEx96JP7X7K0JLFXG5H49RXRME5R" localSheetId="16" hidden="1">#REF!</definedName>
    <definedName name="BEx96JP7X7K0JLFXG5H49RXRME5R" localSheetId="5" hidden="1">#REF!</definedName>
    <definedName name="BEx96JP7X7K0JLFXG5H49RXRME5R" localSheetId="8" hidden="1">#REF!</definedName>
    <definedName name="BEx96JP7X7K0JLFXG5H49RXRME5R" localSheetId="17" hidden="1">#REF!</definedName>
    <definedName name="BEx96JP7X7K0JLFXG5H49RXRME5R" localSheetId="6" hidden="1">#REF!</definedName>
    <definedName name="BEx96JP7X7K0JLFXG5H49RXRME5R" localSheetId="1" hidden="1">#REF!</definedName>
    <definedName name="BEx96JP7X7K0JLFXG5H49RXRME5R" localSheetId="12" hidden="1">#REF!</definedName>
    <definedName name="BEx96JP7X7K0JLFXG5H49RXRME5R" localSheetId="4" hidden="1">#REF!</definedName>
    <definedName name="BEx96JP7X7K0JLFXG5H49RXRME5R" localSheetId="13" hidden="1">#REF!</definedName>
    <definedName name="BEx96JP7X7K0JLFXG5H49RXRME5R" localSheetId="18" hidden="1">#REF!</definedName>
    <definedName name="BEx96JP7X7K0JLFXG5H49RXRME5R" hidden="1">#REF!</definedName>
    <definedName name="BEx96KR21O7H9R29TN0S45Y3QPUK" hidden="1">'[2]Reco Sheet for Fcast'!$I$9:$J$9</definedName>
    <definedName name="BEx96SUFKHHFE8XQ6UUO6ILDOXHO" hidden="1">'[2]Reco Sheet for Fcast'!$I$11:$J$11</definedName>
    <definedName name="BEx96UN4YWXBDEZ1U1ZUIPP41Z7I" hidden="1">'[2]Reco Sheet for Fcast'!$H$2:$I$2</definedName>
    <definedName name="BEx978KSD61YJH3S9DGO050R2EHA" hidden="1">'[2]Reco Sheet for Fcast'!$F$7:$G$7</definedName>
    <definedName name="BEx97H9O1NAKAPK4MX4PKO34ICL5" hidden="1">'[2]Reco Sheet for Fcast'!$F$11:$G$11</definedName>
    <definedName name="BEx97MNUZQ1Z0AO2FL7XQYVNCPR7" hidden="1">'[2]Reco Sheet for Fcast'!$I$8:$J$8</definedName>
    <definedName name="BEx97NPQBACJVD9K1YXI08RTW9E2" localSheetId="3" hidden="1">'[3]AMI P &amp; L'!#REF!</definedName>
    <definedName name="BEx97NPQBACJVD9K1YXI08RTW9E2" localSheetId="10" hidden="1">'[3]AMI P &amp; L'!#REF!</definedName>
    <definedName name="BEx97NPQBACJVD9K1YXI08RTW9E2" localSheetId="9" hidden="1">'[3]AMI P &amp; L'!#REF!</definedName>
    <definedName name="BEx97NPQBACJVD9K1YXI08RTW9E2" localSheetId="14" hidden="1">'[3]AMI P &amp; L'!#REF!</definedName>
    <definedName name="BEx97NPQBACJVD9K1YXI08RTW9E2" localSheetId="16" hidden="1">'[3]AMI P &amp; L'!#REF!</definedName>
    <definedName name="BEx97NPQBACJVD9K1YXI08RTW9E2" localSheetId="5" hidden="1">'[3]AMI P &amp; L'!#REF!</definedName>
    <definedName name="BEx97NPQBACJVD9K1YXI08RTW9E2" localSheetId="8" hidden="1">'[3]AMI P &amp; L'!#REF!</definedName>
    <definedName name="BEx97NPQBACJVD9K1YXI08RTW9E2" localSheetId="17" hidden="1">'[3]AMI P &amp; L'!#REF!</definedName>
    <definedName name="BEx97NPQBACJVD9K1YXI08RTW9E2" localSheetId="6" hidden="1">'[3]AMI P &amp; L'!#REF!</definedName>
    <definedName name="BEx97NPQBACJVD9K1YXI08RTW9E2" localSheetId="1" hidden="1">'[3]AMI P &amp; L'!#REF!</definedName>
    <definedName name="BEx97NPQBACJVD9K1YXI08RTW9E2" localSheetId="12" hidden="1">'[3]AMI P &amp; L'!#REF!</definedName>
    <definedName name="BEx97NPQBACJVD9K1YXI08RTW9E2" localSheetId="4" hidden="1">'[3]AMI P &amp; L'!#REF!</definedName>
    <definedName name="BEx97NPQBACJVD9K1YXI08RTW9E2" localSheetId="13" hidden="1">'[3]AMI P &amp; L'!#REF!</definedName>
    <definedName name="BEx97NPQBACJVD9K1YXI08RTW9E2" localSheetId="18" hidden="1">'[3]AMI P &amp; L'!#REF!</definedName>
    <definedName name="BEx97NPQBACJVD9K1YXI08RTW9E2" hidden="1">'[3]AMI P &amp; L'!#REF!</definedName>
    <definedName name="BEx97NV2BWEB1AAJA10SQNXGI2BM" localSheetId="3" hidden="1">#REF!</definedName>
    <definedName name="BEx97NV2BWEB1AAJA10SQNXGI2BM" localSheetId="10" hidden="1">#REF!</definedName>
    <definedName name="BEx97NV2BWEB1AAJA10SQNXGI2BM" localSheetId="9" hidden="1">#REF!</definedName>
    <definedName name="BEx97NV2BWEB1AAJA10SQNXGI2BM" localSheetId="14" hidden="1">#REF!</definedName>
    <definedName name="BEx97NV2BWEB1AAJA10SQNXGI2BM" localSheetId="16" hidden="1">#REF!</definedName>
    <definedName name="BEx97NV2BWEB1AAJA10SQNXGI2BM" localSheetId="5" hidden="1">#REF!</definedName>
    <definedName name="BEx97NV2BWEB1AAJA10SQNXGI2BM" localSheetId="8" hidden="1">#REF!</definedName>
    <definedName name="BEx97NV2BWEB1AAJA10SQNXGI2BM" localSheetId="17" hidden="1">#REF!</definedName>
    <definedName name="BEx97NV2BWEB1AAJA10SQNXGI2BM" localSheetId="6" hidden="1">#REF!</definedName>
    <definedName name="BEx97NV2BWEB1AAJA10SQNXGI2BM" localSheetId="1" hidden="1">#REF!</definedName>
    <definedName name="BEx97NV2BWEB1AAJA10SQNXGI2BM" localSheetId="12" hidden="1">#REF!</definedName>
    <definedName name="BEx97NV2BWEB1AAJA10SQNXGI2BM" localSheetId="4" hidden="1">#REF!</definedName>
    <definedName name="BEx97NV2BWEB1AAJA10SQNXGI2BM" localSheetId="13" hidden="1">#REF!</definedName>
    <definedName name="BEx97NV2BWEB1AAJA10SQNXGI2BM" localSheetId="18" hidden="1">#REF!</definedName>
    <definedName name="BEx97NV2BWEB1AAJA10SQNXGI2BM" hidden="1">#REF!</definedName>
    <definedName name="BEx97O0DV0K9YPP91QBJAT6MS3RD" localSheetId="3" hidden="1">#REF!</definedName>
    <definedName name="BEx97O0DV0K9YPP91QBJAT6MS3RD" localSheetId="10" hidden="1">#REF!</definedName>
    <definedName name="BEx97O0DV0K9YPP91QBJAT6MS3RD" localSheetId="9" hidden="1">#REF!</definedName>
    <definedName name="BEx97O0DV0K9YPP91QBJAT6MS3RD" localSheetId="14" hidden="1">#REF!</definedName>
    <definedName name="BEx97O0DV0K9YPP91QBJAT6MS3RD" localSheetId="16" hidden="1">#REF!</definedName>
    <definedName name="BEx97O0DV0K9YPP91QBJAT6MS3RD" localSheetId="5" hidden="1">#REF!</definedName>
    <definedName name="BEx97O0DV0K9YPP91QBJAT6MS3RD" localSheetId="8" hidden="1">#REF!</definedName>
    <definedName name="BEx97O0DV0K9YPP91QBJAT6MS3RD" localSheetId="17" hidden="1">#REF!</definedName>
    <definedName name="BEx97O0DV0K9YPP91QBJAT6MS3RD" localSheetId="6" hidden="1">#REF!</definedName>
    <definedName name="BEx97O0DV0K9YPP91QBJAT6MS3RD" localSheetId="1" hidden="1">#REF!</definedName>
    <definedName name="BEx97O0DV0K9YPP91QBJAT6MS3RD" localSheetId="12" hidden="1">#REF!</definedName>
    <definedName name="BEx97O0DV0K9YPP91QBJAT6MS3RD" localSheetId="4" hidden="1">#REF!</definedName>
    <definedName name="BEx97O0DV0K9YPP91QBJAT6MS3RD" localSheetId="13" hidden="1">#REF!</definedName>
    <definedName name="BEx97O0DV0K9YPP91QBJAT6MS3RD" localSheetId="18" hidden="1">#REF!</definedName>
    <definedName name="BEx97O0DV0K9YPP91QBJAT6MS3RD" hidden="1">#REF!</definedName>
    <definedName name="BEx97RWQLXS0OORDCN69IGA58CWU" hidden="1">'[2]Reco Sheet for Fcast'!$F$6:$G$6</definedName>
    <definedName name="BEx97YNGGDFIXHTMGFL2IHAQX9MI" hidden="1">'[2]Reco Sheet for Fcast'!$F$8:$G$8</definedName>
    <definedName name="BEx980G6OO93SXIQ4H0NMENRJJHQ" hidden="1">'[2]Reco Sheet for Fcast'!$I$9:$J$9</definedName>
    <definedName name="BEx981HW73BUZWT14TBTZHC0ZTJ4" hidden="1">'[2]Reco Sheet for Fcast'!$F$7:$G$7</definedName>
    <definedName name="BEx9871KU0N99P0900EAK69VFYT2" hidden="1">'[2]Reco Sheet for Fcast'!$F$15</definedName>
    <definedName name="BEx98D1CLKBMYLWXX1CRLTPMZ8KS" localSheetId="3" hidden="1">#REF!</definedName>
    <definedName name="BEx98D1CLKBMYLWXX1CRLTPMZ8KS" localSheetId="10" hidden="1">#REF!</definedName>
    <definedName name="BEx98D1CLKBMYLWXX1CRLTPMZ8KS" localSheetId="9" hidden="1">#REF!</definedName>
    <definedName name="BEx98D1CLKBMYLWXX1CRLTPMZ8KS" localSheetId="14" hidden="1">#REF!</definedName>
    <definedName name="BEx98D1CLKBMYLWXX1CRLTPMZ8KS" localSheetId="16" hidden="1">#REF!</definedName>
    <definedName name="BEx98D1CLKBMYLWXX1CRLTPMZ8KS" localSheetId="5" hidden="1">#REF!</definedName>
    <definedName name="BEx98D1CLKBMYLWXX1CRLTPMZ8KS" localSheetId="8" hidden="1">#REF!</definedName>
    <definedName name="BEx98D1CLKBMYLWXX1CRLTPMZ8KS" localSheetId="17" hidden="1">#REF!</definedName>
    <definedName name="BEx98D1CLKBMYLWXX1CRLTPMZ8KS" localSheetId="6" hidden="1">#REF!</definedName>
    <definedName name="BEx98D1CLKBMYLWXX1CRLTPMZ8KS" localSheetId="1" hidden="1">#REF!</definedName>
    <definedName name="BEx98D1CLKBMYLWXX1CRLTPMZ8KS" localSheetId="12" hidden="1">#REF!</definedName>
    <definedName name="BEx98D1CLKBMYLWXX1CRLTPMZ8KS" localSheetId="4" hidden="1">#REF!</definedName>
    <definedName name="BEx98D1CLKBMYLWXX1CRLTPMZ8KS" localSheetId="13" hidden="1">#REF!</definedName>
    <definedName name="BEx98D1CLKBMYLWXX1CRLTPMZ8KS" localSheetId="18" hidden="1">#REF!</definedName>
    <definedName name="BEx98D1CLKBMYLWXX1CRLTPMZ8KS" hidden="1">#REF!</definedName>
    <definedName name="BEx98IFKNJFGZFLID1YTRFEG1SXY" hidden="1">'[2]Reco Sheet for Fcast'!$F$9:$G$9</definedName>
    <definedName name="BEx98KZ7LNKCVOT9D2LOYY4QBVY3" localSheetId="3" hidden="1">#REF!</definedName>
    <definedName name="BEx98KZ7LNKCVOT9D2LOYY4QBVY3" localSheetId="10" hidden="1">#REF!</definedName>
    <definedName name="BEx98KZ7LNKCVOT9D2LOYY4QBVY3" localSheetId="9" hidden="1">#REF!</definedName>
    <definedName name="BEx98KZ7LNKCVOT9D2LOYY4QBVY3" localSheetId="14" hidden="1">#REF!</definedName>
    <definedName name="BEx98KZ7LNKCVOT9D2LOYY4QBVY3" localSheetId="16" hidden="1">#REF!</definedName>
    <definedName name="BEx98KZ7LNKCVOT9D2LOYY4QBVY3" localSheetId="5" hidden="1">#REF!</definedName>
    <definedName name="BEx98KZ7LNKCVOT9D2LOYY4QBVY3" localSheetId="8" hidden="1">#REF!</definedName>
    <definedName name="BEx98KZ7LNKCVOT9D2LOYY4QBVY3" localSheetId="17" hidden="1">#REF!</definedName>
    <definedName name="BEx98KZ7LNKCVOT9D2LOYY4QBVY3" localSheetId="6" hidden="1">#REF!</definedName>
    <definedName name="BEx98KZ7LNKCVOT9D2LOYY4QBVY3" localSheetId="1" hidden="1">#REF!</definedName>
    <definedName name="BEx98KZ7LNKCVOT9D2LOYY4QBVY3" localSheetId="12" hidden="1">#REF!</definedName>
    <definedName name="BEx98KZ7LNKCVOT9D2LOYY4QBVY3" localSheetId="4" hidden="1">#REF!</definedName>
    <definedName name="BEx98KZ7LNKCVOT9D2LOYY4QBVY3" localSheetId="13" hidden="1">#REF!</definedName>
    <definedName name="BEx98KZ7LNKCVOT9D2LOYY4QBVY3" localSheetId="18" hidden="1">#REF!</definedName>
    <definedName name="BEx98KZ7LNKCVOT9D2LOYY4QBVY3" hidden="1">#REF!</definedName>
    <definedName name="BEx98VGU9QUYP1365CXZRT20O3L4" localSheetId="3" hidden="1">'[5]Capital orders'!#REF!</definedName>
    <definedName name="BEx98VGU9QUYP1365CXZRT20O3L4" localSheetId="10" hidden="1">'[5]Capital orders'!#REF!</definedName>
    <definedName name="BEx98VGU9QUYP1365CXZRT20O3L4" localSheetId="9" hidden="1">'[5]Capital orders'!#REF!</definedName>
    <definedName name="BEx98VGU9QUYP1365CXZRT20O3L4" localSheetId="14" hidden="1">'[5]Capital orders'!#REF!</definedName>
    <definedName name="BEx98VGU9QUYP1365CXZRT20O3L4" localSheetId="16" hidden="1">'[5]Capital orders'!#REF!</definedName>
    <definedName name="BEx98VGU9QUYP1365CXZRT20O3L4" localSheetId="5" hidden="1">'[5]Capital orders'!#REF!</definedName>
    <definedName name="BEx98VGU9QUYP1365CXZRT20O3L4" localSheetId="8" hidden="1">'[5]Capital orders'!#REF!</definedName>
    <definedName name="BEx98VGU9QUYP1365CXZRT20O3L4" localSheetId="17" hidden="1">'[5]Capital orders'!#REF!</definedName>
    <definedName name="BEx98VGU9QUYP1365CXZRT20O3L4" localSheetId="6" hidden="1">'[5]Capital orders'!#REF!</definedName>
    <definedName name="BEx98VGU9QUYP1365CXZRT20O3L4" localSheetId="1" hidden="1">'[5]Capital orders'!#REF!</definedName>
    <definedName name="BEx98VGU9QUYP1365CXZRT20O3L4" localSheetId="12" hidden="1">'[5]Capital orders'!#REF!</definedName>
    <definedName name="BEx98VGU9QUYP1365CXZRT20O3L4" localSheetId="4" hidden="1">'[5]Capital orders'!#REF!</definedName>
    <definedName name="BEx98VGU9QUYP1365CXZRT20O3L4" localSheetId="13" hidden="1">'[5]Capital orders'!#REF!</definedName>
    <definedName name="BEx98VGU9QUYP1365CXZRT20O3L4" localSheetId="18" hidden="1">'[5]Capital orders'!#REF!</definedName>
    <definedName name="BEx98VGU9QUYP1365CXZRT20O3L4" hidden="1">'[5]Capital orders'!#REF!</definedName>
    <definedName name="BEx9915UVD4G7RA3IMLFZ0LG3UA2" hidden="1">'[2]Reco Sheet for Fcast'!$F$7:$G$7</definedName>
    <definedName name="BEx992CZON8AO7U7V88VN1JBO0MG" hidden="1">'[2]Reco Sheet for Fcast'!$I$8:$J$8</definedName>
    <definedName name="BEx9952469XMFGSPXL7CMXHPJF90" hidden="1">'[2]Reco Sheet for Fcast'!$I$9:$J$9</definedName>
    <definedName name="BEx99B77I7TUSHRR4HIZ9FU2EIUT" hidden="1">'[2]Reco Sheet for Fcast'!$F$11:$G$11</definedName>
    <definedName name="BEx99CP6QCOAW061B6UVCKU0G78O" localSheetId="3" hidden="1">#REF!</definedName>
    <definedName name="BEx99CP6QCOAW061B6UVCKU0G78O" localSheetId="10" hidden="1">#REF!</definedName>
    <definedName name="BEx99CP6QCOAW061B6UVCKU0G78O" localSheetId="9" hidden="1">#REF!</definedName>
    <definedName name="BEx99CP6QCOAW061B6UVCKU0G78O" localSheetId="14" hidden="1">#REF!</definedName>
    <definedName name="BEx99CP6QCOAW061B6UVCKU0G78O" localSheetId="16" hidden="1">#REF!</definedName>
    <definedName name="BEx99CP6QCOAW061B6UVCKU0G78O" localSheetId="5" hidden="1">#REF!</definedName>
    <definedName name="BEx99CP6QCOAW061B6UVCKU0G78O" localSheetId="8" hidden="1">#REF!</definedName>
    <definedName name="BEx99CP6QCOAW061B6UVCKU0G78O" localSheetId="17" hidden="1">#REF!</definedName>
    <definedName name="BEx99CP6QCOAW061B6UVCKU0G78O" localSheetId="6" hidden="1">#REF!</definedName>
    <definedName name="BEx99CP6QCOAW061B6UVCKU0G78O" localSheetId="1" hidden="1">#REF!</definedName>
    <definedName name="BEx99CP6QCOAW061B6UVCKU0G78O" localSheetId="12" hidden="1">#REF!</definedName>
    <definedName name="BEx99CP6QCOAW061B6UVCKU0G78O" localSheetId="4" hidden="1">#REF!</definedName>
    <definedName name="BEx99CP6QCOAW061B6UVCKU0G78O" localSheetId="13" hidden="1">#REF!</definedName>
    <definedName name="BEx99CP6QCOAW061B6UVCKU0G78O" localSheetId="18" hidden="1">#REF!</definedName>
    <definedName name="BEx99CP6QCOAW061B6UVCKU0G78O" hidden="1">#REF!</definedName>
    <definedName name="BEx99Q6PH5F3OQKCCAAO75PYDEFN" hidden="1">'[2]Reco Sheet for Fcast'!$G$2</definedName>
    <definedName name="BEx99UDROAK28GWTG7FXE0N78XYN" hidden="1">'[2]Reco Sheet for Fcast'!$I$11:$J$11</definedName>
    <definedName name="BEx99WBYT2D6UUC1PT7A40ENYID4" hidden="1">'[2]Reco Sheet for Fcast'!$I$11:$J$11</definedName>
    <definedName name="BEx99ZRZ4I7FHDPGRAT5VW7NVBPU" hidden="1">'[2]Reco Sheet for Fcast'!$I$7:$J$7</definedName>
    <definedName name="BEx9AT5E3ZSHKSOL35O38L8HF9TH" hidden="1">'[2]Reco Sheet for Fcast'!$I$9:$J$9</definedName>
    <definedName name="BEx9AV8W1FAWF5BHATYEN47X12JN" hidden="1">'[2]Reco Sheet for Fcast'!$F$15</definedName>
    <definedName name="BEx9B8A5186FNTQQNLIO5LK02ABI" localSheetId="3" hidden="1">'[3]AMI P &amp; L'!#REF!</definedName>
    <definedName name="BEx9B8A5186FNTQQNLIO5LK02ABI" localSheetId="10" hidden="1">'[3]AMI P &amp; L'!#REF!</definedName>
    <definedName name="BEx9B8A5186FNTQQNLIO5LK02ABI" localSheetId="9" hidden="1">'[3]AMI P &amp; L'!#REF!</definedName>
    <definedName name="BEx9B8A5186FNTQQNLIO5LK02ABI" localSheetId="14" hidden="1">'[3]AMI P &amp; L'!#REF!</definedName>
    <definedName name="BEx9B8A5186FNTQQNLIO5LK02ABI" localSheetId="16" hidden="1">'[3]AMI P &amp; L'!#REF!</definedName>
    <definedName name="BEx9B8A5186FNTQQNLIO5LK02ABI" localSheetId="5" hidden="1">'[3]AMI P &amp; L'!#REF!</definedName>
    <definedName name="BEx9B8A5186FNTQQNLIO5LK02ABI" localSheetId="8" hidden="1">'[3]AMI P &amp; L'!#REF!</definedName>
    <definedName name="BEx9B8A5186FNTQQNLIO5LK02ABI" localSheetId="17" hidden="1">'[3]AMI P &amp; L'!#REF!</definedName>
    <definedName name="BEx9B8A5186FNTQQNLIO5LK02ABI" localSheetId="6" hidden="1">'[3]AMI P &amp; L'!#REF!</definedName>
    <definedName name="BEx9B8A5186FNTQQNLIO5LK02ABI" localSheetId="1" hidden="1">'[3]AMI P &amp; L'!#REF!</definedName>
    <definedName name="BEx9B8A5186FNTQQNLIO5LK02ABI" localSheetId="12" hidden="1">'[3]AMI P &amp; L'!#REF!</definedName>
    <definedName name="BEx9B8A5186FNTQQNLIO5LK02ABI" localSheetId="4" hidden="1">'[3]AMI P &amp; L'!#REF!</definedName>
    <definedName name="BEx9B8A5186FNTQQNLIO5LK02ABI" localSheetId="13" hidden="1">'[3]AMI P &amp; L'!#REF!</definedName>
    <definedName name="BEx9B8A5186FNTQQNLIO5LK02ABI" localSheetId="18" hidden="1">'[3]AMI P &amp; L'!#REF!</definedName>
    <definedName name="BEx9B8A5186FNTQQNLIO5LK02ABI" hidden="1">'[3]AMI P &amp; L'!#REF!</definedName>
    <definedName name="BEx9B8VR20E2CILU4CDQUQQ9ONXK" hidden="1">'[2]Reco Sheet for Fcast'!$G$2</definedName>
    <definedName name="BEx9B917EUP13X6FQ3NPQL76XM5V" hidden="1">'[2]Reco Sheet for Fcast'!$F$11:$G$11</definedName>
    <definedName name="BEx9BAJ5WYEQ623HUT9NNCMP3RUG" hidden="1">'[2]Reco Sheet for Fcast'!$I$11:$J$11</definedName>
    <definedName name="BEx9BAOHDIFZFPSM1WYA3RHQ0G9I" localSheetId="3" hidden="1">'[5]Capital orders'!#REF!</definedName>
    <definedName name="BEx9BAOHDIFZFPSM1WYA3RHQ0G9I" localSheetId="10" hidden="1">'[5]Capital orders'!#REF!</definedName>
    <definedName name="BEx9BAOHDIFZFPSM1WYA3RHQ0G9I" localSheetId="9" hidden="1">'[5]Capital orders'!#REF!</definedName>
    <definedName name="BEx9BAOHDIFZFPSM1WYA3RHQ0G9I" localSheetId="14" hidden="1">'[5]Capital orders'!#REF!</definedName>
    <definedName name="BEx9BAOHDIFZFPSM1WYA3RHQ0G9I" localSheetId="16" hidden="1">'[5]Capital orders'!#REF!</definedName>
    <definedName name="BEx9BAOHDIFZFPSM1WYA3RHQ0G9I" localSheetId="5" hidden="1">'[5]Capital orders'!#REF!</definedName>
    <definedName name="BEx9BAOHDIFZFPSM1WYA3RHQ0G9I" localSheetId="8" hidden="1">'[5]Capital orders'!#REF!</definedName>
    <definedName name="BEx9BAOHDIFZFPSM1WYA3RHQ0G9I" localSheetId="17" hidden="1">'[5]Capital orders'!#REF!</definedName>
    <definedName name="BEx9BAOHDIFZFPSM1WYA3RHQ0G9I" localSheetId="6" hidden="1">'[5]Capital orders'!#REF!</definedName>
    <definedName name="BEx9BAOHDIFZFPSM1WYA3RHQ0G9I" localSheetId="1" hidden="1">'[5]Capital orders'!#REF!</definedName>
    <definedName name="BEx9BAOHDIFZFPSM1WYA3RHQ0G9I" localSheetId="12" hidden="1">'[5]Capital orders'!#REF!</definedName>
    <definedName name="BEx9BAOHDIFZFPSM1WYA3RHQ0G9I" localSheetId="4" hidden="1">'[5]Capital orders'!#REF!</definedName>
    <definedName name="BEx9BAOHDIFZFPSM1WYA3RHQ0G9I" localSheetId="13" hidden="1">'[5]Capital orders'!#REF!</definedName>
    <definedName name="BEx9BAOHDIFZFPSM1WYA3RHQ0G9I" localSheetId="18" hidden="1">'[5]Capital orders'!#REF!</definedName>
    <definedName name="BEx9BAOHDIFZFPSM1WYA3RHQ0G9I" hidden="1">'[5]Capital orders'!#REF!</definedName>
    <definedName name="BEx9BYSYW7QCPXS2NAVLFAU5Y2Z2" hidden="1">'[2]Reco Sheet for Fcast'!$I$6:$J$6</definedName>
    <definedName name="BEx9C590HJ2O31IWJB73C1HR74AI" hidden="1">'[2]Reco Sheet for Fcast'!$I$11:$J$11</definedName>
    <definedName name="BEx9CCQRMYYOGIOYTOM73VKDIPS1" hidden="1">'[2]Reco Sheet for Fcast'!$I$6:$J$6</definedName>
    <definedName name="BEx9D1BC9FT19KY0INAABNDBAMR1" hidden="1">'[2]Reco Sheet for Fcast'!$I$10:$J$10</definedName>
    <definedName name="BEx9D8IBATAXNHS7EHMS4TLO3PO0" localSheetId="3" hidden="1">#REF!</definedName>
    <definedName name="BEx9D8IBATAXNHS7EHMS4TLO3PO0" localSheetId="10" hidden="1">#REF!</definedName>
    <definedName name="BEx9D8IBATAXNHS7EHMS4TLO3PO0" localSheetId="9" hidden="1">#REF!</definedName>
    <definedName name="BEx9D8IBATAXNHS7EHMS4TLO3PO0" localSheetId="14" hidden="1">#REF!</definedName>
    <definedName name="BEx9D8IBATAXNHS7EHMS4TLO3PO0" localSheetId="16" hidden="1">#REF!</definedName>
    <definedName name="BEx9D8IBATAXNHS7EHMS4TLO3PO0" localSheetId="5" hidden="1">#REF!</definedName>
    <definedName name="BEx9D8IBATAXNHS7EHMS4TLO3PO0" localSheetId="8" hidden="1">#REF!</definedName>
    <definedName name="BEx9D8IBATAXNHS7EHMS4TLO3PO0" localSheetId="17" hidden="1">#REF!</definedName>
    <definedName name="BEx9D8IBATAXNHS7EHMS4TLO3PO0" localSheetId="6" hidden="1">#REF!</definedName>
    <definedName name="BEx9D8IBATAXNHS7EHMS4TLO3PO0" localSheetId="1" hidden="1">#REF!</definedName>
    <definedName name="BEx9D8IBATAXNHS7EHMS4TLO3PO0" localSheetId="12" hidden="1">#REF!</definedName>
    <definedName name="BEx9D8IBATAXNHS7EHMS4TLO3PO0" localSheetId="4" hidden="1">#REF!</definedName>
    <definedName name="BEx9D8IBATAXNHS7EHMS4TLO3PO0" localSheetId="13" hidden="1">#REF!</definedName>
    <definedName name="BEx9D8IBATAXNHS7EHMS4TLO3PO0" localSheetId="18" hidden="1">#REF!</definedName>
    <definedName name="BEx9D8IBATAXNHS7EHMS4TLO3PO0" hidden="1">#REF!</definedName>
    <definedName name="BEx9DN6ZMF18Q39MPMXSDJTZQNJ3" hidden="1">'[2]Reco Sheet for Fcast'!$F$10:$G$10</definedName>
    <definedName name="BEx9E14TDNSEMI784W0OTIEQMWN6" hidden="1">'[2]Reco Sheet for Fcast'!$K$2</definedName>
    <definedName name="BEx9E2BZ2B1R41FMGJCJ7JLGLUAJ" hidden="1">'[2]Reco Sheet for Fcast'!$F$15:$G$16</definedName>
    <definedName name="BEx9EG9KBJ77M8LEOR9ITOKN5KXY" hidden="1">'[2]Reco Sheet for Fcast'!$I$7:$J$7</definedName>
    <definedName name="BEx9ELT9J5NDVVY4N2UDXPELXQC3" hidden="1">'[4]Bud Mth'!$F$9:$G$9</definedName>
    <definedName name="BEx9EMK6HAJJMVYZTN5AUIV7O1E6" hidden="1">'[2]Reco Sheet for Fcast'!$I$11:$J$11</definedName>
    <definedName name="BEx9EQLVZHYQ1TPX7WH3SOWXCZLE" hidden="1">'[2]Reco Sheet for Fcast'!$I$6:$J$6</definedName>
    <definedName name="BEx9ETLU0EK5LGEM1QCNYN2S8O5F" hidden="1">'[2]Reco Sheet for Fcast'!$F$7:$G$7</definedName>
    <definedName name="BEx9F0Y2ESUNE3U7TQDLMPE9BO67" hidden="1">'[2]Reco Sheet for Fcast'!$I$10:$J$10</definedName>
    <definedName name="BEx9F5W18ZGFOKGRE8PR6T1MO6GT" hidden="1">'[2]Reco Sheet for Fcast'!$I$11:$J$11</definedName>
    <definedName name="BEx9F78N4HY0XFGBQ4UJRD52L1EI" hidden="1">'[2]Reco Sheet for Fcast'!$K$2</definedName>
    <definedName name="BEx9FF16LOQP5QIR4UHW5EIFGQB8" hidden="1">'[2]Reco Sheet for Fcast'!$G$2</definedName>
    <definedName name="BEx9FJTSRCZ3ZXT3QVBJT5NF8T7V" hidden="1">'[2]Reco Sheet for Fcast'!$K$2</definedName>
    <definedName name="BEx9FRBEEYPS5HLS3XT34AKZN94G" hidden="1">'[2]Reco Sheet for Fcast'!$F$7:$G$7</definedName>
    <definedName name="BEx9GDY4D8ZPQJCYFIMYM0V0C51Y" hidden="1">'[2]Reco Sheet for Fcast'!$F$8:$G$8</definedName>
    <definedName name="BEx9GGY04V0ZWI6O9KZH4KSBB389" hidden="1">'[2]Reco Sheet for Fcast'!$I$11:$J$11</definedName>
    <definedName name="BEx9GNOPB6OZ2RH3FCDNJR38RJOS" hidden="1">'[2]Reco Sheet for Fcast'!$F$9:$G$9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hidden="1">'[2]Reco Sheet for Fcast'!$I$6:$J$6</definedName>
    <definedName name="BEx9GY6BVFQGCLMOWVT6PIC9WP5X" hidden="1">'[2]Reco Sheet for Fcast'!$F$15</definedName>
    <definedName name="BEx9GZ2P3FDHKXEBXX2VS0BG2NP2" hidden="1">'[2]Reco Sheet for Fcast'!$F$6:$G$6</definedName>
    <definedName name="BEx9H04IB14E1437FF2OIRRWBSD7" hidden="1">'[2]Reco Sheet for Fcast'!$F$15</definedName>
    <definedName name="BEx9H5O1KDZJCW91Q29VRPY5YS6P" hidden="1">'[2]Reco Sheet for Fcast'!$I$9:$J$9</definedName>
    <definedName name="BEx9H8YR0E906F1JXZMBX3LNT004" hidden="1">'[2]Reco Sheet for Fcast'!$F$9:$G$9</definedName>
    <definedName name="BEx9HLP8FC22WFQ6C2PNR5A9187F" localSheetId="3" hidden="1">'[5]Capital orders'!#REF!</definedName>
    <definedName name="BEx9HLP8FC22WFQ6C2PNR5A9187F" localSheetId="10" hidden="1">'[5]Capital orders'!#REF!</definedName>
    <definedName name="BEx9HLP8FC22WFQ6C2PNR5A9187F" localSheetId="9" hidden="1">'[5]Capital orders'!#REF!</definedName>
    <definedName name="BEx9HLP8FC22WFQ6C2PNR5A9187F" localSheetId="14" hidden="1">'[5]Capital orders'!#REF!</definedName>
    <definedName name="BEx9HLP8FC22WFQ6C2PNR5A9187F" localSheetId="16" hidden="1">'[5]Capital orders'!#REF!</definedName>
    <definedName name="BEx9HLP8FC22WFQ6C2PNR5A9187F" localSheetId="5" hidden="1">'[5]Capital orders'!#REF!</definedName>
    <definedName name="BEx9HLP8FC22WFQ6C2PNR5A9187F" localSheetId="8" hidden="1">'[5]Capital orders'!#REF!</definedName>
    <definedName name="BEx9HLP8FC22WFQ6C2PNR5A9187F" localSheetId="17" hidden="1">'[5]Capital orders'!#REF!</definedName>
    <definedName name="BEx9HLP8FC22WFQ6C2PNR5A9187F" localSheetId="6" hidden="1">'[5]Capital orders'!#REF!</definedName>
    <definedName name="BEx9HLP8FC22WFQ6C2PNR5A9187F" localSheetId="1" hidden="1">'[5]Capital orders'!#REF!</definedName>
    <definedName name="BEx9HLP8FC22WFQ6C2PNR5A9187F" localSheetId="12" hidden="1">'[5]Capital orders'!#REF!</definedName>
    <definedName name="BEx9HLP8FC22WFQ6C2PNR5A9187F" localSheetId="4" hidden="1">'[5]Capital orders'!#REF!</definedName>
    <definedName name="BEx9HLP8FC22WFQ6C2PNR5A9187F" localSheetId="13" hidden="1">'[5]Capital orders'!#REF!</definedName>
    <definedName name="BEx9HLP8FC22WFQ6C2PNR5A9187F" localSheetId="18" hidden="1">'[5]Capital orders'!#REF!</definedName>
    <definedName name="BEx9HLP8FC22WFQ6C2PNR5A9187F" hidden="1">'[5]Capital orders'!#REF!</definedName>
    <definedName name="BEx9HV57CT0XR7KTSE1SJU1W7VRS" localSheetId="3" hidden="1">#REF!</definedName>
    <definedName name="BEx9HV57CT0XR7KTSE1SJU1W7VRS" localSheetId="10" hidden="1">#REF!</definedName>
    <definedName name="BEx9HV57CT0XR7KTSE1SJU1W7VRS" localSheetId="9" hidden="1">#REF!</definedName>
    <definedName name="BEx9HV57CT0XR7KTSE1SJU1W7VRS" localSheetId="14" hidden="1">#REF!</definedName>
    <definedName name="BEx9HV57CT0XR7KTSE1SJU1W7VRS" localSheetId="16" hidden="1">#REF!</definedName>
    <definedName name="BEx9HV57CT0XR7KTSE1SJU1W7VRS" localSheetId="5" hidden="1">#REF!</definedName>
    <definedName name="BEx9HV57CT0XR7KTSE1SJU1W7VRS" localSheetId="8" hidden="1">#REF!</definedName>
    <definedName name="BEx9HV57CT0XR7KTSE1SJU1W7VRS" localSheetId="17" hidden="1">#REF!</definedName>
    <definedName name="BEx9HV57CT0XR7KTSE1SJU1W7VRS" localSheetId="6" hidden="1">#REF!</definedName>
    <definedName name="BEx9HV57CT0XR7KTSE1SJU1W7VRS" localSheetId="1" hidden="1">#REF!</definedName>
    <definedName name="BEx9HV57CT0XR7KTSE1SJU1W7VRS" localSheetId="12" hidden="1">#REF!</definedName>
    <definedName name="BEx9HV57CT0XR7KTSE1SJU1W7VRS" localSheetId="4" hidden="1">#REF!</definedName>
    <definedName name="BEx9HV57CT0XR7KTSE1SJU1W7VRS" localSheetId="13" hidden="1">#REF!</definedName>
    <definedName name="BEx9HV57CT0XR7KTSE1SJU1W7VRS" localSheetId="18" hidden="1">#REF!</definedName>
    <definedName name="BEx9HV57CT0XR7KTSE1SJU1W7VRS" hidden="1">#REF!</definedName>
    <definedName name="BEx9HZ1G1J0CB5PC45ZW4S9Q4EFY" localSheetId="3" hidden="1">#REF!</definedName>
    <definedName name="BEx9HZ1G1J0CB5PC45ZW4S9Q4EFY" localSheetId="10" hidden="1">#REF!</definedName>
    <definedName name="BEx9HZ1G1J0CB5PC45ZW4S9Q4EFY" localSheetId="9" hidden="1">#REF!</definedName>
    <definedName name="BEx9HZ1G1J0CB5PC45ZW4S9Q4EFY" localSheetId="14" hidden="1">#REF!</definedName>
    <definedName name="BEx9HZ1G1J0CB5PC45ZW4S9Q4EFY" localSheetId="16" hidden="1">#REF!</definedName>
    <definedName name="BEx9HZ1G1J0CB5PC45ZW4S9Q4EFY" localSheetId="5" hidden="1">#REF!</definedName>
    <definedName name="BEx9HZ1G1J0CB5PC45ZW4S9Q4EFY" localSheetId="8" hidden="1">#REF!</definedName>
    <definedName name="BEx9HZ1G1J0CB5PC45ZW4S9Q4EFY" localSheetId="17" hidden="1">#REF!</definedName>
    <definedName name="BEx9HZ1G1J0CB5PC45ZW4S9Q4EFY" localSheetId="6" hidden="1">#REF!</definedName>
    <definedName name="BEx9HZ1G1J0CB5PC45ZW4S9Q4EFY" localSheetId="1" hidden="1">#REF!</definedName>
    <definedName name="BEx9HZ1G1J0CB5PC45ZW4S9Q4EFY" localSheetId="12" hidden="1">#REF!</definedName>
    <definedName name="BEx9HZ1G1J0CB5PC45ZW4S9Q4EFY" localSheetId="4" hidden="1">#REF!</definedName>
    <definedName name="BEx9HZ1G1J0CB5PC45ZW4S9Q4EFY" localSheetId="13" hidden="1">#REF!</definedName>
    <definedName name="BEx9HZ1G1J0CB5PC45ZW4S9Q4EFY" localSheetId="18" hidden="1">#REF!</definedName>
    <definedName name="BEx9HZ1G1J0CB5PC45ZW4S9Q4EFY" hidden="1">#REF!</definedName>
    <definedName name="BEx9I8XIG7E5NB48QQHXP23FIN60" hidden="1">'[2]Reco Sheet for Fcast'!$I$10:$J$10</definedName>
    <definedName name="BEx9IMKCBEBXIA88V7M64JLL4FI4" localSheetId="3" hidden="1">#REF!</definedName>
    <definedName name="BEx9IMKCBEBXIA88V7M64JLL4FI4" localSheetId="10" hidden="1">#REF!</definedName>
    <definedName name="BEx9IMKCBEBXIA88V7M64JLL4FI4" localSheetId="9" hidden="1">#REF!</definedName>
    <definedName name="BEx9IMKCBEBXIA88V7M64JLL4FI4" localSheetId="14" hidden="1">#REF!</definedName>
    <definedName name="BEx9IMKCBEBXIA88V7M64JLL4FI4" localSheetId="16" hidden="1">#REF!</definedName>
    <definedName name="BEx9IMKCBEBXIA88V7M64JLL4FI4" localSheetId="5" hidden="1">#REF!</definedName>
    <definedName name="BEx9IMKCBEBXIA88V7M64JLL4FI4" localSheetId="8" hidden="1">#REF!</definedName>
    <definedName name="BEx9IMKCBEBXIA88V7M64JLL4FI4" localSheetId="17" hidden="1">#REF!</definedName>
    <definedName name="BEx9IMKCBEBXIA88V7M64JLL4FI4" localSheetId="6" hidden="1">#REF!</definedName>
    <definedName name="BEx9IMKCBEBXIA88V7M64JLL4FI4" localSheetId="1" hidden="1">#REF!</definedName>
    <definedName name="BEx9IMKCBEBXIA88V7M64JLL4FI4" localSheetId="12" hidden="1">#REF!</definedName>
    <definedName name="BEx9IMKCBEBXIA88V7M64JLL4FI4" localSheetId="4" hidden="1">#REF!</definedName>
    <definedName name="BEx9IMKCBEBXIA88V7M64JLL4FI4" localSheetId="13" hidden="1">#REF!</definedName>
    <definedName name="BEx9IMKCBEBXIA88V7M64JLL4FI4" localSheetId="18" hidden="1">#REF!</definedName>
    <definedName name="BEx9IMKCBEBXIA88V7M64JLL4FI4" hidden="1">#REF!</definedName>
    <definedName name="BEx9IQRF01ATLVK0YE60ARKQJ68L" hidden="1">'[2]Reco Sheet for Fcast'!$I$8:$J$8</definedName>
    <definedName name="BEx9IT5QNZWKM6YQ5WER0DC2PMMU" hidden="1">'[2]Reco Sheet for Fcast'!$I$9:$J$9</definedName>
    <definedName name="BEx9IUNP46GLAWX4BYA9AY38PVL0" localSheetId="3" hidden="1">#REF!</definedName>
    <definedName name="BEx9IUNP46GLAWX4BYA9AY38PVL0" localSheetId="10" hidden="1">#REF!</definedName>
    <definedName name="BEx9IUNP46GLAWX4BYA9AY38PVL0" localSheetId="9" hidden="1">#REF!</definedName>
    <definedName name="BEx9IUNP46GLAWX4BYA9AY38PVL0" localSheetId="14" hidden="1">#REF!</definedName>
    <definedName name="BEx9IUNP46GLAWX4BYA9AY38PVL0" localSheetId="16" hidden="1">#REF!</definedName>
    <definedName name="BEx9IUNP46GLAWX4BYA9AY38PVL0" localSheetId="5" hidden="1">#REF!</definedName>
    <definedName name="BEx9IUNP46GLAWX4BYA9AY38PVL0" localSheetId="8" hidden="1">#REF!</definedName>
    <definedName name="BEx9IUNP46GLAWX4BYA9AY38PVL0" localSheetId="17" hidden="1">#REF!</definedName>
    <definedName name="BEx9IUNP46GLAWX4BYA9AY38PVL0" localSheetId="6" hidden="1">#REF!</definedName>
    <definedName name="BEx9IUNP46GLAWX4BYA9AY38PVL0" localSheetId="1" hidden="1">#REF!</definedName>
    <definedName name="BEx9IUNP46GLAWX4BYA9AY38PVL0" localSheetId="12" hidden="1">#REF!</definedName>
    <definedName name="BEx9IUNP46GLAWX4BYA9AY38PVL0" localSheetId="4" hidden="1">#REF!</definedName>
    <definedName name="BEx9IUNP46GLAWX4BYA9AY38PVL0" localSheetId="13" hidden="1">#REF!</definedName>
    <definedName name="BEx9IUNP46GLAWX4BYA9AY38PVL0" localSheetId="18" hidden="1">#REF!</definedName>
    <definedName name="BEx9IUNP46GLAWX4BYA9AY38PVL0" hidden="1">#REF!</definedName>
    <definedName name="BEx9IW5MFLXTVCJHVUZTUH93AXOS" localSheetId="3" hidden="1">'[3]AMI P &amp; L'!#REF!</definedName>
    <definedName name="BEx9IW5MFLXTVCJHVUZTUH93AXOS" localSheetId="10" hidden="1">'[3]AMI P &amp; L'!#REF!</definedName>
    <definedName name="BEx9IW5MFLXTVCJHVUZTUH93AXOS" localSheetId="9" hidden="1">'[3]AMI P &amp; L'!#REF!</definedName>
    <definedName name="BEx9IW5MFLXTVCJHVUZTUH93AXOS" localSheetId="14" hidden="1">'[3]AMI P &amp; L'!#REF!</definedName>
    <definedName name="BEx9IW5MFLXTVCJHVUZTUH93AXOS" localSheetId="16" hidden="1">'[3]AMI P &amp; L'!#REF!</definedName>
    <definedName name="BEx9IW5MFLXTVCJHVUZTUH93AXOS" localSheetId="5" hidden="1">'[3]AMI P &amp; L'!#REF!</definedName>
    <definedName name="BEx9IW5MFLXTVCJHVUZTUH93AXOS" localSheetId="8" hidden="1">'[3]AMI P &amp; L'!#REF!</definedName>
    <definedName name="BEx9IW5MFLXTVCJHVUZTUH93AXOS" localSheetId="17" hidden="1">'[3]AMI P &amp; L'!#REF!</definedName>
    <definedName name="BEx9IW5MFLXTVCJHVUZTUH93AXOS" localSheetId="6" hidden="1">'[3]AMI P &amp; L'!#REF!</definedName>
    <definedName name="BEx9IW5MFLXTVCJHVUZTUH93AXOS" localSheetId="1" hidden="1">'[3]AMI P &amp; L'!#REF!</definedName>
    <definedName name="BEx9IW5MFLXTVCJHVUZTUH93AXOS" localSheetId="12" hidden="1">'[3]AMI P &amp; L'!#REF!</definedName>
    <definedName name="BEx9IW5MFLXTVCJHVUZTUH93AXOS" localSheetId="4" hidden="1">'[3]AMI P &amp; L'!#REF!</definedName>
    <definedName name="BEx9IW5MFLXTVCJHVUZTUH93AXOS" localSheetId="13" hidden="1">'[3]AMI P &amp; L'!#REF!</definedName>
    <definedName name="BEx9IW5MFLXTVCJHVUZTUH93AXOS" localSheetId="18" hidden="1">'[3]AMI P &amp; L'!#REF!</definedName>
    <definedName name="BEx9IW5MFLXTVCJHVUZTUH93AXOS" hidden="1">'[3]AMI P &amp; L'!#REF!</definedName>
    <definedName name="BEx9IXCSPSZC80YZUPRCYTG326KV" hidden="1">'[2]Reco Sheet for Fcast'!$I$10:$J$10</definedName>
    <definedName name="BEx9IZR39NHDGOM97H4E6F81RTQW" hidden="1">'[2]Reco Sheet for Fcast'!$F$6:$G$6</definedName>
    <definedName name="BEx9J6CH5E7YZPER7HXEIOIKGPCA" localSheetId="3" hidden="1">'[3]AMI P &amp; L'!#REF!</definedName>
    <definedName name="BEx9J6CH5E7YZPER7HXEIOIKGPCA" localSheetId="10" hidden="1">'[3]AMI P &amp; L'!#REF!</definedName>
    <definedName name="BEx9J6CH5E7YZPER7HXEIOIKGPCA" localSheetId="9" hidden="1">'[3]AMI P &amp; L'!#REF!</definedName>
    <definedName name="BEx9J6CH5E7YZPER7HXEIOIKGPCA" localSheetId="14" hidden="1">'[3]AMI P &amp; L'!#REF!</definedName>
    <definedName name="BEx9J6CH5E7YZPER7HXEIOIKGPCA" localSheetId="16" hidden="1">'[3]AMI P &amp; L'!#REF!</definedName>
    <definedName name="BEx9J6CH5E7YZPER7HXEIOIKGPCA" localSheetId="5" hidden="1">'[3]AMI P &amp; L'!#REF!</definedName>
    <definedName name="BEx9J6CH5E7YZPER7HXEIOIKGPCA" localSheetId="8" hidden="1">'[3]AMI P &amp; L'!#REF!</definedName>
    <definedName name="BEx9J6CH5E7YZPER7HXEIOIKGPCA" localSheetId="17" hidden="1">'[3]AMI P &amp; L'!#REF!</definedName>
    <definedName name="BEx9J6CH5E7YZPER7HXEIOIKGPCA" localSheetId="6" hidden="1">'[3]AMI P &amp; L'!#REF!</definedName>
    <definedName name="BEx9J6CH5E7YZPER7HXEIOIKGPCA" localSheetId="1" hidden="1">'[3]AMI P &amp; L'!#REF!</definedName>
    <definedName name="BEx9J6CH5E7YZPER7HXEIOIKGPCA" localSheetId="12" hidden="1">'[3]AMI P &amp; L'!#REF!</definedName>
    <definedName name="BEx9J6CH5E7YZPER7HXEIOIKGPCA" localSheetId="4" hidden="1">'[3]AMI P &amp; L'!#REF!</definedName>
    <definedName name="BEx9J6CH5E7YZPER7HXEIOIKGPCA" localSheetId="13" hidden="1">'[3]AMI P &amp; L'!#REF!</definedName>
    <definedName name="BEx9J6CH5E7YZPER7HXEIOIKGPCA" localSheetId="18" hidden="1">'[3]AMI P &amp; L'!#REF!</definedName>
    <definedName name="BEx9J6CH5E7YZPER7HXEIOIKGPCA" hidden="1">'[3]AMI P &amp; L'!#REF!</definedName>
    <definedName name="BEx9J7JMQEVLC9IQ0C5BDMVJ0SNE" localSheetId="3" hidden="1">#REF!</definedName>
    <definedName name="BEx9J7JMQEVLC9IQ0C5BDMVJ0SNE" localSheetId="10" hidden="1">#REF!</definedName>
    <definedName name="BEx9J7JMQEVLC9IQ0C5BDMVJ0SNE" localSheetId="9" hidden="1">#REF!</definedName>
    <definedName name="BEx9J7JMQEVLC9IQ0C5BDMVJ0SNE" localSheetId="14" hidden="1">#REF!</definedName>
    <definedName name="BEx9J7JMQEVLC9IQ0C5BDMVJ0SNE" localSheetId="16" hidden="1">#REF!</definedName>
    <definedName name="BEx9J7JMQEVLC9IQ0C5BDMVJ0SNE" localSheetId="5" hidden="1">#REF!</definedName>
    <definedName name="BEx9J7JMQEVLC9IQ0C5BDMVJ0SNE" localSheetId="8" hidden="1">#REF!</definedName>
    <definedName name="BEx9J7JMQEVLC9IQ0C5BDMVJ0SNE" localSheetId="17" hidden="1">#REF!</definedName>
    <definedName name="BEx9J7JMQEVLC9IQ0C5BDMVJ0SNE" localSheetId="6" hidden="1">#REF!</definedName>
    <definedName name="BEx9J7JMQEVLC9IQ0C5BDMVJ0SNE" localSheetId="1" hidden="1">#REF!</definedName>
    <definedName name="BEx9J7JMQEVLC9IQ0C5BDMVJ0SNE" localSheetId="12" hidden="1">#REF!</definedName>
    <definedName name="BEx9J7JMQEVLC9IQ0C5BDMVJ0SNE" localSheetId="4" hidden="1">#REF!</definedName>
    <definedName name="BEx9J7JMQEVLC9IQ0C5BDMVJ0SNE" localSheetId="13" hidden="1">#REF!</definedName>
    <definedName name="BEx9J7JMQEVLC9IQ0C5BDMVJ0SNE" localSheetId="18" hidden="1">#REF!</definedName>
    <definedName name="BEx9J7JMQEVLC9IQ0C5BDMVJ0SNE" hidden="1">#REF!</definedName>
    <definedName name="BEx9JJTZKVUJAVPTRE0RAVTEH41G" hidden="1">'[2]Reco Sheet for Fcast'!$I$11:$J$11</definedName>
    <definedName name="BEx9JLBYK239B3F841C7YG1GT7ST" localSheetId="3" hidden="1">'[3]AMI P &amp; L'!#REF!</definedName>
    <definedName name="BEx9JLBYK239B3F841C7YG1GT7ST" localSheetId="10" hidden="1">'[3]AMI P &amp; L'!#REF!</definedName>
    <definedName name="BEx9JLBYK239B3F841C7YG1GT7ST" localSheetId="9" hidden="1">'[3]AMI P &amp; L'!#REF!</definedName>
    <definedName name="BEx9JLBYK239B3F841C7YG1GT7ST" localSheetId="14" hidden="1">'[3]AMI P &amp; L'!#REF!</definedName>
    <definedName name="BEx9JLBYK239B3F841C7YG1GT7ST" localSheetId="16" hidden="1">'[3]AMI P &amp; L'!#REF!</definedName>
    <definedName name="BEx9JLBYK239B3F841C7YG1GT7ST" localSheetId="5" hidden="1">'[3]AMI P &amp; L'!#REF!</definedName>
    <definedName name="BEx9JLBYK239B3F841C7YG1GT7ST" localSheetId="8" hidden="1">'[3]AMI P &amp; L'!#REF!</definedName>
    <definedName name="BEx9JLBYK239B3F841C7YG1GT7ST" localSheetId="17" hidden="1">'[3]AMI P &amp; L'!#REF!</definedName>
    <definedName name="BEx9JLBYK239B3F841C7YG1GT7ST" localSheetId="6" hidden="1">'[3]AMI P &amp; L'!#REF!</definedName>
    <definedName name="BEx9JLBYK239B3F841C7YG1GT7ST" localSheetId="1" hidden="1">'[3]AMI P &amp; L'!#REF!</definedName>
    <definedName name="BEx9JLBYK239B3F841C7YG1GT7ST" localSheetId="12" hidden="1">'[3]AMI P &amp; L'!#REF!</definedName>
    <definedName name="BEx9JLBYK239B3F841C7YG1GT7ST" localSheetId="4" hidden="1">'[3]AMI P &amp; L'!#REF!</definedName>
    <definedName name="BEx9JLBYK239B3F841C7YG1GT7ST" localSheetId="13" hidden="1">'[3]AMI P &amp; L'!#REF!</definedName>
    <definedName name="BEx9JLBYK239B3F841C7YG1GT7ST" localSheetId="18" hidden="1">'[3]AMI P &amp; L'!#REF!</definedName>
    <definedName name="BEx9JLBYK239B3F841C7YG1GT7ST" hidden="1">'[3]AMI P &amp; L'!#REF!</definedName>
    <definedName name="BEx9KLW9GH3AS7L6X2QVYRX4MP47" localSheetId="3" hidden="1">#REF!</definedName>
    <definedName name="BEx9KLW9GH3AS7L6X2QVYRX4MP47" localSheetId="10" hidden="1">#REF!</definedName>
    <definedName name="BEx9KLW9GH3AS7L6X2QVYRX4MP47" localSheetId="9" hidden="1">#REF!</definedName>
    <definedName name="BEx9KLW9GH3AS7L6X2QVYRX4MP47" localSheetId="14" hidden="1">#REF!</definedName>
    <definedName name="BEx9KLW9GH3AS7L6X2QVYRX4MP47" localSheetId="16" hidden="1">#REF!</definedName>
    <definedName name="BEx9KLW9GH3AS7L6X2QVYRX4MP47" localSheetId="5" hidden="1">#REF!</definedName>
    <definedName name="BEx9KLW9GH3AS7L6X2QVYRX4MP47" localSheetId="8" hidden="1">#REF!</definedName>
    <definedName name="BEx9KLW9GH3AS7L6X2QVYRX4MP47" localSheetId="17" hidden="1">#REF!</definedName>
    <definedName name="BEx9KLW9GH3AS7L6X2QVYRX4MP47" localSheetId="6" hidden="1">#REF!</definedName>
    <definedName name="BEx9KLW9GH3AS7L6X2QVYRX4MP47" localSheetId="1" hidden="1">#REF!</definedName>
    <definedName name="BEx9KLW9GH3AS7L6X2QVYRX4MP47" localSheetId="12" hidden="1">#REF!</definedName>
    <definedName name="BEx9KLW9GH3AS7L6X2QVYRX4MP47" localSheetId="4" hidden="1">#REF!</definedName>
    <definedName name="BEx9KLW9GH3AS7L6X2QVYRX4MP47" localSheetId="13" hidden="1">#REF!</definedName>
    <definedName name="BEx9KLW9GH3AS7L6X2QVYRX4MP47" localSheetId="18" hidden="1">#REF!</definedName>
    <definedName name="BEx9KLW9GH3AS7L6X2QVYRX4MP47" hidden="1">#REF!</definedName>
    <definedName name="BExAW4IIW5D0MDY6TJ3G4FOLPYIR" hidden="1">'[2]Reco Sheet for Fcast'!$H$2:$I$2</definedName>
    <definedName name="BExAWEPCKLF5GHCVH6O4GKOE0SW1" hidden="1">'[2]Reco Sheet for Fcast'!$F$10:$G$10</definedName>
    <definedName name="BExAWMN8563X9T1UZOH7OWA0DH6W" localSheetId="3" hidden="1">#REF!</definedName>
    <definedName name="BExAWMN8563X9T1UZOH7OWA0DH6W" localSheetId="10" hidden="1">#REF!</definedName>
    <definedName name="BExAWMN8563X9T1UZOH7OWA0DH6W" localSheetId="9" hidden="1">#REF!</definedName>
    <definedName name="BExAWMN8563X9T1UZOH7OWA0DH6W" localSheetId="14" hidden="1">#REF!</definedName>
    <definedName name="BExAWMN8563X9T1UZOH7OWA0DH6W" localSheetId="16" hidden="1">#REF!</definedName>
    <definedName name="BExAWMN8563X9T1UZOH7OWA0DH6W" localSheetId="5" hidden="1">#REF!</definedName>
    <definedName name="BExAWMN8563X9T1UZOH7OWA0DH6W" localSheetId="8" hidden="1">#REF!</definedName>
    <definedName name="BExAWMN8563X9T1UZOH7OWA0DH6W" localSheetId="17" hidden="1">#REF!</definedName>
    <definedName name="BExAWMN8563X9T1UZOH7OWA0DH6W" localSheetId="6" hidden="1">#REF!</definedName>
    <definedName name="BExAWMN8563X9T1UZOH7OWA0DH6W" localSheetId="1" hidden="1">#REF!</definedName>
    <definedName name="BExAWMN8563X9T1UZOH7OWA0DH6W" localSheetId="12" hidden="1">#REF!</definedName>
    <definedName name="BExAWMN8563X9T1UZOH7OWA0DH6W" localSheetId="4" hidden="1">#REF!</definedName>
    <definedName name="BExAWMN8563X9T1UZOH7OWA0DH6W" localSheetId="13" hidden="1">#REF!</definedName>
    <definedName name="BExAWMN8563X9T1UZOH7OWA0DH6W" localSheetId="18" hidden="1">#REF!</definedName>
    <definedName name="BExAWMN8563X9T1UZOH7OWA0DH6W" hidden="1">#REF!</definedName>
    <definedName name="BExAX28937OH2SJJ980WOFXSWR07" hidden="1">'[2]Reco Sheet for Fcast'!$F$7:$G$7</definedName>
    <definedName name="BExAX410NB4F2XOB84OR2197H8M5" localSheetId="3" hidden="1">'[3]AMI P &amp; L'!#REF!</definedName>
    <definedName name="BExAX410NB4F2XOB84OR2197H8M5" localSheetId="10" hidden="1">'[3]AMI P &amp; L'!#REF!</definedName>
    <definedName name="BExAX410NB4F2XOB84OR2197H8M5" localSheetId="9" hidden="1">'[3]AMI P &amp; L'!#REF!</definedName>
    <definedName name="BExAX410NB4F2XOB84OR2197H8M5" localSheetId="14" hidden="1">'[3]AMI P &amp; L'!#REF!</definedName>
    <definedName name="BExAX410NB4F2XOB84OR2197H8M5" localSheetId="16" hidden="1">'[3]AMI P &amp; L'!#REF!</definedName>
    <definedName name="BExAX410NB4F2XOB84OR2197H8M5" localSheetId="5" hidden="1">'[3]AMI P &amp; L'!#REF!</definedName>
    <definedName name="BExAX410NB4F2XOB84OR2197H8M5" localSheetId="8" hidden="1">'[3]AMI P &amp; L'!#REF!</definedName>
    <definedName name="BExAX410NB4F2XOB84OR2197H8M5" localSheetId="17" hidden="1">'[3]AMI P &amp; L'!#REF!</definedName>
    <definedName name="BExAX410NB4F2XOB84OR2197H8M5" localSheetId="6" hidden="1">'[3]AMI P &amp; L'!#REF!</definedName>
    <definedName name="BExAX410NB4F2XOB84OR2197H8M5" localSheetId="1" hidden="1">'[3]AMI P &amp; L'!#REF!</definedName>
    <definedName name="BExAX410NB4F2XOB84OR2197H8M5" localSheetId="12" hidden="1">'[3]AMI P &amp; L'!#REF!</definedName>
    <definedName name="BExAX410NB4F2XOB84OR2197H8M5" localSheetId="4" hidden="1">'[3]AMI P &amp; L'!#REF!</definedName>
    <definedName name="BExAX410NB4F2XOB84OR2197H8M5" localSheetId="13" hidden="1">'[3]AMI P &amp; L'!#REF!</definedName>
    <definedName name="BExAX410NB4F2XOB84OR2197H8M5" localSheetId="18" hidden="1">'[3]AMI P &amp; L'!#REF!</definedName>
    <definedName name="BExAX410NB4F2XOB84OR2197H8M5" hidden="1">'[3]AMI P &amp; L'!#REF!</definedName>
    <definedName name="BExAX6FBAZV45KQY4H0U21PCNPDA" localSheetId="3" hidden="1">#REF!</definedName>
    <definedName name="BExAX6FBAZV45KQY4H0U21PCNPDA" localSheetId="10" hidden="1">#REF!</definedName>
    <definedName name="BExAX6FBAZV45KQY4H0U21PCNPDA" localSheetId="9" hidden="1">#REF!</definedName>
    <definedName name="BExAX6FBAZV45KQY4H0U21PCNPDA" localSheetId="14" hidden="1">#REF!</definedName>
    <definedName name="BExAX6FBAZV45KQY4H0U21PCNPDA" localSheetId="16" hidden="1">#REF!</definedName>
    <definedName name="BExAX6FBAZV45KQY4H0U21PCNPDA" localSheetId="5" hidden="1">#REF!</definedName>
    <definedName name="BExAX6FBAZV45KQY4H0U21PCNPDA" localSheetId="8" hidden="1">#REF!</definedName>
    <definedName name="BExAX6FBAZV45KQY4H0U21PCNPDA" localSheetId="17" hidden="1">#REF!</definedName>
    <definedName name="BExAX6FBAZV45KQY4H0U21PCNPDA" localSheetId="6" hidden="1">#REF!</definedName>
    <definedName name="BExAX6FBAZV45KQY4H0U21PCNPDA" localSheetId="1" hidden="1">#REF!</definedName>
    <definedName name="BExAX6FBAZV45KQY4H0U21PCNPDA" localSheetId="12" hidden="1">#REF!</definedName>
    <definedName name="BExAX6FBAZV45KQY4H0U21PCNPDA" localSheetId="4" hidden="1">#REF!</definedName>
    <definedName name="BExAX6FBAZV45KQY4H0U21PCNPDA" localSheetId="13" hidden="1">#REF!</definedName>
    <definedName name="BExAX6FBAZV45KQY4H0U21PCNPDA" localSheetId="18" hidden="1">#REF!</definedName>
    <definedName name="BExAX6FBAZV45KQY4H0U21PCNPDA" hidden="1">#REF!</definedName>
    <definedName name="BExAX8TNG8LQ5Q4904SAYQIPGBSV" hidden="1">'[2]Reco Sheet for Fcast'!$I$7:$J$7</definedName>
    <definedName name="BExAXH2FJ8S1SX2XRI17ZABSFERB" localSheetId="3" hidden="1">#REF!</definedName>
    <definedName name="BExAXH2FJ8S1SX2XRI17ZABSFERB" localSheetId="10" hidden="1">#REF!</definedName>
    <definedName name="BExAXH2FJ8S1SX2XRI17ZABSFERB" localSheetId="9" hidden="1">#REF!</definedName>
    <definedName name="BExAXH2FJ8S1SX2XRI17ZABSFERB" localSheetId="14" hidden="1">#REF!</definedName>
    <definedName name="BExAXH2FJ8S1SX2XRI17ZABSFERB" localSheetId="16" hidden="1">#REF!</definedName>
    <definedName name="BExAXH2FJ8S1SX2XRI17ZABSFERB" localSheetId="5" hidden="1">#REF!</definedName>
    <definedName name="BExAXH2FJ8S1SX2XRI17ZABSFERB" localSheetId="8" hidden="1">#REF!</definedName>
    <definedName name="BExAXH2FJ8S1SX2XRI17ZABSFERB" localSheetId="17" hidden="1">#REF!</definedName>
    <definedName name="BExAXH2FJ8S1SX2XRI17ZABSFERB" localSheetId="6" hidden="1">#REF!</definedName>
    <definedName name="BExAXH2FJ8S1SX2XRI17ZABSFERB" localSheetId="1" hidden="1">#REF!</definedName>
    <definedName name="BExAXH2FJ8S1SX2XRI17ZABSFERB" localSheetId="12" hidden="1">#REF!</definedName>
    <definedName name="BExAXH2FJ8S1SX2XRI17ZABSFERB" localSheetId="4" hidden="1">#REF!</definedName>
    <definedName name="BExAXH2FJ8S1SX2XRI17ZABSFERB" localSheetId="13" hidden="1">#REF!</definedName>
    <definedName name="BExAXH2FJ8S1SX2XRI17ZABSFERB" localSheetId="18" hidden="1">#REF!</definedName>
    <definedName name="BExAXH2FJ8S1SX2XRI17ZABSFERB" hidden="1">#REF!</definedName>
    <definedName name="BExAY0EAT2LXR5MFGM0DLIB45PLO" hidden="1">'[2]Reco Sheet for Fcast'!$F$6:$G$6</definedName>
    <definedName name="BExAYDA8H0HQ51AQDS0QEQS4IUSJ" localSheetId="3" hidden="1">'[5]Capital orders'!#REF!</definedName>
    <definedName name="BExAYDA8H0HQ51AQDS0QEQS4IUSJ" localSheetId="10" hidden="1">'[5]Capital orders'!#REF!</definedName>
    <definedName name="BExAYDA8H0HQ51AQDS0QEQS4IUSJ" localSheetId="9" hidden="1">'[5]Capital orders'!#REF!</definedName>
    <definedName name="BExAYDA8H0HQ51AQDS0QEQS4IUSJ" localSheetId="14" hidden="1">'[5]Capital orders'!#REF!</definedName>
    <definedName name="BExAYDA8H0HQ51AQDS0QEQS4IUSJ" localSheetId="16" hidden="1">'[5]Capital orders'!#REF!</definedName>
    <definedName name="BExAYDA8H0HQ51AQDS0QEQS4IUSJ" localSheetId="5" hidden="1">'[5]Capital orders'!#REF!</definedName>
    <definedName name="BExAYDA8H0HQ51AQDS0QEQS4IUSJ" localSheetId="8" hidden="1">'[5]Capital orders'!#REF!</definedName>
    <definedName name="BExAYDA8H0HQ51AQDS0QEQS4IUSJ" localSheetId="17" hidden="1">'[5]Capital orders'!#REF!</definedName>
    <definedName name="BExAYDA8H0HQ51AQDS0QEQS4IUSJ" localSheetId="6" hidden="1">'[5]Capital orders'!#REF!</definedName>
    <definedName name="BExAYDA8H0HQ51AQDS0QEQS4IUSJ" localSheetId="1" hidden="1">'[5]Capital orders'!#REF!</definedName>
    <definedName name="BExAYDA8H0HQ51AQDS0QEQS4IUSJ" localSheetId="12" hidden="1">'[5]Capital orders'!#REF!</definedName>
    <definedName name="BExAYDA8H0HQ51AQDS0QEQS4IUSJ" localSheetId="4" hidden="1">'[5]Capital orders'!#REF!</definedName>
    <definedName name="BExAYDA8H0HQ51AQDS0QEQS4IUSJ" localSheetId="13" hidden="1">'[5]Capital orders'!#REF!</definedName>
    <definedName name="BExAYDA8H0HQ51AQDS0QEQS4IUSJ" localSheetId="18" hidden="1">'[5]Capital orders'!#REF!</definedName>
    <definedName name="BExAYDA8H0HQ51AQDS0QEQS4IUSJ" hidden="1">'[5]Capital orders'!#REF!</definedName>
    <definedName name="BExAYE6LNIEBR9DSNI5JGNITGKIT" hidden="1">'[2]Reco Sheet for Fcast'!$I$7:$J$7</definedName>
    <definedName name="BExAYHMLXGGO25P8HYB2S75DEB4F" hidden="1">'[2]Reco Sheet for Fcast'!$F$10:$G$10</definedName>
    <definedName name="BExAYHXJ3CVLPZX5R6UR0U1MNDXJ" hidden="1">'[2]Reco Sheet for Fcast'!$C$15:$D$23</definedName>
    <definedName name="BExAYKXAUWGDOPG952TEJ2UKZKWN" hidden="1">'[2]Reco Sheet for Fcast'!$F$8:$G$8</definedName>
    <definedName name="BExAYP9TDTI2MBP6EYE0H39CPMXN" hidden="1">'[2]Reco Sheet for Fcast'!$F$9:$G$9</definedName>
    <definedName name="BExAYPPWJPWDKU59O051WMGB7O0J" hidden="1">'[2]Reco Sheet for Fcast'!$F$11:$G$11</definedName>
    <definedName name="BExAYR2JZCJBUH6F1LZC2A7JIVRJ" hidden="1">'[2]Reco Sheet for Fcast'!$F$7:$G$7</definedName>
    <definedName name="BExAYTGVRD3DLKO75RFPMBKCIWB8" hidden="1">'[2]Reco Sheet for Fcast'!$F$8:$G$8</definedName>
    <definedName name="BExAYY9H9COOT46HJLPVDLTO12UL" hidden="1">'[2]Reco Sheet for Fcast'!$I$11:$J$11</definedName>
    <definedName name="BExAZ5WJK9535H42VH6Y0VSS3JA9" localSheetId="3" hidden="1">#REF!</definedName>
    <definedName name="BExAZ5WJK9535H42VH6Y0VSS3JA9" localSheetId="10" hidden="1">#REF!</definedName>
    <definedName name="BExAZ5WJK9535H42VH6Y0VSS3JA9" localSheetId="9" hidden="1">#REF!</definedName>
    <definedName name="BExAZ5WJK9535H42VH6Y0VSS3JA9" localSheetId="14" hidden="1">#REF!</definedName>
    <definedName name="BExAZ5WJK9535H42VH6Y0VSS3JA9" localSheetId="16" hidden="1">#REF!</definedName>
    <definedName name="BExAZ5WJK9535H42VH6Y0VSS3JA9" localSheetId="5" hidden="1">#REF!</definedName>
    <definedName name="BExAZ5WJK9535H42VH6Y0VSS3JA9" localSheetId="8" hidden="1">#REF!</definedName>
    <definedName name="BExAZ5WJK9535H42VH6Y0VSS3JA9" localSheetId="17" hidden="1">#REF!</definedName>
    <definedName name="BExAZ5WJK9535H42VH6Y0VSS3JA9" localSheetId="6" hidden="1">#REF!</definedName>
    <definedName name="BExAZ5WJK9535H42VH6Y0VSS3JA9" localSheetId="1" hidden="1">#REF!</definedName>
    <definedName name="BExAZ5WJK9535H42VH6Y0VSS3JA9" localSheetId="12" hidden="1">#REF!</definedName>
    <definedName name="BExAZ5WJK9535H42VH6Y0VSS3JA9" localSheetId="4" hidden="1">#REF!</definedName>
    <definedName name="BExAZ5WJK9535H42VH6Y0VSS3JA9" localSheetId="13" hidden="1">#REF!</definedName>
    <definedName name="BExAZ5WJK9535H42VH6Y0VSS3JA9" localSheetId="18" hidden="1">#REF!</definedName>
    <definedName name="BExAZ5WJK9535H42VH6Y0VSS3JA9" hidden="1">#REF!</definedName>
    <definedName name="BExAZCNEGB4JYHC8CZ51KTN890US" hidden="1">'[2]Reco Sheet for Fcast'!$F$9:$G$9</definedName>
    <definedName name="BExAZFCI302YFYRDJYQDWQQL0Q0O" hidden="1">'[2]Reco Sheet for Fcast'!$I$7:$J$7</definedName>
    <definedName name="BExAZLHLST9OP89R1HJMC1POQG8H" hidden="1">'[2]Reco Sheet for Fcast'!$F$10:$G$10</definedName>
    <definedName name="BExAZMDYMIAA7RX1BMCKU1VLBRGY" hidden="1">'[2]Reco Sheet for Fcast'!$F$6:$G$6</definedName>
    <definedName name="BExAZNL6BHI8DCQWXOX4I2P839UX" hidden="1">'[2]Reco Sheet for Fcast'!$I$2:$J$2</definedName>
    <definedName name="BExAZRMWSONMCG9KDUM4KAQ7BONM" hidden="1">'[2]Reco Sheet for Fcast'!$H$2:$I$2</definedName>
    <definedName name="BExAZTFG4SJRG4TW6JXRF7N08JFI" hidden="1">'[2]Reco Sheet for Fcast'!$I$10:$J$10</definedName>
    <definedName name="BExAZUS4A8OHDZK0MWAOCCCKTH73" hidden="1">'[2]Reco Sheet for Fcast'!$F$8:$G$8</definedName>
    <definedName name="BExAZX6FECVK3E07KXM2XPYKGM6U" hidden="1">'[2]Reco Sheet for Fcast'!$G$2</definedName>
    <definedName name="BExAZZQ0QV1ZYLCVLE578WEPBOBQ" localSheetId="3" hidden="1">#REF!</definedName>
    <definedName name="BExAZZQ0QV1ZYLCVLE578WEPBOBQ" localSheetId="10" hidden="1">#REF!</definedName>
    <definedName name="BExAZZQ0QV1ZYLCVLE578WEPBOBQ" localSheetId="9" hidden="1">#REF!</definedName>
    <definedName name="BExAZZQ0QV1ZYLCVLE578WEPBOBQ" localSheetId="14" hidden="1">#REF!</definedName>
    <definedName name="BExAZZQ0QV1ZYLCVLE578WEPBOBQ" localSheetId="16" hidden="1">#REF!</definedName>
    <definedName name="BExAZZQ0QV1ZYLCVLE578WEPBOBQ" localSheetId="5" hidden="1">#REF!</definedName>
    <definedName name="BExAZZQ0QV1ZYLCVLE578WEPBOBQ" localSheetId="8" hidden="1">#REF!</definedName>
    <definedName name="BExAZZQ0QV1ZYLCVLE578WEPBOBQ" localSheetId="17" hidden="1">#REF!</definedName>
    <definedName name="BExAZZQ0QV1ZYLCVLE578WEPBOBQ" localSheetId="6" hidden="1">#REF!</definedName>
    <definedName name="BExAZZQ0QV1ZYLCVLE578WEPBOBQ" localSheetId="1" hidden="1">#REF!</definedName>
    <definedName name="BExAZZQ0QV1ZYLCVLE578WEPBOBQ" localSheetId="12" hidden="1">#REF!</definedName>
    <definedName name="BExAZZQ0QV1ZYLCVLE578WEPBOBQ" localSheetId="4" hidden="1">#REF!</definedName>
    <definedName name="BExAZZQ0QV1ZYLCVLE578WEPBOBQ" localSheetId="13" hidden="1">#REF!</definedName>
    <definedName name="BExAZZQ0QV1ZYLCVLE578WEPBOBQ" localSheetId="18" hidden="1">#REF!</definedName>
    <definedName name="BExAZZQ0QV1ZYLCVLE578WEPBOBQ" hidden="1">#REF!</definedName>
    <definedName name="BExB012NJ8GASTNNPBRRFTLHIOC9" hidden="1">'[2]Reco Sheet for Fcast'!$F$9:$G$9</definedName>
    <definedName name="BExB072HHXVMUC0VYNGG48GRSH5Q" localSheetId="3" hidden="1">'[3]AMI P &amp; L'!#REF!</definedName>
    <definedName name="BExB072HHXVMUC0VYNGG48GRSH5Q" localSheetId="10" hidden="1">'[3]AMI P &amp; L'!#REF!</definedName>
    <definedName name="BExB072HHXVMUC0VYNGG48GRSH5Q" localSheetId="9" hidden="1">'[3]AMI P &amp; L'!#REF!</definedName>
    <definedName name="BExB072HHXVMUC0VYNGG48GRSH5Q" localSheetId="14" hidden="1">'[3]AMI P &amp; L'!#REF!</definedName>
    <definedName name="BExB072HHXVMUC0VYNGG48GRSH5Q" localSheetId="16" hidden="1">'[3]AMI P &amp; L'!#REF!</definedName>
    <definedName name="BExB072HHXVMUC0VYNGG48GRSH5Q" localSheetId="5" hidden="1">'[3]AMI P &amp; L'!#REF!</definedName>
    <definedName name="BExB072HHXVMUC0VYNGG48GRSH5Q" localSheetId="8" hidden="1">'[3]AMI P &amp; L'!#REF!</definedName>
    <definedName name="BExB072HHXVMUC0VYNGG48GRSH5Q" localSheetId="17" hidden="1">'[3]AMI P &amp; L'!#REF!</definedName>
    <definedName name="BExB072HHXVMUC0VYNGG48GRSH5Q" localSheetId="6" hidden="1">'[3]AMI P &amp; L'!#REF!</definedName>
    <definedName name="BExB072HHXVMUC0VYNGG48GRSH5Q" localSheetId="1" hidden="1">'[3]AMI P &amp; L'!#REF!</definedName>
    <definedName name="BExB072HHXVMUC0VYNGG48GRSH5Q" localSheetId="12" hidden="1">'[3]AMI P &amp; L'!#REF!</definedName>
    <definedName name="BExB072HHXVMUC0VYNGG48GRSH5Q" localSheetId="4" hidden="1">'[3]AMI P &amp; L'!#REF!</definedName>
    <definedName name="BExB072HHXVMUC0VYNGG48GRSH5Q" localSheetId="13" hidden="1">'[3]AMI P &amp; L'!#REF!</definedName>
    <definedName name="BExB072HHXVMUC0VYNGG48GRSH5Q" localSheetId="18" hidden="1">'[3]AMI P &amp; L'!#REF!</definedName>
    <definedName name="BExB072HHXVMUC0VYNGG48GRSH5Q" hidden="1">'[3]AMI P &amp; L'!#REF!</definedName>
    <definedName name="BExB0FRDEYDEUEAB1W8KD6D965XA" hidden="1">'[2]Reco Sheet for Fcast'!$K$2</definedName>
    <definedName name="BExB0KPCN7YJORQAYUCF4YKIKPMC" hidden="1">'[2]Reco Sheet for Fcast'!$I$11:$J$11</definedName>
    <definedName name="BExB0WE4PI3NOBXXVO9CTEN4DIU2" hidden="1">'[2]Reco Sheet for Fcast'!$G$2</definedName>
    <definedName name="BExB10QNIVITUYS55OAEKK3VLJFE" hidden="1">'[2]Reco Sheet for Fcast'!$G$2</definedName>
    <definedName name="BExB15ZDRY4CIJ911DONP0KCY9KU" hidden="1">'[2]Reco Sheet for Fcast'!$F$6:$G$6</definedName>
    <definedName name="BExB16VQY0O0RLZYJFU3OFEONVTE" hidden="1">'[2]Reco Sheet for Fcast'!$I$6:$J$6</definedName>
    <definedName name="BExB1713OG4CGOEQ7O0FXSI2FQWZ" localSheetId="3" hidden="1">#REF!</definedName>
    <definedName name="BExB1713OG4CGOEQ7O0FXSI2FQWZ" localSheetId="10" hidden="1">#REF!</definedName>
    <definedName name="BExB1713OG4CGOEQ7O0FXSI2FQWZ" localSheetId="9" hidden="1">#REF!</definedName>
    <definedName name="BExB1713OG4CGOEQ7O0FXSI2FQWZ" localSheetId="14" hidden="1">#REF!</definedName>
    <definedName name="BExB1713OG4CGOEQ7O0FXSI2FQWZ" localSheetId="16" hidden="1">#REF!</definedName>
    <definedName name="BExB1713OG4CGOEQ7O0FXSI2FQWZ" localSheetId="5" hidden="1">#REF!</definedName>
    <definedName name="BExB1713OG4CGOEQ7O0FXSI2FQWZ" localSheetId="8" hidden="1">#REF!</definedName>
    <definedName name="BExB1713OG4CGOEQ7O0FXSI2FQWZ" localSheetId="17" hidden="1">#REF!</definedName>
    <definedName name="BExB1713OG4CGOEQ7O0FXSI2FQWZ" localSheetId="6" hidden="1">#REF!</definedName>
    <definedName name="BExB1713OG4CGOEQ7O0FXSI2FQWZ" localSheetId="1" hidden="1">#REF!</definedName>
    <definedName name="BExB1713OG4CGOEQ7O0FXSI2FQWZ" localSheetId="12" hidden="1">#REF!</definedName>
    <definedName name="BExB1713OG4CGOEQ7O0FXSI2FQWZ" localSheetId="4" hidden="1">#REF!</definedName>
    <definedName name="BExB1713OG4CGOEQ7O0FXSI2FQWZ" localSheetId="13" hidden="1">#REF!</definedName>
    <definedName name="BExB1713OG4CGOEQ7O0FXSI2FQWZ" localSheetId="18" hidden="1">#REF!</definedName>
    <definedName name="BExB1713OG4CGOEQ7O0FXSI2FQWZ" hidden="1">#REF!</definedName>
    <definedName name="BExB1FKNY2UO4W5FUGFHJOA2WFGG" localSheetId="3" hidden="1">'[3]AMI P &amp; L'!#REF!</definedName>
    <definedName name="BExB1FKNY2UO4W5FUGFHJOA2WFGG" localSheetId="10" hidden="1">'[3]AMI P &amp; L'!#REF!</definedName>
    <definedName name="BExB1FKNY2UO4W5FUGFHJOA2WFGG" localSheetId="9" hidden="1">'[3]AMI P &amp; L'!#REF!</definedName>
    <definedName name="BExB1FKNY2UO4W5FUGFHJOA2WFGG" localSheetId="14" hidden="1">'[3]AMI P &amp; L'!#REF!</definedName>
    <definedName name="BExB1FKNY2UO4W5FUGFHJOA2WFGG" localSheetId="16" hidden="1">'[3]AMI P &amp; L'!#REF!</definedName>
    <definedName name="BExB1FKNY2UO4W5FUGFHJOA2WFGG" localSheetId="5" hidden="1">'[3]AMI P &amp; L'!#REF!</definedName>
    <definedName name="BExB1FKNY2UO4W5FUGFHJOA2WFGG" localSheetId="8" hidden="1">'[3]AMI P &amp; L'!#REF!</definedName>
    <definedName name="BExB1FKNY2UO4W5FUGFHJOA2WFGG" localSheetId="17" hidden="1">'[3]AMI P &amp; L'!#REF!</definedName>
    <definedName name="BExB1FKNY2UO4W5FUGFHJOA2WFGG" localSheetId="6" hidden="1">'[3]AMI P &amp; L'!#REF!</definedName>
    <definedName name="BExB1FKNY2UO4W5FUGFHJOA2WFGG" localSheetId="1" hidden="1">'[3]AMI P &amp; L'!#REF!</definedName>
    <definedName name="BExB1FKNY2UO4W5FUGFHJOA2WFGG" localSheetId="12" hidden="1">'[3]AMI P &amp; L'!#REF!</definedName>
    <definedName name="BExB1FKNY2UO4W5FUGFHJOA2WFGG" localSheetId="4" hidden="1">'[3]AMI P &amp; L'!#REF!</definedName>
    <definedName name="BExB1FKNY2UO4W5FUGFHJOA2WFGG" localSheetId="13" hidden="1">'[3]AMI P &amp; L'!#REF!</definedName>
    <definedName name="BExB1FKNY2UO4W5FUGFHJOA2WFGG" localSheetId="18" hidden="1">'[3]AMI P &amp; L'!#REF!</definedName>
    <definedName name="BExB1FKNY2UO4W5FUGFHJOA2WFGG" hidden="1">'[3]AMI P &amp; L'!#REF!</definedName>
    <definedName name="BExB1GMD0PIDGTFBGQOPRWQSP9I4" localSheetId="3" hidden="1">'[3]AMI P &amp; L'!#REF!</definedName>
    <definedName name="BExB1GMD0PIDGTFBGQOPRWQSP9I4" localSheetId="10" hidden="1">'[3]AMI P &amp; L'!#REF!</definedName>
    <definedName name="BExB1GMD0PIDGTFBGQOPRWQSP9I4" localSheetId="9" hidden="1">'[3]AMI P &amp; L'!#REF!</definedName>
    <definedName name="BExB1GMD0PIDGTFBGQOPRWQSP9I4" localSheetId="14" hidden="1">'[3]AMI P &amp; L'!#REF!</definedName>
    <definedName name="BExB1GMD0PIDGTFBGQOPRWQSP9I4" localSheetId="16" hidden="1">'[3]AMI P &amp; L'!#REF!</definedName>
    <definedName name="BExB1GMD0PIDGTFBGQOPRWQSP9I4" localSheetId="5" hidden="1">'[3]AMI P &amp; L'!#REF!</definedName>
    <definedName name="BExB1GMD0PIDGTFBGQOPRWQSP9I4" localSheetId="8" hidden="1">'[3]AMI P &amp; L'!#REF!</definedName>
    <definedName name="BExB1GMD0PIDGTFBGQOPRWQSP9I4" localSheetId="17" hidden="1">'[3]AMI P &amp; L'!#REF!</definedName>
    <definedName name="BExB1GMD0PIDGTFBGQOPRWQSP9I4" localSheetId="6" hidden="1">'[3]AMI P &amp; L'!#REF!</definedName>
    <definedName name="BExB1GMD0PIDGTFBGQOPRWQSP9I4" localSheetId="1" hidden="1">'[3]AMI P &amp; L'!#REF!</definedName>
    <definedName name="BExB1GMD0PIDGTFBGQOPRWQSP9I4" localSheetId="12" hidden="1">'[3]AMI P &amp; L'!#REF!</definedName>
    <definedName name="BExB1GMD0PIDGTFBGQOPRWQSP9I4" localSheetId="4" hidden="1">'[3]AMI P &amp; L'!#REF!</definedName>
    <definedName name="BExB1GMD0PIDGTFBGQOPRWQSP9I4" localSheetId="13" hidden="1">'[3]AMI P &amp; L'!#REF!</definedName>
    <definedName name="BExB1GMD0PIDGTFBGQOPRWQSP9I4" localSheetId="18" hidden="1">'[3]AMI P &amp; L'!#REF!</definedName>
    <definedName name="BExB1GMD0PIDGTFBGQOPRWQSP9I4" hidden="1">'[3]AMI P &amp; L'!#REF!</definedName>
    <definedName name="BExB1PWZDAO1V9N18MU22F75P6Y5" hidden="1">'[2]Reco Sheet for Fcast'!$I$6:$J$6</definedName>
    <definedName name="BExB1Q29OO6LNFNT1EQLA3KYE7MX" hidden="1">'[2]Reco Sheet for Fcast'!$F$7:$G$7</definedName>
    <definedName name="BExB1TNRV5EBWZEHYLHI76T0FVA7" hidden="1">'[2]Reco Sheet for Fcast'!$I$9:$J$9</definedName>
    <definedName name="BExB1WI6M8I0EEP1ANUQZCFY24EV" localSheetId="3" hidden="1">'[3]AMI P &amp; L'!#REF!</definedName>
    <definedName name="BExB1WI6M8I0EEP1ANUQZCFY24EV" localSheetId="10" hidden="1">'[3]AMI P &amp; L'!#REF!</definedName>
    <definedName name="BExB1WI6M8I0EEP1ANUQZCFY24EV" localSheetId="9" hidden="1">'[3]AMI P &amp; L'!#REF!</definedName>
    <definedName name="BExB1WI6M8I0EEP1ANUQZCFY24EV" localSheetId="14" hidden="1">'[3]AMI P &amp; L'!#REF!</definedName>
    <definedName name="BExB1WI6M8I0EEP1ANUQZCFY24EV" localSheetId="16" hidden="1">'[3]AMI P &amp; L'!#REF!</definedName>
    <definedName name="BExB1WI6M8I0EEP1ANUQZCFY24EV" localSheetId="5" hidden="1">'[3]AMI P &amp; L'!#REF!</definedName>
    <definedName name="BExB1WI6M8I0EEP1ANUQZCFY24EV" localSheetId="8" hidden="1">'[3]AMI P &amp; L'!#REF!</definedName>
    <definedName name="BExB1WI6M8I0EEP1ANUQZCFY24EV" localSheetId="17" hidden="1">'[3]AMI P &amp; L'!#REF!</definedName>
    <definedName name="BExB1WI6M8I0EEP1ANUQZCFY24EV" localSheetId="6" hidden="1">'[3]AMI P &amp; L'!#REF!</definedName>
    <definedName name="BExB1WI6M8I0EEP1ANUQZCFY24EV" localSheetId="1" hidden="1">'[3]AMI P &amp; L'!#REF!</definedName>
    <definedName name="BExB1WI6M8I0EEP1ANUQZCFY24EV" localSheetId="12" hidden="1">'[3]AMI P &amp; L'!#REF!</definedName>
    <definedName name="BExB1WI6M8I0EEP1ANUQZCFY24EV" localSheetId="4" hidden="1">'[3]AMI P &amp; L'!#REF!</definedName>
    <definedName name="BExB1WI6M8I0EEP1ANUQZCFY24EV" localSheetId="13" hidden="1">'[3]AMI P &amp; L'!#REF!</definedName>
    <definedName name="BExB1WI6M8I0EEP1ANUQZCFY24EV" localSheetId="18" hidden="1">'[3]AMI P &amp; L'!#REF!</definedName>
    <definedName name="BExB1WI6M8I0EEP1ANUQZCFY24EV" hidden="1">'[3]AMI P &amp; L'!#REF!</definedName>
    <definedName name="BExB1Z7GTT7CR0FJMG7GTKH7A4KN" hidden="1">'[2]Reco Sheet for Fcast'!$O$6:$P$10</definedName>
    <definedName name="BExB203OWC9QZA3BYOKQ18L4FUJE" hidden="1">'[2]Reco Sheet for Fcast'!$F$9:$G$9</definedName>
    <definedName name="BExB2CJHTU7C591BR4WRL5L2F2K6" hidden="1">'[2]Reco Sheet for Fcast'!$I$9:$J$9</definedName>
    <definedName name="BExB2K1AV4PGNS1O6C7D7AO411AX" hidden="1">'[2]Reco Sheet for Fcast'!$F$11:$G$11</definedName>
    <definedName name="BExB2O2UYHKI324YE324E1N7FVIB" hidden="1">'[2]Reco Sheet for Fcast'!$I$10:$J$10</definedName>
    <definedName name="BExB2Q0VJ0MU2URO3JOVUAVHEI3V" localSheetId="3" hidden="1">'[3]AMI P &amp; L'!#REF!</definedName>
    <definedName name="BExB2Q0VJ0MU2URO3JOVUAVHEI3V" localSheetId="10" hidden="1">'[3]AMI P &amp; L'!#REF!</definedName>
    <definedName name="BExB2Q0VJ0MU2URO3JOVUAVHEI3V" localSheetId="9" hidden="1">'[3]AMI P &amp; L'!#REF!</definedName>
    <definedName name="BExB2Q0VJ0MU2URO3JOVUAVHEI3V" localSheetId="14" hidden="1">'[3]AMI P &amp; L'!#REF!</definedName>
    <definedName name="BExB2Q0VJ0MU2URO3JOVUAVHEI3V" localSheetId="16" hidden="1">'[3]AMI P &amp; L'!#REF!</definedName>
    <definedName name="BExB2Q0VJ0MU2URO3JOVUAVHEI3V" localSheetId="5" hidden="1">'[3]AMI P &amp; L'!#REF!</definedName>
    <definedName name="BExB2Q0VJ0MU2URO3JOVUAVHEI3V" localSheetId="8" hidden="1">'[3]AMI P &amp; L'!#REF!</definedName>
    <definedName name="BExB2Q0VJ0MU2URO3JOVUAVHEI3V" localSheetId="17" hidden="1">'[3]AMI P &amp; L'!#REF!</definedName>
    <definedName name="BExB2Q0VJ0MU2URO3JOVUAVHEI3V" localSheetId="6" hidden="1">'[3]AMI P &amp; L'!#REF!</definedName>
    <definedName name="BExB2Q0VJ0MU2URO3JOVUAVHEI3V" localSheetId="1" hidden="1">'[3]AMI P &amp; L'!#REF!</definedName>
    <definedName name="BExB2Q0VJ0MU2URO3JOVUAVHEI3V" localSheetId="12" hidden="1">'[3]AMI P &amp; L'!#REF!</definedName>
    <definedName name="BExB2Q0VJ0MU2URO3JOVUAVHEI3V" localSheetId="4" hidden="1">'[3]AMI P &amp; L'!#REF!</definedName>
    <definedName name="BExB2Q0VJ0MU2URO3JOVUAVHEI3V" localSheetId="13" hidden="1">'[3]AMI P &amp; L'!#REF!</definedName>
    <definedName name="BExB2Q0VJ0MU2URO3JOVUAVHEI3V" localSheetId="18" hidden="1">'[3]AMI P &amp; L'!#REF!</definedName>
    <definedName name="BExB2Q0VJ0MU2URO3JOVUAVHEI3V" hidden="1">'[3]AMI P &amp; L'!#REF!</definedName>
    <definedName name="BExB2TBPD6APUT2TO3BGE6IU9G7C" hidden="1">'[4]Bud Mth'!$I$11:$J$11</definedName>
    <definedName name="BExB2TRVKQUUYWEZA4GM0V7NE7IX" localSheetId="3" hidden="1">'[5]Capital orders'!#REF!</definedName>
    <definedName name="BExB2TRVKQUUYWEZA4GM0V7NE7IX" localSheetId="10" hidden="1">'[5]Capital orders'!#REF!</definedName>
    <definedName name="BExB2TRVKQUUYWEZA4GM0V7NE7IX" localSheetId="9" hidden="1">'[5]Capital orders'!#REF!</definedName>
    <definedName name="BExB2TRVKQUUYWEZA4GM0V7NE7IX" localSheetId="14" hidden="1">'[5]Capital orders'!#REF!</definedName>
    <definedName name="BExB2TRVKQUUYWEZA4GM0V7NE7IX" localSheetId="16" hidden="1">'[5]Capital orders'!#REF!</definedName>
    <definedName name="BExB2TRVKQUUYWEZA4GM0V7NE7IX" localSheetId="5" hidden="1">'[5]Capital orders'!#REF!</definedName>
    <definedName name="BExB2TRVKQUUYWEZA4GM0V7NE7IX" localSheetId="8" hidden="1">'[5]Capital orders'!#REF!</definedName>
    <definedName name="BExB2TRVKQUUYWEZA4GM0V7NE7IX" localSheetId="17" hidden="1">'[5]Capital orders'!#REF!</definedName>
    <definedName name="BExB2TRVKQUUYWEZA4GM0V7NE7IX" localSheetId="6" hidden="1">'[5]Capital orders'!#REF!</definedName>
    <definedName name="BExB2TRVKQUUYWEZA4GM0V7NE7IX" localSheetId="1" hidden="1">'[5]Capital orders'!#REF!</definedName>
    <definedName name="BExB2TRVKQUUYWEZA4GM0V7NE7IX" localSheetId="12" hidden="1">'[5]Capital orders'!#REF!</definedName>
    <definedName name="BExB2TRVKQUUYWEZA4GM0V7NE7IX" localSheetId="4" hidden="1">'[5]Capital orders'!#REF!</definedName>
    <definedName name="BExB2TRVKQUUYWEZA4GM0V7NE7IX" localSheetId="13" hidden="1">'[5]Capital orders'!#REF!</definedName>
    <definedName name="BExB2TRVKQUUYWEZA4GM0V7NE7IX" localSheetId="18" hidden="1">'[5]Capital orders'!#REF!</definedName>
    <definedName name="BExB2TRVKQUUYWEZA4GM0V7NE7IX" hidden="1">'[5]Capital orders'!#REF!</definedName>
    <definedName name="BExB30IP1DNKNQ6PZ5ERUGR5MK4Z" hidden="1">'[2]Reco Sheet for Fcast'!$I$11:$J$11</definedName>
    <definedName name="BExB3TL3FFDSU6ZSR25KZABHXJXM" localSheetId="3" hidden="1">#REF!</definedName>
    <definedName name="BExB3TL3FFDSU6ZSR25KZABHXJXM" localSheetId="10" hidden="1">#REF!</definedName>
    <definedName name="BExB3TL3FFDSU6ZSR25KZABHXJXM" localSheetId="9" hidden="1">#REF!</definedName>
    <definedName name="BExB3TL3FFDSU6ZSR25KZABHXJXM" localSheetId="14" hidden="1">#REF!</definedName>
    <definedName name="BExB3TL3FFDSU6ZSR25KZABHXJXM" localSheetId="16" hidden="1">#REF!</definedName>
    <definedName name="BExB3TL3FFDSU6ZSR25KZABHXJXM" localSheetId="5" hidden="1">#REF!</definedName>
    <definedName name="BExB3TL3FFDSU6ZSR25KZABHXJXM" localSheetId="8" hidden="1">#REF!</definedName>
    <definedName name="BExB3TL3FFDSU6ZSR25KZABHXJXM" localSheetId="17" hidden="1">#REF!</definedName>
    <definedName name="BExB3TL3FFDSU6ZSR25KZABHXJXM" localSheetId="6" hidden="1">#REF!</definedName>
    <definedName name="BExB3TL3FFDSU6ZSR25KZABHXJXM" localSheetId="1" hidden="1">#REF!</definedName>
    <definedName name="BExB3TL3FFDSU6ZSR25KZABHXJXM" localSheetId="12" hidden="1">#REF!</definedName>
    <definedName name="BExB3TL3FFDSU6ZSR25KZABHXJXM" localSheetId="4" hidden="1">#REF!</definedName>
    <definedName name="BExB3TL3FFDSU6ZSR25KZABHXJXM" localSheetId="13" hidden="1">#REF!</definedName>
    <definedName name="BExB3TL3FFDSU6ZSR25KZABHXJXM" localSheetId="18" hidden="1">#REF!</definedName>
    <definedName name="BExB3TL3FFDSU6ZSR25KZABHXJXM" hidden="1">#REF!</definedName>
    <definedName name="BExB42VLHX3FLYCON9QDRE70MBLO" localSheetId="3" hidden="1">#REF!</definedName>
    <definedName name="BExB42VLHX3FLYCON9QDRE70MBLO" localSheetId="10" hidden="1">#REF!</definedName>
    <definedName name="BExB42VLHX3FLYCON9QDRE70MBLO" localSheetId="9" hidden="1">#REF!</definedName>
    <definedName name="BExB42VLHX3FLYCON9QDRE70MBLO" localSheetId="14" hidden="1">#REF!</definedName>
    <definedName name="BExB42VLHX3FLYCON9QDRE70MBLO" localSheetId="16" hidden="1">#REF!</definedName>
    <definedName name="BExB42VLHX3FLYCON9QDRE70MBLO" localSheetId="5" hidden="1">#REF!</definedName>
    <definedName name="BExB42VLHX3FLYCON9QDRE70MBLO" localSheetId="8" hidden="1">#REF!</definedName>
    <definedName name="BExB42VLHX3FLYCON9QDRE70MBLO" localSheetId="17" hidden="1">#REF!</definedName>
    <definedName name="BExB42VLHX3FLYCON9QDRE70MBLO" localSheetId="6" hidden="1">#REF!</definedName>
    <definedName name="BExB42VLHX3FLYCON9QDRE70MBLO" localSheetId="1" hidden="1">#REF!</definedName>
    <definedName name="BExB42VLHX3FLYCON9QDRE70MBLO" localSheetId="12" hidden="1">#REF!</definedName>
    <definedName name="BExB42VLHX3FLYCON9QDRE70MBLO" localSheetId="4" hidden="1">#REF!</definedName>
    <definedName name="BExB42VLHX3FLYCON9QDRE70MBLO" localSheetId="13" hidden="1">#REF!</definedName>
    <definedName name="BExB42VLHX3FLYCON9QDRE70MBLO" localSheetId="18" hidden="1">#REF!</definedName>
    <definedName name="BExB42VLHX3FLYCON9QDRE70MBLO" hidden="1">#REF!</definedName>
    <definedName name="BExB442RX0T3L6HUL6X5T21CENW6" localSheetId="3" hidden="1">'[3]AMI P &amp; L'!#REF!</definedName>
    <definedName name="BExB442RX0T3L6HUL6X5T21CENW6" localSheetId="10" hidden="1">'[3]AMI P &amp; L'!#REF!</definedName>
    <definedName name="BExB442RX0T3L6HUL6X5T21CENW6" localSheetId="9" hidden="1">'[3]AMI P &amp; L'!#REF!</definedName>
    <definedName name="BExB442RX0T3L6HUL6X5T21CENW6" localSheetId="14" hidden="1">'[3]AMI P &amp; L'!#REF!</definedName>
    <definedName name="BExB442RX0T3L6HUL6X5T21CENW6" localSheetId="16" hidden="1">'[3]AMI P &amp; L'!#REF!</definedName>
    <definedName name="BExB442RX0T3L6HUL6X5T21CENW6" localSheetId="5" hidden="1">'[3]AMI P &amp; L'!#REF!</definedName>
    <definedName name="BExB442RX0T3L6HUL6X5T21CENW6" localSheetId="8" hidden="1">'[3]AMI P &amp; L'!#REF!</definedName>
    <definedName name="BExB442RX0T3L6HUL6X5T21CENW6" localSheetId="17" hidden="1">'[3]AMI P &amp; L'!#REF!</definedName>
    <definedName name="BExB442RX0T3L6HUL6X5T21CENW6" localSheetId="6" hidden="1">'[3]AMI P &amp; L'!#REF!</definedName>
    <definedName name="BExB442RX0T3L6HUL6X5T21CENW6" localSheetId="1" hidden="1">'[3]AMI P &amp; L'!#REF!</definedName>
    <definedName name="BExB442RX0T3L6HUL6X5T21CENW6" localSheetId="12" hidden="1">'[3]AMI P &amp; L'!#REF!</definedName>
    <definedName name="BExB442RX0T3L6HUL6X5T21CENW6" localSheetId="4" hidden="1">'[3]AMI P &amp; L'!#REF!</definedName>
    <definedName name="BExB442RX0T3L6HUL6X5T21CENW6" localSheetId="13" hidden="1">'[3]AMI P &amp; L'!#REF!</definedName>
    <definedName name="BExB442RX0T3L6HUL6X5T21CENW6" localSheetId="18" hidden="1">'[3]AMI P &amp; L'!#REF!</definedName>
    <definedName name="BExB442RX0T3L6HUL6X5T21CENW6" hidden="1">'[3]AMI P &amp; L'!#REF!</definedName>
    <definedName name="BExB4ADD0L7417CII901XTFKXD1J" hidden="1">'[2]Reco Sheet for Fcast'!$I$7:$J$7</definedName>
    <definedName name="BExB4DYU06HCGRIPBSWRCXK804UM" hidden="1">'[2]Reco Sheet for Fcast'!$F$11:$G$11</definedName>
    <definedName name="BExB4KEQ72L2ONQ7IFMYZAK0153C" hidden="1">'[2]Reco Sheet for Fcast'!$F$11:$G$11</definedName>
    <definedName name="BExB4M24SMODJ32BDKDH2DWLGTXO" localSheetId="3" hidden="1">#REF!</definedName>
    <definedName name="BExB4M24SMODJ32BDKDH2DWLGTXO" localSheetId="10" hidden="1">#REF!</definedName>
    <definedName name="BExB4M24SMODJ32BDKDH2DWLGTXO" localSheetId="9" hidden="1">#REF!</definedName>
    <definedName name="BExB4M24SMODJ32BDKDH2DWLGTXO" localSheetId="14" hidden="1">#REF!</definedName>
    <definedName name="BExB4M24SMODJ32BDKDH2DWLGTXO" localSheetId="16" hidden="1">#REF!</definedName>
    <definedName name="BExB4M24SMODJ32BDKDH2DWLGTXO" localSheetId="5" hidden="1">#REF!</definedName>
    <definedName name="BExB4M24SMODJ32BDKDH2DWLGTXO" localSheetId="8" hidden="1">#REF!</definedName>
    <definedName name="BExB4M24SMODJ32BDKDH2DWLGTXO" localSheetId="17" hidden="1">#REF!</definedName>
    <definedName name="BExB4M24SMODJ32BDKDH2DWLGTXO" localSheetId="6" hidden="1">#REF!</definedName>
    <definedName name="BExB4M24SMODJ32BDKDH2DWLGTXO" localSheetId="1" hidden="1">#REF!</definedName>
    <definedName name="BExB4M24SMODJ32BDKDH2DWLGTXO" localSheetId="12" hidden="1">#REF!</definedName>
    <definedName name="BExB4M24SMODJ32BDKDH2DWLGTXO" localSheetId="4" hidden="1">#REF!</definedName>
    <definedName name="BExB4M24SMODJ32BDKDH2DWLGTXO" localSheetId="13" hidden="1">#REF!</definedName>
    <definedName name="BExB4M24SMODJ32BDKDH2DWLGTXO" localSheetId="18" hidden="1">#REF!</definedName>
    <definedName name="BExB4M24SMODJ32BDKDH2DWLGTXO" hidden="1">#REF!</definedName>
    <definedName name="BExB4Z3EZBGYYI33U0KQ8NEIH8PY" hidden="1">'[2]Reco Sheet for Fcast'!$I$8:$J$8</definedName>
    <definedName name="BExB55368XW7UX657ZSPC6BFE92S" hidden="1">'[2]Reco Sheet for Fcast'!$I$8:$J$8</definedName>
    <definedName name="BExB57MZEPL2SA2ONPK66YFLZWJU" hidden="1">'[2]Reco Sheet for Fcast'!$I$8:$J$8</definedName>
    <definedName name="BExB5833OAOJ22VK1YK47FHUSVK2" localSheetId="3" hidden="1">'[3]AMI P &amp; L'!#REF!</definedName>
    <definedName name="BExB5833OAOJ22VK1YK47FHUSVK2" localSheetId="10" hidden="1">'[3]AMI P &amp; L'!#REF!</definedName>
    <definedName name="BExB5833OAOJ22VK1YK47FHUSVK2" localSheetId="9" hidden="1">'[3]AMI P &amp; L'!#REF!</definedName>
    <definedName name="BExB5833OAOJ22VK1YK47FHUSVK2" localSheetId="14" hidden="1">'[3]AMI P &amp; L'!#REF!</definedName>
    <definedName name="BExB5833OAOJ22VK1YK47FHUSVK2" localSheetId="16" hidden="1">'[3]AMI P &amp; L'!#REF!</definedName>
    <definedName name="BExB5833OAOJ22VK1YK47FHUSVK2" localSheetId="5" hidden="1">'[3]AMI P &amp; L'!#REF!</definedName>
    <definedName name="BExB5833OAOJ22VK1YK47FHUSVK2" localSheetId="8" hidden="1">'[3]AMI P &amp; L'!#REF!</definedName>
    <definedName name="BExB5833OAOJ22VK1YK47FHUSVK2" localSheetId="17" hidden="1">'[3]AMI P &amp; L'!#REF!</definedName>
    <definedName name="BExB5833OAOJ22VK1YK47FHUSVK2" localSheetId="6" hidden="1">'[3]AMI P &amp; L'!#REF!</definedName>
    <definedName name="BExB5833OAOJ22VK1YK47FHUSVK2" localSheetId="1" hidden="1">'[3]AMI P &amp; L'!#REF!</definedName>
    <definedName name="BExB5833OAOJ22VK1YK47FHUSVK2" localSheetId="12" hidden="1">'[3]AMI P &amp; L'!#REF!</definedName>
    <definedName name="BExB5833OAOJ22VK1YK47FHUSVK2" localSheetId="4" hidden="1">'[3]AMI P &amp; L'!#REF!</definedName>
    <definedName name="BExB5833OAOJ22VK1YK47FHUSVK2" localSheetId="13" hidden="1">'[3]AMI P &amp; L'!#REF!</definedName>
    <definedName name="BExB5833OAOJ22VK1YK47FHUSVK2" localSheetId="18" hidden="1">'[3]AMI P &amp; L'!#REF!</definedName>
    <definedName name="BExB5833OAOJ22VK1YK47FHUSVK2" hidden="1">'[3]AMI P &amp; L'!#REF!</definedName>
    <definedName name="BExB58JDIHS42JZT9DJJMKA8QFCO" hidden="1">'[2]Reco Sheet for Fcast'!$I$11:$J$11</definedName>
    <definedName name="BExB58U5FQC5JWV9CGC83HLLZUZI" hidden="1">'[2]Reco Sheet for Fcast'!$F$7:$G$7</definedName>
    <definedName name="BExB5EDO9XUKHF74X3HAU2WPPHZH" hidden="1">'[2]Reco Sheet for Fcast'!$I$6:$J$6</definedName>
    <definedName name="BExB5G6EH68AYEP1UT0GHUEL3SLN" hidden="1">'[2]Reco Sheet for Fcast'!$F$11:$G$11</definedName>
    <definedName name="BExB5LQ3CUIG99R26KF7ZDT7KB5Y" localSheetId="3" hidden="1">#REF!</definedName>
    <definedName name="BExB5LQ3CUIG99R26KF7ZDT7KB5Y" localSheetId="10" hidden="1">#REF!</definedName>
    <definedName name="BExB5LQ3CUIG99R26KF7ZDT7KB5Y" localSheetId="9" hidden="1">#REF!</definedName>
    <definedName name="BExB5LQ3CUIG99R26KF7ZDT7KB5Y" localSheetId="14" hidden="1">#REF!</definedName>
    <definedName name="BExB5LQ3CUIG99R26KF7ZDT7KB5Y" localSheetId="16" hidden="1">#REF!</definedName>
    <definedName name="BExB5LQ3CUIG99R26KF7ZDT7KB5Y" localSheetId="5" hidden="1">#REF!</definedName>
    <definedName name="BExB5LQ3CUIG99R26KF7ZDT7KB5Y" localSheetId="8" hidden="1">#REF!</definedName>
    <definedName name="BExB5LQ3CUIG99R26KF7ZDT7KB5Y" localSheetId="17" hidden="1">#REF!</definedName>
    <definedName name="BExB5LQ3CUIG99R26KF7ZDT7KB5Y" localSheetId="6" hidden="1">#REF!</definedName>
    <definedName name="BExB5LQ3CUIG99R26KF7ZDT7KB5Y" localSheetId="1" hidden="1">#REF!</definedName>
    <definedName name="BExB5LQ3CUIG99R26KF7ZDT7KB5Y" localSheetId="12" hidden="1">#REF!</definedName>
    <definedName name="BExB5LQ3CUIG99R26KF7ZDT7KB5Y" localSheetId="4" hidden="1">#REF!</definedName>
    <definedName name="BExB5LQ3CUIG99R26KF7ZDT7KB5Y" localSheetId="13" hidden="1">#REF!</definedName>
    <definedName name="BExB5LQ3CUIG99R26KF7ZDT7KB5Y" localSheetId="18" hidden="1">#REF!</definedName>
    <definedName name="BExB5LQ3CUIG99R26KF7ZDT7KB5Y" hidden="1">#REF!</definedName>
    <definedName name="BExB5QYVEZWFE5DQVHAM760EV05X" hidden="1">'[2]Reco Sheet for Fcast'!$I$7:$J$7</definedName>
    <definedName name="BExB5U9IRH14EMOE0YGIE3WIVLFS" hidden="1">'[2]Reco Sheet for Fcast'!$I$6:$J$6</definedName>
    <definedName name="BExB5VWYMOV6BAIH7XUBBVPU7MMD" hidden="1">'[2]Reco Sheet for Fcast'!$F$9:$G$9</definedName>
    <definedName name="BExB610DZWIJP1B72U9QM42COH2B" hidden="1">'[2]Reco Sheet for Fcast'!$F$9:$G$9</definedName>
    <definedName name="BExB6C3FUAKK9ML5T767NMWGA9YB" hidden="1">'[2]Reco Sheet for Fcast'!$F$7:$G$7</definedName>
    <definedName name="BExB6C8X6JYRLKZKK17VE3QUNL3D" hidden="1">'[2]Reco Sheet for Fcast'!$G$2</definedName>
    <definedName name="BExB6HN3QRFPXM71MDUK21BKM7PF" hidden="1">'[2]Reco Sheet for Fcast'!$F$11:$G$11</definedName>
    <definedName name="BExB6IZMHCZ3LB7N73KD90YB1HBZ" hidden="1">'[2]Reco Sheet for Fcast'!$F$9:$G$9</definedName>
    <definedName name="BExB719SGNX4Y8NE6JEXC555K596" hidden="1">'[2]Reco Sheet for Fcast'!$F$10:$G$10</definedName>
    <definedName name="BExB7265DCHKS7V2OWRBXCZTEIW9" hidden="1">'[2]Reco Sheet for Fcast'!$F$6:$G$6</definedName>
    <definedName name="BExB74PS5P9G0P09Y6DZSCX0FLTJ" hidden="1">'[2]Reco Sheet for Fcast'!$I$6:$J$6</definedName>
    <definedName name="BExB78RH79J0MIF7H8CAZ0CFE88Q" localSheetId="3" hidden="1">'[3]AMI P &amp; L'!#REF!</definedName>
    <definedName name="BExB78RH79J0MIF7H8CAZ0CFE88Q" localSheetId="10" hidden="1">'[3]AMI P &amp; L'!#REF!</definedName>
    <definedName name="BExB78RH79J0MIF7H8CAZ0CFE88Q" localSheetId="9" hidden="1">'[3]AMI P &amp; L'!#REF!</definedName>
    <definedName name="BExB78RH79J0MIF7H8CAZ0CFE88Q" localSheetId="14" hidden="1">'[3]AMI P &amp; L'!#REF!</definedName>
    <definedName name="BExB78RH79J0MIF7H8CAZ0CFE88Q" localSheetId="16" hidden="1">'[3]AMI P &amp; L'!#REF!</definedName>
    <definedName name="BExB78RH79J0MIF7H8CAZ0CFE88Q" localSheetId="5" hidden="1">'[3]AMI P &amp; L'!#REF!</definedName>
    <definedName name="BExB78RH79J0MIF7H8CAZ0CFE88Q" localSheetId="8" hidden="1">'[3]AMI P &amp; L'!#REF!</definedName>
    <definedName name="BExB78RH79J0MIF7H8CAZ0CFE88Q" localSheetId="17" hidden="1">'[3]AMI P &amp; L'!#REF!</definedName>
    <definedName name="BExB78RH79J0MIF7H8CAZ0CFE88Q" localSheetId="6" hidden="1">'[3]AMI P &amp; L'!#REF!</definedName>
    <definedName name="BExB78RH79J0MIF7H8CAZ0CFE88Q" localSheetId="1" hidden="1">'[3]AMI P &amp; L'!#REF!</definedName>
    <definedName name="BExB78RH79J0MIF7H8CAZ0CFE88Q" localSheetId="12" hidden="1">'[3]AMI P &amp; L'!#REF!</definedName>
    <definedName name="BExB78RH79J0MIF7H8CAZ0CFE88Q" localSheetId="4" hidden="1">'[3]AMI P &amp; L'!#REF!</definedName>
    <definedName name="BExB78RH79J0MIF7H8CAZ0CFE88Q" localSheetId="13" hidden="1">'[3]AMI P &amp; L'!#REF!</definedName>
    <definedName name="BExB78RH79J0MIF7H8CAZ0CFE88Q" localSheetId="18" hidden="1">'[3]AMI P &amp; L'!#REF!</definedName>
    <definedName name="BExB78RH79J0MIF7H8CAZ0CFE88Q" hidden="1">'[3]AMI P &amp; L'!#REF!</definedName>
    <definedName name="BExB7ELT09HGDVO5BJC1ZY9D09GZ" hidden="1">'[2]Reco Sheet for Fcast'!$H$2:$I$2</definedName>
    <definedName name="BExB7XXV45EK0IDHSBDE8V0UXZNU" localSheetId="3" hidden="1">#REF!</definedName>
    <definedName name="BExB7XXV45EK0IDHSBDE8V0UXZNU" localSheetId="10" hidden="1">#REF!</definedName>
    <definedName name="BExB7XXV45EK0IDHSBDE8V0UXZNU" localSheetId="9" hidden="1">#REF!</definedName>
    <definedName name="BExB7XXV45EK0IDHSBDE8V0UXZNU" localSheetId="14" hidden="1">#REF!</definedName>
    <definedName name="BExB7XXV45EK0IDHSBDE8V0UXZNU" localSheetId="16" hidden="1">#REF!</definedName>
    <definedName name="BExB7XXV45EK0IDHSBDE8V0UXZNU" localSheetId="5" hidden="1">#REF!</definedName>
    <definedName name="BExB7XXV45EK0IDHSBDE8V0UXZNU" localSheetId="8" hidden="1">#REF!</definedName>
    <definedName name="BExB7XXV45EK0IDHSBDE8V0UXZNU" localSheetId="17" hidden="1">#REF!</definedName>
    <definedName name="BExB7XXV45EK0IDHSBDE8V0UXZNU" localSheetId="6" hidden="1">#REF!</definedName>
    <definedName name="BExB7XXV45EK0IDHSBDE8V0UXZNU" localSheetId="1" hidden="1">#REF!</definedName>
    <definedName name="BExB7XXV45EK0IDHSBDE8V0UXZNU" localSheetId="12" hidden="1">#REF!</definedName>
    <definedName name="BExB7XXV45EK0IDHSBDE8V0UXZNU" localSheetId="4" hidden="1">#REF!</definedName>
    <definedName name="BExB7XXV45EK0IDHSBDE8V0UXZNU" localSheetId="13" hidden="1">#REF!</definedName>
    <definedName name="BExB7XXV45EK0IDHSBDE8V0UXZNU" localSheetId="18" hidden="1">#REF!</definedName>
    <definedName name="BExB7XXV45EK0IDHSBDE8V0UXZNU" hidden="1">#REF!</definedName>
    <definedName name="BExB806PAXX70XUTA3ZI7OORD78R" hidden="1">'[2]Reco Sheet for Fcast'!$F$15</definedName>
    <definedName name="BExB8HF4UBVZKQCSRFRUQL2EE6VL" hidden="1">'[2]Reco Sheet for Fcast'!$F$8:$G$8</definedName>
    <definedName name="BExB8HKHKZ1ORJZUYGG2M4VSCC39" hidden="1">'[2]Reco Sheet for Fcast'!$F$9:$G$9</definedName>
    <definedName name="BExB8K9L3ECVVHYODX1ITUTEHJTR" hidden="1">'[2]Reco Sheet for Fcast'!$L$6:$M$10</definedName>
    <definedName name="BExB8QPH8DC5BESEVPSMBCWVN6PO" hidden="1">'[2]Reco Sheet for Fcast'!$F$6:$G$6</definedName>
    <definedName name="BExB8U5N0D85YR8APKN3PPKG0FWP" localSheetId="3" hidden="1">'[3]AMI P &amp; L'!#REF!</definedName>
    <definedName name="BExB8U5N0D85YR8APKN3PPKG0FWP" localSheetId="10" hidden="1">'[3]AMI P &amp; L'!#REF!</definedName>
    <definedName name="BExB8U5N0D85YR8APKN3PPKG0FWP" localSheetId="9" hidden="1">'[3]AMI P &amp; L'!#REF!</definedName>
    <definedName name="BExB8U5N0D85YR8APKN3PPKG0FWP" localSheetId="14" hidden="1">'[3]AMI P &amp; L'!#REF!</definedName>
    <definedName name="BExB8U5N0D85YR8APKN3PPKG0FWP" localSheetId="16" hidden="1">'[3]AMI P &amp; L'!#REF!</definedName>
    <definedName name="BExB8U5N0D85YR8APKN3PPKG0FWP" localSheetId="5" hidden="1">'[3]AMI P &amp; L'!#REF!</definedName>
    <definedName name="BExB8U5N0D85YR8APKN3PPKG0FWP" localSheetId="8" hidden="1">'[3]AMI P &amp; L'!#REF!</definedName>
    <definedName name="BExB8U5N0D85YR8APKN3PPKG0FWP" localSheetId="17" hidden="1">'[3]AMI P &amp; L'!#REF!</definedName>
    <definedName name="BExB8U5N0D85YR8APKN3PPKG0FWP" localSheetId="6" hidden="1">'[3]AMI P &amp; L'!#REF!</definedName>
    <definedName name="BExB8U5N0D85YR8APKN3PPKG0FWP" localSheetId="1" hidden="1">'[3]AMI P &amp; L'!#REF!</definedName>
    <definedName name="BExB8U5N0D85YR8APKN3PPKG0FWP" localSheetId="12" hidden="1">'[3]AMI P &amp; L'!#REF!</definedName>
    <definedName name="BExB8U5N0D85YR8APKN3PPKG0FWP" localSheetId="4" hidden="1">'[3]AMI P &amp; L'!#REF!</definedName>
    <definedName name="BExB8U5N0D85YR8APKN3PPKG0FWP" localSheetId="13" hidden="1">'[3]AMI P &amp; L'!#REF!</definedName>
    <definedName name="BExB8U5N0D85YR8APKN3PPKG0FWP" localSheetId="18" hidden="1">'[3]AMI P &amp; L'!#REF!</definedName>
    <definedName name="BExB8U5N0D85YR8APKN3PPKG0FWP" hidden="1">'[3]AMI P &amp; L'!#REF!</definedName>
    <definedName name="BExB8WJYEQ55LDAYQH0NXEDCQOVD" localSheetId="3" hidden="1">#REF!</definedName>
    <definedName name="BExB8WJYEQ55LDAYQH0NXEDCQOVD" localSheetId="10" hidden="1">#REF!</definedName>
    <definedName name="BExB8WJYEQ55LDAYQH0NXEDCQOVD" localSheetId="9" hidden="1">#REF!</definedName>
    <definedName name="BExB8WJYEQ55LDAYQH0NXEDCQOVD" localSheetId="14" hidden="1">#REF!</definedName>
    <definedName name="BExB8WJYEQ55LDAYQH0NXEDCQOVD" localSheetId="16" hidden="1">#REF!</definedName>
    <definedName name="BExB8WJYEQ55LDAYQH0NXEDCQOVD" localSheetId="5" hidden="1">#REF!</definedName>
    <definedName name="BExB8WJYEQ55LDAYQH0NXEDCQOVD" localSheetId="8" hidden="1">#REF!</definedName>
    <definedName name="BExB8WJYEQ55LDAYQH0NXEDCQOVD" localSheetId="17" hidden="1">#REF!</definedName>
    <definedName name="BExB8WJYEQ55LDAYQH0NXEDCQOVD" localSheetId="6" hidden="1">#REF!</definedName>
    <definedName name="BExB8WJYEQ55LDAYQH0NXEDCQOVD" localSheetId="1" hidden="1">#REF!</definedName>
    <definedName name="BExB8WJYEQ55LDAYQH0NXEDCQOVD" localSheetId="12" hidden="1">#REF!</definedName>
    <definedName name="BExB8WJYEQ55LDAYQH0NXEDCQOVD" localSheetId="4" hidden="1">#REF!</definedName>
    <definedName name="BExB8WJYEQ55LDAYQH0NXEDCQOVD" localSheetId="13" hidden="1">#REF!</definedName>
    <definedName name="BExB8WJYEQ55LDAYQH0NXEDCQOVD" localSheetId="18" hidden="1">#REF!</definedName>
    <definedName name="BExB8WJYEQ55LDAYQH0NXEDCQOVD" hidden="1">#REF!</definedName>
    <definedName name="BExB9AXUUDDTRDLVSC7REODDIYJ2" localSheetId="3" hidden="1">#REF!</definedName>
    <definedName name="BExB9AXUUDDTRDLVSC7REODDIYJ2" localSheetId="10" hidden="1">#REF!</definedName>
    <definedName name="BExB9AXUUDDTRDLVSC7REODDIYJ2" localSheetId="9" hidden="1">#REF!</definedName>
    <definedName name="BExB9AXUUDDTRDLVSC7REODDIYJ2" localSheetId="14" hidden="1">#REF!</definedName>
    <definedName name="BExB9AXUUDDTRDLVSC7REODDIYJ2" localSheetId="16" hidden="1">#REF!</definedName>
    <definedName name="BExB9AXUUDDTRDLVSC7REODDIYJ2" localSheetId="5" hidden="1">#REF!</definedName>
    <definedName name="BExB9AXUUDDTRDLVSC7REODDIYJ2" localSheetId="8" hidden="1">#REF!</definedName>
    <definedName name="BExB9AXUUDDTRDLVSC7REODDIYJ2" localSheetId="17" hidden="1">#REF!</definedName>
    <definedName name="BExB9AXUUDDTRDLVSC7REODDIYJ2" localSheetId="6" hidden="1">#REF!</definedName>
    <definedName name="BExB9AXUUDDTRDLVSC7REODDIYJ2" localSheetId="1" hidden="1">#REF!</definedName>
    <definedName name="BExB9AXUUDDTRDLVSC7REODDIYJ2" localSheetId="12" hidden="1">#REF!</definedName>
    <definedName name="BExB9AXUUDDTRDLVSC7REODDIYJ2" localSheetId="4" hidden="1">#REF!</definedName>
    <definedName name="BExB9AXUUDDTRDLVSC7REODDIYJ2" localSheetId="13" hidden="1">#REF!</definedName>
    <definedName name="BExB9AXUUDDTRDLVSC7REODDIYJ2" localSheetId="18" hidden="1">#REF!</definedName>
    <definedName name="BExB9AXUUDDTRDLVSC7REODDIYJ2" hidden="1">#REF!</definedName>
    <definedName name="BExB9DHI5I2TJ2LXYPM98EE81L27" hidden="1">'[2]Reco Sheet for Fcast'!$I$9:$J$9</definedName>
    <definedName name="BExB9Q2MZZHBGW8QQKVEYIMJBPIE" localSheetId="3" hidden="1">'[3]AMI P &amp; L'!#REF!</definedName>
    <definedName name="BExB9Q2MZZHBGW8QQKVEYIMJBPIE" localSheetId="10" hidden="1">'[3]AMI P &amp; L'!#REF!</definedName>
    <definedName name="BExB9Q2MZZHBGW8QQKVEYIMJBPIE" localSheetId="9" hidden="1">'[3]AMI P &amp; L'!#REF!</definedName>
    <definedName name="BExB9Q2MZZHBGW8QQKVEYIMJBPIE" localSheetId="14" hidden="1">'[3]AMI P &amp; L'!#REF!</definedName>
    <definedName name="BExB9Q2MZZHBGW8QQKVEYIMJBPIE" localSheetId="16" hidden="1">'[3]AMI P &amp; L'!#REF!</definedName>
    <definedName name="BExB9Q2MZZHBGW8QQKVEYIMJBPIE" localSheetId="5" hidden="1">'[3]AMI P &amp; L'!#REF!</definedName>
    <definedName name="BExB9Q2MZZHBGW8QQKVEYIMJBPIE" localSheetId="8" hidden="1">'[3]AMI P &amp; L'!#REF!</definedName>
    <definedName name="BExB9Q2MZZHBGW8QQKVEYIMJBPIE" localSheetId="17" hidden="1">'[3]AMI P &amp; L'!#REF!</definedName>
    <definedName name="BExB9Q2MZZHBGW8QQKVEYIMJBPIE" localSheetId="6" hidden="1">'[3]AMI P &amp; L'!#REF!</definedName>
    <definedName name="BExB9Q2MZZHBGW8QQKVEYIMJBPIE" localSheetId="1" hidden="1">'[3]AMI P &amp; L'!#REF!</definedName>
    <definedName name="BExB9Q2MZZHBGW8QQKVEYIMJBPIE" localSheetId="12" hidden="1">'[3]AMI P &amp; L'!#REF!</definedName>
    <definedName name="BExB9Q2MZZHBGW8QQKVEYIMJBPIE" localSheetId="4" hidden="1">'[3]AMI P &amp; L'!#REF!</definedName>
    <definedName name="BExB9Q2MZZHBGW8QQKVEYIMJBPIE" localSheetId="13" hidden="1">'[3]AMI P &amp; L'!#REF!</definedName>
    <definedName name="BExB9Q2MZZHBGW8QQKVEYIMJBPIE" localSheetId="18" hidden="1">'[3]AMI P &amp; L'!#REF!</definedName>
    <definedName name="BExB9Q2MZZHBGW8QQKVEYIMJBPIE" hidden="1">'[3]AMI P &amp; L'!#REF!</definedName>
    <definedName name="BExB9R4HYJ83UNLFWKDKDJ31E2DS" localSheetId="3" hidden="1">'[5]Capital orders'!#REF!</definedName>
    <definedName name="BExB9R4HYJ83UNLFWKDKDJ31E2DS" localSheetId="10" hidden="1">'[5]Capital orders'!#REF!</definedName>
    <definedName name="BExB9R4HYJ83UNLFWKDKDJ31E2DS" localSheetId="9" hidden="1">'[5]Capital orders'!#REF!</definedName>
    <definedName name="BExB9R4HYJ83UNLFWKDKDJ31E2DS" localSheetId="14" hidden="1">'[5]Capital orders'!#REF!</definedName>
    <definedName name="BExB9R4HYJ83UNLFWKDKDJ31E2DS" localSheetId="16" hidden="1">'[5]Capital orders'!#REF!</definedName>
    <definedName name="BExB9R4HYJ83UNLFWKDKDJ31E2DS" localSheetId="5" hidden="1">'[5]Capital orders'!#REF!</definedName>
    <definedName name="BExB9R4HYJ83UNLFWKDKDJ31E2DS" localSheetId="8" hidden="1">'[5]Capital orders'!#REF!</definedName>
    <definedName name="BExB9R4HYJ83UNLFWKDKDJ31E2DS" localSheetId="17" hidden="1">'[5]Capital orders'!#REF!</definedName>
    <definedName name="BExB9R4HYJ83UNLFWKDKDJ31E2DS" localSheetId="6" hidden="1">'[5]Capital orders'!#REF!</definedName>
    <definedName name="BExB9R4HYJ83UNLFWKDKDJ31E2DS" localSheetId="1" hidden="1">'[5]Capital orders'!#REF!</definedName>
    <definedName name="BExB9R4HYJ83UNLFWKDKDJ31E2DS" localSheetId="12" hidden="1">'[5]Capital orders'!#REF!</definedName>
    <definedName name="BExB9R4HYJ83UNLFWKDKDJ31E2DS" localSheetId="4" hidden="1">'[5]Capital orders'!#REF!</definedName>
    <definedName name="BExB9R4HYJ83UNLFWKDKDJ31E2DS" localSheetId="13" hidden="1">'[5]Capital orders'!#REF!</definedName>
    <definedName name="BExB9R4HYJ83UNLFWKDKDJ31E2DS" localSheetId="18" hidden="1">'[5]Capital orders'!#REF!</definedName>
    <definedName name="BExB9R4HYJ83UNLFWKDKDJ31E2DS" hidden="1">'[5]Capital orders'!#REF!</definedName>
    <definedName name="BExBA1GON0EZRJ20UYPILAPLNQWM" hidden="1">'[2]Reco Sheet for Fcast'!$I$7:$J$7</definedName>
    <definedName name="BExBA69ASGYRZW1G1DYIS9QRRTBN" hidden="1">'[2]Reco Sheet for Fcast'!$F$9:$G$9</definedName>
    <definedName name="BExBA6K42582A14WFFWQ3Q8QQWB6" hidden="1">'[2]Reco Sheet for Fcast'!$I$7:$J$7</definedName>
    <definedName name="BExBA8I5D4R8R2PYQ1K16TWGTOEP" hidden="1">'[2]Reco Sheet for Fcast'!$I$7:$J$7</definedName>
    <definedName name="BExBA93PE0DGUUTA7LLSIGBIXWE5" hidden="1">'[2]Reco Sheet for Fcast'!$I$7:$J$7</definedName>
    <definedName name="BExBAAGDKQLBSZJAFZFOCDTVS99P" localSheetId="3" hidden="1">'[3]AMI P &amp; L'!#REF!</definedName>
    <definedName name="BExBAAGDKQLBSZJAFZFOCDTVS99P" localSheetId="10" hidden="1">'[3]AMI P &amp; L'!#REF!</definedName>
    <definedName name="BExBAAGDKQLBSZJAFZFOCDTVS99P" localSheetId="9" hidden="1">'[3]AMI P &amp; L'!#REF!</definedName>
    <definedName name="BExBAAGDKQLBSZJAFZFOCDTVS99P" localSheetId="14" hidden="1">'[3]AMI P &amp; L'!#REF!</definedName>
    <definedName name="BExBAAGDKQLBSZJAFZFOCDTVS99P" localSheetId="16" hidden="1">'[3]AMI P &amp; L'!#REF!</definedName>
    <definedName name="BExBAAGDKQLBSZJAFZFOCDTVS99P" localSheetId="5" hidden="1">'[3]AMI P &amp; L'!#REF!</definedName>
    <definedName name="BExBAAGDKQLBSZJAFZFOCDTVS99P" localSheetId="8" hidden="1">'[3]AMI P &amp; L'!#REF!</definedName>
    <definedName name="BExBAAGDKQLBSZJAFZFOCDTVS99P" localSheetId="17" hidden="1">'[3]AMI P &amp; L'!#REF!</definedName>
    <definedName name="BExBAAGDKQLBSZJAFZFOCDTVS99P" localSheetId="6" hidden="1">'[3]AMI P &amp; L'!#REF!</definedName>
    <definedName name="BExBAAGDKQLBSZJAFZFOCDTVS99P" localSheetId="1" hidden="1">'[3]AMI P &amp; L'!#REF!</definedName>
    <definedName name="BExBAAGDKQLBSZJAFZFOCDTVS99P" localSheetId="12" hidden="1">'[3]AMI P &amp; L'!#REF!</definedName>
    <definedName name="BExBAAGDKQLBSZJAFZFOCDTVS99P" localSheetId="4" hidden="1">'[3]AMI P &amp; L'!#REF!</definedName>
    <definedName name="BExBAAGDKQLBSZJAFZFOCDTVS99P" localSheetId="13" hidden="1">'[3]AMI P &amp; L'!#REF!</definedName>
    <definedName name="BExBAAGDKQLBSZJAFZFOCDTVS99P" localSheetId="18" hidden="1">'[3]AMI P &amp; L'!#REF!</definedName>
    <definedName name="BExBAAGDKQLBSZJAFZFOCDTVS99P" hidden="1">'[3]AMI P &amp; L'!#REF!</definedName>
    <definedName name="BExBAI8X0FKDQJ6YZJQDTTG4ZCWY" hidden="1">'[2]Reco Sheet for Fcast'!$I$7:$J$7</definedName>
    <definedName name="BExBAKN7XIBAXCF9PCNVS038PCQO" hidden="1">'[2]Reco Sheet for Fcast'!$F$11:$G$11</definedName>
    <definedName name="BExBAKXZ7PBW3DDKKA5MWC1ZUC7O" hidden="1">'[2]Reco Sheet for Fcast'!$I$8:$J$8</definedName>
    <definedName name="BExBAO8NLXZXHO6KCIECSFCH3RR0" hidden="1">'[2]Reco Sheet for Fcast'!$I$9:$J$9</definedName>
    <definedName name="BExBAOOT1KBSIEISN1ADL4RMY879" hidden="1">'[2]Reco Sheet for Fcast'!$G$2</definedName>
    <definedName name="BExBAVKX8Q09370X1GCZWJ4E91YJ" hidden="1">'[2]Reco Sheet for Fcast'!$I$8:$J$8</definedName>
    <definedName name="BExBAX2X2ENJYO4QTR5VAIQ86L7B" hidden="1">'[2]Reco Sheet for Fcast'!$F$8:$G$8</definedName>
    <definedName name="BExBAZ13D3F1DVJQ6YJ8JGUYEYJE" hidden="1">'[2]Reco Sheet for Fcast'!$I$11:$J$11</definedName>
    <definedName name="BExBBUCJQRR74Q7GPWDEZXYK2KJL" hidden="1">'[2]Reco Sheet for Fcast'!$I$11:$J$11</definedName>
    <definedName name="BExBBV8XVMD9CKZY711T0BN7H3PM" hidden="1">'[2]Reco Sheet for Fcast'!$F$15</definedName>
    <definedName name="BExBC78HXWXHO3XAB6E8NVTBGLJS" hidden="1">'[2]Reco Sheet for Fcast'!$F$10:$G$10</definedName>
    <definedName name="BExBCFH4L7S4TYW0N2SXKVDCA3MT" localSheetId="3" hidden="1">#REF!</definedName>
    <definedName name="BExBCFH4L7S4TYW0N2SXKVDCA3MT" localSheetId="10" hidden="1">#REF!</definedName>
    <definedName name="BExBCFH4L7S4TYW0N2SXKVDCA3MT" localSheetId="9" hidden="1">#REF!</definedName>
    <definedName name="BExBCFH4L7S4TYW0N2SXKVDCA3MT" localSheetId="14" hidden="1">#REF!</definedName>
    <definedName name="BExBCFH4L7S4TYW0N2SXKVDCA3MT" localSheetId="16" hidden="1">#REF!</definedName>
    <definedName name="BExBCFH4L7S4TYW0N2SXKVDCA3MT" localSheetId="5" hidden="1">#REF!</definedName>
    <definedName name="BExBCFH4L7S4TYW0N2SXKVDCA3MT" localSheetId="8" hidden="1">#REF!</definedName>
    <definedName name="BExBCFH4L7S4TYW0N2SXKVDCA3MT" localSheetId="17" hidden="1">#REF!</definedName>
    <definedName name="BExBCFH4L7S4TYW0N2SXKVDCA3MT" localSheetId="6" hidden="1">#REF!</definedName>
    <definedName name="BExBCFH4L7S4TYW0N2SXKVDCA3MT" localSheetId="1" hidden="1">#REF!</definedName>
    <definedName name="BExBCFH4L7S4TYW0N2SXKVDCA3MT" localSheetId="12" hidden="1">#REF!</definedName>
    <definedName name="BExBCFH4L7S4TYW0N2SXKVDCA3MT" localSheetId="4" hidden="1">#REF!</definedName>
    <definedName name="BExBCFH4L7S4TYW0N2SXKVDCA3MT" localSheetId="13" hidden="1">#REF!</definedName>
    <definedName name="BExBCFH4L7S4TYW0N2SXKVDCA3MT" localSheetId="18" hidden="1">#REF!</definedName>
    <definedName name="BExBCFH4L7S4TYW0N2SXKVDCA3MT" hidden="1">#REF!</definedName>
    <definedName name="BExBCKKJTIRKC1RZJRTK65HHLX4W" hidden="1">'[2]Reco Sheet for Fcast'!$I$9:$J$9</definedName>
    <definedName name="BExBCLMEPAN3XXX174TU8SS0627Q" localSheetId="3" hidden="1">'[3]AMI P &amp; L'!#REF!</definedName>
    <definedName name="BExBCLMEPAN3XXX174TU8SS0627Q" localSheetId="10" hidden="1">'[3]AMI P &amp; L'!#REF!</definedName>
    <definedName name="BExBCLMEPAN3XXX174TU8SS0627Q" localSheetId="9" hidden="1">'[3]AMI P &amp; L'!#REF!</definedName>
    <definedName name="BExBCLMEPAN3XXX174TU8SS0627Q" localSheetId="14" hidden="1">'[3]AMI P &amp; L'!#REF!</definedName>
    <definedName name="BExBCLMEPAN3XXX174TU8SS0627Q" localSheetId="16" hidden="1">'[3]AMI P &amp; L'!#REF!</definedName>
    <definedName name="BExBCLMEPAN3XXX174TU8SS0627Q" localSheetId="5" hidden="1">'[3]AMI P &amp; L'!#REF!</definedName>
    <definedName name="BExBCLMEPAN3XXX174TU8SS0627Q" localSheetId="8" hidden="1">'[3]AMI P &amp; L'!#REF!</definedName>
    <definedName name="BExBCLMEPAN3XXX174TU8SS0627Q" localSheetId="17" hidden="1">'[3]AMI P &amp; L'!#REF!</definedName>
    <definedName name="BExBCLMEPAN3XXX174TU8SS0627Q" localSheetId="6" hidden="1">'[3]AMI P &amp; L'!#REF!</definedName>
    <definedName name="BExBCLMEPAN3XXX174TU8SS0627Q" localSheetId="1" hidden="1">'[3]AMI P &amp; L'!#REF!</definedName>
    <definedName name="BExBCLMEPAN3XXX174TU8SS0627Q" localSheetId="12" hidden="1">'[3]AMI P &amp; L'!#REF!</definedName>
    <definedName name="BExBCLMEPAN3XXX174TU8SS0627Q" localSheetId="4" hidden="1">'[3]AMI P &amp; L'!#REF!</definedName>
    <definedName name="BExBCLMEPAN3XXX174TU8SS0627Q" localSheetId="13" hidden="1">'[3]AMI P &amp; L'!#REF!</definedName>
    <definedName name="BExBCLMEPAN3XXX174TU8SS0627Q" localSheetId="18" hidden="1">'[3]AMI P &amp; L'!#REF!</definedName>
    <definedName name="BExBCLMEPAN3XXX174TU8SS0627Q" hidden="1">'[3]AMI P &amp; L'!#REF!</definedName>
    <definedName name="BExBCRBEYR2KZ8FAQFZ2NHY13WIY" hidden="1">'[2]Reco Sheet for Fcast'!$F$15</definedName>
    <definedName name="BExBD303042MO1GR0POO3IQ33MOB" localSheetId="3" hidden="1">#REF!</definedName>
    <definedName name="BExBD303042MO1GR0POO3IQ33MOB" localSheetId="10" hidden="1">#REF!</definedName>
    <definedName name="BExBD303042MO1GR0POO3IQ33MOB" localSheetId="9" hidden="1">#REF!</definedName>
    <definedName name="BExBD303042MO1GR0POO3IQ33MOB" localSheetId="14" hidden="1">#REF!</definedName>
    <definedName name="BExBD303042MO1GR0POO3IQ33MOB" localSheetId="16" hidden="1">#REF!</definedName>
    <definedName name="BExBD303042MO1GR0POO3IQ33MOB" localSheetId="5" hidden="1">#REF!</definedName>
    <definedName name="BExBD303042MO1GR0POO3IQ33MOB" localSheetId="8" hidden="1">#REF!</definedName>
    <definedName name="BExBD303042MO1GR0POO3IQ33MOB" localSheetId="17" hidden="1">#REF!</definedName>
    <definedName name="BExBD303042MO1GR0POO3IQ33MOB" localSheetId="6" hidden="1">#REF!</definedName>
    <definedName name="BExBD303042MO1GR0POO3IQ33MOB" localSheetId="1" hidden="1">#REF!</definedName>
    <definedName name="BExBD303042MO1GR0POO3IQ33MOB" localSheetId="12" hidden="1">#REF!</definedName>
    <definedName name="BExBD303042MO1GR0POO3IQ33MOB" localSheetId="4" hidden="1">#REF!</definedName>
    <definedName name="BExBD303042MO1GR0POO3IQ33MOB" localSheetId="13" hidden="1">#REF!</definedName>
    <definedName name="BExBD303042MO1GR0POO3IQ33MOB" localSheetId="18" hidden="1">#REF!</definedName>
    <definedName name="BExBD303042MO1GR0POO3IQ33MOB" hidden="1">#REF!</definedName>
    <definedName name="BExBD4I559NXSV6J07Q343TKYMVJ" hidden="1">'[2]Reco Sheet for Fcast'!$G$2</definedName>
    <definedName name="BExBD77362J9OENRUETJ6CVQYGZ1" localSheetId="3" hidden="1">'[5]Capital orders'!#REF!</definedName>
    <definedName name="BExBD77362J9OENRUETJ6CVQYGZ1" localSheetId="10" hidden="1">'[5]Capital orders'!#REF!</definedName>
    <definedName name="BExBD77362J9OENRUETJ6CVQYGZ1" localSheetId="9" hidden="1">'[5]Capital orders'!#REF!</definedName>
    <definedName name="BExBD77362J9OENRUETJ6CVQYGZ1" localSheetId="14" hidden="1">'[5]Capital orders'!#REF!</definedName>
    <definedName name="BExBD77362J9OENRUETJ6CVQYGZ1" localSheetId="16" hidden="1">'[5]Capital orders'!#REF!</definedName>
    <definedName name="BExBD77362J9OENRUETJ6CVQYGZ1" localSheetId="5" hidden="1">'[5]Capital orders'!#REF!</definedName>
    <definedName name="BExBD77362J9OENRUETJ6CVQYGZ1" localSheetId="8" hidden="1">'[5]Capital orders'!#REF!</definedName>
    <definedName name="BExBD77362J9OENRUETJ6CVQYGZ1" localSheetId="17" hidden="1">'[5]Capital orders'!#REF!</definedName>
    <definedName name="BExBD77362J9OENRUETJ6CVQYGZ1" localSheetId="6" hidden="1">'[5]Capital orders'!#REF!</definedName>
    <definedName name="BExBD77362J9OENRUETJ6CVQYGZ1" localSheetId="1" hidden="1">'[5]Capital orders'!#REF!</definedName>
    <definedName name="BExBD77362J9OENRUETJ6CVQYGZ1" localSheetId="12" hidden="1">'[5]Capital orders'!#REF!</definedName>
    <definedName name="BExBD77362J9OENRUETJ6CVQYGZ1" localSheetId="4" hidden="1">'[5]Capital orders'!#REF!</definedName>
    <definedName name="BExBD77362J9OENRUETJ6CVQYGZ1" localSheetId="13" hidden="1">'[5]Capital orders'!#REF!</definedName>
    <definedName name="BExBD77362J9OENRUETJ6CVQYGZ1" localSheetId="18" hidden="1">'[5]Capital orders'!#REF!</definedName>
    <definedName name="BExBD77362J9OENRUETJ6CVQYGZ1" hidden="1">'[5]Capital orders'!#REF!</definedName>
    <definedName name="BExBDBZQLTX3OGFYGULQFK5WEZU5" hidden="1">'[2]Reco Sheet for Fcast'!$F$7:$G$7</definedName>
    <definedName name="BExBDJS9TUEU8Z84IV59E5V4T8K6" localSheetId="3" hidden="1">'[3]AMI P &amp; L'!#REF!</definedName>
    <definedName name="BExBDJS9TUEU8Z84IV59E5V4T8K6" localSheetId="10" hidden="1">'[3]AMI P &amp; L'!#REF!</definedName>
    <definedName name="BExBDJS9TUEU8Z84IV59E5V4T8K6" localSheetId="9" hidden="1">'[3]AMI P &amp; L'!#REF!</definedName>
    <definedName name="BExBDJS9TUEU8Z84IV59E5V4T8K6" localSheetId="14" hidden="1">'[3]AMI P &amp; L'!#REF!</definedName>
    <definedName name="BExBDJS9TUEU8Z84IV59E5V4T8K6" localSheetId="16" hidden="1">'[3]AMI P &amp; L'!#REF!</definedName>
    <definedName name="BExBDJS9TUEU8Z84IV59E5V4T8K6" localSheetId="5" hidden="1">'[3]AMI P &amp; L'!#REF!</definedName>
    <definedName name="BExBDJS9TUEU8Z84IV59E5V4T8K6" localSheetId="8" hidden="1">'[3]AMI P &amp; L'!#REF!</definedName>
    <definedName name="BExBDJS9TUEU8Z84IV59E5V4T8K6" localSheetId="17" hidden="1">'[3]AMI P &amp; L'!#REF!</definedName>
    <definedName name="BExBDJS9TUEU8Z84IV59E5V4T8K6" localSheetId="6" hidden="1">'[3]AMI P &amp; L'!#REF!</definedName>
    <definedName name="BExBDJS9TUEU8Z84IV59E5V4T8K6" localSheetId="1" hidden="1">'[3]AMI P &amp; L'!#REF!</definedName>
    <definedName name="BExBDJS9TUEU8Z84IV59E5V4T8K6" localSheetId="12" hidden="1">'[3]AMI P &amp; L'!#REF!</definedName>
    <definedName name="BExBDJS9TUEU8Z84IV59E5V4T8K6" localSheetId="4" hidden="1">'[3]AMI P &amp; L'!#REF!</definedName>
    <definedName name="BExBDJS9TUEU8Z84IV59E5V4T8K6" localSheetId="13" hidden="1">'[3]AMI P &amp; L'!#REF!</definedName>
    <definedName name="BExBDJS9TUEU8Z84IV59E5V4T8K6" localSheetId="18" hidden="1">'[3]AMI P &amp; L'!#REF!</definedName>
    <definedName name="BExBDJS9TUEU8Z84IV59E5V4T8K6" hidden="1">'[3]AMI P &amp; L'!#REF!</definedName>
    <definedName name="BExBDKOMSVH4XMH52CFJ3F028I9R" hidden="1">'[2]Reco Sheet for Fcast'!$G$2</definedName>
    <definedName name="BExBDSRXVZQ0W5WXQMP5XD00GRRL" hidden="1">'[2]Reco Sheet for Fcast'!$I$8:$J$8</definedName>
    <definedName name="BExBDT2QTPSTYED3RWGES5QGI7VV" localSheetId="3" hidden="1">#REF!</definedName>
    <definedName name="BExBDT2QTPSTYED3RWGES5QGI7VV" localSheetId="10" hidden="1">#REF!</definedName>
    <definedName name="BExBDT2QTPSTYED3RWGES5QGI7VV" localSheetId="9" hidden="1">#REF!</definedName>
    <definedName name="BExBDT2QTPSTYED3RWGES5QGI7VV" localSheetId="14" hidden="1">#REF!</definedName>
    <definedName name="BExBDT2QTPSTYED3RWGES5QGI7VV" localSheetId="16" hidden="1">#REF!</definedName>
    <definedName name="BExBDT2QTPSTYED3RWGES5QGI7VV" localSheetId="5" hidden="1">#REF!</definedName>
    <definedName name="BExBDT2QTPSTYED3RWGES5QGI7VV" localSheetId="8" hidden="1">#REF!</definedName>
    <definedName name="BExBDT2QTPSTYED3RWGES5QGI7VV" localSheetId="17" hidden="1">#REF!</definedName>
    <definedName name="BExBDT2QTPSTYED3RWGES5QGI7VV" localSheetId="6" hidden="1">#REF!</definedName>
    <definedName name="BExBDT2QTPSTYED3RWGES5QGI7VV" localSheetId="1" hidden="1">#REF!</definedName>
    <definedName name="BExBDT2QTPSTYED3RWGES5QGI7VV" localSheetId="12" hidden="1">#REF!</definedName>
    <definedName name="BExBDT2QTPSTYED3RWGES5QGI7VV" localSheetId="4" hidden="1">#REF!</definedName>
    <definedName name="BExBDT2QTPSTYED3RWGES5QGI7VV" localSheetId="13" hidden="1">#REF!</definedName>
    <definedName name="BExBDT2QTPSTYED3RWGES5QGI7VV" localSheetId="18" hidden="1">#REF!</definedName>
    <definedName name="BExBDT2QTPSTYED3RWGES5QGI7VV" hidden="1">#REF!</definedName>
    <definedName name="BExBDUVGK3E1J4JY9ZYTS7V14BLY" hidden="1">'[2]Reco Sheet for Fcast'!$G$2</definedName>
    <definedName name="BExBE162OSBKD30I7T1DKKPT3I9I" hidden="1">'[2]Reco Sheet for Fcast'!$I$10:$J$10</definedName>
    <definedName name="BExBE5NWKF3JY3D79JVGRSGJR400" localSheetId="3" hidden="1">#REF!</definedName>
    <definedName name="BExBE5NWKF3JY3D79JVGRSGJR400" localSheetId="10" hidden="1">#REF!</definedName>
    <definedName name="BExBE5NWKF3JY3D79JVGRSGJR400" localSheetId="9" hidden="1">#REF!</definedName>
    <definedName name="BExBE5NWKF3JY3D79JVGRSGJR400" localSheetId="14" hidden="1">#REF!</definedName>
    <definedName name="BExBE5NWKF3JY3D79JVGRSGJR400" localSheetId="16" hidden="1">#REF!</definedName>
    <definedName name="BExBE5NWKF3JY3D79JVGRSGJR400" localSheetId="5" hidden="1">#REF!</definedName>
    <definedName name="BExBE5NWKF3JY3D79JVGRSGJR400" localSheetId="8" hidden="1">#REF!</definedName>
    <definedName name="BExBE5NWKF3JY3D79JVGRSGJR400" localSheetId="17" hidden="1">#REF!</definedName>
    <definedName name="BExBE5NWKF3JY3D79JVGRSGJR400" localSheetId="6" hidden="1">#REF!</definedName>
    <definedName name="BExBE5NWKF3JY3D79JVGRSGJR400" localSheetId="1" hidden="1">#REF!</definedName>
    <definedName name="BExBE5NWKF3JY3D79JVGRSGJR400" localSheetId="12" hidden="1">#REF!</definedName>
    <definedName name="BExBE5NWKF3JY3D79JVGRSGJR400" localSheetId="4" hidden="1">#REF!</definedName>
    <definedName name="BExBE5NWKF3JY3D79JVGRSGJR400" localSheetId="13" hidden="1">#REF!</definedName>
    <definedName name="BExBE5NWKF3JY3D79JVGRSGJR400" localSheetId="18" hidden="1">#REF!</definedName>
    <definedName name="BExBE5NWKF3JY3D79JVGRSGJR400" hidden="1">#REF!</definedName>
    <definedName name="BExBE5YOPZ8MJAYGZW8WZ85UDLJF" localSheetId="3" hidden="1">#REF!</definedName>
    <definedName name="BExBE5YOPZ8MJAYGZW8WZ85UDLJF" localSheetId="10" hidden="1">#REF!</definedName>
    <definedName name="BExBE5YOPZ8MJAYGZW8WZ85UDLJF" localSheetId="9" hidden="1">#REF!</definedName>
    <definedName name="BExBE5YOPZ8MJAYGZW8WZ85UDLJF" localSheetId="14" hidden="1">#REF!</definedName>
    <definedName name="BExBE5YOPZ8MJAYGZW8WZ85UDLJF" localSheetId="16" hidden="1">#REF!</definedName>
    <definedName name="BExBE5YOPZ8MJAYGZW8WZ85UDLJF" localSheetId="5" hidden="1">#REF!</definedName>
    <definedName name="BExBE5YOPZ8MJAYGZW8WZ85UDLJF" localSheetId="8" hidden="1">#REF!</definedName>
    <definedName name="BExBE5YOPZ8MJAYGZW8WZ85UDLJF" localSheetId="17" hidden="1">#REF!</definedName>
    <definedName name="BExBE5YOPZ8MJAYGZW8WZ85UDLJF" localSheetId="6" hidden="1">#REF!</definedName>
    <definedName name="BExBE5YOPZ8MJAYGZW8WZ85UDLJF" localSheetId="1" hidden="1">#REF!</definedName>
    <definedName name="BExBE5YOPZ8MJAYGZW8WZ85UDLJF" localSheetId="12" hidden="1">#REF!</definedName>
    <definedName name="BExBE5YOPZ8MJAYGZW8WZ85UDLJF" localSheetId="4" hidden="1">#REF!</definedName>
    <definedName name="BExBE5YOPZ8MJAYGZW8WZ85UDLJF" localSheetId="13" hidden="1">#REF!</definedName>
    <definedName name="BExBE5YOPZ8MJAYGZW8WZ85UDLJF" localSheetId="18" hidden="1">#REF!</definedName>
    <definedName name="BExBE5YOPZ8MJAYGZW8WZ85UDLJF" hidden="1">#REF!</definedName>
    <definedName name="BExBEC9ATLQZF86W1M3APSM4HEOH" hidden="1">'[2]Reco Sheet for Fcast'!$I$6:$J$6</definedName>
    <definedName name="BExBEF3VXW3Y3SZ6RC9PX7QEB12Y" hidden="1">'[2]Reco Sheet for Fcast'!$F$15</definedName>
    <definedName name="BExBEJG7L9BDVH7L2B9YXRV84GFT" localSheetId="3" hidden="1">'[5]Capital orders'!#REF!</definedName>
    <definedName name="BExBEJG7L9BDVH7L2B9YXRV84GFT" localSheetId="10" hidden="1">'[5]Capital orders'!#REF!</definedName>
    <definedName name="BExBEJG7L9BDVH7L2B9YXRV84GFT" localSheetId="9" hidden="1">'[5]Capital orders'!#REF!</definedName>
    <definedName name="BExBEJG7L9BDVH7L2B9YXRV84GFT" localSheetId="14" hidden="1">'[5]Capital orders'!#REF!</definedName>
    <definedName name="BExBEJG7L9BDVH7L2B9YXRV84GFT" localSheetId="16" hidden="1">'[5]Capital orders'!#REF!</definedName>
    <definedName name="BExBEJG7L9BDVH7L2B9YXRV84GFT" localSheetId="5" hidden="1">'[5]Capital orders'!#REF!</definedName>
    <definedName name="BExBEJG7L9BDVH7L2B9YXRV84GFT" localSheetId="8" hidden="1">'[5]Capital orders'!#REF!</definedName>
    <definedName name="BExBEJG7L9BDVH7L2B9YXRV84GFT" localSheetId="17" hidden="1">'[5]Capital orders'!#REF!</definedName>
    <definedName name="BExBEJG7L9BDVH7L2B9YXRV84GFT" localSheetId="6" hidden="1">'[5]Capital orders'!#REF!</definedName>
    <definedName name="BExBEJG7L9BDVH7L2B9YXRV84GFT" localSheetId="1" hidden="1">'[5]Capital orders'!#REF!</definedName>
    <definedName name="BExBEJG7L9BDVH7L2B9YXRV84GFT" localSheetId="12" hidden="1">'[5]Capital orders'!#REF!</definedName>
    <definedName name="BExBEJG7L9BDVH7L2B9YXRV84GFT" localSheetId="4" hidden="1">'[5]Capital orders'!#REF!</definedName>
    <definedName name="BExBEJG7L9BDVH7L2B9YXRV84GFT" localSheetId="13" hidden="1">'[5]Capital orders'!#REF!</definedName>
    <definedName name="BExBEJG7L9BDVH7L2B9YXRV84GFT" localSheetId="18" hidden="1">'[5]Capital orders'!#REF!</definedName>
    <definedName name="BExBEJG7L9BDVH7L2B9YXRV84GFT" hidden="1">'[5]Capital orders'!#REF!</definedName>
    <definedName name="BExBEYFQJE9YK12A6JBMRFKEC7RN" hidden="1">'[2]Reco Sheet for Fcast'!$I$6:$J$6</definedName>
    <definedName name="BExBG1ED81J2O4A2S5F5Y3BPHMCR" hidden="1">'[2]Reco Sheet for Fcast'!$I$8:$J$8</definedName>
    <definedName name="BExCRLIHS7466WFJ3RPIUGGXYESZ" hidden="1">'[2]Reco Sheet for Fcast'!$I$9:$J$9</definedName>
    <definedName name="BExCRQWQFIEUV7HE228YUBUUJA9K" hidden="1">'[2]Reco Sheet for Fcast'!$F$15:$AI$18</definedName>
    <definedName name="BExCS1EDDUEAEWHVYXHIP9I1WCJH" hidden="1">'[2]Reco Sheet for Fcast'!$I$10:$J$10</definedName>
    <definedName name="BExCS4E9E7CKF2RTM6INK6MAILOV" localSheetId="3" hidden="1">#REF!</definedName>
    <definedName name="BExCS4E9E7CKF2RTM6INK6MAILOV" localSheetId="10" hidden="1">#REF!</definedName>
    <definedName name="BExCS4E9E7CKF2RTM6INK6MAILOV" localSheetId="9" hidden="1">#REF!</definedName>
    <definedName name="BExCS4E9E7CKF2RTM6INK6MAILOV" localSheetId="14" hidden="1">#REF!</definedName>
    <definedName name="BExCS4E9E7CKF2RTM6INK6MAILOV" localSheetId="16" hidden="1">#REF!</definedName>
    <definedName name="BExCS4E9E7CKF2RTM6INK6MAILOV" localSheetId="5" hidden="1">#REF!</definedName>
    <definedName name="BExCS4E9E7CKF2RTM6INK6MAILOV" localSheetId="8" hidden="1">#REF!</definedName>
    <definedName name="BExCS4E9E7CKF2RTM6INK6MAILOV" localSheetId="17" hidden="1">#REF!</definedName>
    <definedName name="BExCS4E9E7CKF2RTM6INK6MAILOV" localSheetId="6" hidden="1">#REF!</definedName>
    <definedName name="BExCS4E9E7CKF2RTM6INK6MAILOV" localSheetId="1" hidden="1">#REF!</definedName>
    <definedName name="BExCS4E9E7CKF2RTM6INK6MAILOV" localSheetId="12" hidden="1">#REF!</definedName>
    <definedName name="BExCS4E9E7CKF2RTM6INK6MAILOV" localSheetId="4" hidden="1">#REF!</definedName>
    <definedName name="BExCS4E9E7CKF2RTM6INK6MAILOV" localSheetId="13" hidden="1">#REF!</definedName>
    <definedName name="BExCS4E9E7CKF2RTM6INK6MAILOV" localSheetId="18" hidden="1">#REF!</definedName>
    <definedName name="BExCS4E9E7CKF2RTM6INK6MAILOV" hidden="1">#REF!</definedName>
    <definedName name="BExCS7ZPMHFJ4UJDAL8CQOLSZ13B" localSheetId="3" hidden="1">'[3]AMI P &amp; L'!#REF!</definedName>
    <definedName name="BExCS7ZPMHFJ4UJDAL8CQOLSZ13B" localSheetId="10" hidden="1">'[3]AMI P &amp; L'!#REF!</definedName>
    <definedName name="BExCS7ZPMHFJ4UJDAL8CQOLSZ13B" localSheetId="9" hidden="1">'[3]AMI P &amp; L'!#REF!</definedName>
    <definedName name="BExCS7ZPMHFJ4UJDAL8CQOLSZ13B" localSheetId="14" hidden="1">'[3]AMI P &amp; L'!#REF!</definedName>
    <definedName name="BExCS7ZPMHFJ4UJDAL8CQOLSZ13B" localSheetId="16" hidden="1">'[3]AMI P &amp; L'!#REF!</definedName>
    <definedName name="BExCS7ZPMHFJ4UJDAL8CQOLSZ13B" localSheetId="5" hidden="1">'[3]AMI P &amp; L'!#REF!</definedName>
    <definedName name="BExCS7ZPMHFJ4UJDAL8CQOLSZ13B" localSheetId="8" hidden="1">'[3]AMI P &amp; L'!#REF!</definedName>
    <definedName name="BExCS7ZPMHFJ4UJDAL8CQOLSZ13B" localSheetId="17" hidden="1">'[3]AMI P &amp; L'!#REF!</definedName>
    <definedName name="BExCS7ZPMHFJ4UJDAL8CQOLSZ13B" localSheetId="6" hidden="1">'[3]AMI P &amp; L'!#REF!</definedName>
    <definedName name="BExCS7ZPMHFJ4UJDAL8CQOLSZ13B" localSheetId="1" hidden="1">'[3]AMI P &amp; L'!#REF!</definedName>
    <definedName name="BExCS7ZPMHFJ4UJDAL8CQOLSZ13B" localSheetId="12" hidden="1">'[3]AMI P &amp; L'!#REF!</definedName>
    <definedName name="BExCS7ZPMHFJ4UJDAL8CQOLSZ13B" localSheetId="4" hidden="1">'[3]AMI P &amp; L'!#REF!</definedName>
    <definedName name="BExCS7ZPMHFJ4UJDAL8CQOLSZ13B" localSheetId="13" hidden="1">'[3]AMI P &amp; L'!#REF!</definedName>
    <definedName name="BExCS7ZPMHFJ4UJDAL8CQOLSZ13B" localSheetId="18" hidden="1">'[3]AMI P &amp; L'!#REF!</definedName>
    <definedName name="BExCS7ZPMHFJ4UJDAL8CQOLSZ13B" hidden="1">'[3]AMI P &amp; L'!#REF!</definedName>
    <definedName name="BExCS8W4NJUZH9S1CYB6XSDLEPBW" hidden="1">'[2]Reco Sheet for Fcast'!$I$2:$J$2</definedName>
    <definedName name="BExCSAE1M6G20R41J0Y24YNN0YC1" hidden="1">'[2]Reco Sheet for Fcast'!$I$6:$J$6</definedName>
    <definedName name="BExCSAOUZOYKHN7HV511TO8VDJ02" hidden="1">'[2]Reco Sheet for Fcast'!$I$8:$J$8</definedName>
    <definedName name="BExCSMOFTXSUEC1T46LR1UPYRCX5" hidden="1">'[2]Reco Sheet for Fcast'!$G$2</definedName>
    <definedName name="BExCSSDG3TM6TPKS19E9QYJEELZ6" localSheetId="3" hidden="1">'[3]AMI P &amp; L'!#REF!</definedName>
    <definedName name="BExCSSDG3TM6TPKS19E9QYJEELZ6" localSheetId="10" hidden="1">'[3]AMI P &amp; L'!#REF!</definedName>
    <definedName name="BExCSSDG3TM6TPKS19E9QYJEELZ6" localSheetId="9" hidden="1">'[3]AMI P &amp; L'!#REF!</definedName>
    <definedName name="BExCSSDG3TM6TPKS19E9QYJEELZ6" localSheetId="14" hidden="1">'[3]AMI P &amp; L'!#REF!</definedName>
    <definedName name="BExCSSDG3TM6TPKS19E9QYJEELZ6" localSheetId="16" hidden="1">'[3]AMI P &amp; L'!#REF!</definedName>
    <definedName name="BExCSSDG3TM6TPKS19E9QYJEELZ6" localSheetId="5" hidden="1">'[3]AMI P &amp; L'!#REF!</definedName>
    <definedName name="BExCSSDG3TM6TPKS19E9QYJEELZ6" localSheetId="8" hidden="1">'[3]AMI P &amp; L'!#REF!</definedName>
    <definedName name="BExCSSDG3TM6TPKS19E9QYJEELZ6" localSheetId="17" hidden="1">'[3]AMI P &amp; L'!#REF!</definedName>
    <definedName name="BExCSSDG3TM6TPKS19E9QYJEELZ6" localSheetId="6" hidden="1">'[3]AMI P &amp; L'!#REF!</definedName>
    <definedName name="BExCSSDG3TM6TPKS19E9QYJEELZ6" localSheetId="1" hidden="1">'[3]AMI P &amp; L'!#REF!</definedName>
    <definedName name="BExCSSDG3TM6TPKS19E9QYJEELZ6" localSheetId="12" hidden="1">'[3]AMI P &amp; L'!#REF!</definedName>
    <definedName name="BExCSSDG3TM6TPKS19E9QYJEELZ6" localSheetId="4" hidden="1">'[3]AMI P &amp; L'!#REF!</definedName>
    <definedName name="BExCSSDG3TM6TPKS19E9QYJEELZ6" localSheetId="13" hidden="1">'[3]AMI P &amp; L'!#REF!</definedName>
    <definedName name="BExCSSDG3TM6TPKS19E9QYJEELZ6" localSheetId="18" hidden="1">'[3]AMI P &amp; L'!#REF!</definedName>
    <definedName name="BExCSSDG3TM6TPKS19E9QYJEELZ6" hidden="1">'[3]AMI P &amp; L'!#REF!</definedName>
    <definedName name="BExCSUGZTH68S9G7WRZU0HVIGIKV" localSheetId="3" hidden="1">#REF!</definedName>
    <definedName name="BExCSUGZTH68S9G7WRZU0HVIGIKV" localSheetId="10" hidden="1">#REF!</definedName>
    <definedName name="BExCSUGZTH68S9G7WRZU0HVIGIKV" localSheetId="9" hidden="1">#REF!</definedName>
    <definedName name="BExCSUGZTH68S9G7WRZU0HVIGIKV" localSheetId="14" hidden="1">#REF!</definedName>
    <definedName name="BExCSUGZTH68S9G7WRZU0HVIGIKV" localSheetId="16" hidden="1">#REF!</definedName>
    <definedName name="BExCSUGZTH68S9G7WRZU0HVIGIKV" localSheetId="5" hidden="1">#REF!</definedName>
    <definedName name="BExCSUGZTH68S9G7WRZU0HVIGIKV" localSheetId="8" hidden="1">#REF!</definedName>
    <definedName name="BExCSUGZTH68S9G7WRZU0HVIGIKV" localSheetId="17" hidden="1">#REF!</definedName>
    <definedName name="BExCSUGZTH68S9G7WRZU0HVIGIKV" localSheetId="6" hidden="1">#REF!</definedName>
    <definedName name="BExCSUGZTH68S9G7WRZU0HVIGIKV" localSheetId="1" hidden="1">#REF!</definedName>
    <definedName name="BExCSUGZTH68S9G7WRZU0HVIGIKV" localSheetId="12" hidden="1">#REF!</definedName>
    <definedName name="BExCSUGZTH68S9G7WRZU0HVIGIKV" localSheetId="4" hidden="1">#REF!</definedName>
    <definedName name="BExCSUGZTH68S9G7WRZU0HVIGIKV" localSheetId="13" hidden="1">#REF!</definedName>
    <definedName name="BExCSUGZTH68S9G7WRZU0HVIGIKV" localSheetId="18" hidden="1">#REF!</definedName>
    <definedName name="BExCSUGZTH68S9G7WRZU0HVIGIKV" hidden="1">#REF!</definedName>
    <definedName name="BExCSZV7U67UWXL2HKJNM5W1E4OO" hidden="1">'[2]Reco Sheet for Fcast'!$I$7:$J$7</definedName>
    <definedName name="BExCT4NSDT61OCH04Y2QIFIOP75H" localSheetId="3" hidden="1">'[3]AMI P &amp; L'!#REF!</definedName>
    <definedName name="BExCT4NSDT61OCH04Y2QIFIOP75H" localSheetId="10" hidden="1">'[3]AMI P &amp; L'!#REF!</definedName>
    <definedName name="BExCT4NSDT61OCH04Y2QIFIOP75H" localSheetId="9" hidden="1">'[3]AMI P &amp; L'!#REF!</definedName>
    <definedName name="BExCT4NSDT61OCH04Y2QIFIOP75H" localSheetId="14" hidden="1">'[3]AMI P &amp; L'!#REF!</definedName>
    <definedName name="BExCT4NSDT61OCH04Y2QIFIOP75H" localSheetId="16" hidden="1">'[3]AMI P &amp; L'!#REF!</definedName>
    <definedName name="BExCT4NSDT61OCH04Y2QIFIOP75H" localSheetId="5" hidden="1">'[3]AMI P &amp; L'!#REF!</definedName>
    <definedName name="BExCT4NSDT61OCH04Y2QIFIOP75H" localSheetId="8" hidden="1">'[3]AMI P &amp; L'!#REF!</definedName>
    <definedName name="BExCT4NSDT61OCH04Y2QIFIOP75H" localSheetId="17" hidden="1">'[3]AMI P &amp; L'!#REF!</definedName>
    <definedName name="BExCT4NSDT61OCH04Y2QIFIOP75H" localSheetId="6" hidden="1">'[3]AMI P &amp; L'!#REF!</definedName>
    <definedName name="BExCT4NSDT61OCH04Y2QIFIOP75H" localSheetId="1" hidden="1">'[3]AMI P &amp; L'!#REF!</definedName>
    <definedName name="BExCT4NSDT61OCH04Y2QIFIOP75H" localSheetId="12" hidden="1">'[3]AMI P &amp; L'!#REF!</definedName>
    <definedName name="BExCT4NSDT61OCH04Y2QIFIOP75H" localSheetId="4" hidden="1">'[3]AMI P &amp; L'!#REF!</definedName>
    <definedName name="BExCT4NSDT61OCH04Y2QIFIOP75H" localSheetId="13" hidden="1">'[3]AMI P &amp; L'!#REF!</definedName>
    <definedName name="BExCT4NSDT61OCH04Y2QIFIOP75H" localSheetId="18" hidden="1">'[3]AMI P &amp; L'!#REF!</definedName>
    <definedName name="BExCT4NSDT61OCH04Y2QIFIOP75H" hidden="1">'[3]AMI P &amp; L'!#REF!</definedName>
    <definedName name="BExCTW8G3VCZ55S09HTUGXKB1P2M" hidden="1">'[2]Reco Sheet for Fcast'!$F$11:$G$11</definedName>
    <definedName name="BExCTYS2KX0QANOLT8LGZ9WV3S3T" hidden="1">'[2]Reco Sheet for Fcast'!$F$15</definedName>
    <definedName name="BExCTZZ9JNES4EDHW97NP0EGQALX" hidden="1">'[2]Reco Sheet for Fcast'!$G$2</definedName>
    <definedName name="BExCU0A1V6NMZQ9ASYJ8QIVQ5UR2" localSheetId="3" hidden="1">'[3]AMI P &amp; L'!#REF!</definedName>
    <definedName name="BExCU0A1V6NMZQ9ASYJ8QIVQ5UR2" localSheetId="10" hidden="1">'[3]AMI P &amp; L'!#REF!</definedName>
    <definedName name="BExCU0A1V6NMZQ9ASYJ8QIVQ5UR2" localSheetId="9" hidden="1">'[3]AMI P &amp; L'!#REF!</definedName>
    <definedName name="BExCU0A1V6NMZQ9ASYJ8QIVQ5UR2" localSheetId="14" hidden="1">'[3]AMI P &amp; L'!#REF!</definedName>
    <definedName name="BExCU0A1V6NMZQ9ASYJ8QIVQ5UR2" localSheetId="16" hidden="1">'[3]AMI P &amp; L'!#REF!</definedName>
    <definedName name="BExCU0A1V6NMZQ9ASYJ8QIVQ5UR2" localSheetId="5" hidden="1">'[3]AMI P &amp; L'!#REF!</definedName>
    <definedName name="BExCU0A1V6NMZQ9ASYJ8QIVQ5UR2" localSheetId="8" hidden="1">'[3]AMI P &amp; L'!#REF!</definedName>
    <definedName name="BExCU0A1V6NMZQ9ASYJ8QIVQ5UR2" localSheetId="17" hidden="1">'[3]AMI P &amp; L'!#REF!</definedName>
    <definedName name="BExCU0A1V6NMZQ9ASYJ8QIVQ5UR2" localSheetId="6" hidden="1">'[3]AMI P &amp; L'!#REF!</definedName>
    <definedName name="BExCU0A1V6NMZQ9ASYJ8QIVQ5UR2" localSheetId="1" hidden="1">'[3]AMI P &amp; L'!#REF!</definedName>
    <definedName name="BExCU0A1V6NMZQ9ASYJ8QIVQ5UR2" localSheetId="12" hidden="1">'[3]AMI P &amp; L'!#REF!</definedName>
    <definedName name="BExCU0A1V6NMZQ9ASYJ8QIVQ5UR2" localSheetId="4" hidden="1">'[3]AMI P &amp; L'!#REF!</definedName>
    <definedName name="BExCU0A1V6NMZQ9ASYJ8QIVQ5UR2" localSheetId="13" hidden="1">'[3]AMI P &amp; L'!#REF!</definedName>
    <definedName name="BExCU0A1V6NMZQ9ASYJ8QIVQ5UR2" localSheetId="18" hidden="1">'[3]AMI P &amp; L'!#REF!</definedName>
    <definedName name="BExCU0A1V6NMZQ9ASYJ8QIVQ5UR2" hidden="1">'[3]AMI P &amp; L'!#REF!</definedName>
    <definedName name="BExCU2834920JBHSPCRC4UF80OLL" hidden="1">'[2]Reco Sheet for Fcast'!$F$11:$G$11</definedName>
    <definedName name="BExCU8O54I3P3WRYWY1CRP3S78QY" hidden="1">'[2]Reco Sheet for Fcast'!$G$2</definedName>
    <definedName name="BExCUDRJO23YOKT8GPWOVQ4XEHF5" hidden="1">'[2]Reco Sheet for Fcast'!$F$6:$G$6</definedName>
    <definedName name="BExCUGRGLX1AYN8HK7GN3RQ6XWIM" localSheetId="3" hidden="1">#REF!</definedName>
    <definedName name="BExCUGRGLX1AYN8HK7GN3RQ6XWIM" localSheetId="10" hidden="1">#REF!</definedName>
    <definedName name="BExCUGRGLX1AYN8HK7GN3RQ6XWIM" localSheetId="9" hidden="1">#REF!</definedName>
    <definedName name="BExCUGRGLX1AYN8HK7GN3RQ6XWIM" localSheetId="14" hidden="1">#REF!</definedName>
    <definedName name="BExCUGRGLX1AYN8HK7GN3RQ6XWIM" localSheetId="16" hidden="1">#REF!</definedName>
    <definedName name="BExCUGRGLX1AYN8HK7GN3RQ6XWIM" localSheetId="5" hidden="1">#REF!</definedName>
    <definedName name="BExCUGRGLX1AYN8HK7GN3RQ6XWIM" localSheetId="8" hidden="1">#REF!</definedName>
    <definedName name="BExCUGRGLX1AYN8HK7GN3RQ6XWIM" localSheetId="17" hidden="1">#REF!</definedName>
    <definedName name="BExCUGRGLX1AYN8HK7GN3RQ6XWIM" localSheetId="6" hidden="1">#REF!</definedName>
    <definedName name="BExCUGRGLX1AYN8HK7GN3RQ6XWIM" localSheetId="1" hidden="1">#REF!</definedName>
    <definedName name="BExCUGRGLX1AYN8HK7GN3RQ6XWIM" localSheetId="12" hidden="1">#REF!</definedName>
    <definedName name="BExCUGRGLX1AYN8HK7GN3RQ6XWIM" localSheetId="4" hidden="1">#REF!</definedName>
    <definedName name="BExCUGRGLX1AYN8HK7GN3RQ6XWIM" localSheetId="13" hidden="1">#REF!</definedName>
    <definedName name="BExCUGRGLX1AYN8HK7GN3RQ6XWIM" localSheetId="18" hidden="1">#REF!</definedName>
    <definedName name="BExCUGRGLX1AYN8HK7GN3RQ6XWIM" hidden="1">#REF!</definedName>
    <definedName name="BExCUPAXFR16YMWL30ME3F3BSRDZ" hidden="1">'[2]Reco Sheet for Fcast'!$F$8:$G$8</definedName>
    <definedName name="BExCUR94DHCE47PUUWEMT5QZOYR2" hidden="1">'[2]Reco Sheet for Fcast'!$H$2:$I$2</definedName>
    <definedName name="BExCV634L7SVHGB0UDDTRRQ2Q72H" hidden="1">'[2]Reco Sheet for Fcast'!$I$7:$J$7</definedName>
    <definedName name="BExCVBXGSXT9FWJRG62PX9S1RK83" hidden="1">'[2]Reco Sheet for Fcast'!$I$8:$J$8</definedName>
    <definedName name="BExCVHBNLOHNFS0JAV3I1XGPNH9W" hidden="1">'[2]Reco Sheet for Fcast'!$F$15</definedName>
    <definedName name="BExCVI86R31A2IOZIEBY1FJLVILD" hidden="1">'[2]Reco Sheet for Fcast'!$I$10:$J$10</definedName>
    <definedName name="BExCVKGZXE0I9EIXKBZVSGSEY2RR" hidden="1">'[2]Reco Sheet for Fcast'!$F$9:$G$9</definedName>
    <definedName name="BExCVV44WY5807WGMTGKPW0GT256" hidden="1">'[2]Reco Sheet for Fcast'!$I$7:$J$7</definedName>
    <definedName name="BExCVVK8GI44DNT5MTM7AOS4U9N8" hidden="1">'[2]Reco Sheet for Fcast'!$I$7:$J$7</definedName>
    <definedName name="BExCVZ5PN4V6MRBZ04PZJW3GEF8S" localSheetId="3" hidden="1">'[3]AMI P &amp; L'!#REF!</definedName>
    <definedName name="BExCVZ5PN4V6MRBZ04PZJW3GEF8S" localSheetId="10" hidden="1">'[3]AMI P &amp; L'!#REF!</definedName>
    <definedName name="BExCVZ5PN4V6MRBZ04PZJW3GEF8S" localSheetId="9" hidden="1">'[3]AMI P &amp; L'!#REF!</definedName>
    <definedName name="BExCVZ5PN4V6MRBZ04PZJW3GEF8S" localSheetId="14" hidden="1">'[3]AMI P &amp; L'!#REF!</definedName>
    <definedName name="BExCVZ5PN4V6MRBZ04PZJW3GEF8S" localSheetId="16" hidden="1">'[3]AMI P &amp; L'!#REF!</definedName>
    <definedName name="BExCVZ5PN4V6MRBZ04PZJW3GEF8S" localSheetId="5" hidden="1">'[3]AMI P &amp; L'!#REF!</definedName>
    <definedName name="BExCVZ5PN4V6MRBZ04PZJW3GEF8S" localSheetId="8" hidden="1">'[3]AMI P &amp; L'!#REF!</definedName>
    <definedName name="BExCVZ5PN4V6MRBZ04PZJW3GEF8S" localSheetId="17" hidden="1">'[3]AMI P &amp; L'!#REF!</definedName>
    <definedName name="BExCVZ5PN4V6MRBZ04PZJW3GEF8S" localSheetId="6" hidden="1">'[3]AMI P &amp; L'!#REF!</definedName>
    <definedName name="BExCVZ5PN4V6MRBZ04PZJW3GEF8S" localSheetId="1" hidden="1">'[3]AMI P &amp; L'!#REF!</definedName>
    <definedName name="BExCVZ5PN4V6MRBZ04PZJW3GEF8S" localSheetId="12" hidden="1">'[3]AMI P &amp; L'!#REF!</definedName>
    <definedName name="BExCVZ5PN4V6MRBZ04PZJW3GEF8S" localSheetId="4" hidden="1">'[3]AMI P &amp; L'!#REF!</definedName>
    <definedName name="BExCVZ5PN4V6MRBZ04PZJW3GEF8S" localSheetId="13" hidden="1">'[3]AMI P &amp; L'!#REF!</definedName>
    <definedName name="BExCVZ5PN4V6MRBZ04PZJW3GEF8S" localSheetId="18" hidden="1">'[3]AMI P &amp; L'!#REF!</definedName>
    <definedName name="BExCVZ5PN4V6MRBZ04PZJW3GEF8S" hidden="1">'[3]AMI P &amp; L'!#REF!</definedName>
    <definedName name="BExCW13R0GWJYGXZBNCPAHQN4NR2" hidden="1">'[2]Reco Sheet for Fcast'!$I$10:$J$10</definedName>
    <definedName name="BExCW9Y5HWU4RJTNX74O6L24VGCK" hidden="1">'[2]Reco Sheet for Fcast'!$H$2:$I$2</definedName>
    <definedName name="BExCWMJAP755C7AV2QKTWYDPDSSV" hidden="1">'[2]Reco Sheet for Fcast'!$F$8:$G$8</definedName>
    <definedName name="BExCWPDPESGZS07QGBLSBWDNVJLZ" hidden="1">'[2]Reco Sheet for Fcast'!$F$7:$G$7</definedName>
    <definedName name="BExCWSDLJ7DJX3139FQJM3LND72J" hidden="1">'[2]Reco Sheet for Fcast'!$O$6:$P$10</definedName>
    <definedName name="BExCWTVKHIVCRHF8GC39KI58YM5K" hidden="1">'[2]Reco Sheet for Fcast'!$G$2</definedName>
    <definedName name="BExCX2KGRZBRVLZNM8SUSIE6A0RL" localSheetId="3" hidden="1">'[3]AMI P &amp; L'!#REF!</definedName>
    <definedName name="BExCX2KGRZBRVLZNM8SUSIE6A0RL" localSheetId="10" hidden="1">'[3]AMI P &amp; L'!#REF!</definedName>
    <definedName name="BExCX2KGRZBRVLZNM8SUSIE6A0RL" localSheetId="9" hidden="1">'[3]AMI P &amp; L'!#REF!</definedName>
    <definedName name="BExCX2KGRZBRVLZNM8SUSIE6A0RL" localSheetId="14" hidden="1">'[3]AMI P &amp; L'!#REF!</definedName>
    <definedName name="BExCX2KGRZBRVLZNM8SUSIE6A0RL" localSheetId="16" hidden="1">'[3]AMI P &amp; L'!#REF!</definedName>
    <definedName name="BExCX2KGRZBRVLZNM8SUSIE6A0RL" localSheetId="5" hidden="1">'[3]AMI P &amp; L'!#REF!</definedName>
    <definedName name="BExCX2KGRZBRVLZNM8SUSIE6A0RL" localSheetId="8" hidden="1">'[3]AMI P &amp; L'!#REF!</definedName>
    <definedName name="BExCX2KGRZBRVLZNM8SUSIE6A0RL" localSheetId="17" hidden="1">'[3]AMI P &amp; L'!#REF!</definedName>
    <definedName name="BExCX2KGRZBRVLZNM8SUSIE6A0RL" localSheetId="6" hidden="1">'[3]AMI P &amp; L'!#REF!</definedName>
    <definedName name="BExCX2KGRZBRVLZNM8SUSIE6A0RL" localSheetId="1" hidden="1">'[3]AMI P &amp; L'!#REF!</definedName>
    <definedName name="BExCX2KGRZBRVLZNM8SUSIE6A0RL" localSheetId="12" hidden="1">'[3]AMI P &amp; L'!#REF!</definedName>
    <definedName name="BExCX2KGRZBRVLZNM8SUSIE6A0RL" localSheetId="4" hidden="1">'[3]AMI P &amp; L'!#REF!</definedName>
    <definedName name="BExCX2KGRZBRVLZNM8SUSIE6A0RL" localSheetId="13" hidden="1">'[3]AMI P &amp; L'!#REF!</definedName>
    <definedName name="BExCX2KGRZBRVLZNM8SUSIE6A0RL" localSheetId="18" hidden="1">'[3]AMI P &amp; L'!#REF!</definedName>
    <definedName name="BExCX2KGRZBRVLZNM8SUSIE6A0RL" hidden="1">'[3]AMI P &amp; L'!#REF!</definedName>
    <definedName name="BExCX3X451T70LZ1VF95L7W4Y4TM" hidden="1">'[2]Reco Sheet for Fcast'!$F$10:$G$10</definedName>
    <definedName name="BExCX4NZ2N1OUGXM7EV0U7VULJMM" hidden="1">'[2]Reco Sheet for Fcast'!$F$7:$G$7</definedName>
    <definedName name="BExCXILMURGYMAH6N5LF5DV6K3GM" hidden="1">'[2]Reco Sheet for Fcast'!$I$9:$J$9</definedName>
    <definedName name="BExCXK3M8NPWOZZALA6L6RUCBB2J" localSheetId="3" hidden="1">#REF!</definedName>
    <definedName name="BExCXK3M8NPWOZZALA6L6RUCBB2J" localSheetId="10" hidden="1">#REF!</definedName>
    <definedName name="BExCXK3M8NPWOZZALA6L6RUCBB2J" localSheetId="9" hidden="1">#REF!</definedName>
    <definedName name="BExCXK3M8NPWOZZALA6L6RUCBB2J" localSheetId="14" hidden="1">#REF!</definedName>
    <definedName name="BExCXK3M8NPWOZZALA6L6RUCBB2J" localSheetId="16" hidden="1">#REF!</definedName>
    <definedName name="BExCXK3M8NPWOZZALA6L6RUCBB2J" localSheetId="5" hidden="1">#REF!</definedName>
    <definedName name="BExCXK3M8NPWOZZALA6L6RUCBB2J" localSheetId="8" hidden="1">#REF!</definedName>
    <definedName name="BExCXK3M8NPWOZZALA6L6RUCBB2J" localSheetId="17" hidden="1">#REF!</definedName>
    <definedName name="BExCXK3M8NPWOZZALA6L6RUCBB2J" localSheetId="6" hidden="1">#REF!</definedName>
    <definedName name="BExCXK3M8NPWOZZALA6L6RUCBB2J" localSheetId="1" hidden="1">#REF!</definedName>
    <definedName name="BExCXK3M8NPWOZZALA6L6RUCBB2J" localSheetId="12" hidden="1">#REF!</definedName>
    <definedName name="BExCXK3M8NPWOZZALA6L6RUCBB2J" localSheetId="4" hidden="1">#REF!</definedName>
    <definedName name="BExCXK3M8NPWOZZALA6L6RUCBB2J" localSheetId="13" hidden="1">#REF!</definedName>
    <definedName name="BExCXK3M8NPWOZZALA6L6RUCBB2J" localSheetId="18" hidden="1">#REF!</definedName>
    <definedName name="BExCXK3M8NPWOZZALA6L6RUCBB2J" hidden="1">#REF!</definedName>
    <definedName name="BExCXKZZ6U10NBCECNUV9U56FB6V" localSheetId="3" hidden="1">#REF!</definedName>
    <definedName name="BExCXKZZ6U10NBCECNUV9U56FB6V" localSheetId="10" hidden="1">#REF!</definedName>
    <definedName name="BExCXKZZ6U10NBCECNUV9U56FB6V" localSheetId="9" hidden="1">#REF!</definedName>
    <definedName name="BExCXKZZ6U10NBCECNUV9U56FB6V" localSheetId="14" hidden="1">#REF!</definedName>
    <definedName name="BExCXKZZ6U10NBCECNUV9U56FB6V" localSheetId="16" hidden="1">#REF!</definedName>
    <definedName name="BExCXKZZ6U10NBCECNUV9U56FB6V" localSheetId="5" hidden="1">#REF!</definedName>
    <definedName name="BExCXKZZ6U10NBCECNUV9U56FB6V" localSheetId="8" hidden="1">#REF!</definedName>
    <definedName name="BExCXKZZ6U10NBCECNUV9U56FB6V" localSheetId="17" hidden="1">#REF!</definedName>
    <definedName name="BExCXKZZ6U10NBCECNUV9U56FB6V" localSheetId="6" hidden="1">#REF!</definedName>
    <definedName name="BExCXKZZ6U10NBCECNUV9U56FB6V" localSheetId="1" hidden="1">#REF!</definedName>
    <definedName name="BExCXKZZ6U10NBCECNUV9U56FB6V" localSheetId="12" hidden="1">#REF!</definedName>
    <definedName name="BExCXKZZ6U10NBCECNUV9U56FB6V" localSheetId="4" hidden="1">#REF!</definedName>
    <definedName name="BExCXKZZ6U10NBCECNUV9U56FB6V" localSheetId="13" hidden="1">#REF!</definedName>
    <definedName name="BExCXKZZ6U10NBCECNUV9U56FB6V" localSheetId="18" hidden="1">#REF!</definedName>
    <definedName name="BExCXKZZ6U10NBCECNUV9U56FB6V" hidden="1">#REF!</definedName>
    <definedName name="BExCXQUFBMXQ1650735H48B1AZT3" hidden="1">'[2]Reco Sheet for Fcast'!$F$15</definedName>
    <definedName name="BExCY2DQO9VLA77Q7EG3T0XNXX4F" hidden="1">'[2]Reco Sheet for Fcast'!$F$11:$G$11</definedName>
    <definedName name="BExCY6VMJ68MX3C981R5Q0BX5791" hidden="1">'[2]Reco Sheet for Fcast'!$I$9:$J$9</definedName>
    <definedName name="BExCYAH2SAZCPW6XCB7V7PMMCAWO" hidden="1">'[2]Reco Sheet for Fcast'!$I$6:$J$6</definedName>
    <definedName name="BExCYFV9Z4OENTUNF9IWT6ELMRCL" hidden="1">'[2]Reco Sheet for Fcast'!$I$7:$J$7</definedName>
    <definedName name="BExCYPRC5HJE6N2XQTHCT6NXGP8N" hidden="1">'[2]Reco Sheet for Fcast'!$I$11:$J$11</definedName>
    <definedName name="BExCYUK0I3UEXZNFDW71G6Z6D8XR" localSheetId="3" hidden="1">'[3]AMI P &amp; L'!#REF!</definedName>
    <definedName name="BExCYUK0I3UEXZNFDW71G6Z6D8XR" localSheetId="10" hidden="1">'[3]AMI P &amp; L'!#REF!</definedName>
    <definedName name="BExCYUK0I3UEXZNFDW71G6Z6D8XR" localSheetId="9" hidden="1">'[3]AMI P &amp; L'!#REF!</definedName>
    <definedName name="BExCYUK0I3UEXZNFDW71G6Z6D8XR" localSheetId="14" hidden="1">'[3]AMI P &amp; L'!#REF!</definedName>
    <definedName name="BExCYUK0I3UEXZNFDW71G6Z6D8XR" localSheetId="16" hidden="1">'[3]AMI P &amp; L'!#REF!</definedName>
    <definedName name="BExCYUK0I3UEXZNFDW71G6Z6D8XR" localSheetId="5" hidden="1">'[3]AMI P &amp; L'!#REF!</definedName>
    <definedName name="BExCYUK0I3UEXZNFDW71G6Z6D8XR" localSheetId="8" hidden="1">'[3]AMI P &amp; L'!#REF!</definedName>
    <definedName name="BExCYUK0I3UEXZNFDW71G6Z6D8XR" localSheetId="17" hidden="1">'[3]AMI P &amp; L'!#REF!</definedName>
    <definedName name="BExCYUK0I3UEXZNFDW71G6Z6D8XR" localSheetId="6" hidden="1">'[3]AMI P &amp; L'!#REF!</definedName>
    <definedName name="BExCYUK0I3UEXZNFDW71G6Z6D8XR" localSheetId="1" hidden="1">'[3]AMI P &amp; L'!#REF!</definedName>
    <definedName name="BExCYUK0I3UEXZNFDW71G6Z6D8XR" localSheetId="12" hidden="1">'[3]AMI P &amp; L'!#REF!</definedName>
    <definedName name="BExCYUK0I3UEXZNFDW71G6Z6D8XR" localSheetId="4" hidden="1">'[3]AMI P &amp; L'!#REF!</definedName>
    <definedName name="BExCYUK0I3UEXZNFDW71G6Z6D8XR" localSheetId="13" hidden="1">'[3]AMI P &amp; L'!#REF!</definedName>
    <definedName name="BExCYUK0I3UEXZNFDW71G6Z6D8XR" localSheetId="18" hidden="1">'[3]AMI P &amp; L'!#REF!</definedName>
    <definedName name="BExCYUK0I3UEXZNFDW71G6Z6D8XR" hidden="1">'[3]AMI P &amp; L'!#REF!</definedName>
    <definedName name="BExCZ4QTDJA3L8AGID0HLSLRVP6A" localSheetId="3" hidden="1">'[5]Capital orders'!#REF!</definedName>
    <definedName name="BExCZ4QTDJA3L8AGID0HLSLRVP6A" localSheetId="10" hidden="1">'[5]Capital orders'!#REF!</definedName>
    <definedName name="BExCZ4QTDJA3L8AGID0HLSLRVP6A" localSheetId="9" hidden="1">'[5]Capital orders'!#REF!</definedName>
    <definedName name="BExCZ4QTDJA3L8AGID0HLSLRVP6A" localSheetId="14" hidden="1">'[5]Capital orders'!#REF!</definedName>
    <definedName name="BExCZ4QTDJA3L8AGID0HLSLRVP6A" localSheetId="16" hidden="1">'[5]Capital orders'!#REF!</definedName>
    <definedName name="BExCZ4QTDJA3L8AGID0HLSLRVP6A" localSheetId="5" hidden="1">'[5]Capital orders'!#REF!</definedName>
    <definedName name="BExCZ4QTDJA3L8AGID0HLSLRVP6A" localSheetId="8" hidden="1">'[5]Capital orders'!#REF!</definedName>
    <definedName name="BExCZ4QTDJA3L8AGID0HLSLRVP6A" localSheetId="17" hidden="1">'[5]Capital orders'!#REF!</definedName>
    <definedName name="BExCZ4QTDJA3L8AGID0HLSLRVP6A" localSheetId="6" hidden="1">'[5]Capital orders'!#REF!</definedName>
    <definedName name="BExCZ4QTDJA3L8AGID0HLSLRVP6A" localSheetId="1" hidden="1">'[5]Capital orders'!#REF!</definedName>
    <definedName name="BExCZ4QTDJA3L8AGID0HLSLRVP6A" localSheetId="12" hidden="1">'[5]Capital orders'!#REF!</definedName>
    <definedName name="BExCZ4QTDJA3L8AGID0HLSLRVP6A" localSheetId="4" hidden="1">'[5]Capital orders'!#REF!</definedName>
    <definedName name="BExCZ4QTDJA3L8AGID0HLSLRVP6A" localSheetId="13" hidden="1">'[5]Capital orders'!#REF!</definedName>
    <definedName name="BExCZ4QTDJA3L8AGID0HLSLRVP6A" localSheetId="18" hidden="1">'[5]Capital orders'!#REF!</definedName>
    <definedName name="BExCZ4QTDJA3L8AGID0HLSLRVP6A" hidden="1">'[5]Capital orders'!#REF!</definedName>
    <definedName name="BExCZFZCXMLY5DWESYJ9NGTJYQ8M" hidden="1">'[2]Reco Sheet for Fcast'!$I$11:$J$11</definedName>
    <definedName name="BExCZJ4P8WS0BDT31WDXI0ROE7D6" hidden="1">'[2]Reco Sheet for Fcast'!$F$6:$G$6</definedName>
    <definedName name="BExCZKH6NI0EE02L995IFVBD1J59" hidden="1">'[2]Reco Sheet for Fcast'!$I$8:$J$8</definedName>
    <definedName name="BExCZU7T2KCK97JI9FE1XITCRE8U" localSheetId="3" hidden="1">#REF!</definedName>
    <definedName name="BExCZU7T2KCK97JI9FE1XITCRE8U" localSheetId="10" hidden="1">#REF!</definedName>
    <definedName name="BExCZU7T2KCK97JI9FE1XITCRE8U" localSheetId="9" hidden="1">#REF!</definedName>
    <definedName name="BExCZU7T2KCK97JI9FE1XITCRE8U" localSheetId="14" hidden="1">#REF!</definedName>
    <definedName name="BExCZU7T2KCK97JI9FE1XITCRE8U" localSheetId="16" hidden="1">#REF!</definedName>
    <definedName name="BExCZU7T2KCK97JI9FE1XITCRE8U" localSheetId="5" hidden="1">#REF!</definedName>
    <definedName name="BExCZU7T2KCK97JI9FE1XITCRE8U" localSheetId="8" hidden="1">#REF!</definedName>
    <definedName name="BExCZU7T2KCK97JI9FE1XITCRE8U" localSheetId="17" hidden="1">#REF!</definedName>
    <definedName name="BExCZU7T2KCK97JI9FE1XITCRE8U" localSheetId="6" hidden="1">#REF!</definedName>
    <definedName name="BExCZU7T2KCK97JI9FE1XITCRE8U" localSheetId="1" hidden="1">#REF!</definedName>
    <definedName name="BExCZU7T2KCK97JI9FE1XITCRE8U" localSheetId="12" hidden="1">#REF!</definedName>
    <definedName name="BExCZU7T2KCK97JI9FE1XITCRE8U" localSheetId="4" hidden="1">#REF!</definedName>
    <definedName name="BExCZU7T2KCK97JI9FE1XITCRE8U" localSheetId="13" hidden="1">#REF!</definedName>
    <definedName name="BExCZU7T2KCK97JI9FE1XITCRE8U" localSheetId="18" hidden="1">#REF!</definedName>
    <definedName name="BExCZU7T2KCK97JI9FE1XITCRE8U" hidden="1">#REF!</definedName>
    <definedName name="BExCZUD9FEOJBKDJ51Z3JON9LKJ8" hidden="1">'[2]Reco Sheet for Fcast'!$G$2</definedName>
    <definedName name="BExD0CCO4AZHRMZ3PSLCEN7T63L2" hidden="1">'[4]Bud Mth'!$I$6:$J$6</definedName>
    <definedName name="BExD0HALIN0JR4JTPGDEVAEE5EX5" hidden="1">'[2]Reco Sheet for Fcast'!$I$8:$J$8</definedName>
    <definedName name="BExD0LCCDPG16YLY5WQSZF1XI5DA" hidden="1">'[2]Reco Sheet for Fcast'!$I$9:$J$9</definedName>
    <definedName name="BExD0RMWSB4TRECEHTH6NN4K9DFZ" hidden="1">'[2]Reco Sheet for Fcast'!$I$11:$J$11</definedName>
    <definedName name="BExD0U6KG10QGVDI1XSHK0J10A2V" hidden="1">'[2]Reco Sheet for Fcast'!$I$7:$J$7</definedName>
    <definedName name="BExD13RUIBGRXDL4QDZ305UKUR12" hidden="1">'[2]Reco Sheet for Fcast'!$I$9:$J$9</definedName>
    <definedName name="BExD14DETV5R4OOTMAXD5NAKWRO3" hidden="1">'[2]Reco Sheet for Fcast'!$H$2:$I$2</definedName>
    <definedName name="BExD15PVEDBQYR2EAO7B3FB96GXL" localSheetId="3" hidden="1">#REF!</definedName>
    <definedName name="BExD15PVEDBQYR2EAO7B3FB96GXL" localSheetId="10" hidden="1">#REF!</definedName>
    <definedName name="BExD15PVEDBQYR2EAO7B3FB96GXL" localSheetId="9" hidden="1">#REF!</definedName>
    <definedName name="BExD15PVEDBQYR2EAO7B3FB96GXL" localSheetId="14" hidden="1">#REF!</definedName>
    <definedName name="BExD15PVEDBQYR2EAO7B3FB96GXL" localSheetId="16" hidden="1">#REF!</definedName>
    <definedName name="BExD15PVEDBQYR2EAO7B3FB96GXL" localSheetId="5" hidden="1">#REF!</definedName>
    <definedName name="BExD15PVEDBQYR2EAO7B3FB96GXL" localSheetId="8" hidden="1">#REF!</definedName>
    <definedName name="BExD15PVEDBQYR2EAO7B3FB96GXL" localSheetId="17" hidden="1">#REF!</definedName>
    <definedName name="BExD15PVEDBQYR2EAO7B3FB96GXL" localSheetId="6" hidden="1">#REF!</definedName>
    <definedName name="BExD15PVEDBQYR2EAO7B3FB96GXL" localSheetId="1" hidden="1">#REF!</definedName>
    <definedName name="BExD15PVEDBQYR2EAO7B3FB96GXL" localSheetId="12" hidden="1">#REF!</definedName>
    <definedName name="BExD15PVEDBQYR2EAO7B3FB96GXL" localSheetId="4" hidden="1">#REF!</definedName>
    <definedName name="BExD15PVEDBQYR2EAO7B3FB96GXL" localSheetId="13" hidden="1">#REF!</definedName>
    <definedName name="BExD15PVEDBQYR2EAO7B3FB96GXL" localSheetId="18" hidden="1">#REF!</definedName>
    <definedName name="BExD15PVEDBQYR2EAO7B3FB96GXL" hidden="1">#REF!</definedName>
    <definedName name="BExD1OAU9OXQAZA4D70HP72CU6GB" hidden="1">'[2]Reco Sheet for Fcast'!$I$7:$J$7</definedName>
    <definedName name="BExD1Y1JV61416YA1XRQHKWPZIE7" hidden="1">'[2]Reco Sheet for Fcast'!$F$6:$G$6</definedName>
    <definedName name="BExD21HKYZH6AN0830NG17ZRUS1T" hidden="1">'[2]Reco Sheet for Fcast'!$G$2:$H$2</definedName>
    <definedName name="BExD2AHAKLXLHE5UREIETBE22KWM" localSheetId="3" hidden="1">#REF!</definedName>
    <definedName name="BExD2AHAKLXLHE5UREIETBE22KWM" localSheetId="10" hidden="1">#REF!</definedName>
    <definedName name="BExD2AHAKLXLHE5UREIETBE22KWM" localSheetId="9" hidden="1">#REF!</definedName>
    <definedName name="BExD2AHAKLXLHE5UREIETBE22KWM" localSheetId="14" hidden="1">#REF!</definedName>
    <definedName name="BExD2AHAKLXLHE5UREIETBE22KWM" localSheetId="16" hidden="1">#REF!</definedName>
    <definedName name="BExD2AHAKLXLHE5UREIETBE22KWM" localSheetId="5" hidden="1">#REF!</definedName>
    <definedName name="BExD2AHAKLXLHE5UREIETBE22KWM" localSheetId="8" hidden="1">#REF!</definedName>
    <definedName name="BExD2AHAKLXLHE5UREIETBE22KWM" localSheetId="17" hidden="1">#REF!</definedName>
    <definedName name="BExD2AHAKLXLHE5UREIETBE22KWM" localSheetId="6" hidden="1">#REF!</definedName>
    <definedName name="BExD2AHAKLXLHE5UREIETBE22KWM" localSheetId="1" hidden="1">#REF!</definedName>
    <definedName name="BExD2AHAKLXLHE5UREIETBE22KWM" localSheetId="12" hidden="1">#REF!</definedName>
    <definedName name="BExD2AHAKLXLHE5UREIETBE22KWM" localSheetId="4" hidden="1">#REF!</definedName>
    <definedName name="BExD2AHAKLXLHE5UREIETBE22KWM" localSheetId="13" hidden="1">#REF!</definedName>
    <definedName name="BExD2AHAKLXLHE5UREIETBE22KWM" localSheetId="18" hidden="1">#REF!</definedName>
    <definedName name="BExD2AHAKLXLHE5UREIETBE22KWM" hidden="1">#REF!</definedName>
    <definedName name="BExD2CFHIRMBKN5KXE5QP4XXEWFS" localSheetId="3" hidden="1">'[3]AMI P &amp; L'!#REF!</definedName>
    <definedName name="BExD2CFHIRMBKN5KXE5QP4XXEWFS" localSheetId="10" hidden="1">'[3]AMI P &amp; L'!#REF!</definedName>
    <definedName name="BExD2CFHIRMBKN5KXE5QP4XXEWFS" localSheetId="9" hidden="1">'[3]AMI P &amp; L'!#REF!</definedName>
    <definedName name="BExD2CFHIRMBKN5KXE5QP4XXEWFS" localSheetId="14" hidden="1">'[3]AMI P &amp; L'!#REF!</definedName>
    <definedName name="BExD2CFHIRMBKN5KXE5QP4XXEWFS" localSheetId="16" hidden="1">'[3]AMI P &amp; L'!#REF!</definedName>
    <definedName name="BExD2CFHIRMBKN5KXE5QP4XXEWFS" localSheetId="5" hidden="1">'[3]AMI P &amp; L'!#REF!</definedName>
    <definedName name="BExD2CFHIRMBKN5KXE5QP4XXEWFS" localSheetId="8" hidden="1">'[3]AMI P &amp; L'!#REF!</definedName>
    <definedName name="BExD2CFHIRMBKN5KXE5QP4XXEWFS" localSheetId="17" hidden="1">'[3]AMI P &amp; L'!#REF!</definedName>
    <definedName name="BExD2CFHIRMBKN5KXE5QP4XXEWFS" localSheetId="6" hidden="1">'[3]AMI P &amp; L'!#REF!</definedName>
    <definedName name="BExD2CFHIRMBKN5KXE5QP4XXEWFS" localSheetId="1" hidden="1">'[3]AMI P &amp; L'!#REF!</definedName>
    <definedName name="BExD2CFHIRMBKN5KXE5QP4XXEWFS" localSheetId="12" hidden="1">'[3]AMI P &amp; L'!#REF!</definedName>
    <definedName name="BExD2CFHIRMBKN5KXE5QP4XXEWFS" localSheetId="4" hidden="1">'[3]AMI P &amp; L'!#REF!</definedName>
    <definedName name="BExD2CFHIRMBKN5KXE5QP4XXEWFS" localSheetId="13" hidden="1">'[3]AMI P &amp; L'!#REF!</definedName>
    <definedName name="BExD2CFHIRMBKN5KXE5QP4XXEWFS" localSheetId="18" hidden="1">'[3]AMI P &amp; L'!#REF!</definedName>
    <definedName name="BExD2CFHIRMBKN5KXE5QP4XXEWFS" hidden="1">'[3]AMI P &amp; L'!#REF!</definedName>
    <definedName name="BExD2DMHH1HWXQ9W0YYMDP8AAX8Q" hidden="1">'[2]Reco Sheet for Fcast'!$F$6:$G$6</definedName>
    <definedName name="BExD2HTPC7IWBAU6OSQ67MQA8BYZ" hidden="1">'[2]Reco Sheet for Fcast'!$F$10:$G$10</definedName>
    <definedName name="BExD363H2VGFIQUCE6LS4AC5J0ZT" hidden="1">'[2]Reco Sheet for Fcast'!$F$7:$G$7</definedName>
    <definedName name="BExD37QXHXNRAT3KZWRFA3MXHIF8" hidden="1">'[4]Bud Mth'!$F$6:$G$6</definedName>
    <definedName name="BExD3A588E939V61P1XEW0FI5Q0S" hidden="1">'[2]Reco Sheet for Fcast'!$I$10:$J$10</definedName>
    <definedName name="BExD3CJJDKVR9M18XI3WDZH80WL6" hidden="1">'[2]Reco Sheet for Fcast'!$I$11:$J$11</definedName>
    <definedName name="BExD3ESD9WYJIB3TRDPJ1CKXRAVL" hidden="1">'[2]Reco Sheet for Fcast'!$I$11:$J$11</definedName>
    <definedName name="BExD3F368X5S25MWSUNIV57RDB57" localSheetId="3" hidden="1">'[3]AMI P &amp; L'!#REF!</definedName>
    <definedName name="BExD3F368X5S25MWSUNIV57RDB57" localSheetId="10" hidden="1">'[3]AMI P &amp; L'!#REF!</definedName>
    <definedName name="BExD3F368X5S25MWSUNIV57RDB57" localSheetId="9" hidden="1">'[3]AMI P &amp; L'!#REF!</definedName>
    <definedName name="BExD3F368X5S25MWSUNIV57RDB57" localSheetId="14" hidden="1">'[3]AMI P &amp; L'!#REF!</definedName>
    <definedName name="BExD3F368X5S25MWSUNIV57RDB57" localSheetId="16" hidden="1">'[3]AMI P &amp; L'!#REF!</definedName>
    <definedName name="BExD3F368X5S25MWSUNIV57RDB57" localSheetId="5" hidden="1">'[3]AMI P &amp; L'!#REF!</definedName>
    <definedName name="BExD3F368X5S25MWSUNIV57RDB57" localSheetId="8" hidden="1">'[3]AMI P &amp; L'!#REF!</definedName>
    <definedName name="BExD3F368X5S25MWSUNIV57RDB57" localSheetId="17" hidden="1">'[3]AMI P &amp; L'!#REF!</definedName>
    <definedName name="BExD3F368X5S25MWSUNIV57RDB57" localSheetId="6" hidden="1">'[3]AMI P &amp; L'!#REF!</definedName>
    <definedName name="BExD3F368X5S25MWSUNIV57RDB57" localSheetId="1" hidden="1">'[3]AMI P &amp; L'!#REF!</definedName>
    <definedName name="BExD3F368X5S25MWSUNIV57RDB57" localSheetId="12" hidden="1">'[3]AMI P &amp; L'!#REF!</definedName>
    <definedName name="BExD3F368X5S25MWSUNIV57RDB57" localSheetId="4" hidden="1">'[3]AMI P &amp; L'!#REF!</definedName>
    <definedName name="BExD3F368X5S25MWSUNIV57RDB57" localSheetId="13" hidden="1">'[3]AMI P &amp; L'!#REF!</definedName>
    <definedName name="BExD3F368X5S25MWSUNIV57RDB57" localSheetId="18" hidden="1">'[3]AMI P &amp; L'!#REF!</definedName>
    <definedName name="BExD3F368X5S25MWSUNIV57RDB57" hidden="1">'[3]AMI P &amp; L'!#REF!</definedName>
    <definedName name="BExD3H6Q0X859YKIX6M8ZEYXI1G6" hidden="1">'[4]Bud Mth'!$F$15:$S$21</definedName>
    <definedName name="BExD3IJ5IT335SOSNV9L85WKAOSI" hidden="1">'[2]Reco Sheet for Fcast'!$F$11:$G$11</definedName>
    <definedName name="BExD3KBVUY57GMMQTOFEU6S6G1AY" hidden="1">'[2]Reco Sheet for Fcast'!$F$9:$G$9</definedName>
    <definedName name="BExD3NMR7AW2Z6V8SC79VQR37NA6" hidden="1">'[2]Reco Sheet for Fcast'!$F$8:$G$8</definedName>
    <definedName name="BExD3QXA2UQ2W4N7NYLUEOG40BZB" hidden="1">'[2]Reco Sheet for Fcast'!$F$10:$G$10</definedName>
    <definedName name="BExD3U2N041TEJ7GCN005UTPHNXY" hidden="1">'[2]Reco Sheet for Fcast'!$F$6:$G$6</definedName>
    <definedName name="BExD40O0CFTNJFOFMMM1KH0P7BUI" localSheetId="3" hidden="1">'[3]AMI P &amp; L'!#REF!</definedName>
    <definedName name="BExD40O0CFTNJFOFMMM1KH0P7BUI" localSheetId="10" hidden="1">'[3]AMI P &amp; L'!#REF!</definedName>
    <definedName name="BExD40O0CFTNJFOFMMM1KH0P7BUI" localSheetId="9" hidden="1">'[3]AMI P &amp; L'!#REF!</definedName>
    <definedName name="BExD40O0CFTNJFOFMMM1KH0P7BUI" localSheetId="14" hidden="1">'[3]AMI P &amp; L'!#REF!</definedName>
    <definedName name="BExD40O0CFTNJFOFMMM1KH0P7BUI" localSheetId="16" hidden="1">'[3]AMI P &amp; L'!#REF!</definedName>
    <definedName name="BExD40O0CFTNJFOFMMM1KH0P7BUI" localSheetId="5" hidden="1">'[3]AMI P &amp; L'!#REF!</definedName>
    <definedName name="BExD40O0CFTNJFOFMMM1KH0P7BUI" localSheetId="8" hidden="1">'[3]AMI P &amp; L'!#REF!</definedName>
    <definedName name="BExD40O0CFTNJFOFMMM1KH0P7BUI" localSheetId="17" hidden="1">'[3]AMI P &amp; L'!#REF!</definedName>
    <definedName name="BExD40O0CFTNJFOFMMM1KH0P7BUI" localSheetId="6" hidden="1">'[3]AMI P &amp; L'!#REF!</definedName>
    <definedName name="BExD40O0CFTNJFOFMMM1KH0P7BUI" localSheetId="1" hidden="1">'[3]AMI P &amp; L'!#REF!</definedName>
    <definedName name="BExD40O0CFTNJFOFMMM1KH0P7BUI" localSheetId="12" hidden="1">'[3]AMI P &amp; L'!#REF!</definedName>
    <definedName name="BExD40O0CFTNJFOFMMM1KH0P7BUI" localSheetId="4" hidden="1">'[3]AMI P &amp; L'!#REF!</definedName>
    <definedName name="BExD40O0CFTNJFOFMMM1KH0P7BUI" localSheetId="13" hidden="1">'[3]AMI P &amp; L'!#REF!</definedName>
    <definedName name="BExD40O0CFTNJFOFMMM1KH0P7BUI" localSheetId="18" hidden="1">'[3]AMI P &amp; L'!#REF!</definedName>
    <definedName name="BExD40O0CFTNJFOFMMM1KH0P7BUI" hidden="1">'[3]AMI P &amp; L'!#REF!</definedName>
    <definedName name="BExD4BR9HJ3MWWZ5KLVZWX9FJAUS" hidden="1">'[2]Reco Sheet for Fcast'!$F$11:$G$11</definedName>
    <definedName name="BExD4F1WTKT3H0N9MF4H1LX7MBSY" hidden="1">'[2]Reco Sheet for Fcast'!$I$8:$J$8</definedName>
    <definedName name="BExD4H5GQWXBS6LUL3TSP36DVO38" localSheetId="3" hidden="1">'[3]AMI P &amp; L'!#REF!</definedName>
    <definedName name="BExD4H5GQWXBS6LUL3TSP36DVO38" localSheetId="10" hidden="1">'[3]AMI P &amp; L'!#REF!</definedName>
    <definedName name="BExD4H5GQWXBS6LUL3TSP36DVO38" localSheetId="9" hidden="1">'[3]AMI P &amp; L'!#REF!</definedName>
    <definedName name="BExD4H5GQWXBS6LUL3TSP36DVO38" localSheetId="14" hidden="1">'[3]AMI P &amp; L'!#REF!</definedName>
    <definedName name="BExD4H5GQWXBS6LUL3TSP36DVO38" localSheetId="16" hidden="1">'[3]AMI P &amp; L'!#REF!</definedName>
    <definedName name="BExD4H5GQWXBS6LUL3TSP36DVO38" localSheetId="5" hidden="1">'[3]AMI P &amp; L'!#REF!</definedName>
    <definedName name="BExD4H5GQWXBS6LUL3TSP36DVO38" localSheetId="8" hidden="1">'[3]AMI P &amp; L'!#REF!</definedName>
    <definedName name="BExD4H5GQWXBS6LUL3TSP36DVO38" localSheetId="17" hidden="1">'[3]AMI P &amp; L'!#REF!</definedName>
    <definedName name="BExD4H5GQWXBS6LUL3TSP36DVO38" localSheetId="6" hidden="1">'[3]AMI P &amp; L'!#REF!</definedName>
    <definedName name="BExD4H5GQWXBS6LUL3TSP36DVO38" localSheetId="1" hidden="1">'[3]AMI P &amp; L'!#REF!</definedName>
    <definedName name="BExD4H5GQWXBS6LUL3TSP36DVO38" localSheetId="12" hidden="1">'[3]AMI P &amp; L'!#REF!</definedName>
    <definedName name="BExD4H5GQWXBS6LUL3TSP36DVO38" localSheetId="4" hidden="1">'[3]AMI P &amp; L'!#REF!</definedName>
    <definedName name="BExD4H5GQWXBS6LUL3TSP36DVO38" localSheetId="13" hidden="1">'[3]AMI P &amp; L'!#REF!</definedName>
    <definedName name="BExD4H5GQWXBS6LUL3TSP36DVO38" localSheetId="18" hidden="1">'[3]AMI P &amp; L'!#REF!</definedName>
    <definedName name="BExD4H5GQWXBS6LUL3TSP36DVO38" hidden="1">'[3]AMI P &amp; L'!#REF!</definedName>
    <definedName name="BExD4IHX75GVFK6I80F7IR7955K1" hidden="1">'[4]Bud Mth'!$F$15</definedName>
    <definedName name="BExD4JJSS3QDBLABCJCHD45SRNPI" localSheetId="3" hidden="1">'[3]AMI P &amp; L'!#REF!</definedName>
    <definedName name="BExD4JJSS3QDBLABCJCHD45SRNPI" localSheetId="10" hidden="1">'[3]AMI P &amp; L'!#REF!</definedName>
    <definedName name="BExD4JJSS3QDBLABCJCHD45SRNPI" localSheetId="9" hidden="1">'[3]AMI P &amp; L'!#REF!</definedName>
    <definedName name="BExD4JJSS3QDBLABCJCHD45SRNPI" localSheetId="14" hidden="1">'[3]AMI P &amp; L'!#REF!</definedName>
    <definedName name="BExD4JJSS3QDBLABCJCHD45SRNPI" localSheetId="16" hidden="1">'[3]AMI P &amp; L'!#REF!</definedName>
    <definedName name="BExD4JJSS3QDBLABCJCHD45SRNPI" localSheetId="5" hidden="1">'[3]AMI P &amp; L'!#REF!</definedName>
    <definedName name="BExD4JJSS3QDBLABCJCHD45SRNPI" localSheetId="8" hidden="1">'[3]AMI P &amp; L'!#REF!</definedName>
    <definedName name="BExD4JJSS3QDBLABCJCHD45SRNPI" localSheetId="17" hidden="1">'[3]AMI P &amp; L'!#REF!</definedName>
    <definedName name="BExD4JJSS3QDBLABCJCHD45SRNPI" localSheetId="6" hidden="1">'[3]AMI P &amp; L'!#REF!</definedName>
    <definedName name="BExD4JJSS3QDBLABCJCHD45SRNPI" localSheetId="1" hidden="1">'[3]AMI P &amp; L'!#REF!</definedName>
    <definedName name="BExD4JJSS3QDBLABCJCHD45SRNPI" localSheetId="12" hidden="1">'[3]AMI P &amp; L'!#REF!</definedName>
    <definedName name="BExD4JJSS3QDBLABCJCHD45SRNPI" localSheetId="4" hidden="1">'[3]AMI P &amp; L'!#REF!</definedName>
    <definedName name="BExD4JJSS3QDBLABCJCHD45SRNPI" localSheetId="13" hidden="1">'[3]AMI P &amp; L'!#REF!</definedName>
    <definedName name="BExD4JJSS3QDBLABCJCHD45SRNPI" localSheetId="18" hidden="1">'[3]AMI P &amp; L'!#REF!</definedName>
    <definedName name="BExD4JJSS3QDBLABCJCHD45SRNPI" hidden="1">'[3]AMI P &amp; L'!#REF!</definedName>
    <definedName name="BExD4R1I0MKF033I5LPUYIMTZ6E8" localSheetId="3" hidden="1">'[3]AMI P &amp; L'!#REF!</definedName>
    <definedName name="BExD4R1I0MKF033I5LPUYIMTZ6E8" localSheetId="10" hidden="1">'[3]AMI P &amp; L'!#REF!</definedName>
    <definedName name="BExD4R1I0MKF033I5LPUYIMTZ6E8" localSheetId="9" hidden="1">'[3]AMI P &amp; L'!#REF!</definedName>
    <definedName name="BExD4R1I0MKF033I5LPUYIMTZ6E8" localSheetId="14" hidden="1">'[3]AMI P &amp; L'!#REF!</definedName>
    <definedName name="BExD4R1I0MKF033I5LPUYIMTZ6E8" localSheetId="16" hidden="1">'[3]AMI P &amp; L'!#REF!</definedName>
    <definedName name="BExD4R1I0MKF033I5LPUYIMTZ6E8" localSheetId="5" hidden="1">'[3]AMI P &amp; L'!#REF!</definedName>
    <definedName name="BExD4R1I0MKF033I5LPUYIMTZ6E8" localSheetId="8" hidden="1">'[3]AMI P &amp; L'!#REF!</definedName>
    <definedName name="BExD4R1I0MKF033I5LPUYIMTZ6E8" localSheetId="17" hidden="1">'[3]AMI P &amp; L'!#REF!</definedName>
    <definedName name="BExD4R1I0MKF033I5LPUYIMTZ6E8" localSheetId="6" hidden="1">'[3]AMI P &amp; L'!#REF!</definedName>
    <definedName name="BExD4R1I0MKF033I5LPUYIMTZ6E8" localSheetId="1" hidden="1">'[3]AMI P &amp; L'!#REF!</definedName>
    <definedName name="BExD4R1I0MKF033I5LPUYIMTZ6E8" localSheetId="12" hidden="1">'[3]AMI P &amp; L'!#REF!</definedName>
    <definedName name="BExD4R1I0MKF033I5LPUYIMTZ6E8" localSheetId="4" hidden="1">'[3]AMI P &amp; L'!#REF!</definedName>
    <definedName name="BExD4R1I0MKF033I5LPUYIMTZ6E8" localSheetId="13" hidden="1">'[3]AMI P &amp; L'!#REF!</definedName>
    <definedName name="BExD4R1I0MKF033I5LPUYIMTZ6E8" localSheetId="18" hidden="1">'[3]AMI P &amp; L'!#REF!</definedName>
    <definedName name="BExD4R1I0MKF033I5LPUYIMTZ6E8" hidden="1">'[3]AMI P &amp; L'!#REF!</definedName>
    <definedName name="BExD50MT3M6XZLNUP9JL93EG6D9R" hidden="1">'[2]Reco Sheet for Fcast'!$I$11:$J$11</definedName>
    <definedName name="BExD5EV7KDSVF1CJT38M4IBPFLPY" hidden="1">'[2]Reco Sheet for Fcast'!$F$11:$G$11</definedName>
    <definedName name="BExD5FRK547OESJRYAW574DZEZ7J" hidden="1">'[2]Reco Sheet for Fcast'!$I$9:$J$9</definedName>
    <definedName name="BExD5I5X2YA2YNCTCDSMEL4CWF4N" hidden="1">'[2]Reco Sheet for Fcast'!$F$7:$G$7</definedName>
    <definedName name="BExD5QUSRFJWRQ1ZM50WYLCF74DF" hidden="1">'[2]Reco Sheet for Fcast'!$I$9:$J$9</definedName>
    <definedName name="BExD5SSUIF6AJQHBHK8PNMFBPRYB" hidden="1">'[2]Reco Sheet for Fcast'!$F$8:$G$8</definedName>
    <definedName name="BExD623C9LRX18BE0W2V6SZLQUXX" localSheetId="3" hidden="1">'[3]AMI P &amp; L'!#REF!</definedName>
    <definedName name="BExD623C9LRX18BE0W2V6SZLQUXX" localSheetId="10" hidden="1">'[3]AMI P &amp; L'!#REF!</definedName>
    <definedName name="BExD623C9LRX18BE0W2V6SZLQUXX" localSheetId="9" hidden="1">'[3]AMI P &amp; L'!#REF!</definedName>
    <definedName name="BExD623C9LRX18BE0W2V6SZLQUXX" localSheetId="14" hidden="1">'[3]AMI P &amp; L'!#REF!</definedName>
    <definedName name="BExD623C9LRX18BE0W2V6SZLQUXX" localSheetId="16" hidden="1">'[3]AMI P &amp; L'!#REF!</definedName>
    <definedName name="BExD623C9LRX18BE0W2V6SZLQUXX" localSheetId="5" hidden="1">'[3]AMI P &amp; L'!#REF!</definedName>
    <definedName name="BExD623C9LRX18BE0W2V6SZLQUXX" localSheetId="8" hidden="1">'[3]AMI P &amp; L'!#REF!</definedName>
    <definedName name="BExD623C9LRX18BE0W2V6SZLQUXX" localSheetId="17" hidden="1">'[3]AMI P &amp; L'!#REF!</definedName>
    <definedName name="BExD623C9LRX18BE0W2V6SZLQUXX" localSheetId="6" hidden="1">'[3]AMI P &amp; L'!#REF!</definedName>
    <definedName name="BExD623C9LRX18BE0W2V6SZLQUXX" localSheetId="1" hidden="1">'[3]AMI P &amp; L'!#REF!</definedName>
    <definedName name="BExD623C9LRX18BE0W2V6SZLQUXX" localSheetId="12" hidden="1">'[3]AMI P &amp; L'!#REF!</definedName>
    <definedName name="BExD623C9LRX18BE0W2V6SZLQUXX" localSheetId="4" hidden="1">'[3]AMI P &amp; L'!#REF!</definedName>
    <definedName name="BExD623C9LRX18BE0W2V6SZLQUXX" localSheetId="13" hidden="1">'[3]AMI P &amp; L'!#REF!</definedName>
    <definedName name="BExD623C9LRX18BE0W2V6SZLQUXX" localSheetId="18" hidden="1">'[3]AMI P &amp; L'!#REF!</definedName>
    <definedName name="BExD623C9LRX18BE0W2V6SZLQUXX" hidden="1">'[3]AMI P &amp; L'!#REF!</definedName>
    <definedName name="BExD6AC4VDV2QBVC73C49W2OU12I" localSheetId="3" hidden="1">#REF!</definedName>
    <definedName name="BExD6AC4VDV2QBVC73C49W2OU12I" localSheetId="10" hidden="1">#REF!</definedName>
    <definedName name="BExD6AC4VDV2QBVC73C49W2OU12I" localSheetId="9" hidden="1">#REF!</definedName>
    <definedName name="BExD6AC4VDV2QBVC73C49W2OU12I" localSheetId="14" hidden="1">#REF!</definedName>
    <definedName name="BExD6AC4VDV2QBVC73C49W2OU12I" localSheetId="16" hidden="1">#REF!</definedName>
    <definedName name="BExD6AC4VDV2QBVC73C49W2OU12I" localSheetId="5" hidden="1">#REF!</definedName>
    <definedName name="BExD6AC4VDV2QBVC73C49W2OU12I" localSheetId="8" hidden="1">#REF!</definedName>
    <definedName name="BExD6AC4VDV2QBVC73C49W2OU12I" localSheetId="17" hidden="1">#REF!</definedName>
    <definedName name="BExD6AC4VDV2QBVC73C49W2OU12I" localSheetId="6" hidden="1">#REF!</definedName>
    <definedName name="BExD6AC4VDV2QBVC73C49W2OU12I" localSheetId="1" hidden="1">#REF!</definedName>
    <definedName name="BExD6AC4VDV2QBVC73C49W2OU12I" localSheetId="12" hidden="1">#REF!</definedName>
    <definedName name="BExD6AC4VDV2QBVC73C49W2OU12I" localSheetId="4" hidden="1">#REF!</definedName>
    <definedName name="BExD6AC4VDV2QBVC73C49W2OU12I" localSheetId="13" hidden="1">#REF!</definedName>
    <definedName name="BExD6AC4VDV2QBVC73C49W2OU12I" localSheetId="18" hidden="1">#REF!</definedName>
    <definedName name="BExD6AC4VDV2QBVC73C49W2OU12I" hidden="1">#REF!</definedName>
    <definedName name="BExD6CQA7UMJBXV7AIFAIHUF2ICX" hidden="1">'[2]Reco Sheet for Fcast'!$F$9:$G$9</definedName>
    <definedName name="BExD6DS52K2CC3509UN77XBR0868" localSheetId="3" hidden="1">'[3]AMI P &amp; L'!#REF!</definedName>
    <definedName name="BExD6DS52K2CC3509UN77XBR0868" localSheetId="10" hidden="1">'[3]AMI P &amp; L'!#REF!</definedName>
    <definedName name="BExD6DS52K2CC3509UN77XBR0868" localSheetId="9" hidden="1">'[3]AMI P &amp; L'!#REF!</definedName>
    <definedName name="BExD6DS52K2CC3509UN77XBR0868" localSheetId="14" hidden="1">'[3]AMI P &amp; L'!#REF!</definedName>
    <definedName name="BExD6DS52K2CC3509UN77XBR0868" localSheetId="16" hidden="1">'[3]AMI P &amp; L'!#REF!</definedName>
    <definedName name="BExD6DS52K2CC3509UN77XBR0868" localSheetId="5" hidden="1">'[3]AMI P &amp; L'!#REF!</definedName>
    <definedName name="BExD6DS52K2CC3509UN77XBR0868" localSheetId="8" hidden="1">'[3]AMI P &amp; L'!#REF!</definedName>
    <definedName name="BExD6DS52K2CC3509UN77XBR0868" localSheetId="17" hidden="1">'[3]AMI P &amp; L'!#REF!</definedName>
    <definedName name="BExD6DS52K2CC3509UN77XBR0868" localSheetId="6" hidden="1">'[3]AMI P &amp; L'!#REF!</definedName>
    <definedName name="BExD6DS52K2CC3509UN77XBR0868" localSheetId="1" hidden="1">'[3]AMI P &amp; L'!#REF!</definedName>
    <definedName name="BExD6DS52K2CC3509UN77XBR0868" localSheetId="12" hidden="1">'[3]AMI P &amp; L'!#REF!</definedName>
    <definedName name="BExD6DS52K2CC3509UN77XBR0868" localSheetId="4" hidden="1">'[3]AMI P &amp; L'!#REF!</definedName>
    <definedName name="BExD6DS52K2CC3509UN77XBR0868" localSheetId="13" hidden="1">'[3]AMI P &amp; L'!#REF!</definedName>
    <definedName name="BExD6DS52K2CC3509UN77XBR0868" localSheetId="18" hidden="1">'[3]AMI P &amp; L'!#REF!</definedName>
    <definedName name="BExD6DS52K2CC3509UN77XBR0868" hidden="1">'[3]AMI P &amp; L'!#REF!</definedName>
    <definedName name="BExD6FKVK8WJWNYPVENR7Q8Q30PK" hidden="1">'[2]Reco Sheet for Fcast'!$F$9:$G$9</definedName>
    <definedName name="BExD6GMP0LK8WKVWMIT1NNH8CHLF" localSheetId="3" hidden="1">'[3]AMI P &amp; L'!#REF!</definedName>
    <definedName name="BExD6GMP0LK8WKVWMIT1NNH8CHLF" localSheetId="10" hidden="1">'[3]AMI P &amp; L'!#REF!</definedName>
    <definedName name="BExD6GMP0LK8WKVWMIT1NNH8CHLF" localSheetId="9" hidden="1">'[3]AMI P &amp; L'!#REF!</definedName>
    <definedName name="BExD6GMP0LK8WKVWMIT1NNH8CHLF" localSheetId="14" hidden="1">'[3]AMI P &amp; L'!#REF!</definedName>
    <definedName name="BExD6GMP0LK8WKVWMIT1NNH8CHLF" localSheetId="16" hidden="1">'[3]AMI P &amp; L'!#REF!</definedName>
    <definedName name="BExD6GMP0LK8WKVWMIT1NNH8CHLF" localSheetId="5" hidden="1">'[3]AMI P &amp; L'!#REF!</definedName>
    <definedName name="BExD6GMP0LK8WKVWMIT1NNH8CHLF" localSheetId="8" hidden="1">'[3]AMI P &amp; L'!#REF!</definedName>
    <definedName name="BExD6GMP0LK8WKVWMIT1NNH8CHLF" localSheetId="17" hidden="1">'[3]AMI P &amp; L'!#REF!</definedName>
    <definedName name="BExD6GMP0LK8WKVWMIT1NNH8CHLF" localSheetId="6" hidden="1">'[3]AMI P &amp; L'!#REF!</definedName>
    <definedName name="BExD6GMP0LK8WKVWMIT1NNH8CHLF" localSheetId="1" hidden="1">'[3]AMI P &amp; L'!#REF!</definedName>
    <definedName name="BExD6GMP0LK8WKVWMIT1NNH8CHLF" localSheetId="12" hidden="1">'[3]AMI P &amp; L'!#REF!</definedName>
    <definedName name="BExD6GMP0LK8WKVWMIT1NNH8CHLF" localSheetId="4" hidden="1">'[3]AMI P &amp; L'!#REF!</definedName>
    <definedName name="BExD6GMP0LK8WKVWMIT1NNH8CHLF" localSheetId="13" hidden="1">'[3]AMI P &amp; L'!#REF!</definedName>
    <definedName name="BExD6GMP0LK8WKVWMIT1NNH8CHLF" localSheetId="18" hidden="1">'[3]AMI P &amp; L'!#REF!</definedName>
    <definedName name="BExD6GMP0LK8WKVWMIT1NNH8CHLF" hidden="1">'[3]AMI P &amp; L'!#REF!</definedName>
    <definedName name="BExD6H2TE0WWAUIWVSSCLPZ6B88N" hidden="1">'[2]Reco Sheet for Fcast'!$I$11:$J$11</definedName>
    <definedName name="BExD6HTUMONFBQHM7Y5UW4DPHU7X" hidden="1">'[4]Bud Mth'!$F$7:$G$7</definedName>
    <definedName name="BExD71LTOE015TV5RSAHM8NT8GVW" hidden="1">'[2]Reco Sheet for Fcast'!$J$2:$K$2</definedName>
    <definedName name="BExD73USXVADC7EHGHVTQNCT06ZA" hidden="1">'[2]Reco Sheet for Fcast'!$I$7:$J$7</definedName>
    <definedName name="BExD7GAIGULTB3YHM1OS9RBQOTEC" localSheetId="3" hidden="1">'[3]AMI P &amp; L'!#REF!</definedName>
    <definedName name="BExD7GAIGULTB3YHM1OS9RBQOTEC" localSheetId="10" hidden="1">'[3]AMI P &amp; L'!#REF!</definedName>
    <definedName name="BExD7GAIGULTB3YHM1OS9RBQOTEC" localSheetId="9" hidden="1">'[3]AMI P &amp; L'!#REF!</definedName>
    <definedName name="BExD7GAIGULTB3YHM1OS9RBQOTEC" localSheetId="14" hidden="1">'[3]AMI P &amp; L'!#REF!</definedName>
    <definedName name="BExD7GAIGULTB3YHM1OS9RBQOTEC" localSheetId="16" hidden="1">'[3]AMI P &amp; L'!#REF!</definedName>
    <definedName name="BExD7GAIGULTB3YHM1OS9RBQOTEC" localSheetId="5" hidden="1">'[3]AMI P &amp; L'!#REF!</definedName>
    <definedName name="BExD7GAIGULTB3YHM1OS9RBQOTEC" localSheetId="8" hidden="1">'[3]AMI P &amp; L'!#REF!</definedName>
    <definedName name="BExD7GAIGULTB3YHM1OS9RBQOTEC" localSheetId="17" hidden="1">'[3]AMI P &amp; L'!#REF!</definedName>
    <definedName name="BExD7GAIGULTB3YHM1OS9RBQOTEC" localSheetId="6" hidden="1">'[3]AMI P &amp; L'!#REF!</definedName>
    <definedName name="BExD7GAIGULTB3YHM1OS9RBQOTEC" localSheetId="1" hidden="1">'[3]AMI P &amp; L'!#REF!</definedName>
    <definedName name="BExD7GAIGULTB3YHM1OS9RBQOTEC" localSheetId="12" hidden="1">'[3]AMI P &amp; L'!#REF!</definedName>
    <definedName name="BExD7GAIGULTB3YHM1OS9RBQOTEC" localSheetId="4" hidden="1">'[3]AMI P &amp; L'!#REF!</definedName>
    <definedName name="BExD7GAIGULTB3YHM1OS9RBQOTEC" localSheetId="13" hidden="1">'[3]AMI P &amp; L'!#REF!</definedName>
    <definedName name="BExD7GAIGULTB3YHM1OS9RBQOTEC" localSheetId="18" hidden="1">'[3]AMI P &amp; L'!#REF!</definedName>
    <definedName name="BExD7GAIGULTB3YHM1OS9RBQOTEC" hidden="1">'[3]AMI P &amp; L'!#REF!</definedName>
    <definedName name="BExD7IE1DHIS52UFDCTSKPJQNRD5" hidden="1">'[2]Reco Sheet for Fcast'!$I$9:$J$9</definedName>
    <definedName name="BExD7IUBGUWHYC9UNZ1IY5XFYKQN" hidden="1">'[2]Reco Sheet for Fcast'!$F$6:$G$6</definedName>
    <definedName name="BExD7JL7NW9EKGU5ITCE4VJZ2N5W" hidden="1">'[4]Bud Mth'!$F$9:$G$9</definedName>
    <definedName name="BExD7JQOJ35HGL8U2OCEI2P2JT7I" localSheetId="3" hidden="1">'[3]AMI P &amp; L'!#REF!</definedName>
    <definedName name="BExD7JQOJ35HGL8U2OCEI2P2JT7I" localSheetId="10" hidden="1">'[3]AMI P &amp; L'!#REF!</definedName>
    <definedName name="BExD7JQOJ35HGL8U2OCEI2P2JT7I" localSheetId="9" hidden="1">'[3]AMI P &amp; L'!#REF!</definedName>
    <definedName name="BExD7JQOJ35HGL8U2OCEI2P2JT7I" localSheetId="14" hidden="1">'[3]AMI P &amp; L'!#REF!</definedName>
    <definedName name="BExD7JQOJ35HGL8U2OCEI2P2JT7I" localSheetId="16" hidden="1">'[3]AMI P &amp; L'!#REF!</definedName>
    <definedName name="BExD7JQOJ35HGL8U2OCEI2P2JT7I" localSheetId="5" hidden="1">'[3]AMI P &amp; L'!#REF!</definedName>
    <definedName name="BExD7JQOJ35HGL8U2OCEI2P2JT7I" localSheetId="8" hidden="1">'[3]AMI P &amp; L'!#REF!</definedName>
    <definedName name="BExD7JQOJ35HGL8U2OCEI2P2JT7I" localSheetId="17" hidden="1">'[3]AMI P &amp; L'!#REF!</definedName>
    <definedName name="BExD7JQOJ35HGL8U2OCEI2P2JT7I" localSheetId="6" hidden="1">'[3]AMI P &amp; L'!#REF!</definedName>
    <definedName name="BExD7JQOJ35HGL8U2OCEI2P2JT7I" localSheetId="1" hidden="1">'[3]AMI P &amp; L'!#REF!</definedName>
    <definedName name="BExD7JQOJ35HGL8U2OCEI2P2JT7I" localSheetId="12" hidden="1">'[3]AMI P &amp; L'!#REF!</definedName>
    <definedName name="BExD7JQOJ35HGL8U2OCEI2P2JT7I" localSheetId="4" hidden="1">'[3]AMI P &amp; L'!#REF!</definedName>
    <definedName name="BExD7JQOJ35HGL8U2OCEI2P2JT7I" localSheetId="13" hidden="1">'[3]AMI P &amp; L'!#REF!</definedName>
    <definedName name="BExD7JQOJ35HGL8U2OCEI2P2JT7I" localSheetId="18" hidden="1">'[3]AMI P &amp; L'!#REF!</definedName>
    <definedName name="BExD7JQOJ35HGL8U2OCEI2P2JT7I" hidden="1">'[3]AMI P &amp; L'!#REF!</definedName>
    <definedName name="BExD7KSDKNDNH95NDT3S7GM3MUU2" hidden="1">'[2]Reco Sheet for Fcast'!$I$11:$J$11</definedName>
    <definedName name="BExD8H5O087KQVWIVPUUID5VMGMS" hidden="1">'[2]Reco Sheet for Fcast'!$G$2</definedName>
    <definedName name="BExD8OCLZMFN5K3VZYI4Q4ITVKUA" localSheetId="3" hidden="1">'[3]AMI P &amp; L'!#REF!</definedName>
    <definedName name="BExD8OCLZMFN5K3VZYI4Q4ITVKUA" localSheetId="10" hidden="1">'[3]AMI P &amp; L'!#REF!</definedName>
    <definedName name="BExD8OCLZMFN5K3VZYI4Q4ITVKUA" localSheetId="9" hidden="1">'[3]AMI P &amp; L'!#REF!</definedName>
    <definedName name="BExD8OCLZMFN5K3VZYI4Q4ITVKUA" localSheetId="14" hidden="1">'[3]AMI P &amp; L'!#REF!</definedName>
    <definedName name="BExD8OCLZMFN5K3VZYI4Q4ITVKUA" localSheetId="16" hidden="1">'[3]AMI P &amp; L'!#REF!</definedName>
    <definedName name="BExD8OCLZMFN5K3VZYI4Q4ITVKUA" localSheetId="5" hidden="1">'[3]AMI P &amp; L'!#REF!</definedName>
    <definedName name="BExD8OCLZMFN5K3VZYI4Q4ITVKUA" localSheetId="8" hidden="1">'[3]AMI P &amp; L'!#REF!</definedName>
    <definedName name="BExD8OCLZMFN5K3VZYI4Q4ITVKUA" localSheetId="17" hidden="1">'[3]AMI P &amp; L'!#REF!</definedName>
    <definedName name="BExD8OCLZMFN5K3VZYI4Q4ITVKUA" localSheetId="6" hidden="1">'[3]AMI P &amp; L'!#REF!</definedName>
    <definedName name="BExD8OCLZMFN5K3VZYI4Q4ITVKUA" localSheetId="1" hidden="1">'[3]AMI P &amp; L'!#REF!</definedName>
    <definedName name="BExD8OCLZMFN5K3VZYI4Q4ITVKUA" localSheetId="12" hidden="1">'[3]AMI P &amp; L'!#REF!</definedName>
    <definedName name="BExD8OCLZMFN5K3VZYI4Q4ITVKUA" localSheetId="4" hidden="1">'[3]AMI P &amp; L'!#REF!</definedName>
    <definedName name="BExD8OCLZMFN5K3VZYI4Q4ITVKUA" localSheetId="13" hidden="1">'[3]AMI P &amp; L'!#REF!</definedName>
    <definedName name="BExD8OCLZMFN5K3VZYI4Q4ITVKUA" localSheetId="18" hidden="1">'[3]AMI P &amp; L'!#REF!</definedName>
    <definedName name="BExD8OCLZMFN5K3VZYI4Q4ITVKUA" hidden="1">'[3]AMI P &amp; L'!#REF!</definedName>
    <definedName name="BExD93C1R6LC0631ECHVFYH0R0PD" hidden="1">'[2]Reco Sheet for Fcast'!$I$11:$J$11</definedName>
    <definedName name="BExD97TXIO0COVNN4OH3DEJ33YLM" hidden="1">'[2]Reco Sheet for Fcast'!$F$9:$G$9</definedName>
    <definedName name="BExD99RZ1RFIMK6O1ZHSPJ68X9Y5" hidden="1">'[2]Reco Sheet for Fcast'!$G$2</definedName>
    <definedName name="BExD9G2K962VNWXDAYQ4EXMJHEX1" localSheetId="3" hidden="1">#REF!</definedName>
    <definedName name="BExD9G2K962VNWXDAYQ4EXMJHEX1" localSheetId="10" hidden="1">#REF!</definedName>
    <definedName name="BExD9G2K962VNWXDAYQ4EXMJHEX1" localSheetId="9" hidden="1">#REF!</definedName>
    <definedName name="BExD9G2K962VNWXDAYQ4EXMJHEX1" localSheetId="14" hidden="1">#REF!</definedName>
    <definedName name="BExD9G2K962VNWXDAYQ4EXMJHEX1" localSheetId="16" hidden="1">#REF!</definedName>
    <definedName name="BExD9G2K962VNWXDAYQ4EXMJHEX1" localSheetId="5" hidden="1">#REF!</definedName>
    <definedName name="BExD9G2K962VNWXDAYQ4EXMJHEX1" localSheetId="8" hidden="1">#REF!</definedName>
    <definedName name="BExD9G2K962VNWXDAYQ4EXMJHEX1" localSheetId="17" hidden="1">#REF!</definedName>
    <definedName name="BExD9G2K962VNWXDAYQ4EXMJHEX1" localSheetId="6" hidden="1">#REF!</definedName>
    <definedName name="BExD9G2K962VNWXDAYQ4EXMJHEX1" localSheetId="1" hidden="1">#REF!</definedName>
    <definedName name="BExD9G2K962VNWXDAYQ4EXMJHEX1" localSheetId="12" hidden="1">#REF!</definedName>
    <definedName name="BExD9G2K962VNWXDAYQ4EXMJHEX1" localSheetId="4" hidden="1">#REF!</definedName>
    <definedName name="BExD9G2K962VNWXDAYQ4EXMJHEX1" localSheetId="13" hidden="1">#REF!</definedName>
    <definedName name="BExD9G2K962VNWXDAYQ4EXMJHEX1" localSheetId="18" hidden="1">#REF!</definedName>
    <definedName name="BExD9G2K962VNWXDAYQ4EXMJHEX1" hidden="1">#REF!</definedName>
    <definedName name="BExD9GO5JA4ADLQH22ZFJKY2FEAV" localSheetId="3" hidden="1">#REF!</definedName>
    <definedName name="BExD9GO5JA4ADLQH22ZFJKY2FEAV" localSheetId="10" hidden="1">#REF!</definedName>
    <definedName name="BExD9GO5JA4ADLQH22ZFJKY2FEAV" localSheetId="9" hidden="1">#REF!</definedName>
    <definedName name="BExD9GO5JA4ADLQH22ZFJKY2FEAV" localSheetId="14" hidden="1">#REF!</definedName>
    <definedName name="BExD9GO5JA4ADLQH22ZFJKY2FEAV" localSheetId="16" hidden="1">#REF!</definedName>
    <definedName name="BExD9GO5JA4ADLQH22ZFJKY2FEAV" localSheetId="5" hidden="1">#REF!</definedName>
    <definedName name="BExD9GO5JA4ADLQH22ZFJKY2FEAV" localSheetId="8" hidden="1">#REF!</definedName>
    <definedName name="BExD9GO5JA4ADLQH22ZFJKY2FEAV" localSheetId="17" hidden="1">#REF!</definedName>
    <definedName name="BExD9GO5JA4ADLQH22ZFJKY2FEAV" localSheetId="6" hidden="1">#REF!</definedName>
    <definedName name="BExD9GO5JA4ADLQH22ZFJKY2FEAV" localSheetId="1" hidden="1">#REF!</definedName>
    <definedName name="BExD9GO5JA4ADLQH22ZFJKY2FEAV" localSheetId="12" hidden="1">#REF!</definedName>
    <definedName name="BExD9GO5JA4ADLQH22ZFJKY2FEAV" localSheetId="4" hidden="1">#REF!</definedName>
    <definedName name="BExD9GO5JA4ADLQH22ZFJKY2FEAV" localSheetId="13" hidden="1">#REF!</definedName>
    <definedName name="BExD9GO5JA4ADLQH22ZFJKY2FEAV" localSheetId="18" hidden="1">#REF!</definedName>
    <definedName name="BExD9GO5JA4ADLQH22ZFJKY2FEAV" hidden="1">#REF!</definedName>
    <definedName name="BExD9L0ID3VSOU609GKWYTA5BFMA" hidden="1">'[2]Reco Sheet for Fcast'!$I$10:$J$10</definedName>
    <definedName name="BExD9M7SEMG0JK2FUTTZXWIEBTKB" hidden="1">'[2]Reco Sheet for Fcast'!$I$10:$J$10</definedName>
    <definedName name="BExD9MNYBYB1AICQL5165G472IE2" hidden="1">'[2]Reco Sheet for Fcast'!$K$2</definedName>
    <definedName name="BExD9PNSYT7GASEGUVL48MUQ02WO" hidden="1">'[2]Reco Sheet for Fcast'!$I$10:$J$10</definedName>
    <definedName name="BExD9TK2MIWFH5SKUYU9ZKF4NPHQ" hidden="1">'[2]Reco Sheet for Fcast'!$I$9:$J$9</definedName>
    <definedName name="BExD9W3W06TDDVRN5CJ260FOF5ZL" localSheetId="3" hidden="1">#REF!</definedName>
    <definedName name="BExD9W3W06TDDVRN5CJ260FOF5ZL" localSheetId="10" hidden="1">#REF!</definedName>
    <definedName name="BExD9W3W06TDDVRN5CJ260FOF5ZL" localSheetId="9" hidden="1">#REF!</definedName>
    <definedName name="BExD9W3W06TDDVRN5CJ260FOF5ZL" localSheetId="14" hidden="1">#REF!</definedName>
    <definedName name="BExD9W3W06TDDVRN5CJ260FOF5ZL" localSheetId="16" hidden="1">#REF!</definedName>
    <definedName name="BExD9W3W06TDDVRN5CJ260FOF5ZL" localSheetId="5" hidden="1">#REF!</definedName>
    <definedName name="BExD9W3W06TDDVRN5CJ260FOF5ZL" localSheetId="8" hidden="1">#REF!</definedName>
    <definedName name="BExD9W3W06TDDVRN5CJ260FOF5ZL" localSheetId="17" hidden="1">#REF!</definedName>
    <definedName name="BExD9W3W06TDDVRN5CJ260FOF5ZL" localSheetId="6" hidden="1">#REF!</definedName>
    <definedName name="BExD9W3W06TDDVRN5CJ260FOF5ZL" localSheetId="1" hidden="1">#REF!</definedName>
    <definedName name="BExD9W3W06TDDVRN5CJ260FOF5ZL" localSheetId="12" hidden="1">#REF!</definedName>
    <definedName name="BExD9W3W06TDDVRN5CJ260FOF5ZL" localSheetId="4" hidden="1">#REF!</definedName>
    <definedName name="BExD9W3W06TDDVRN5CJ260FOF5ZL" localSheetId="13" hidden="1">#REF!</definedName>
    <definedName name="BExD9W3W06TDDVRN5CJ260FOF5ZL" localSheetId="18" hidden="1">#REF!</definedName>
    <definedName name="BExD9W3W06TDDVRN5CJ260FOF5ZL" hidden="1">#REF!</definedName>
    <definedName name="BExDA6LD9061UULVKUUI4QP8SK13" hidden="1">'[2]Reco Sheet for Fcast'!$I$11:$J$11</definedName>
    <definedName name="BExDAGMVMNLQ6QXASB9R6D8DIT12" hidden="1">'[2]Reco Sheet for Fcast'!$F$6:$G$6</definedName>
    <definedName name="BExDAL4R440JG0CQM6QZM9CCATO7" hidden="1">'[4]Bud Mth'!$G$2:$H$2</definedName>
    <definedName name="BExDAYBHU9ADLXI8VRC7F608RVGM" hidden="1">'[2]Reco Sheet for Fcast'!$F$11:$G$11</definedName>
    <definedName name="BExDBDR1XR0FV0CYUCB2OJ7CJCZU" hidden="1">'[2]Reco Sheet for Fcast'!$F$6:$G$6</definedName>
    <definedName name="BExDBQXTJ9F9DE7FNTJCL0LMOJ21" localSheetId="3" hidden="1">'[3]AMI P &amp; L'!#REF!</definedName>
    <definedName name="BExDBQXTJ9F9DE7FNTJCL0LMOJ21" localSheetId="10" hidden="1">'[3]AMI P &amp; L'!#REF!</definedName>
    <definedName name="BExDBQXTJ9F9DE7FNTJCL0LMOJ21" localSheetId="9" hidden="1">'[3]AMI P &amp; L'!#REF!</definedName>
    <definedName name="BExDBQXTJ9F9DE7FNTJCL0LMOJ21" localSheetId="14" hidden="1">'[3]AMI P &amp; L'!#REF!</definedName>
    <definedName name="BExDBQXTJ9F9DE7FNTJCL0LMOJ21" localSheetId="16" hidden="1">'[3]AMI P &amp; L'!#REF!</definedName>
    <definedName name="BExDBQXTJ9F9DE7FNTJCL0LMOJ21" localSheetId="5" hidden="1">'[3]AMI P &amp; L'!#REF!</definedName>
    <definedName name="BExDBQXTJ9F9DE7FNTJCL0LMOJ21" localSheetId="8" hidden="1">'[3]AMI P &amp; L'!#REF!</definedName>
    <definedName name="BExDBQXTJ9F9DE7FNTJCL0LMOJ21" localSheetId="17" hidden="1">'[3]AMI P &amp; L'!#REF!</definedName>
    <definedName name="BExDBQXTJ9F9DE7FNTJCL0LMOJ21" localSheetId="6" hidden="1">'[3]AMI P &amp; L'!#REF!</definedName>
    <definedName name="BExDBQXTJ9F9DE7FNTJCL0LMOJ21" localSheetId="1" hidden="1">'[3]AMI P &amp; L'!#REF!</definedName>
    <definedName name="BExDBQXTJ9F9DE7FNTJCL0LMOJ21" localSheetId="12" hidden="1">'[3]AMI P &amp; L'!#REF!</definedName>
    <definedName name="BExDBQXTJ9F9DE7FNTJCL0LMOJ21" localSheetId="4" hidden="1">'[3]AMI P &amp; L'!#REF!</definedName>
    <definedName name="BExDBQXTJ9F9DE7FNTJCL0LMOJ21" localSheetId="13" hidden="1">'[3]AMI P &amp; L'!#REF!</definedName>
    <definedName name="BExDBQXTJ9F9DE7FNTJCL0LMOJ21" localSheetId="18" hidden="1">'[3]AMI P &amp; L'!#REF!</definedName>
    <definedName name="BExDBQXTJ9F9DE7FNTJCL0LMOJ21" hidden="1">'[3]AMI P &amp; L'!#REF!</definedName>
    <definedName name="BExDC7F818VN0S18ID7XRCRVYPJ4" hidden="1">'[2]Reco Sheet for Fcast'!$F$7:$G$7</definedName>
    <definedName name="BExDCL7K96PC9VZYB70ZW3QPVIJE" hidden="1">'[2]Reco Sheet for Fcast'!$I$6:$J$6</definedName>
    <definedName name="BExDCP3UZ3C2O4C1F7KMU0Z9U32N" hidden="1">'[2]Reco Sheet for Fcast'!$F$10:$G$10</definedName>
    <definedName name="BExENR8MCJOVBYLHQOJ4XC4TSDLT" localSheetId="3" hidden="1">'[5]Capital orders'!#REF!</definedName>
    <definedName name="BExENR8MCJOVBYLHQOJ4XC4TSDLT" localSheetId="10" hidden="1">'[5]Capital orders'!#REF!</definedName>
    <definedName name="BExENR8MCJOVBYLHQOJ4XC4TSDLT" localSheetId="9" hidden="1">'[5]Capital orders'!#REF!</definedName>
    <definedName name="BExENR8MCJOVBYLHQOJ4XC4TSDLT" localSheetId="14" hidden="1">'[5]Capital orders'!#REF!</definedName>
    <definedName name="BExENR8MCJOVBYLHQOJ4XC4TSDLT" localSheetId="16" hidden="1">'[5]Capital orders'!#REF!</definedName>
    <definedName name="BExENR8MCJOVBYLHQOJ4XC4TSDLT" localSheetId="5" hidden="1">'[5]Capital orders'!#REF!</definedName>
    <definedName name="BExENR8MCJOVBYLHQOJ4XC4TSDLT" localSheetId="8" hidden="1">'[5]Capital orders'!#REF!</definedName>
    <definedName name="BExENR8MCJOVBYLHQOJ4XC4TSDLT" localSheetId="17" hidden="1">'[5]Capital orders'!#REF!</definedName>
    <definedName name="BExENR8MCJOVBYLHQOJ4XC4TSDLT" localSheetId="6" hidden="1">'[5]Capital orders'!#REF!</definedName>
    <definedName name="BExENR8MCJOVBYLHQOJ4XC4TSDLT" localSheetId="1" hidden="1">'[5]Capital orders'!#REF!</definedName>
    <definedName name="BExENR8MCJOVBYLHQOJ4XC4TSDLT" localSheetId="12" hidden="1">'[5]Capital orders'!#REF!</definedName>
    <definedName name="BExENR8MCJOVBYLHQOJ4XC4TSDLT" localSheetId="4" hidden="1">'[5]Capital orders'!#REF!</definedName>
    <definedName name="BExENR8MCJOVBYLHQOJ4XC4TSDLT" localSheetId="13" hidden="1">'[5]Capital orders'!#REF!</definedName>
    <definedName name="BExENR8MCJOVBYLHQOJ4XC4TSDLT" localSheetId="18" hidden="1">'[5]Capital orders'!#REF!</definedName>
    <definedName name="BExENR8MCJOVBYLHQOJ4XC4TSDLT" hidden="1">'[5]Capital orders'!#REF!</definedName>
    <definedName name="BExEO387TMFDZIZYFA14K98OH5YE" localSheetId="3" hidden="1">#REF!</definedName>
    <definedName name="BExEO387TMFDZIZYFA14K98OH5YE" localSheetId="10" hidden="1">#REF!</definedName>
    <definedName name="BExEO387TMFDZIZYFA14K98OH5YE" localSheetId="9" hidden="1">#REF!</definedName>
    <definedName name="BExEO387TMFDZIZYFA14K98OH5YE" localSheetId="14" hidden="1">#REF!</definedName>
    <definedName name="BExEO387TMFDZIZYFA14K98OH5YE" localSheetId="16" hidden="1">#REF!</definedName>
    <definedName name="BExEO387TMFDZIZYFA14K98OH5YE" localSheetId="5" hidden="1">#REF!</definedName>
    <definedName name="BExEO387TMFDZIZYFA14K98OH5YE" localSheetId="8" hidden="1">#REF!</definedName>
    <definedName name="BExEO387TMFDZIZYFA14K98OH5YE" localSheetId="17" hidden="1">#REF!</definedName>
    <definedName name="BExEO387TMFDZIZYFA14K98OH5YE" localSheetId="6" hidden="1">#REF!</definedName>
    <definedName name="BExEO387TMFDZIZYFA14K98OH5YE" localSheetId="1" hidden="1">#REF!</definedName>
    <definedName name="BExEO387TMFDZIZYFA14K98OH5YE" localSheetId="12" hidden="1">#REF!</definedName>
    <definedName name="BExEO387TMFDZIZYFA14K98OH5YE" localSheetId="4" hidden="1">#REF!</definedName>
    <definedName name="BExEO387TMFDZIZYFA14K98OH5YE" localSheetId="13" hidden="1">#REF!</definedName>
    <definedName name="BExEO387TMFDZIZYFA14K98OH5YE" localSheetId="18" hidden="1">#REF!</definedName>
    <definedName name="BExEO387TMFDZIZYFA14K98OH5YE" hidden="1">#REF!</definedName>
    <definedName name="BExEOBX3WECDMYCV9RLN49APTXMM" hidden="1">'[2]Reco Sheet for Fcast'!$I$7:$J$7</definedName>
    <definedName name="BExEPN9VIYI0FVL0HLZQXJFO6TT0" hidden="1">'[2]Reco Sheet for Fcast'!$H$2:$I$2</definedName>
    <definedName name="BExEPORSQ4BZ1T2NCGKIGLY1D19M" localSheetId="3" hidden="1">#REF!</definedName>
    <definedName name="BExEPORSQ4BZ1T2NCGKIGLY1D19M" localSheetId="10" hidden="1">#REF!</definedName>
    <definedName name="BExEPORSQ4BZ1T2NCGKIGLY1D19M" localSheetId="9" hidden="1">#REF!</definedName>
    <definedName name="BExEPORSQ4BZ1T2NCGKIGLY1D19M" localSheetId="14" hidden="1">#REF!</definedName>
    <definedName name="BExEPORSQ4BZ1T2NCGKIGLY1D19M" localSheetId="16" hidden="1">#REF!</definedName>
    <definedName name="BExEPORSQ4BZ1T2NCGKIGLY1D19M" localSheetId="5" hidden="1">#REF!</definedName>
    <definedName name="BExEPORSQ4BZ1T2NCGKIGLY1D19M" localSheetId="8" hidden="1">#REF!</definedName>
    <definedName name="BExEPORSQ4BZ1T2NCGKIGLY1D19M" localSheetId="17" hidden="1">#REF!</definedName>
    <definedName name="BExEPORSQ4BZ1T2NCGKIGLY1D19M" localSheetId="6" hidden="1">#REF!</definedName>
    <definedName name="BExEPORSQ4BZ1T2NCGKIGLY1D19M" localSheetId="1" hidden="1">#REF!</definedName>
    <definedName name="BExEPORSQ4BZ1T2NCGKIGLY1D19M" localSheetId="12" hidden="1">#REF!</definedName>
    <definedName name="BExEPORSQ4BZ1T2NCGKIGLY1D19M" localSheetId="4" hidden="1">#REF!</definedName>
    <definedName name="BExEPORSQ4BZ1T2NCGKIGLY1D19M" localSheetId="13" hidden="1">#REF!</definedName>
    <definedName name="BExEPORSQ4BZ1T2NCGKIGLY1D19M" localSheetId="18" hidden="1">#REF!</definedName>
    <definedName name="BExEPORSQ4BZ1T2NCGKIGLY1D19M" hidden="1">#REF!</definedName>
    <definedName name="BExEPYT6VDSMR8MU2341Q5GM2Y9V" hidden="1">'[2]Reco Sheet for Fcast'!$K$2</definedName>
    <definedName name="BExEQ1YK2GGF3PCQ5YXT4E5L9FQG" localSheetId="3" hidden="1">#REF!</definedName>
    <definedName name="BExEQ1YK2GGF3PCQ5YXT4E5L9FQG" localSheetId="10" hidden="1">#REF!</definedName>
    <definedName name="BExEQ1YK2GGF3PCQ5YXT4E5L9FQG" localSheetId="9" hidden="1">#REF!</definedName>
    <definedName name="BExEQ1YK2GGF3PCQ5YXT4E5L9FQG" localSheetId="14" hidden="1">#REF!</definedName>
    <definedName name="BExEQ1YK2GGF3PCQ5YXT4E5L9FQG" localSheetId="16" hidden="1">#REF!</definedName>
    <definedName name="BExEQ1YK2GGF3PCQ5YXT4E5L9FQG" localSheetId="5" hidden="1">#REF!</definedName>
    <definedName name="BExEQ1YK2GGF3PCQ5YXT4E5L9FQG" localSheetId="8" hidden="1">#REF!</definedName>
    <definedName name="BExEQ1YK2GGF3PCQ5YXT4E5L9FQG" localSheetId="17" hidden="1">#REF!</definedName>
    <definedName name="BExEQ1YK2GGF3PCQ5YXT4E5L9FQG" localSheetId="6" hidden="1">#REF!</definedName>
    <definedName name="BExEQ1YK2GGF3PCQ5YXT4E5L9FQG" localSheetId="1" hidden="1">#REF!</definedName>
    <definedName name="BExEQ1YK2GGF3PCQ5YXT4E5L9FQG" localSheetId="12" hidden="1">#REF!</definedName>
    <definedName name="BExEQ1YK2GGF3PCQ5YXT4E5L9FQG" localSheetId="4" hidden="1">#REF!</definedName>
    <definedName name="BExEQ1YK2GGF3PCQ5YXT4E5L9FQG" localSheetId="13" hidden="1">#REF!</definedName>
    <definedName name="BExEQ1YK2GGF3PCQ5YXT4E5L9FQG" localSheetId="18" hidden="1">#REF!</definedName>
    <definedName name="BExEQ1YK2GGF3PCQ5YXT4E5L9FQG" hidden="1">#REF!</definedName>
    <definedName name="BExEQ2ENYLMY8K1796XBB31CJHNN" hidden="1">'[2]Reco Sheet for Fcast'!$F$11:$G$11</definedName>
    <definedName name="BExEQ2PFE4N40LEPGDPS90WDL6BN" hidden="1">'[2]Reco Sheet for Fcast'!$I$7:$J$7</definedName>
    <definedName name="BExEQ2PFURT24NQYGYVE8NKX1EGA" hidden="1">'[2]Reco Sheet for Fcast'!$H$2:$I$2</definedName>
    <definedName name="BExEQB8ZWXO6IIGOEPWTLOJGE2NR" localSheetId="3" hidden="1">'[3]AMI P &amp; L'!#REF!</definedName>
    <definedName name="BExEQB8ZWXO6IIGOEPWTLOJGE2NR" localSheetId="10" hidden="1">'[3]AMI P &amp; L'!#REF!</definedName>
    <definedName name="BExEQB8ZWXO6IIGOEPWTLOJGE2NR" localSheetId="9" hidden="1">'[3]AMI P &amp; L'!#REF!</definedName>
    <definedName name="BExEQB8ZWXO6IIGOEPWTLOJGE2NR" localSheetId="14" hidden="1">'[3]AMI P &amp; L'!#REF!</definedName>
    <definedName name="BExEQB8ZWXO6IIGOEPWTLOJGE2NR" localSheetId="16" hidden="1">'[3]AMI P &amp; L'!#REF!</definedName>
    <definedName name="BExEQB8ZWXO6IIGOEPWTLOJGE2NR" localSheetId="5" hidden="1">'[3]AMI P &amp; L'!#REF!</definedName>
    <definedName name="BExEQB8ZWXO6IIGOEPWTLOJGE2NR" localSheetId="8" hidden="1">'[3]AMI P &amp; L'!#REF!</definedName>
    <definedName name="BExEQB8ZWXO6IIGOEPWTLOJGE2NR" localSheetId="17" hidden="1">'[3]AMI P &amp; L'!#REF!</definedName>
    <definedName name="BExEQB8ZWXO6IIGOEPWTLOJGE2NR" localSheetId="6" hidden="1">'[3]AMI P &amp; L'!#REF!</definedName>
    <definedName name="BExEQB8ZWXO6IIGOEPWTLOJGE2NR" localSheetId="1" hidden="1">'[3]AMI P &amp; L'!#REF!</definedName>
    <definedName name="BExEQB8ZWXO6IIGOEPWTLOJGE2NR" localSheetId="12" hidden="1">'[3]AMI P &amp; L'!#REF!</definedName>
    <definedName name="BExEQB8ZWXO6IIGOEPWTLOJGE2NR" localSheetId="4" hidden="1">'[3]AMI P &amp; L'!#REF!</definedName>
    <definedName name="BExEQB8ZWXO6IIGOEPWTLOJGE2NR" localSheetId="13" hidden="1">'[3]AMI P &amp; L'!#REF!</definedName>
    <definedName name="BExEQB8ZWXO6IIGOEPWTLOJGE2NR" localSheetId="18" hidden="1">'[3]AMI P &amp; L'!#REF!</definedName>
    <definedName name="BExEQB8ZWXO6IIGOEPWTLOJGE2NR" hidden="1">'[3]AMI P &amp; L'!#REF!</definedName>
    <definedName name="BExEQBZX0EL6LIKPY01197ACK65H" hidden="1">'[2]Reco Sheet for Fcast'!$F$6:$G$6</definedName>
    <definedName name="BExEQDXZALJLD4OBF74IKZBR13SR" hidden="1">'[2]Reco Sheet for Fcast'!$F$10:$G$10</definedName>
    <definedName name="BExEQFLE2RPWGMWQAI4JMKUEFRPT" hidden="1">'[2]Reco Sheet for Fcast'!$I$9:$J$9</definedName>
    <definedName name="BExEQIFTE4JRQ7F1T7L9IE3W0TEB" localSheetId="3" hidden="1">#REF!</definedName>
    <definedName name="BExEQIFTE4JRQ7F1T7L9IE3W0TEB" localSheetId="10" hidden="1">#REF!</definedName>
    <definedName name="BExEQIFTE4JRQ7F1T7L9IE3W0TEB" localSheetId="9" hidden="1">#REF!</definedName>
    <definedName name="BExEQIFTE4JRQ7F1T7L9IE3W0TEB" localSheetId="14" hidden="1">#REF!</definedName>
    <definedName name="BExEQIFTE4JRQ7F1T7L9IE3W0TEB" localSheetId="16" hidden="1">#REF!</definedName>
    <definedName name="BExEQIFTE4JRQ7F1T7L9IE3W0TEB" localSheetId="5" hidden="1">#REF!</definedName>
    <definedName name="BExEQIFTE4JRQ7F1T7L9IE3W0TEB" localSheetId="8" hidden="1">#REF!</definedName>
    <definedName name="BExEQIFTE4JRQ7F1T7L9IE3W0TEB" localSheetId="17" hidden="1">#REF!</definedName>
    <definedName name="BExEQIFTE4JRQ7F1T7L9IE3W0TEB" localSheetId="6" hidden="1">#REF!</definedName>
    <definedName name="BExEQIFTE4JRQ7F1T7L9IE3W0TEB" localSheetId="1" hidden="1">#REF!</definedName>
    <definedName name="BExEQIFTE4JRQ7F1T7L9IE3W0TEB" localSheetId="12" hidden="1">#REF!</definedName>
    <definedName name="BExEQIFTE4JRQ7F1T7L9IE3W0TEB" localSheetId="4" hidden="1">#REF!</definedName>
    <definedName name="BExEQIFTE4JRQ7F1T7L9IE3W0TEB" localSheetId="13" hidden="1">#REF!</definedName>
    <definedName name="BExEQIFTE4JRQ7F1T7L9IE3W0TEB" localSheetId="18" hidden="1">#REF!</definedName>
    <definedName name="BExEQIFTE4JRQ7F1T7L9IE3W0TEB" hidden="1">#REF!</definedName>
    <definedName name="BExEQTZAP8R69U31W4LKGTKKGKQE" hidden="1">'[2]Reco Sheet for Fcast'!$F$10:$G$10</definedName>
    <definedName name="BExER2O72H1F9WV6S1J04C15PXX7" hidden="1">'[2]Reco Sheet for Fcast'!$F$11:$G$11</definedName>
    <definedName name="BExERRUIKIOATPZ9U4HQ0V52RJAU" hidden="1">'[2]Reco Sheet for Fcast'!$F$10:$G$10</definedName>
    <definedName name="BExERSANFNM1O7T65PC5MJ301YET" localSheetId="3" hidden="1">'[3]AMI P &amp; L'!#REF!</definedName>
    <definedName name="BExERSANFNM1O7T65PC5MJ301YET" localSheetId="10" hidden="1">'[3]AMI P &amp; L'!#REF!</definedName>
    <definedName name="BExERSANFNM1O7T65PC5MJ301YET" localSheetId="9" hidden="1">'[3]AMI P &amp; L'!#REF!</definedName>
    <definedName name="BExERSANFNM1O7T65PC5MJ301YET" localSheetId="14" hidden="1">'[3]AMI P &amp; L'!#REF!</definedName>
    <definedName name="BExERSANFNM1O7T65PC5MJ301YET" localSheetId="16" hidden="1">'[3]AMI P &amp; L'!#REF!</definedName>
    <definedName name="BExERSANFNM1O7T65PC5MJ301YET" localSheetId="5" hidden="1">'[3]AMI P &amp; L'!#REF!</definedName>
    <definedName name="BExERSANFNM1O7T65PC5MJ301YET" localSheetId="8" hidden="1">'[3]AMI P &amp; L'!#REF!</definedName>
    <definedName name="BExERSANFNM1O7T65PC5MJ301YET" localSheetId="17" hidden="1">'[3]AMI P &amp; L'!#REF!</definedName>
    <definedName name="BExERSANFNM1O7T65PC5MJ301YET" localSheetId="6" hidden="1">'[3]AMI P &amp; L'!#REF!</definedName>
    <definedName name="BExERSANFNM1O7T65PC5MJ301YET" localSheetId="1" hidden="1">'[3]AMI P &amp; L'!#REF!</definedName>
    <definedName name="BExERSANFNM1O7T65PC5MJ301YET" localSheetId="12" hidden="1">'[3]AMI P &amp; L'!#REF!</definedName>
    <definedName name="BExERSANFNM1O7T65PC5MJ301YET" localSheetId="4" hidden="1">'[3]AMI P &amp; L'!#REF!</definedName>
    <definedName name="BExERSANFNM1O7T65PC5MJ301YET" localSheetId="13" hidden="1">'[3]AMI P &amp; L'!#REF!</definedName>
    <definedName name="BExERSANFNM1O7T65PC5MJ301YET" localSheetId="18" hidden="1">'[3]AMI P &amp; L'!#REF!</definedName>
    <definedName name="BExERSANFNM1O7T65PC5MJ301YET" hidden="1">'[3]AMI P &amp; L'!#REF!</definedName>
    <definedName name="BExERWCEBKQRYWRQLYJ4UCMMKTHG" localSheetId="3" hidden="1">'[3]AMI P &amp; L'!#REF!</definedName>
    <definedName name="BExERWCEBKQRYWRQLYJ4UCMMKTHG" localSheetId="10" hidden="1">'[3]AMI P &amp; L'!#REF!</definedName>
    <definedName name="BExERWCEBKQRYWRQLYJ4UCMMKTHG" localSheetId="9" hidden="1">'[3]AMI P &amp; L'!#REF!</definedName>
    <definedName name="BExERWCEBKQRYWRQLYJ4UCMMKTHG" localSheetId="14" hidden="1">'[3]AMI P &amp; L'!#REF!</definedName>
    <definedName name="BExERWCEBKQRYWRQLYJ4UCMMKTHG" localSheetId="16" hidden="1">'[3]AMI P &amp; L'!#REF!</definedName>
    <definedName name="BExERWCEBKQRYWRQLYJ4UCMMKTHG" localSheetId="5" hidden="1">'[3]AMI P &amp; L'!#REF!</definedName>
    <definedName name="BExERWCEBKQRYWRQLYJ4UCMMKTHG" localSheetId="8" hidden="1">'[3]AMI P &amp; L'!#REF!</definedName>
    <definedName name="BExERWCEBKQRYWRQLYJ4UCMMKTHG" localSheetId="17" hidden="1">'[3]AMI P &amp; L'!#REF!</definedName>
    <definedName name="BExERWCEBKQRYWRQLYJ4UCMMKTHG" localSheetId="6" hidden="1">'[3]AMI P &amp; L'!#REF!</definedName>
    <definedName name="BExERWCEBKQRYWRQLYJ4UCMMKTHG" localSheetId="1" hidden="1">'[3]AMI P &amp; L'!#REF!</definedName>
    <definedName name="BExERWCEBKQRYWRQLYJ4UCMMKTHG" localSheetId="12" hidden="1">'[3]AMI P &amp; L'!#REF!</definedName>
    <definedName name="BExERWCEBKQRYWRQLYJ4UCMMKTHG" localSheetId="4" hidden="1">'[3]AMI P &amp; L'!#REF!</definedName>
    <definedName name="BExERWCEBKQRYWRQLYJ4UCMMKTHG" localSheetId="13" hidden="1">'[3]AMI P &amp; L'!#REF!</definedName>
    <definedName name="BExERWCEBKQRYWRQLYJ4UCMMKTHG" localSheetId="18" hidden="1">'[3]AMI P &amp; L'!#REF!</definedName>
    <definedName name="BExERWCEBKQRYWRQLYJ4UCMMKTHG" hidden="1">'[3]AMI P &amp; L'!#REF!</definedName>
    <definedName name="BExERX39X2B577E8G980B6146MR4" hidden="1">'[4]Bud Mth'!$F$10:$G$10</definedName>
    <definedName name="BExES44RHHDL3V7FLV6M20834WF1" hidden="1">'[2]Reco Sheet for Fcast'!$I$8:$J$8</definedName>
    <definedName name="BExES4A7VE2X3RYYTVRLKZD4I7WU" hidden="1">'[2]Reco Sheet for Fcast'!$G$2</definedName>
    <definedName name="BExES6TU0P9MT54G7H03VE8ZTU0I" localSheetId="3" hidden="1">#REF!</definedName>
    <definedName name="BExES6TU0P9MT54G7H03VE8ZTU0I" localSheetId="10" hidden="1">#REF!</definedName>
    <definedName name="BExES6TU0P9MT54G7H03VE8ZTU0I" localSheetId="9" hidden="1">#REF!</definedName>
    <definedName name="BExES6TU0P9MT54G7H03VE8ZTU0I" localSheetId="14" hidden="1">#REF!</definedName>
    <definedName name="BExES6TU0P9MT54G7H03VE8ZTU0I" localSheetId="16" hidden="1">#REF!</definedName>
    <definedName name="BExES6TU0P9MT54G7H03VE8ZTU0I" localSheetId="5" hidden="1">#REF!</definedName>
    <definedName name="BExES6TU0P9MT54G7H03VE8ZTU0I" localSheetId="8" hidden="1">#REF!</definedName>
    <definedName name="BExES6TU0P9MT54G7H03VE8ZTU0I" localSheetId="17" hidden="1">#REF!</definedName>
    <definedName name="BExES6TU0P9MT54G7H03VE8ZTU0I" localSheetId="6" hidden="1">#REF!</definedName>
    <definedName name="BExES6TU0P9MT54G7H03VE8ZTU0I" localSheetId="1" hidden="1">#REF!</definedName>
    <definedName name="BExES6TU0P9MT54G7H03VE8ZTU0I" localSheetId="12" hidden="1">#REF!</definedName>
    <definedName name="BExES6TU0P9MT54G7H03VE8ZTU0I" localSheetId="4" hidden="1">#REF!</definedName>
    <definedName name="BExES6TU0P9MT54G7H03VE8ZTU0I" localSheetId="13" hidden="1">#REF!</definedName>
    <definedName name="BExES6TU0P9MT54G7H03VE8ZTU0I" localSheetId="18" hidden="1">#REF!</definedName>
    <definedName name="BExES6TU0P9MT54G7H03VE8ZTU0I" hidden="1">#REF!</definedName>
    <definedName name="BExESMKD95A649M0WRSG6CXXP326" hidden="1">'[2]Reco Sheet for Fcast'!$F$7:$G$7</definedName>
    <definedName name="BExESNWVY914X62GFBPJRODSAZ7B" localSheetId="3" hidden="1">'[3]AMI P &amp; L'!#REF!</definedName>
    <definedName name="BExESNWVY914X62GFBPJRODSAZ7B" localSheetId="10" hidden="1">'[3]AMI P &amp; L'!#REF!</definedName>
    <definedName name="BExESNWVY914X62GFBPJRODSAZ7B" localSheetId="9" hidden="1">'[3]AMI P &amp; L'!#REF!</definedName>
    <definedName name="BExESNWVY914X62GFBPJRODSAZ7B" localSheetId="14" hidden="1">'[3]AMI P &amp; L'!#REF!</definedName>
    <definedName name="BExESNWVY914X62GFBPJRODSAZ7B" localSheetId="16" hidden="1">'[3]AMI P &amp; L'!#REF!</definedName>
    <definedName name="BExESNWVY914X62GFBPJRODSAZ7B" localSheetId="5" hidden="1">'[3]AMI P &amp; L'!#REF!</definedName>
    <definedName name="BExESNWVY914X62GFBPJRODSAZ7B" localSheetId="8" hidden="1">'[3]AMI P &amp; L'!#REF!</definedName>
    <definedName name="BExESNWVY914X62GFBPJRODSAZ7B" localSheetId="17" hidden="1">'[3]AMI P &amp; L'!#REF!</definedName>
    <definedName name="BExESNWVY914X62GFBPJRODSAZ7B" localSheetId="6" hidden="1">'[3]AMI P &amp; L'!#REF!</definedName>
    <definedName name="BExESNWVY914X62GFBPJRODSAZ7B" localSheetId="1" hidden="1">'[3]AMI P &amp; L'!#REF!</definedName>
    <definedName name="BExESNWVY914X62GFBPJRODSAZ7B" localSheetId="12" hidden="1">'[3]AMI P &amp; L'!#REF!</definedName>
    <definedName name="BExESNWVY914X62GFBPJRODSAZ7B" localSheetId="4" hidden="1">'[3]AMI P &amp; L'!#REF!</definedName>
    <definedName name="BExESNWVY914X62GFBPJRODSAZ7B" localSheetId="13" hidden="1">'[3]AMI P &amp; L'!#REF!</definedName>
    <definedName name="BExESNWVY914X62GFBPJRODSAZ7B" localSheetId="18" hidden="1">'[3]AMI P &amp; L'!#REF!</definedName>
    <definedName name="BExESNWVY914X62GFBPJRODSAZ7B" hidden="1">'[3]AMI P &amp; L'!#REF!</definedName>
    <definedName name="BExESR27ZXJG5VMY4PR9D940VS7T" hidden="1">'[2]Reco Sheet for Fcast'!$I$9:$J$9</definedName>
    <definedName name="BExESU25LOS36OLUCBS6GANOVO9P" hidden="1">'[4]Bud Mth'!$I$8:$J$8</definedName>
    <definedName name="BExESZ03KXL8DQ2591HLR56ZML94" hidden="1">'[2]Reco Sheet for Fcast'!$I$9:$J$9</definedName>
    <definedName name="BExESZAW5N443NRTKIP59OEI1CR6" hidden="1">'[2]Reco Sheet for Fcast'!$I$6:$J$6</definedName>
    <definedName name="BExET3HXQ60A4O2OLKX8QNXRI6LQ" hidden="1">'[2]Reco Sheet for Fcast'!$F$9:$G$9</definedName>
    <definedName name="BExETA3B1FCIOA80H94K90FWXQKE" hidden="1">'[2]Reco Sheet for Fcast'!$I$8:$J$8</definedName>
    <definedName name="BExETAZOYT4CJIT8RRKC9F2HJG1D" hidden="1">'[2]Reco Sheet for Fcast'!$I$11:$J$11</definedName>
    <definedName name="BExETF6QD5A9GEINE1KZRRC2LXWM" hidden="1">'[2]Reco Sheet for Fcast'!$F$10:$G$10</definedName>
    <definedName name="BExETQ9XRXLUACN82805SPSPNKHI" hidden="1">'[2]Reco Sheet for Fcast'!$F$2</definedName>
    <definedName name="BExETR0YRMOR63E6DHLEHV9QVVON" hidden="1">'[2]Reco Sheet for Fcast'!$F$10:$G$10</definedName>
    <definedName name="BExETVTGY38YXYYF7N73OYN6FYY3" hidden="1">'[2]Reco Sheet for Fcast'!$I$7:$J$7</definedName>
    <definedName name="BExETYO0S2RGTHJQ60TB37B647GU" localSheetId="3" hidden="1">#REF!</definedName>
    <definedName name="BExETYO0S2RGTHJQ60TB37B647GU" localSheetId="10" hidden="1">#REF!</definedName>
    <definedName name="BExETYO0S2RGTHJQ60TB37B647GU" localSheetId="9" hidden="1">#REF!</definedName>
    <definedName name="BExETYO0S2RGTHJQ60TB37B647GU" localSheetId="14" hidden="1">#REF!</definedName>
    <definedName name="BExETYO0S2RGTHJQ60TB37B647GU" localSheetId="16" hidden="1">#REF!</definedName>
    <definedName name="BExETYO0S2RGTHJQ60TB37B647GU" localSheetId="5" hidden="1">#REF!</definedName>
    <definedName name="BExETYO0S2RGTHJQ60TB37B647GU" localSheetId="8" hidden="1">#REF!</definedName>
    <definedName name="BExETYO0S2RGTHJQ60TB37B647GU" localSheetId="17" hidden="1">#REF!</definedName>
    <definedName name="BExETYO0S2RGTHJQ60TB37B647GU" localSheetId="6" hidden="1">#REF!</definedName>
    <definedName name="BExETYO0S2RGTHJQ60TB37B647GU" localSheetId="1" hidden="1">#REF!</definedName>
    <definedName name="BExETYO0S2RGTHJQ60TB37B647GU" localSheetId="12" hidden="1">#REF!</definedName>
    <definedName name="BExETYO0S2RGTHJQ60TB37B647GU" localSheetId="4" hidden="1">#REF!</definedName>
    <definedName name="BExETYO0S2RGTHJQ60TB37B647GU" localSheetId="13" hidden="1">#REF!</definedName>
    <definedName name="BExETYO0S2RGTHJQ60TB37B647GU" localSheetId="18" hidden="1">#REF!</definedName>
    <definedName name="BExETYO0S2RGTHJQ60TB37B647GU" hidden="1">#REF!</definedName>
    <definedName name="BExEUNE4T242Y59C6MS28MXEUGCP" hidden="1">'[2]Reco Sheet for Fcast'!$F$6:$G$6</definedName>
    <definedName name="BExEV2TP7NA3ZR6RJGH5ER370OUM" hidden="1">'[2]Reco Sheet for Fcast'!$F$7:$G$7</definedName>
    <definedName name="BExEV69USLNYO2QRJRC0J92XUF00" hidden="1">'[2]Reco Sheet for Fcast'!$I$8:$J$8</definedName>
    <definedName name="BExEV6KNTQOCFD7GV726XQEVQ7R6" hidden="1">'[2]Reco Sheet for Fcast'!$F$7:$G$7</definedName>
    <definedName name="BExEV6VGM4POO9QT9KH3QA3VYCWM" hidden="1">'[2]Reco Sheet for Fcast'!$F$8:$G$8</definedName>
    <definedName name="BExEVET98G3FU6QBF9LHYWSAMV0O" hidden="1">'[2]Reco Sheet for Fcast'!$F$10:$G$10</definedName>
    <definedName name="BExEVNCUT0PDUYNJH7G6BSEWZOT2" hidden="1">'[2]Reco Sheet for Fcast'!$F$10:$G$10</definedName>
    <definedName name="BExEVPGF4V5J0WQRZKUM8F9TTKZJ" hidden="1">'[2]Reco Sheet for Fcast'!$F$8:$G$8</definedName>
    <definedName name="BExEVVLIEVWYRF2UUC1H0H5QU1CP" hidden="1">'[2]Reco Sheet for Fcast'!$F$10:$G$10</definedName>
    <definedName name="BExEVWCKO8T84GW9Z3X47915XKSH" hidden="1">'[2]Reco Sheet for Fcast'!$H$2:$I$2</definedName>
    <definedName name="BExEVZSJWMZ5L2ZE7AZC57CXKW6T" hidden="1">'[2]Reco Sheet for Fcast'!$F$8:$G$8</definedName>
    <definedName name="BExEW0JL1GFFCXMDGW54CI7Y8FZN" hidden="1">'[2]Reco Sheet for Fcast'!$I$8:$J$8</definedName>
    <definedName name="BExEW68M9WL8214QH9C7VCK7BN08" hidden="1">'[2]Reco Sheet for Fcast'!$I$6:$J$6</definedName>
    <definedName name="BExEW8HFKH6F47KIHYBDRUEFZ2ZZ" hidden="1">'[2]Reco Sheet for Fcast'!$F$7:$G$7</definedName>
    <definedName name="BExEWCDQPJ7PZH6IIJ26ODKAMLH0" localSheetId="3" hidden="1">#REF!</definedName>
    <definedName name="BExEWCDQPJ7PZH6IIJ26ODKAMLH0" localSheetId="10" hidden="1">#REF!</definedName>
    <definedName name="BExEWCDQPJ7PZH6IIJ26ODKAMLH0" localSheetId="9" hidden="1">#REF!</definedName>
    <definedName name="BExEWCDQPJ7PZH6IIJ26ODKAMLH0" localSheetId="14" hidden="1">#REF!</definedName>
    <definedName name="BExEWCDQPJ7PZH6IIJ26ODKAMLH0" localSheetId="16" hidden="1">#REF!</definedName>
    <definedName name="BExEWCDQPJ7PZH6IIJ26ODKAMLH0" localSheetId="5" hidden="1">#REF!</definedName>
    <definedName name="BExEWCDQPJ7PZH6IIJ26ODKAMLH0" localSheetId="8" hidden="1">#REF!</definedName>
    <definedName name="BExEWCDQPJ7PZH6IIJ26ODKAMLH0" localSheetId="17" hidden="1">#REF!</definedName>
    <definedName name="BExEWCDQPJ7PZH6IIJ26ODKAMLH0" localSheetId="6" hidden="1">#REF!</definedName>
    <definedName name="BExEWCDQPJ7PZH6IIJ26ODKAMLH0" localSheetId="1" hidden="1">#REF!</definedName>
    <definedName name="BExEWCDQPJ7PZH6IIJ26ODKAMLH0" localSheetId="12" hidden="1">#REF!</definedName>
    <definedName name="BExEWCDQPJ7PZH6IIJ26ODKAMLH0" localSheetId="4" hidden="1">#REF!</definedName>
    <definedName name="BExEWCDQPJ7PZH6IIJ26ODKAMLH0" localSheetId="13" hidden="1">#REF!</definedName>
    <definedName name="BExEWCDQPJ7PZH6IIJ26ODKAMLH0" localSheetId="18" hidden="1">#REF!</definedName>
    <definedName name="BExEWCDQPJ7PZH6IIJ26ODKAMLH0" hidden="1">#REF!</definedName>
    <definedName name="BExEWNBGQS1U2LW3W84T4LSJ9K00" hidden="1">'[2]Reco Sheet for Fcast'!$F$15</definedName>
    <definedName name="BExEWO7STL7HNZSTY8VQBPTX1WK6" hidden="1">'[2]Reco Sheet for Fcast'!$I$11:$J$11</definedName>
    <definedName name="BExEWQ0M1N3KMKTDJ73H10QSG4W1" hidden="1">'[2]Reco Sheet for Fcast'!$H$2:$I$2</definedName>
    <definedName name="BExEX85F3OSW8NSCYGYPS9372Z1Q" hidden="1">'[2]Reco Sheet for Fcast'!$H$2:$I$2</definedName>
    <definedName name="BExEX9HWY2G6928ZVVVQF77QCM2C" localSheetId="3" hidden="1">'[3]AMI P &amp; L'!#REF!</definedName>
    <definedName name="BExEX9HWY2G6928ZVVVQF77QCM2C" localSheetId="10" hidden="1">'[3]AMI P &amp; L'!#REF!</definedName>
    <definedName name="BExEX9HWY2G6928ZVVVQF77QCM2C" localSheetId="9" hidden="1">'[3]AMI P &amp; L'!#REF!</definedName>
    <definedName name="BExEX9HWY2G6928ZVVVQF77QCM2C" localSheetId="14" hidden="1">'[3]AMI P &amp; L'!#REF!</definedName>
    <definedName name="BExEX9HWY2G6928ZVVVQF77QCM2C" localSheetId="16" hidden="1">'[3]AMI P &amp; L'!#REF!</definedName>
    <definedName name="BExEX9HWY2G6928ZVVVQF77QCM2C" localSheetId="5" hidden="1">'[3]AMI P &amp; L'!#REF!</definedName>
    <definedName name="BExEX9HWY2G6928ZVVVQF77QCM2C" localSheetId="8" hidden="1">'[3]AMI P &amp; L'!#REF!</definedName>
    <definedName name="BExEX9HWY2G6928ZVVVQF77QCM2C" localSheetId="17" hidden="1">'[3]AMI P &amp; L'!#REF!</definedName>
    <definedName name="BExEX9HWY2G6928ZVVVQF77QCM2C" localSheetId="6" hidden="1">'[3]AMI P &amp; L'!#REF!</definedName>
    <definedName name="BExEX9HWY2G6928ZVVVQF77QCM2C" localSheetId="1" hidden="1">'[3]AMI P &amp; L'!#REF!</definedName>
    <definedName name="BExEX9HWY2G6928ZVVVQF77QCM2C" localSheetId="12" hidden="1">'[3]AMI P &amp; L'!#REF!</definedName>
    <definedName name="BExEX9HWY2G6928ZVVVQF77QCM2C" localSheetId="4" hidden="1">'[3]AMI P &amp; L'!#REF!</definedName>
    <definedName name="BExEX9HWY2G6928ZVVVQF77QCM2C" localSheetId="13" hidden="1">'[3]AMI P &amp; L'!#REF!</definedName>
    <definedName name="BExEX9HWY2G6928ZVVVQF77QCM2C" localSheetId="18" hidden="1">'[3]AMI P &amp; L'!#REF!</definedName>
    <definedName name="BExEX9HWY2G6928ZVVVQF77QCM2C" hidden="1">'[3]AMI P &amp; L'!#REF!</definedName>
    <definedName name="BExEXBQWAYKMVBRJRHB8PFCSYFVN" hidden="1">'[2]Reco Sheet for Fcast'!$I$10:$J$10</definedName>
    <definedName name="BExEXRBZ0DI9E2UFLLKYWGN66B61" localSheetId="3" hidden="1">'[3]AMI P &amp; L'!#REF!</definedName>
    <definedName name="BExEXRBZ0DI9E2UFLLKYWGN66B61" localSheetId="10" hidden="1">'[3]AMI P &amp; L'!#REF!</definedName>
    <definedName name="BExEXRBZ0DI9E2UFLLKYWGN66B61" localSheetId="9" hidden="1">'[3]AMI P &amp; L'!#REF!</definedName>
    <definedName name="BExEXRBZ0DI9E2UFLLKYWGN66B61" localSheetId="14" hidden="1">'[3]AMI P &amp; L'!#REF!</definedName>
    <definedName name="BExEXRBZ0DI9E2UFLLKYWGN66B61" localSheetId="16" hidden="1">'[3]AMI P &amp; L'!#REF!</definedName>
    <definedName name="BExEXRBZ0DI9E2UFLLKYWGN66B61" localSheetId="5" hidden="1">'[3]AMI P &amp; L'!#REF!</definedName>
    <definedName name="BExEXRBZ0DI9E2UFLLKYWGN66B61" localSheetId="8" hidden="1">'[3]AMI P &amp; L'!#REF!</definedName>
    <definedName name="BExEXRBZ0DI9E2UFLLKYWGN66B61" localSheetId="17" hidden="1">'[3]AMI P &amp; L'!#REF!</definedName>
    <definedName name="BExEXRBZ0DI9E2UFLLKYWGN66B61" localSheetId="6" hidden="1">'[3]AMI P &amp; L'!#REF!</definedName>
    <definedName name="BExEXRBZ0DI9E2UFLLKYWGN66B61" localSheetId="1" hidden="1">'[3]AMI P &amp; L'!#REF!</definedName>
    <definedName name="BExEXRBZ0DI9E2UFLLKYWGN66B61" localSheetId="12" hidden="1">'[3]AMI P &amp; L'!#REF!</definedName>
    <definedName name="BExEXRBZ0DI9E2UFLLKYWGN66B61" localSheetId="4" hidden="1">'[3]AMI P &amp; L'!#REF!</definedName>
    <definedName name="BExEXRBZ0DI9E2UFLLKYWGN66B61" localSheetId="13" hidden="1">'[3]AMI P &amp; L'!#REF!</definedName>
    <definedName name="BExEXRBZ0DI9E2UFLLKYWGN66B61" localSheetId="18" hidden="1">'[3]AMI P &amp; L'!#REF!</definedName>
    <definedName name="BExEXRBZ0DI9E2UFLLKYWGN66B61" hidden="1">'[3]AMI P &amp; L'!#REF!</definedName>
    <definedName name="BExEYLG9FL9V1JPPNZ3FUDNSEJ4V" hidden="1">'[2]Reco Sheet for Fcast'!$I$10:$J$10</definedName>
    <definedName name="BExEYMSPJ8NAM530KGLCIZKRIZQ2" localSheetId="3" hidden="1">#REF!</definedName>
    <definedName name="BExEYMSPJ8NAM530KGLCIZKRIZQ2" localSheetId="10" hidden="1">#REF!</definedName>
    <definedName name="BExEYMSPJ8NAM530KGLCIZKRIZQ2" localSheetId="9" hidden="1">#REF!</definedName>
    <definedName name="BExEYMSPJ8NAM530KGLCIZKRIZQ2" localSheetId="14" hidden="1">#REF!</definedName>
    <definedName name="BExEYMSPJ8NAM530KGLCIZKRIZQ2" localSheetId="16" hidden="1">#REF!</definedName>
    <definedName name="BExEYMSPJ8NAM530KGLCIZKRIZQ2" localSheetId="5" hidden="1">#REF!</definedName>
    <definedName name="BExEYMSPJ8NAM530KGLCIZKRIZQ2" localSheetId="8" hidden="1">#REF!</definedName>
    <definedName name="BExEYMSPJ8NAM530KGLCIZKRIZQ2" localSheetId="17" hidden="1">#REF!</definedName>
    <definedName name="BExEYMSPJ8NAM530KGLCIZKRIZQ2" localSheetId="6" hidden="1">#REF!</definedName>
    <definedName name="BExEYMSPJ8NAM530KGLCIZKRIZQ2" localSheetId="1" hidden="1">#REF!</definedName>
    <definedName name="BExEYMSPJ8NAM530KGLCIZKRIZQ2" localSheetId="12" hidden="1">#REF!</definedName>
    <definedName name="BExEYMSPJ8NAM530KGLCIZKRIZQ2" localSheetId="4" hidden="1">#REF!</definedName>
    <definedName name="BExEYMSPJ8NAM530KGLCIZKRIZQ2" localSheetId="13" hidden="1">#REF!</definedName>
    <definedName name="BExEYMSPJ8NAM530KGLCIZKRIZQ2" localSheetId="18" hidden="1">#REF!</definedName>
    <definedName name="BExEYMSPJ8NAM530KGLCIZKRIZQ2" hidden="1">#REF!</definedName>
    <definedName name="BExEYOW8C1B3OUUCIGEC7L8OOW1Z" hidden="1">'[2]Reco Sheet for Fcast'!$G$2:$H$2</definedName>
    <definedName name="BExEYUQJXZT6N5HJH8ACJF6SRWEE" hidden="1">'[2]Reco Sheet for Fcast'!$I$6:$J$6</definedName>
    <definedName name="BExEZ1S6VZCG01ZPLBSS9Z1SBOJ2" hidden="1">'[2]Reco Sheet for Fcast'!$I$10:$J$10</definedName>
    <definedName name="BExEZ1S7T9NR9JGWF19512ER0YC0" localSheetId="3" hidden="1">#REF!</definedName>
    <definedName name="BExEZ1S7T9NR9JGWF19512ER0YC0" localSheetId="10" hidden="1">#REF!</definedName>
    <definedName name="BExEZ1S7T9NR9JGWF19512ER0YC0" localSheetId="9" hidden="1">#REF!</definedName>
    <definedName name="BExEZ1S7T9NR9JGWF19512ER0YC0" localSheetId="14" hidden="1">#REF!</definedName>
    <definedName name="BExEZ1S7T9NR9JGWF19512ER0YC0" localSheetId="16" hidden="1">#REF!</definedName>
    <definedName name="BExEZ1S7T9NR9JGWF19512ER0YC0" localSheetId="5" hidden="1">#REF!</definedName>
    <definedName name="BExEZ1S7T9NR9JGWF19512ER0YC0" localSheetId="8" hidden="1">#REF!</definedName>
    <definedName name="BExEZ1S7T9NR9JGWF19512ER0YC0" localSheetId="17" hidden="1">#REF!</definedName>
    <definedName name="BExEZ1S7T9NR9JGWF19512ER0YC0" localSheetId="6" hidden="1">#REF!</definedName>
    <definedName name="BExEZ1S7T9NR9JGWF19512ER0YC0" localSheetId="1" hidden="1">#REF!</definedName>
    <definedName name="BExEZ1S7T9NR9JGWF19512ER0YC0" localSheetId="12" hidden="1">#REF!</definedName>
    <definedName name="BExEZ1S7T9NR9JGWF19512ER0YC0" localSheetId="4" hidden="1">#REF!</definedName>
    <definedName name="BExEZ1S7T9NR9JGWF19512ER0YC0" localSheetId="13" hidden="1">#REF!</definedName>
    <definedName name="BExEZ1S7T9NR9JGWF19512ER0YC0" localSheetId="18" hidden="1">#REF!</definedName>
    <definedName name="BExEZ1S7T9NR9JGWF19512ER0YC0" hidden="1">#REF!</definedName>
    <definedName name="BExEZGBFNJR8DLPN0V11AU22L6WY" hidden="1">'[2]Reco Sheet for Fcast'!$I$9:$J$9</definedName>
    <definedName name="BExEZM0KKJJF7WB3ZTYQ6Y00HDUP" localSheetId="3" hidden="1">#REF!</definedName>
    <definedName name="BExEZM0KKJJF7WB3ZTYQ6Y00HDUP" localSheetId="10" hidden="1">#REF!</definedName>
    <definedName name="BExEZM0KKJJF7WB3ZTYQ6Y00HDUP" localSheetId="9" hidden="1">#REF!</definedName>
    <definedName name="BExEZM0KKJJF7WB3ZTYQ6Y00HDUP" localSheetId="14" hidden="1">#REF!</definedName>
    <definedName name="BExEZM0KKJJF7WB3ZTYQ6Y00HDUP" localSheetId="16" hidden="1">#REF!</definedName>
    <definedName name="BExEZM0KKJJF7WB3ZTYQ6Y00HDUP" localSheetId="5" hidden="1">#REF!</definedName>
    <definedName name="BExEZM0KKJJF7WB3ZTYQ6Y00HDUP" localSheetId="8" hidden="1">#REF!</definedName>
    <definedName name="BExEZM0KKJJF7WB3ZTYQ6Y00HDUP" localSheetId="17" hidden="1">#REF!</definedName>
    <definedName name="BExEZM0KKJJF7WB3ZTYQ6Y00HDUP" localSheetId="6" hidden="1">#REF!</definedName>
    <definedName name="BExEZM0KKJJF7WB3ZTYQ6Y00HDUP" localSheetId="1" hidden="1">#REF!</definedName>
    <definedName name="BExEZM0KKJJF7WB3ZTYQ6Y00HDUP" localSheetId="12" hidden="1">#REF!</definedName>
    <definedName name="BExEZM0KKJJF7WB3ZTYQ6Y00HDUP" localSheetId="4" hidden="1">#REF!</definedName>
    <definedName name="BExEZM0KKJJF7WB3ZTYQ6Y00HDUP" localSheetId="13" hidden="1">#REF!</definedName>
    <definedName name="BExEZM0KKJJF7WB3ZTYQ6Y00HDUP" localSheetId="18" hidden="1">#REF!</definedName>
    <definedName name="BExEZM0KKJJF7WB3ZTYQ6Y00HDUP" hidden="1">#REF!</definedName>
    <definedName name="BExEZWNIZ06IIMDYQSV4BSTCR7UN" hidden="1">'[2]Reco Sheet for Fcast'!$F$11:$G$11</definedName>
    <definedName name="BExEZXEG4TM0ZW3671Q0LLO7NEJS" localSheetId="3" hidden="1">#REF!</definedName>
    <definedName name="BExEZXEG4TM0ZW3671Q0LLO7NEJS" localSheetId="10" hidden="1">#REF!</definedName>
    <definedName name="BExEZXEG4TM0ZW3671Q0LLO7NEJS" localSheetId="9" hidden="1">#REF!</definedName>
    <definedName name="BExEZXEG4TM0ZW3671Q0LLO7NEJS" localSheetId="14" hidden="1">#REF!</definedName>
    <definedName name="BExEZXEG4TM0ZW3671Q0LLO7NEJS" localSheetId="16" hidden="1">#REF!</definedName>
    <definedName name="BExEZXEG4TM0ZW3671Q0LLO7NEJS" localSheetId="5" hidden="1">#REF!</definedName>
    <definedName name="BExEZXEG4TM0ZW3671Q0LLO7NEJS" localSheetId="8" hidden="1">#REF!</definedName>
    <definedName name="BExEZXEG4TM0ZW3671Q0LLO7NEJS" localSheetId="17" hidden="1">#REF!</definedName>
    <definedName name="BExEZXEG4TM0ZW3671Q0LLO7NEJS" localSheetId="6" hidden="1">#REF!</definedName>
    <definedName name="BExEZXEG4TM0ZW3671Q0LLO7NEJS" localSheetId="1" hidden="1">#REF!</definedName>
    <definedName name="BExEZXEG4TM0ZW3671Q0LLO7NEJS" localSheetId="12" hidden="1">#REF!</definedName>
    <definedName name="BExEZXEG4TM0ZW3671Q0LLO7NEJS" localSheetId="4" hidden="1">#REF!</definedName>
    <definedName name="BExEZXEG4TM0ZW3671Q0LLO7NEJS" localSheetId="13" hidden="1">#REF!</definedName>
    <definedName name="BExEZXEG4TM0ZW3671Q0LLO7NEJS" localSheetId="18" hidden="1">#REF!</definedName>
    <definedName name="BExEZXEG4TM0ZW3671Q0LLO7NEJS" hidden="1">#REF!</definedName>
    <definedName name="BExF02Y3V3QEPO2XLDSK47APK9XJ" hidden="1">'[2]Reco Sheet for Fcast'!$G$2</definedName>
    <definedName name="BExF09OS91RT7N7IW8JLMZ121ZP3" hidden="1">'[2]Reco Sheet for Fcast'!$I$7:$J$7</definedName>
    <definedName name="BExF0C8L8MPMMA1XQ6J8H8CEDPJ9" hidden="1">'[2]Reco Sheet for Fcast'!$F$6:$G$6</definedName>
    <definedName name="BExF0LOEHV42P2DV7QL8O7HOQ3N9" hidden="1">'[2]Reco Sheet for Fcast'!$F$11:$G$11</definedName>
    <definedName name="BExF0WRM9VO25RLSO03ZOCE8H7K5" hidden="1">'[2]Reco Sheet for Fcast'!$H$2:$I$2</definedName>
    <definedName name="BExF0YEVOP1GW6ETJGOVIA7BKBX3" localSheetId="3" hidden="1">#REF!</definedName>
    <definedName name="BExF0YEVOP1GW6ETJGOVIA7BKBX3" localSheetId="10" hidden="1">#REF!</definedName>
    <definedName name="BExF0YEVOP1GW6ETJGOVIA7BKBX3" localSheetId="9" hidden="1">#REF!</definedName>
    <definedName name="BExF0YEVOP1GW6ETJGOVIA7BKBX3" localSheetId="14" hidden="1">#REF!</definedName>
    <definedName name="BExF0YEVOP1GW6ETJGOVIA7BKBX3" localSheetId="16" hidden="1">#REF!</definedName>
    <definedName name="BExF0YEVOP1GW6ETJGOVIA7BKBX3" localSheetId="5" hidden="1">#REF!</definedName>
    <definedName name="BExF0YEVOP1GW6ETJGOVIA7BKBX3" localSheetId="8" hidden="1">#REF!</definedName>
    <definedName name="BExF0YEVOP1GW6ETJGOVIA7BKBX3" localSheetId="17" hidden="1">#REF!</definedName>
    <definedName name="BExF0YEVOP1GW6ETJGOVIA7BKBX3" localSheetId="6" hidden="1">#REF!</definedName>
    <definedName name="BExF0YEVOP1GW6ETJGOVIA7BKBX3" localSheetId="1" hidden="1">#REF!</definedName>
    <definedName name="BExF0YEVOP1GW6ETJGOVIA7BKBX3" localSheetId="12" hidden="1">#REF!</definedName>
    <definedName name="BExF0YEVOP1GW6ETJGOVIA7BKBX3" localSheetId="4" hidden="1">#REF!</definedName>
    <definedName name="BExF0YEVOP1GW6ETJGOVIA7BKBX3" localSheetId="13" hidden="1">#REF!</definedName>
    <definedName name="BExF0YEVOP1GW6ETJGOVIA7BKBX3" localSheetId="18" hidden="1">#REF!</definedName>
    <definedName name="BExF0YEVOP1GW6ETJGOVIA7BKBX3" hidden="1">#REF!</definedName>
    <definedName name="BExF0ZRI7W4RSLIDLHTSM0AWXO3S" localSheetId="3" hidden="1">'[3]AMI P &amp; L'!#REF!</definedName>
    <definedName name="BExF0ZRI7W4RSLIDLHTSM0AWXO3S" localSheetId="10" hidden="1">'[3]AMI P &amp; L'!#REF!</definedName>
    <definedName name="BExF0ZRI7W4RSLIDLHTSM0AWXO3S" localSheetId="9" hidden="1">'[3]AMI P &amp; L'!#REF!</definedName>
    <definedName name="BExF0ZRI7W4RSLIDLHTSM0AWXO3S" localSheetId="14" hidden="1">'[3]AMI P &amp; L'!#REF!</definedName>
    <definedName name="BExF0ZRI7W4RSLIDLHTSM0AWXO3S" localSheetId="16" hidden="1">'[3]AMI P &amp; L'!#REF!</definedName>
    <definedName name="BExF0ZRI7W4RSLIDLHTSM0AWXO3S" localSheetId="5" hidden="1">'[3]AMI P &amp; L'!#REF!</definedName>
    <definedName name="BExF0ZRI7W4RSLIDLHTSM0AWXO3S" localSheetId="8" hidden="1">'[3]AMI P &amp; L'!#REF!</definedName>
    <definedName name="BExF0ZRI7W4RSLIDLHTSM0AWXO3S" localSheetId="17" hidden="1">'[3]AMI P &amp; L'!#REF!</definedName>
    <definedName name="BExF0ZRI7W4RSLIDLHTSM0AWXO3S" localSheetId="6" hidden="1">'[3]AMI P &amp; L'!#REF!</definedName>
    <definedName name="BExF0ZRI7W4RSLIDLHTSM0AWXO3S" localSheetId="1" hidden="1">'[3]AMI P &amp; L'!#REF!</definedName>
    <definedName name="BExF0ZRI7W4RSLIDLHTSM0AWXO3S" localSheetId="12" hidden="1">'[3]AMI P &amp; L'!#REF!</definedName>
    <definedName name="BExF0ZRI7W4RSLIDLHTSM0AWXO3S" localSheetId="4" hidden="1">'[3]AMI P &amp; L'!#REF!</definedName>
    <definedName name="BExF0ZRI7W4RSLIDLHTSM0AWXO3S" localSheetId="13" hidden="1">'[3]AMI P &amp; L'!#REF!</definedName>
    <definedName name="BExF0ZRI7W4RSLIDLHTSM0AWXO3S" localSheetId="18" hidden="1">'[3]AMI P &amp; L'!#REF!</definedName>
    <definedName name="BExF0ZRI7W4RSLIDLHTSM0AWXO3S" hidden="1">'[3]AMI P &amp; L'!#REF!</definedName>
    <definedName name="BExF19CT3MMZZ2T5EWMDNG3UOJ01" hidden="1">'[2]Reco Sheet for Fcast'!$I$9:$J$9</definedName>
    <definedName name="BExF1M38U6NX17YJA8YU359B5Z4M" hidden="1">'[2]Reco Sheet for Fcast'!$I$10:$J$10</definedName>
    <definedName name="BExF1MU4W3NPEY0OHRDWP5IANCBB" hidden="1">'[2]Reco Sheet for Fcast'!$I$10:$J$10</definedName>
    <definedName name="BExF1MZN8MWMOKOARHJ1QAF9HPGT" hidden="1">'[2]Reco Sheet for Fcast'!$F$8:$G$8</definedName>
    <definedName name="BExF1UHD1URZND0VTZ5BY2FRCCF7" localSheetId="3" hidden="1">#REF!</definedName>
    <definedName name="BExF1UHD1URZND0VTZ5BY2FRCCF7" localSheetId="10" hidden="1">#REF!</definedName>
    <definedName name="BExF1UHD1URZND0VTZ5BY2FRCCF7" localSheetId="9" hidden="1">#REF!</definedName>
    <definedName name="BExF1UHD1URZND0VTZ5BY2FRCCF7" localSheetId="14" hidden="1">#REF!</definedName>
    <definedName name="BExF1UHD1URZND0VTZ5BY2FRCCF7" localSheetId="16" hidden="1">#REF!</definedName>
    <definedName name="BExF1UHD1URZND0VTZ5BY2FRCCF7" localSheetId="5" hidden="1">#REF!</definedName>
    <definedName name="BExF1UHD1URZND0VTZ5BY2FRCCF7" localSheetId="8" hidden="1">#REF!</definedName>
    <definedName name="BExF1UHD1URZND0VTZ5BY2FRCCF7" localSheetId="17" hidden="1">#REF!</definedName>
    <definedName name="BExF1UHD1URZND0VTZ5BY2FRCCF7" localSheetId="6" hidden="1">#REF!</definedName>
    <definedName name="BExF1UHD1URZND0VTZ5BY2FRCCF7" localSheetId="1" hidden="1">#REF!</definedName>
    <definedName name="BExF1UHD1URZND0VTZ5BY2FRCCF7" localSheetId="12" hidden="1">#REF!</definedName>
    <definedName name="BExF1UHD1URZND0VTZ5BY2FRCCF7" localSheetId="4" hidden="1">#REF!</definedName>
    <definedName name="BExF1UHD1URZND0VTZ5BY2FRCCF7" localSheetId="13" hidden="1">#REF!</definedName>
    <definedName name="BExF1UHD1URZND0VTZ5BY2FRCCF7" localSheetId="18" hidden="1">#REF!</definedName>
    <definedName name="BExF1UHD1URZND0VTZ5BY2FRCCF7" hidden="1">#REF!</definedName>
    <definedName name="BExF1US4ZIQYSU5LBFYNRA9N0K2O" hidden="1">'[2]Reco Sheet for Fcast'!$I$9:$J$9</definedName>
    <definedName name="BExF2CWZN6E87RGTBMD4YQI2QT7R" hidden="1">'[2]Reco Sheet for Fcast'!$F$10:$G$10</definedName>
    <definedName name="BExF2DYO1WQ7GMXSTAQRDBW1NSFG" hidden="1">'[2]Reco Sheet for Fcast'!$F$9:$G$9</definedName>
    <definedName name="BExF2LWJ8M4NGGKOIOZBJ3TPKQMD" localSheetId="3" hidden="1">#REF!</definedName>
    <definedName name="BExF2LWJ8M4NGGKOIOZBJ3TPKQMD" localSheetId="10" hidden="1">#REF!</definedName>
    <definedName name="BExF2LWJ8M4NGGKOIOZBJ3TPKQMD" localSheetId="9" hidden="1">#REF!</definedName>
    <definedName name="BExF2LWJ8M4NGGKOIOZBJ3TPKQMD" localSheetId="14" hidden="1">#REF!</definedName>
    <definedName name="BExF2LWJ8M4NGGKOIOZBJ3TPKQMD" localSheetId="16" hidden="1">#REF!</definedName>
    <definedName name="BExF2LWJ8M4NGGKOIOZBJ3TPKQMD" localSheetId="5" hidden="1">#REF!</definedName>
    <definedName name="BExF2LWJ8M4NGGKOIOZBJ3TPKQMD" localSheetId="8" hidden="1">#REF!</definedName>
    <definedName name="BExF2LWJ8M4NGGKOIOZBJ3TPKQMD" localSheetId="17" hidden="1">#REF!</definedName>
    <definedName name="BExF2LWJ8M4NGGKOIOZBJ3TPKQMD" localSheetId="6" hidden="1">#REF!</definedName>
    <definedName name="BExF2LWJ8M4NGGKOIOZBJ3TPKQMD" localSheetId="1" hidden="1">#REF!</definedName>
    <definedName name="BExF2LWJ8M4NGGKOIOZBJ3TPKQMD" localSheetId="12" hidden="1">#REF!</definedName>
    <definedName name="BExF2LWJ8M4NGGKOIOZBJ3TPKQMD" localSheetId="4" hidden="1">#REF!</definedName>
    <definedName name="BExF2LWJ8M4NGGKOIOZBJ3TPKQMD" localSheetId="13" hidden="1">#REF!</definedName>
    <definedName name="BExF2LWJ8M4NGGKOIOZBJ3TPKQMD" localSheetId="18" hidden="1">#REF!</definedName>
    <definedName name="BExF2LWJ8M4NGGKOIOZBJ3TPKQMD" hidden="1">#REF!</definedName>
    <definedName name="BExF2MSWNUY9Z6BZJQZ538PPTION" hidden="1">'[2]Reco Sheet for Fcast'!$I$6:$J$6</definedName>
    <definedName name="BExF2QZYWHTYGUTTXR15CKCV3LS7" hidden="1">'[2]Reco Sheet for Fcast'!$F$11:$G$11</definedName>
    <definedName name="BExF2T8Y6TSJ74RMSZOA9CEH4OZ6" hidden="1">'[2]Reco Sheet for Fcast'!$I$2</definedName>
    <definedName name="BExF31N3YM4F37EOOY8M8VI1KXN8" hidden="1">'[2]Reco Sheet for Fcast'!$F$9:$G$9</definedName>
    <definedName name="BExF37C1YKBT79Z9SOJAG5MXQGTU" hidden="1">'[2]Reco Sheet for Fcast'!$F$15</definedName>
    <definedName name="BExF382XL4A8VTMCPJY3C5IWNXCC" localSheetId="3" hidden="1">#REF!</definedName>
    <definedName name="BExF382XL4A8VTMCPJY3C5IWNXCC" localSheetId="10" hidden="1">#REF!</definedName>
    <definedName name="BExF382XL4A8VTMCPJY3C5IWNXCC" localSheetId="9" hidden="1">#REF!</definedName>
    <definedName name="BExF382XL4A8VTMCPJY3C5IWNXCC" localSheetId="14" hidden="1">#REF!</definedName>
    <definedName name="BExF382XL4A8VTMCPJY3C5IWNXCC" localSheetId="16" hidden="1">#REF!</definedName>
    <definedName name="BExF382XL4A8VTMCPJY3C5IWNXCC" localSheetId="5" hidden="1">#REF!</definedName>
    <definedName name="BExF382XL4A8VTMCPJY3C5IWNXCC" localSheetId="8" hidden="1">#REF!</definedName>
    <definedName name="BExF382XL4A8VTMCPJY3C5IWNXCC" localSheetId="17" hidden="1">#REF!</definedName>
    <definedName name="BExF382XL4A8VTMCPJY3C5IWNXCC" localSheetId="6" hidden="1">#REF!</definedName>
    <definedName name="BExF382XL4A8VTMCPJY3C5IWNXCC" localSheetId="1" hidden="1">#REF!</definedName>
    <definedName name="BExF382XL4A8VTMCPJY3C5IWNXCC" localSheetId="12" hidden="1">#REF!</definedName>
    <definedName name="BExF382XL4A8VTMCPJY3C5IWNXCC" localSheetId="4" hidden="1">#REF!</definedName>
    <definedName name="BExF382XL4A8VTMCPJY3C5IWNXCC" localSheetId="13" hidden="1">#REF!</definedName>
    <definedName name="BExF382XL4A8VTMCPJY3C5IWNXCC" localSheetId="18" hidden="1">#REF!</definedName>
    <definedName name="BExF382XL4A8VTMCPJY3C5IWNXCC" hidden="1">#REF!</definedName>
    <definedName name="BExF3A6HPA6DGYALZNHHJPMCUYZR" hidden="1">'[2]Reco Sheet for Fcast'!$F$8:$G$8</definedName>
    <definedName name="BExF3I9T44X7DV9HHV51DVDDPPZG" hidden="1">'[2]Reco Sheet for Fcast'!$K$2</definedName>
    <definedName name="BExF3JMFX5DILOIFUDIO1HZUK875" hidden="1">'[2]Reco Sheet for Fcast'!$H$2:$I$2</definedName>
    <definedName name="BExF3NTC4BGZEM6B87TCFX277QCS" localSheetId="3" hidden="1">'[3]AMI P &amp; L'!#REF!</definedName>
    <definedName name="BExF3NTC4BGZEM6B87TCFX277QCS" localSheetId="10" hidden="1">'[3]AMI P &amp; L'!#REF!</definedName>
    <definedName name="BExF3NTC4BGZEM6B87TCFX277QCS" localSheetId="9" hidden="1">'[3]AMI P &amp; L'!#REF!</definedName>
    <definedName name="BExF3NTC4BGZEM6B87TCFX277QCS" localSheetId="14" hidden="1">'[3]AMI P &amp; L'!#REF!</definedName>
    <definedName name="BExF3NTC4BGZEM6B87TCFX277QCS" localSheetId="16" hidden="1">'[3]AMI P &amp; L'!#REF!</definedName>
    <definedName name="BExF3NTC4BGZEM6B87TCFX277QCS" localSheetId="5" hidden="1">'[3]AMI P &amp; L'!#REF!</definedName>
    <definedName name="BExF3NTC4BGZEM6B87TCFX277QCS" localSheetId="8" hidden="1">'[3]AMI P &amp; L'!#REF!</definedName>
    <definedName name="BExF3NTC4BGZEM6B87TCFX277QCS" localSheetId="17" hidden="1">'[3]AMI P &amp; L'!#REF!</definedName>
    <definedName name="BExF3NTC4BGZEM6B87TCFX277QCS" localSheetId="6" hidden="1">'[3]AMI P &amp; L'!#REF!</definedName>
    <definedName name="BExF3NTC4BGZEM6B87TCFX277QCS" localSheetId="1" hidden="1">'[3]AMI P &amp; L'!#REF!</definedName>
    <definedName name="BExF3NTC4BGZEM6B87TCFX277QCS" localSheetId="12" hidden="1">'[3]AMI P &amp; L'!#REF!</definedName>
    <definedName name="BExF3NTC4BGZEM6B87TCFX277QCS" localSheetId="4" hidden="1">'[3]AMI P &amp; L'!#REF!</definedName>
    <definedName name="BExF3NTC4BGZEM6B87TCFX277QCS" localSheetId="13" hidden="1">'[3]AMI P &amp; L'!#REF!</definedName>
    <definedName name="BExF3NTC4BGZEM6B87TCFX277QCS" localSheetId="18" hidden="1">'[3]AMI P &amp; L'!#REF!</definedName>
    <definedName name="BExF3NTC4BGZEM6B87TCFX277QCS" hidden="1">'[3]AMI P &amp; L'!#REF!</definedName>
    <definedName name="BExF3Q7NI90WT31QHYSJDIG0LLLJ" hidden="1">'[2]Reco Sheet for Fcast'!$I$10:$J$10</definedName>
    <definedName name="BExF3QD55TIY1MSBSRK9TUJKBEWO" hidden="1">'[2]Reco Sheet for Fcast'!$H$2:$I$2</definedName>
    <definedName name="BExF3QD5AXW8T6FZ8O1C78NHR5C3" localSheetId="3" hidden="1">#REF!</definedName>
    <definedName name="BExF3QD5AXW8T6FZ8O1C78NHR5C3" localSheetId="10" hidden="1">#REF!</definedName>
    <definedName name="BExF3QD5AXW8T6FZ8O1C78NHR5C3" localSheetId="9" hidden="1">#REF!</definedName>
    <definedName name="BExF3QD5AXW8T6FZ8O1C78NHR5C3" localSheetId="14" hidden="1">#REF!</definedName>
    <definedName name="BExF3QD5AXW8T6FZ8O1C78NHR5C3" localSheetId="16" hidden="1">#REF!</definedName>
    <definedName name="BExF3QD5AXW8T6FZ8O1C78NHR5C3" localSheetId="5" hidden="1">#REF!</definedName>
    <definedName name="BExF3QD5AXW8T6FZ8O1C78NHR5C3" localSheetId="8" hidden="1">#REF!</definedName>
    <definedName name="BExF3QD5AXW8T6FZ8O1C78NHR5C3" localSheetId="17" hidden="1">#REF!</definedName>
    <definedName name="BExF3QD5AXW8T6FZ8O1C78NHR5C3" localSheetId="6" hidden="1">#REF!</definedName>
    <definedName name="BExF3QD5AXW8T6FZ8O1C78NHR5C3" localSheetId="1" hidden="1">#REF!</definedName>
    <definedName name="BExF3QD5AXW8T6FZ8O1C78NHR5C3" localSheetId="12" hidden="1">#REF!</definedName>
    <definedName name="BExF3QD5AXW8T6FZ8O1C78NHR5C3" localSheetId="4" hidden="1">#REF!</definedName>
    <definedName name="BExF3QD5AXW8T6FZ8O1C78NHR5C3" localSheetId="13" hidden="1">#REF!</definedName>
    <definedName name="BExF3QD5AXW8T6FZ8O1C78NHR5C3" localSheetId="18" hidden="1">#REF!</definedName>
    <definedName name="BExF3QD5AXW8T6FZ8O1C78NHR5C3" hidden="1">#REF!</definedName>
    <definedName name="BExF3QT8J6RIF1L3R700MBSKIOKW" hidden="1">'[2]Reco Sheet for Fcast'!$F$11:$G$11</definedName>
    <definedName name="BExF41WFMNZ2YQ1KBKOBZWROKVHO" localSheetId="3" hidden="1">#REF!</definedName>
    <definedName name="BExF41WFMNZ2YQ1KBKOBZWROKVHO" localSheetId="10" hidden="1">#REF!</definedName>
    <definedName name="BExF41WFMNZ2YQ1KBKOBZWROKVHO" localSheetId="9" hidden="1">#REF!</definedName>
    <definedName name="BExF41WFMNZ2YQ1KBKOBZWROKVHO" localSheetId="14" hidden="1">#REF!</definedName>
    <definedName name="BExF41WFMNZ2YQ1KBKOBZWROKVHO" localSheetId="16" hidden="1">#REF!</definedName>
    <definedName name="BExF41WFMNZ2YQ1KBKOBZWROKVHO" localSheetId="5" hidden="1">#REF!</definedName>
    <definedName name="BExF41WFMNZ2YQ1KBKOBZWROKVHO" localSheetId="8" hidden="1">#REF!</definedName>
    <definedName name="BExF41WFMNZ2YQ1KBKOBZWROKVHO" localSheetId="17" hidden="1">#REF!</definedName>
    <definedName name="BExF41WFMNZ2YQ1KBKOBZWROKVHO" localSheetId="6" hidden="1">#REF!</definedName>
    <definedName name="BExF41WFMNZ2YQ1KBKOBZWROKVHO" localSheetId="1" hidden="1">#REF!</definedName>
    <definedName name="BExF41WFMNZ2YQ1KBKOBZWROKVHO" localSheetId="12" hidden="1">#REF!</definedName>
    <definedName name="BExF41WFMNZ2YQ1KBKOBZWROKVHO" localSheetId="4" hidden="1">#REF!</definedName>
    <definedName name="BExF41WFMNZ2YQ1KBKOBZWROKVHO" localSheetId="13" hidden="1">#REF!</definedName>
    <definedName name="BExF41WFMNZ2YQ1KBKOBZWROKVHO" localSheetId="18" hidden="1">#REF!</definedName>
    <definedName name="BExF41WFMNZ2YQ1KBKOBZWROKVHO" hidden="1">#REF!</definedName>
    <definedName name="BExF42SSBVPMLK2UB3B7FPEIY9TU" localSheetId="3" hidden="1">'[3]AMI P &amp; L'!#REF!</definedName>
    <definedName name="BExF42SSBVPMLK2UB3B7FPEIY9TU" localSheetId="10" hidden="1">'[3]AMI P &amp; L'!#REF!</definedName>
    <definedName name="BExF42SSBVPMLK2UB3B7FPEIY9TU" localSheetId="9" hidden="1">'[3]AMI P &amp; L'!#REF!</definedName>
    <definedName name="BExF42SSBVPMLK2UB3B7FPEIY9TU" localSheetId="14" hidden="1">'[3]AMI P &amp; L'!#REF!</definedName>
    <definedName name="BExF42SSBVPMLK2UB3B7FPEIY9TU" localSheetId="16" hidden="1">'[3]AMI P &amp; L'!#REF!</definedName>
    <definedName name="BExF42SSBVPMLK2UB3B7FPEIY9TU" localSheetId="5" hidden="1">'[3]AMI P &amp; L'!#REF!</definedName>
    <definedName name="BExF42SSBVPMLK2UB3B7FPEIY9TU" localSheetId="8" hidden="1">'[3]AMI P &amp; L'!#REF!</definedName>
    <definedName name="BExF42SSBVPMLK2UB3B7FPEIY9TU" localSheetId="17" hidden="1">'[3]AMI P &amp; L'!#REF!</definedName>
    <definedName name="BExF42SSBVPMLK2UB3B7FPEIY9TU" localSheetId="6" hidden="1">'[3]AMI P &amp; L'!#REF!</definedName>
    <definedName name="BExF42SSBVPMLK2UB3B7FPEIY9TU" localSheetId="1" hidden="1">'[3]AMI P &amp; L'!#REF!</definedName>
    <definedName name="BExF42SSBVPMLK2UB3B7FPEIY9TU" localSheetId="12" hidden="1">'[3]AMI P &amp; L'!#REF!</definedName>
    <definedName name="BExF42SSBVPMLK2UB3B7FPEIY9TU" localSheetId="4" hidden="1">'[3]AMI P &amp; L'!#REF!</definedName>
    <definedName name="BExF42SSBVPMLK2UB3B7FPEIY9TU" localSheetId="13" hidden="1">'[3]AMI P &amp; L'!#REF!</definedName>
    <definedName name="BExF42SSBVPMLK2UB3B7FPEIY9TU" localSheetId="18" hidden="1">'[3]AMI P &amp; L'!#REF!</definedName>
    <definedName name="BExF42SSBVPMLK2UB3B7FPEIY9TU" hidden="1">'[3]AMI P &amp; L'!#REF!</definedName>
    <definedName name="BExF4HXSWB50BKYPWA0HTT8W56H6" hidden="1">'[2]Reco Sheet for Fcast'!$I$10:$J$10</definedName>
    <definedName name="BExF4KHF04IWW4LQ95FHQPFE4Y9K" hidden="1">'[2]Reco Sheet for Fcast'!$I$8:$J$8</definedName>
    <definedName name="BExF4KXIG1XOE6UY0ICYSY5JDNTS" localSheetId="3" hidden="1">#REF!</definedName>
    <definedName name="BExF4KXIG1XOE6UY0ICYSY5JDNTS" localSheetId="10" hidden="1">#REF!</definedName>
    <definedName name="BExF4KXIG1XOE6UY0ICYSY5JDNTS" localSheetId="9" hidden="1">#REF!</definedName>
    <definedName name="BExF4KXIG1XOE6UY0ICYSY5JDNTS" localSheetId="14" hidden="1">#REF!</definedName>
    <definedName name="BExF4KXIG1XOE6UY0ICYSY5JDNTS" localSheetId="16" hidden="1">#REF!</definedName>
    <definedName name="BExF4KXIG1XOE6UY0ICYSY5JDNTS" localSheetId="5" hidden="1">#REF!</definedName>
    <definedName name="BExF4KXIG1XOE6UY0ICYSY5JDNTS" localSheetId="8" hidden="1">#REF!</definedName>
    <definedName name="BExF4KXIG1XOE6UY0ICYSY5JDNTS" localSheetId="17" hidden="1">#REF!</definedName>
    <definedName name="BExF4KXIG1XOE6UY0ICYSY5JDNTS" localSheetId="6" hidden="1">#REF!</definedName>
    <definedName name="BExF4KXIG1XOE6UY0ICYSY5JDNTS" localSheetId="1" hidden="1">#REF!</definedName>
    <definedName name="BExF4KXIG1XOE6UY0ICYSY5JDNTS" localSheetId="12" hidden="1">#REF!</definedName>
    <definedName name="BExF4KXIG1XOE6UY0ICYSY5JDNTS" localSheetId="4" hidden="1">#REF!</definedName>
    <definedName name="BExF4KXIG1XOE6UY0ICYSY5JDNTS" localSheetId="13" hidden="1">#REF!</definedName>
    <definedName name="BExF4KXIG1XOE6UY0ICYSY5JDNTS" localSheetId="18" hidden="1">#REF!</definedName>
    <definedName name="BExF4KXIG1XOE6UY0ICYSY5JDNTS" hidden="1">#REF!</definedName>
    <definedName name="BExF4MVQM5Y0QRDLDFSKWWTF709C" hidden="1">'[2]Reco Sheet for Fcast'!$I$8:$J$8</definedName>
    <definedName name="BExF4PVMZYV36E8HOYY06J81AMBI" localSheetId="3" hidden="1">'[3]AMI P &amp; L'!#REF!</definedName>
    <definedName name="BExF4PVMZYV36E8HOYY06J81AMBI" localSheetId="10" hidden="1">'[3]AMI P &amp; L'!#REF!</definedName>
    <definedName name="BExF4PVMZYV36E8HOYY06J81AMBI" localSheetId="9" hidden="1">'[3]AMI P &amp; L'!#REF!</definedName>
    <definedName name="BExF4PVMZYV36E8HOYY06J81AMBI" localSheetId="14" hidden="1">'[3]AMI P &amp; L'!#REF!</definedName>
    <definedName name="BExF4PVMZYV36E8HOYY06J81AMBI" localSheetId="16" hidden="1">'[3]AMI P &amp; L'!#REF!</definedName>
    <definedName name="BExF4PVMZYV36E8HOYY06J81AMBI" localSheetId="5" hidden="1">'[3]AMI P &amp; L'!#REF!</definedName>
    <definedName name="BExF4PVMZYV36E8HOYY06J81AMBI" localSheetId="8" hidden="1">'[3]AMI P &amp; L'!#REF!</definedName>
    <definedName name="BExF4PVMZYV36E8HOYY06J81AMBI" localSheetId="17" hidden="1">'[3]AMI P &amp; L'!#REF!</definedName>
    <definedName name="BExF4PVMZYV36E8HOYY06J81AMBI" localSheetId="6" hidden="1">'[3]AMI P &amp; L'!#REF!</definedName>
    <definedName name="BExF4PVMZYV36E8HOYY06J81AMBI" localSheetId="1" hidden="1">'[3]AMI P &amp; L'!#REF!</definedName>
    <definedName name="BExF4PVMZYV36E8HOYY06J81AMBI" localSheetId="12" hidden="1">'[3]AMI P &amp; L'!#REF!</definedName>
    <definedName name="BExF4PVMZYV36E8HOYY06J81AMBI" localSheetId="4" hidden="1">'[3]AMI P &amp; L'!#REF!</definedName>
    <definedName name="BExF4PVMZYV36E8HOYY06J81AMBI" localSheetId="13" hidden="1">'[3]AMI P &amp; L'!#REF!</definedName>
    <definedName name="BExF4PVMZYV36E8HOYY06J81AMBI" localSheetId="18" hidden="1">'[3]AMI P &amp; L'!#REF!</definedName>
    <definedName name="BExF4PVMZYV36E8HOYY06J81AMBI" hidden="1">'[3]AMI P &amp; L'!#REF!</definedName>
    <definedName name="BExF4SF9NEX1FZE9N8EXT89PM54D" hidden="1">'[2]Reco Sheet for Fcast'!$F$11:$G$11</definedName>
    <definedName name="BExF52GTGP8MHGII4KJ8TJGR8W8U" hidden="1">'[2]Reco Sheet for Fcast'!$H$2:$I$2</definedName>
    <definedName name="BExF57K7L3UC1I2FSAWURR4SN0UN" hidden="1">'[2]Reco Sheet for Fcast'!$I$10:$J$10</definedName>
    <definedName name="BExF5B5Q7SUPDSPIJOA1GNG17ZFD" localSheetId="3" hidden="1">#REF!</definedName>
    <definedName name="BExF5B5Q7SUPDSPIJOA1GNG17ZFD" localSheetId="10" hidden="1">#REF!</definedName>
    <definedName name="BExF5B5Q7SUPDSPIJOA1GNG17ZFD" localSheetId="9" hidden="1">#REF!</definedName>
    <definedName name="BExF5B5Q7SUPDSPIJOA1GNG17ZFD" localSheetId="14" hidden="1">#REF!</definedName>
    <definedName name="BExF5B5Q7SUPDSPIJOA1GNG17ZFD" localSheetId="16" hidden="1">#REF!</definedName>
    <definedName name="BExF5B5Q7SUPDSPIJOA1GNG17ZFD" localSheetId="5" hidden="1">#REF!</definedName>
    <definedName name="BExF5B5Q7SUPDSPIJOA1GNG17ZFD" localSheetId="8" hidden="1">#REF!</definedName>
    <definedName name="BExF5B5Q7SUPDSPIJOA1GNG17ZFD" localSheetId="17" hidden="1">#REF!</definedName>
    <definedName name="BExF5B5Q7SUPDSPIJOA1GNG17ZFD" localSheetId="6" hidden="1">#REF!</definedName>
    <definedName name="BExF5B5Q7SUPDSPIJOA1GNG17ZFD" localSheetId="1" hidden="1">#REF!</definedName>
    <definedName name="BExF5B5Q7SUPDSPIJOA1GNG17ZFD" localSheetId="12" hidden="1">#REF!</definedName>
    <definedName name="BExF5B5Q7SUPDSPIJOA1GNG17ZFD" localSheetId="4" hidden="1">#REF!</definedName>
    <definedName name="BExF5B5Q7SUPDSPIJOA1GNG17ZFD" localSheetId="13" hidden="1">#REF!</definedName>
    <definedName name="BExF5B5Q7SUPDSPIJOA1GNG17ZFD" localSheetId="18" hidden="1">#REF!</definedName>
    <definedName name="BExF5B5Q7SUPDSPIJOA1GNG17ZFD" hidden="1">#REF!</definedName>
    <definedName name="BExF5CCUNN10ODYNRYLTJ6DOSQA7" localSheetId="3" hidden="1">#REF!</definedName>
    <definedName name="BExF5CCUNN10ODYNRYLTJ6DOSQA7" localSheetId="10" hidden="1">#REF!</definedName>
    <definedName name="BExF5CCUNN10ODYNRYLTJ6DOSQA7" localSheetId="9" hidden="1">#REF!</definedName>
    <definedName name="BExF5CCUNN10ODYNRYLTJ6DOSQA7" localSheetId="14" hidden="1">#REF!</definedName>
    <definedName name="BExF5CCUNN10ODYNRYLTJ6DOSQA7" localSheetId="16" hidden="1">#REF!</definedName>
    <definedName name="BExF5CCUNN10ODYNRYLTJ6DOSQA7" localSheetId="5" hidden="1">#REF!</definedName>
    <definedName name="BExF5CCUNN10ODYNRYLTJ6DOSQA7" localSheetId="8" hidden="1">#REF!</definedName>
    <definedName name="BExF5CCUNN10ODYNRYLTJ6DOSQA7" localSheetId="17" hidden="1">#REF!</definedName>
    <definedName name="BExF5CCUNN10ODYNRYLTJ6DOSQA7" localSheetId="6" hidden="1">#REF!</definedName>
    <definedName name="BExF5CCUNN10ODYNRYLTJ6DOSQA7" localSheetId="1" hidden="1">#REF!</definedName>
    <definedName name="BExF5CCUNN10ODYNRYLTJ6DOSQA7" localSheetId="12" hidden="1">#REF!</definedName>
    <definedName name="BExF5CCUNN10ODYNRYLTJ6DOSQA7" localSheetId="4" hidden="1">#REF!</definedName>
    <definedName name="BExF5CCUNN10ODYNRYLTJ6DOSQA7" localSheetId="13" hidden="1">#REF!</definedName>
    <definedName name="BExF5CCUNN10ODYNRYLTJ6DOSQA7" localSheetId="18" hidden="1">#REF!</definedName>
    <definedName name="BExF5CCUNN10ODYNRYLTJ6DOSQA7" hidden="1">#REF!</definedName>
    <definedName name="BExF5HR2GFV7O8LKG9SJ4BY78LYA" hidden="1">'[2]Reco Sheet for Fcast'!$I$8:$J$8</definedName>
    <definedName name="BExF5ZFO2A29GHWR5ES64Z9OS16J" localSheetId="3" hidden="1">'[3]AMI P &amp; L'!#REF!</definedName>
    <definedName name="BExF5ZFO2A29GHWR5ES64Z9OS16J" localSheetId="10" hidden="1">'[3]AMI P &amp; L'!#REF!</definedName>
    <definedName name="BExF5ZFO2A29GHWR5ES64Z9OS16J" localSheetId="9" hidden="1">'[3]AMI P &amp; L'!#REF!</definedName>
    <definedName name="BExF5ZFO2A29GHWR5ES64Z9OS16J" localSheetId="14" hidden="1">'[3]AMI P &amp; L'!#REF!</definedName>
    <definedName name="BExF5ZFO2A29GHWR5ES64Z9OS16J" localSheetId="16" hidden="1">'[3]AMI P &amp; L'!#REF!</definedName>
    <definedName name="BExF5ZFO2A29GHWR5ES64Z9OS16J" localSheetId="5" hidden="1">'[3]AMI P &amp; L'!#REF!</definedName>
    <definedName name="BExF5ZFO2A29GHWR5ES64Z9OS16J" localSheetId="8" hidden="1">'[3]AMI P &amp; L'!#REF!</definedName>
    <definedName name="BExF5ZFO2A29GHWR5ES64Z9OS16J" localSheetId="17" hidden="1">'[3]AMI P &amp; L'!#REF!</definedName>
    <definedName name="BExF5ZFO2A29GHWR5ES64Z9OS16J" localSheetId="6" hidden="1">'[3]AMI P &amp; L'!#REF!</definedName>
    <definedName name="BExF5ZFO2A29GHWR5ES64Z9OS16J" localSheetId="1" hidden="1">'[3]AMI P &amp; L'!#REF!</definedName>
    <definedName name="BExF5ZFO2A29GHWR5ES64Z9OS16J" localSheetId="12" hidden="1">'[3]AMI P &amp; L'!#REF!</definedName>
    <definedName name="BExF5ZFO2A29GHWR5ES64Z9OS16J" localSheetId="4" hidden="1">'[3]AMI P &amp; L'!#REF!</definedName>
    <definedName name="BExF5ZFO2A29GHWR5ES64Z9OS16J" localSheetId="13" hidden="1">'[3]AMI P &amp; L'!#REF!</definedName>
    <definedName name="BExF5ZFO2A29GHWR5ES64Z9OS16J" localSheetId="18" hidden="1">'[3]AMI P &amp; L'!#REF!</definedName>
    <definedName name="BExF5ZFO2A29GHWR5ES64Z9OS16J" hidden="1">'[3]AMI P &amp; L'!#REF!</definedName>
    <definedName name="BExF63S045JO7H2ZJCBTBVH3SUIF" hidden="1">'[2]Reco Sheet for Fcast'!$I$11:$J$11</definedName>
    <definedName name="BExF642TEGTXCI9A61ZOONJCB0U1" hidden="1">'[2]Reco Sheet for Fcast'!$I$8:$J$8</definedName>
    <definedName name="BExF67O951CF8UJF3KBDNR0E83C1" localSheetId="3" hidden="1">'[3]AMI P &amp; L'!#REF!</definedName>
    <definedName name="BExF67O951CF8UJF3KBDNR0E83C1" localSheetId="10" hidden="1">'[3]AMI P &amp; L'!#REF!</definedName>
    <definedName name="BExF67O951CF8UJF3KBDNR0E83C1" localSheetId="9" hidden="1">'[3]AMI P &amp; L'!#REF!</definedName>
    <definedName name="BExF67O951CF8UJF3KBDNR0E83C1" localSheetId="14" hidden="1">'[3]AMI P &amp; L'!#REF!</definedName>
    <definedName name="BExF67O951CF8UJF3KBDNR0E83C1" localSheetId="16" hidden="1">'[3]AMI P &amp; L'!#REF!</definedName>
    <definedName name="BExF67O951CF8UJF3KBDNR0E83C1" localSheetId="5" hidden="1">'[3]AMI P &amp; L'!#REF!</definedName>
    <definedName name="BExF67O951CF8UJF3KBDNR0E83C1" localSheetId="8" hidden="1">'[3]AMI P &amp; L'!#REF!</definedName>
    <definedName name="BExF67O951CF8UJF3KBDNR0E83C1" localSheetId="17" hidden="1">'[3]AMI P &amp; L'!#REF!</definedName>
    <definedName name="BExF67O951CF8UJF3KBDNR0E83C1" localSheetId="6" hidden="1">'[3]AMI P &amp; L'!#REF!</definedName>
    <definedName name="BExF67O951CF8UJF3KBDNR0E83C1" localSheetId="1" hidden="1">'[3]AMI P &amp; L'!#REF!</definedName>
    <definedName name="BExF67O951CF8UJF3KBDNR0E83C1" localSheetId="12" hidden="1">'[3]AMI P &amp; L'!#REF!</definedName>
    <definedName name="BExF67O951CF8UJF3KBDNR0E83C1" localSheetId="4" hidden="1">'[3]AMI P &amp; L'!#REF!</definedName>
    <definedName name="BExF67O951CF8UJF3KBDNR0E83C1" localSheetId="13" hidden="1">'[3]AMI P &amp; L'!#REF!</definedName>
    <definedName name="BExF67O951CF8UJF3KBDNR0E83C1" localSheetId="18" hidden="1">'[3]AMI P &amp; L'!#REF!</definedName>
    <definedName name="BExF67O951CF8UJF3KBDNR0E83C1" hidden="1">'[3]AMI P &amp; L'!#REF!</definedName>
    <definedName name="BExF690Y20C503FDB3JYBPHX2VD1" localSheetId="3" hidden="1">#REF!</definedName>
    <definedName name="BExF690Y20C503FDB3JYBPHX2VD1" localSheetId="10" hidden="1">#REF!</definedName>
    <definedName name="BExF690Y20C503FDB3JYBPHX2VD1" localSheetId="9" hidden="1">#REF!</definedName>
    <definedName name="BExF690Y20C503FDB3JYBPHX2VD1" localSheetId="14" hidden="1">#REF!</definedName>
    <definedName name="BExF690Y20C503FDB3JYBPHX2VD1" localSheetId="16" hidden="1">#REF!</definedName>
    <definedName name="BExF690Y20C503FDB3JYBPHX2VD1" localSheetId="5" hidden="1">#REF!</definedName>
    <definedName name="BExF690Y20C503FDB3JYBPHX2VD1" localSheetId="8" hidden="1">#REF!</definedName>
    <definedName name="BExF690Y20C503FDB3JYBPHX2VD1" localSheetId="17" hidden="1">#REF!</definedName>
    <definedName name="BExF690Y20C503FDB3JYBPHX2VD1" localSheetId="6" hidden="1">#REF!</definedName>
    <definedName name="BExF690Y20C503FDB3JYBPHX2VD1" localSheetId="1" hidden="1">#REF!</definedName>
    <definedName name="BExF690Y20C503FDB3JYBPHX2VD1" localSheetId="12" hidden="1">#REF!</definedName>
    <definedName name="BExF690Y20C503FDB3JYBPHX2VD1" localSheetId="4" hidden="1">#REF!</definedName>
    <definedName name="BExF690Y20C503FDB3JYBPHX2VD1" localSheetId="13" hidden="1">#REF!</definedName>
    <definedName name="BExF690Y20C503FDB3JYBPHX2VD1" localSheetId="18" hidden="1">#REF!</definedName>
    <definedName name="BExF690Y20C503FDB3JYBPHX2VD1" hidden="1">#REF!</definedName>
    <definedName name="BExF6EV7I35NVMIJGYTB6E24YVPA" hidden="1">'[2]Reco Sheet for Fcast'!$K$2</definedName>
    <definedName name="BExF6FGUF393KTMBT40S5BYAFG00" hidden="1">'[2]Reco Sheet for Fcast'!$H$2:$I$2</definedName>
    <definedName name="BExF6GNYXWY8A0SY4PW1B6KJMMTM" localSheetId="3" hidden="1">'[3]AMI P &amp; L'!#REF!</definedName>
    <definedName name="BExF6GNYXWY8A0SY4PW1B6KJMMTM" localSheetId="10" hidden="1">'[3]AMI P &amp; L'!#REF!</definedName>
    <definedName name="BExF6GNYXWY8A0SY4PW1B6KJMMTM" localSheetId="9" hidden="1">'[3]AMI P &amp; L'!#REF!</definedName>
    <definedName name="BExF6GNYXWY8A0SY4PW1B6KJMMTM" localSheetId="14" hidden="1">'[3]AMI P &amp; L'!#REF!</definedName>
    <definedName name="BExF6GNYXWY8A0SY4PW1B6KJMMTM" localSheetId="16" hidden="1">'[3]AMI P &amp; L'!#REF!</definedName>
    <definedName name="BExF6GNYXWY8A0SY4PW1B6KJMMTM" localSheetId="5" hidden="1">'[3]AMI P &amp; L'!#REF!</definedName>
    <definedName name="BExF6GNYXWY8A0SY4PW1B6KJMMTM" localSheetId="8" hidden="1">'[3]AMI P &amp; L'!#REF!</definedName>
    <definedName name="BExF6GNYXWY8A0SY4PW1B6KJMMTM" localSheetId="17" hidden="1">'[3]AMI P &amp; L'!#REF!</definedName>
    <definedName name="BExF6GNYXWY8A0SY4PW1B6KJMMTM" localSheetId="6" hidden="1">'[3]AMI P &amp; L'!#REF!</definedName>
    <definedName name="BExF6GNYXWY8A0SY4PW1B6KJMMTM" localSheetId="1" hidden="1">'[3]AMI P &amp; L'!#REF!</definedName>
    <definedName name="BExF6GNYXWY8A0SY4PW1B6KJMMTM" localSheetId="12" hidden="1">'[3]AMI P &amp; L'!#REF!</definedName>
    <definedName name="BExF6GNYXWY8A0SY4PW1B6KJMMTM" localSheetId="4" hidden="1">'[3]AMI P &amp; L'!#REF!</definedName>
    <definedName name="BExF6GNYXWY8A0SY4PW1B6KJMMTM" localSheetId="13" hidden="1">'[3]AMI P &amp; L'!#REF!</definedName>
    <definedName name="BExF6GNYXWY8A0SY4PW1B6KJMMTM" localSheetId="18" hidden="1">'[3]AMI P &amp; L'!#REF!</definedName>
    <definedName name="BExF6GNYXWY8A0SY4PW1B6KJMMTM" hidden="1">'[3]AMI P &amp; L'!#REF!</definedName>
    <definedName name="BExF6IB8K74Z0AFT05GPOKKZW7C9" hidden="1">'[2]Reco Sheet for Fcast'!$I$9:$J$9</definedName>
    <definedName name="BExF6NUXJI11W2IAZNAM1QWC0459" hidden="1">'[2]Reco Sheet for Fcast'!$F$7:$G$7</definedName>
    <definedName name="BExF6RR76KNVIXGJOVFO8GDILKGZ" hidden="1">'[2]Reco Sheet for Fcast'!$F$15</definedName>
    <definedName name="BExF6ZE8D5CMPJPRWT6S4HM56LPF" hidden="1">'[2]Reco Sheet for Fcast'!$F$11:$G$11</definedName>
    <definedName name="BExF73W2L5MS2FLCNPQGFZ2DUCP6" localSheetId="3" hidden="1">FC Corp CAPEX [6]Report!$B$3:$C$6</definedName>
    <definedName name="BExF73W2L5MS2FLCNPQGFZ2DUCP6" localSheetId="10" hidden="1">FC Corp CAPEX [6]Report!$B$3:$C$6</definedName>
    <definedName name="BExF73W2L5MS2FLCNPQGFZ2DUCP6" localSheetId="9" hidden="1">FC Corp CAPEX [6]Report!$B$3:$C$6</definedName>
    <definedName name="BExF73W2L5MS2FLCNPQGFZ2DUCP6" localSheetId="14" hidden="1">FC Corp CAPEX [6]Report!$B$3:$C$6</definedName>
    <definedName name="BExF73W2L5MS2FLCNPQGFZ2DUCP6" localSheetId="16" hidden="1">FC Corp CAPEX [6]Report!$B$3:$C$6</definedName>
    <definedName name="BExF73W2L5MS2FLCNPQGFZ2DUCP6" localSheetId="5" hidden="1">FC Corp CAPEX [6]Report!$B$3:$C$6</definedName>
    <definedName name="BExF73W2L5MS2FLCNPQGFZ2DUCP6" localSheetId="8" hidden="1">FC Corp CAPEX [6]Report!$B$3:$C$6</definedName>
    <definedName name="BExF73W2L5MS2FLCNPQGFZ2DUCP6" localSheetId="17" hidden="1">FC Corp CAPEX [6]Report!$B$3:$C$6</definedName>
    <definedName name="BExF73W2L5MS2FLCNPQGFZ2DUCP6" localSheetId="6" hidden="1">FC Corp CAPEX [6]Report!$B$3:$C$6</definedName>
    <definedName name="BExF73W2L5MS2FLCNPQGFZ2DUCP6" localSheetId="1" hidden="1">FC Corp CAPEX [6]Report!$B$3:$C$6</definedName>
    <definedName name="BExF73W2L5MS2FLCNPQGFZ2DUCP6" localSheetId="12" hidden="1">FC Corp CAPEX [6]Report!$B$3:$C$6</definedName>
    <definedName name="BExF73W2L5MS2FLCNPQGFZ2DUCP6" localSheetId="4" hidden="1">FC Corp CAPEX [6]Report!$B$3:$C$6</definedName>
    <definedName name="BExF73W2L5MS2FLCNPQGFZ2DUCP6" localSheetId="13" hidden="1">FC Corp CAPEX [6]Report!$B$3:$C$6</definedName>
    <definedName name="BExF73W2L5MS2FLCNPQGFZ2DUCP6" localSheetId="18" hidden="1">FC Corp CAPEX [6]Report!$B$3:$C$6</definedName>
    <definedName name="BExF73W2L5MS2FLCNPQGFZ2DUCP6" hidden="1">FC Corp CAPEX [6]Report!$B$3:$C$6</definedName>
    <definedName name="BExF76FV8SF7AJK7B35AL7VTZF6D" hidden="1">'[2]Reco Sheet for Fcast'!$F$8:$G$8</definedName>
    <definedName name="BExF7EOIMC1OYL1N7835KGOI0FIZ" hidden="1">'[2]Reco Sheet for Fcast'!$I$10:$J$10</definedName>
    <definedName name="BExF7K88K7ASGV6RAOAGH52G04VR" localSheetId="3" hidden="1">'[3]AMI P &amp; L'!#REF!</definedName>
    <definedName name="BExF7K88K7ASGV6RAOAGH52G04VR" localSheetId="10" hidden="1">'[3]AMI P &amp; L'!#REF!</definedName>
    <definedName name="BExF7K88K7ASGV6RAOAGH52G04VR" localSheetId="9" hidden="1">'[3]AMI P &amp; L'!#REF!</definedName>
    <definedName name="BExF7K88K7ASGV6RAOAGH52G04VR" localSheetId="14" hidden="1">'[3]AMI P &amp; L'!#REF!</definedName>
    <definedName name="BExF7K88K7ASGV6RAOAGH52G04VR" localSheetId="16" hidden="1">'[3]AMI P &amp; L'!#REF!</definedName>
    <definedName name="BExF7K88K7ASGV6RAOAGH52G04VR" localSheetId="5" hidden="1">'[3]AMI P &amp; L'!#REF!</definedName>
    <definedName name="BExF7K88K7ASGV6RAOAGH52G04VR" localSheetId="8" hidden="1">'[3]AMI P &amp; L'!#REF!</definedName>
    <definedName name="BExF7K88K7ASGV6RAOAGH52G04VR" localSheetId="17" hidden="1">'[3]AMI P &amp; L'!#REF!</definedName>
    <definedName name="BExF7K88K7ASGV6RAOAGH52G04VR" localSheetId="6" hidden="1">'[3]AMI P &amp; L'!#REF!</definedName>
    <definedName name="BExF7K88K7ASGV6RAOAGH52G04VR" localSheetId="1" hidden="1">'[3]AMI P &amp; L'!#REF!</definedName>
    <definedName name="BExF7K88K7ASGV6RAOAGH52G04VR" localSheetId="12" hidden="1">'[3]AMI P &amp; L'!#REF!</definedName>
    <definedName name="BExF7K88K7ASGV6RAOAGH52G04VR" localSheetId="4" hidden="1">'[3]AMI P &amp; L'!#REF!</definedName>
    <definedName name="BExF7K88K7ASGV6RAOAGH52G04VR" localSheetId="13" hidden="1">'[3]AMI P &amp; L'!#REF!</definedName>
    <definedName name="BExF7K88K7ASGV6RAOAGH52G04VR" localSheetId="18" hidden="1">'[3]AMI P &amp; L'!#REF!</definedName>
    <definedName name="BExF7K88K7ASGV6RAOAGH52G04VR" hidden="1">'[3]AMI P &amp; L'!#REF!</definedName>
    <definedName name="BExF7N83YDEVXDEZQFACS9ZVES27" localSheetId="3" hidden="1">'[3]AMI P &amp; L'!#REF!</definedName>
    <definedName name="BExF7N83YDEVXDEZQFACS9ZVES27" localSheetId="10" hidden="1">'[3]AMI P &amp; L'!#REF!</definedName>
    <definedName name="BExF7N83YDEVXDEZQFACS9ZVES27" localSheetId="9" hidden="1">'[3]AMI P &amp; L'!#REF!</definedName>
    <definedName name="BExF7N83YDEVXDEZQFACS9ZVES27" localSheetId="14" hidden="1">'[3]AMI P &amp; L'!#REF!</definedName>
    <definedName name="BExF7N83YDEVXDEZQFACS9ZVES27" localSheetId="16" hidden="1">'[3]AMI P &amp; L'!#REF!</definedName>
    <definedName name="BExF7N83YDEVXDEZQFACS9ZVES27" localSheetId="5" hidden="1">'[3]AMI P &amp; L'!#REF!</definedName>
    <definedName name="BExF7N83YDEVXDEZQFACS9ZVES27" localSheetId="8" hidden="1">'[3]AMI P &amp; L'!#REF!</definedName>
    <definedName name="BExF7N83YDEVXDEZQFACS9ZVES27" localSheetId="17" hidden="1">'[3]AMI P &amp; L'!#REF!</definedName>
    <definedName name="BExF7N83YDEVXDEZQFACS9ZVES27" localSheetId="6" hidden="1">'[3]AMI P &amp; L'!#REF!</definedName>
    <definedName name="BExF7N83YDEVXDEZQFACS9ZVES27" localSheetId="1" hidden="1">'[3]AMI P &amp; L'!#REF!</definedName>
    <definedName name="BExF7N83YDEVXDEZQFACS9ZVES27" localSheetId="12" hidden="1">'[3]AMI P &amp; L'!#REF!</definedName>
    <definedName name="BExF7N83YDEVXDEZQFACS9ZVES27" localSheetId="4" hidden="1">'[3]AMI P &amp; L'!#REF!</definedName>
    <definedName name="BExF7N83YDEVXDEZQFACS9ZVES27" localSheetId="13" hidden="1">'[3]AMI P &amp; L'!#REF!</definedName>
    <definedName name="BExF7N83YDEVXDEZQFACS9ZVES27" localSheetId="18" hidden="1">'[3]AMI P &amp; L'!#REF!</definedName>
    <definedName name="BExF7N83YDEVXDEZQFACS9ZVES27" hidden="1">'[3]AMI P &amp; L'!#REF!</definedName>
    <definedName name="BExF7OVDRP3LHNAF2CX4V84CKKIR" hidden="1">'[2]Reco Sheet for Fcast'!$I$7:$J$7</definedName>
    <definedName name="BExF7QO41X2A2SL8UXDNP99GY7U9" hidden="1">'[2]Reco Sheet for Fcast'!$I$8:$J$8</definedName>
    <definedName name="BExF81GI8B8WBHXFTET68A9358BR" hidden="1">'[2]Reco Sheet for Fcast'!$F$10:$G$10</definedName>
    <definedName name="BExF86UR62V3WXM59JUA7U4NEJAT" localSheetId="3" hidden="1">#REF!</definedName>
    <definedName name="BExF86UR62V3WXM59JUA7U4NEJAT" localSheetId="10" hidden="1">#REF!</definedName>
    <definedName name="BExF86UR62V3WXM59JUA7U4NEJAT" localSheetId="9" hidden="1">#REF!</definedName>
    <definedName name="BExF86UR62V3WXM59JUA7U4NEJAT" localSheetId="14" hidden="1">#REF!</definedName>
    <definedName name="BExF86UR62V3WXM59JUA7U4NEJAT" localSheetId="16" hidden="1">#REF!</definedName>
    <definedName name="BExF86UR62V3WXM59JUA7U4NEJAT" localSheetId="5" hidden="1">#REF!</definedName>
    <definedName name="BExF86UR62V3WXM59JUA7U4NEJAT" localSheetId="8" hidden="1">#REF!</definedName>
    <definedName name="BExF86UR62V3WXM59JUA7U4NEJAT" localSheetId="17" hidden="1">#REF!</definedName>
    <definedName name="BExF86UR62V3WXM59JUA7U4NEJAT" localSheetId="6" hidden="1">#REF!</definedName>
    <definedName name="BExF86UR62V3WXM59JUA7U4NEJAT" localSheetId="1" hidden="1">#REF!</definedName>
    <definedName name="BExF86UR62V3WXM59JUA7U4NEJAT" localSheetId="12" hidden="1">#REF!</definedName>
    <definedName name="BExF86UR62V3WXM59JUA7U4NEJAT" localSheetId="4" hidden="1">#REF!</definedName>
    <definedName name="BExF86UR62V3WXM59JUA7U4NEJAT" localSheetId="13" hidden="1">#REF!</definedName>
    <definedName name="BExF86UR62V3WXM59JUA7U4NEJAT" localSheetId="18" hidden="1">#REF!</definedName>
    <definedName name="BExF86UR62V3WXM59JUA7U4NEJAT" hidden="1">#REF!</definedName>
    <definedName name="BExF94F5ZD2KMXCLSB4BN3BPWPZW" localSheetId="3" hidden="1">#REF!</definedName>
    <definedName name="BExF94F5ZD2KMXCLSB4BN3BPWPZW" localSheetId="10" hidden="1">#REF!</definedName>
    <definedName name="BExF94F5ZD2KMXCLSB4BN3BPWPZW" localSheetId="9" hidden="1">#REF!</definedName>
    <definedName name="BExF94F5ZD2KMXCLSB4BN3BPWPZW" localSheetId="14" hidden="1">#REF!</definedName>
    <definedName name="BExF94F5ZD2KMXCLSB4BN3BPWPZW" localSheetId="16" hidden="1">#REF!</definedName>
    <definedName name="BExF94F5ZD2KMXCLSB4BN3BPWPZW" localSheetId="5" hidden="1">#REF!</definedName>
    <definedName name="BExF94F5ZD2KMXCLSB4BN3BPWPZW" localSheetId="8" hidden="1">#REF!</definedName>
    <definedName name="BExF94F5ZD2KMXCLSB4BN3BPWPZW" localSheetId="17" hidden="1">#REF!</definedName>
    <definedName name="BExF94F5ZD2KMXCLSB4BN3BPWPZW" localSheetId="6" hidden="1">#REF!</definedName>
    <definedName name="BExF94F5ZD2KMXCLSB4BN3BPWPZW" localSheetId="1" hidden="1">#REF!</definedName>
    <definedName name="BExF94F5ZD2KMXCLSB4BN3BPWPZW" localSheetId="12" hidden="1">#REF!</definedName>
    <definedName name="BExF94F5ZD2KMXCLSB4BN3BPWPZW" localSheetId="4" hidden="1">#REF!</definedName>
    <definedName name="BExF94F5ZD2KMXCLSB4BN3BPWPZW" localSheetId="13" hidden="1">#REF!</definedName>
    <definedName name="BExF94F5ZD2KMXCLSB4BN3BPWPZW" localSheetId="18" hidden="1">#REF!</definedName>
    <definedName name="BExF94F5ZD2KMXCLSB4BN3BPWPZW" hidden="1">#REF!</definedName>
    <definedName name="BExGL97US0Y3KXXASUTVR26XLT70" localSheetId="3" hidden="1">'[3]AMI P &amp; L'!#REF!</definedName>
    <definedName name="BExGL97US0Y3KXXASUTVR26XLT70" localSheetId="10" hidden="1">'[3]AMI P &amp; L'!#REF!</definedName>
    <definedName name="BExGL97US0Y3KXXASUTVR26XLT70" localSheetId="9" hidden="1">'[3]AMI P &amp; L'!#REF!</definedName>
    <definedName name="BExGL97US0Y3KXXASUTVR26XLT70" localSheetId="14" hidden="1">'[3]AMI P &amp; L'!#REF!</definedName>
    <definedName name="BExGL97US0Y3KXXASUTVR26XLT70" localSheetId="16" hidden="1">'[3]AMI P &amp; L'!#REF!</definedName>
    <definedName name="BExGL97US0Y3KXXASUTVR26XLT70" localSheetId="5" hidden="1">'[3]AMI P &amp; L'!#REF!</definedName>
    <definedName name="BExGL97US0Y3KXXASUTVR26XLT70" localSheetId="8" hidden="1">'[3]AMI P &amp; L'!#REF!</definedName>
    <definedName name="BExGL97US0Y3KXXASUTVR26XLT70" localSheetId="17" hidden="1">'[3]AMI P &amp; L'!#REF!</definedName>
    <definedName name="BExGL97US0Y3KXXASUTVR26XLT70" localSheetId="6" hidden="1">'[3]AMI P &amp; L'!#REF!</definedName>
    <definedName name="BExGL97US0Y3KXXASUTVR26XLT70" localSheetId="1" hidden="1">'[3]AMI P &amp; L'!#REF!</definedName>
    <definedName name="BExGL97US0Y3KXXASUTVR26XLT70" localSheetId="12" hidden="1">'[3]AMI P &amp; L'!#REF!</definedName>
    <definedName name="BExGL97US0Y3KXXASUTVR26XLT70" localSheetId="4" hidden="1">'[3]AMI P &amp; L'!#REF!</definedName>
    <definedName name="BExGL97US0Y3KXXASUTVR26XLT70" localSheetId="13" hidden="1">'[3]AMI P &amp; L'!#REF!</definedName>
    <definedName name="BExGL97US0Y3KXXASUTVR26XLT70" localSheetId="18" hidden="1">'[3]AMI P &amp; L'!#REF!</definedName>
    <definedName name="BExGL97US0Y3KXXASUTVR26XLT70" hidden="1">'[3]AMI P &amp; L'!#REF!</definedName>
    <definedName name="BExGLC7R4C33RO0PID97ZPPVCW4M" hidden="1">'[2]Reco Sheet for Fcast'!$F$11:$G$11</definedName>
    <definedName name="BExGLFIF7HCFSHNQHKEV6RY0WCO3" hidden="1">'[2]Reco Sheet for Fcast'!$F$8:$G$8</definedName>
    <definedName name="BExGLMPD5LHHQXURM0Y3L44P343X" hidden="1">'[2]Reco Sheet for Fcast'!$I$7:$J$7</definedName>
    <definedName name="BExGLTARRL0J772UD2TXEYAVPY6E" hidden="1">'[2]Reco Sheet for Fcast'!$F$6:$G$6</definedName>
    <definedName name="BExGLYE6RZTAAWHJBG2QFJPTDS2Q" hidden="1">'[2]Reco Sheet for Fcast'!$F$7:$G$7</definedName>
    <definedName name="BExGM4DZ65OAQP7MA4LN6QMYZOFF" hidden="1">'[2]Reco Sheet for Fcast'!$F$10:$G$10</definedName>
    <definedName name="BExGM7DV048A50I5ERW750F4VS9C" localSheetId="3" hidden="1">'[5]Capital orders'!#REF!</definedName>
    <definedName name="BExGM7DV048A50I5ERW750F4VS9C" localSheetId="10" hidden="1">'[5]Capital orders'!#REF!</definedName>
    <definedName name="BExGM7DV048A50I5ERW750F4VS9C" localSheetId="9" hidden="1">'[5]Capital orders'!#REF!</definedName>
    <definedName name="BExGM7DV048A50I5ERW750F4VS9C" localSheetId="14" hidden="1">'[5]Capital orders'!#REF!</definedName>
    <definedName name="BExGM7DV048A50I5ERW750F4VS9C" localSheetId="16" hidden="1">'[5]Capital orders'!#REF!</definedName>
    <definedName name="BExGM7DV048A50I5ERW750F4VS9C" localSheetId="5" hidden="1">'[5]Capital orders'!#REF!</definedName>
    <definedName name="BExGM7DV048A50I5ERW750F4VS9C" localSheetId="8" hidden="1">'[5]Capital orders'!#REF!</definedName>
    <definedName name="BExGM7DV048A50I5ERW750F4VS9C" localSheetId="17" hidden="1">'[5]Capital orders'!#REF!</definedName>
    <definedName name="BExGM7DV048A50I5ERW750F4VS9C" localSheetId="6" hidden="1">'[5]Capital orders'!#REF!</definedName>
    <definedName name="BExGM7DV048A50I5ERW750F4VS9C" localSheetId="1" hidden="1">'[5]Capital orders'!#REF!</definedName>
    <definedName name="BExGM7DV048A50I5ERW750F4VS9C" localSheetId="12" hidden="1">'[5]Capital orders'!#REF!</definedName>
    <definedName name="BExGM7DV048A50I5ERW750F4VS9C" localSheetId="4" hidden="1">'[5]Capital orders'!#REF!</definedName>
    <definedName name="BExGM7DV048A50I5ERW750F4VS9C" localSheetId="13" hidden="1">'[5]Capital orders'!#REF!</definedName>
    <definedName name="BExGM7DV048A50I5ERW750F4VS9C" localSheetId="18" hidden="1">'[5]Capital orders'!#REF!</definedName>
    <definedName name="BExGM7DV048A50I5ERW750F4VS9C" hidden="1">'[5]Capital orders'!#REF!</definedName>
    <definedName name="BExGMCXCWEC9XNUOEMZ61TMI6CUO" hidden="1">'[2]Reco Sheet for Fcast'!$G$2</definedName>
    <definedName name="BExGMJDGIH0MEPC2TUSFUCY2ROTB" localSheetId="3" hidden="1">'[3]AMI P &amp; L'!#REF!</definedName>
    <definedName name="BExGMJDGIH0MEPC2TUSFUCY2ROTB" localSheetId="10" hidden="1">'[3]AMI P &amp; L'!#REF!</definedName>
    <definedName name="BExGMJDGIH0MEPC2TUSFUCY2ROTB" localSheetId="9" hidden="1">'[3]AMI P &amp; L'!#REF!</definedName>
    <definedName name="BExGMJDGIH0MEPC2TUSFUCY2ROTB" localSheetId="14" hidden="1">'[3]AMI P &amp; L'!#REF!</definedName>
    <definedName name="BExGMJDGIH0MEPC2TUSFUCY2ROTB" localSheetId="16" hidden="1">'[3]AMI P &amp; L'!#REF!</definedName>
    <definedName name="BExGMJDGIH0MEPC2TUSFUCY2ROTB" localSheetId="5" hidden="1">'[3]AMI P &amp; L'!#REF!</definedName>
    <definedName name="BExGMJDGIH0MEPC2TUSFUCY2ROTB" localSheetId="8" hidden="1">'[3]AMI P &amp; L'!#REF!</definedName>
    <definedName name="BExGMJDGIH0MEPC2TUSFUCY2ROTB" localSheetId="17" hidden="1">'[3]AMI P &amp; L'!#REF!</definedName>
    <definedName name="BExGMJDGIH0MEPC2TUSFUCY2ROTB" localSheetId="6" hidden="1">'[3]AMI P &amp; L'!#REF!</definedName>
    <definedName name="BExGMJDGIH0MEPC2TUSFUCY2ROTB" localSheetId="1" hidden="1">'[3]AMI P &amp; L'!#REF!</definedName>
    <definedName name="BExGMJDGIH0MEPC2TUSFUCY2ROTB" localSheetId="12" hidden="1">'[3]AMI P &amp; L'!#REF!</definedName>
    <definedName name="BExGMJDGIH0MEPC2TUSFUCY2ROTB" localSheetId="4" hidden="1">'[3]AMI P &amp; L'!#REF!</definedName>
    <definedName name="BExGMJDGIH0MEPC2TUSFUCY2ROTB" localSheetId="13" hidden="1">'[3]AMI P &amp; L'!#REF!</definedName>
    <definedName name="BExGMJDGIH0MEPC2TUSFUCY2ROTB" localSheetId="18" hidden="1">'[3]AMI P &amp; L'!#REF!</definedName>
    <definedName name="BExGMJDGIH0MEPC2TUSFUCY2ROTB" hidden="1">'[3]AMI P &amp; L'!#REF!</definedName>
    <definedName name="BExGMKPW2HPKN0M0XKF3AZ8YP0D6" hidden="1">'[2]Reco Sheet for Fcast'!$I$10:$J$10</definedName>
    <definedName name="BExGMP2F175LGL6QVSJGP6GKYHHA" hidden="1">'[2]Reco Sheet for Fcast'!$I$8:$J$8</definedName>
    <definedName name="BExGMPIIP8GKML2VVA8OEFL43NCS" hidden="1">'[2]Reco Sheet for Fcast'!$F$6:$G$6</definedName>
    <definedName name="BExGMZ3SRIXLXMWBVOXXV3M4U4YL" hidden="1">'[2]Reco Sheet for Fcast'!$F$7:$G$7</definedName>
    <definedName name="BExGMZ3UBN48IXU1ZEFYECEMZ1IM" hidden="1">'[2]Reco Sheet for Fcast'!$F$6:$G$6</definedName>
    <definedName name="BExGMZK2RWS3LUIF04PFESJU6MDU" localSheetId="3" hidden="1">#REF!</definedName>
    <definedName name="BExGMZK2RWS3LUIF04PFESJU6MDU" localSheetId="10" hidden="1">#REF!</definedName>
    <definedName name="BExGMZK2RWS3LUIF04PFESJU6MDU" localSheetId="9" hidden="1">#REF!</definedName>
    <definedName name="BExGMZK2RWS3LUIF04PFESJU6MDU" localSheetId="14" hidden="1">#REF!</definedName>
    <definedName name="BExGMZK2RWS3LUIF04PFESJU6MDU" localSheetId="16" hidden="1">#REF!</definedName>
    <definedName name="BExGMZK2RWS3LUIF04PFESJU6MDU" localSheetId="5" hidden="1">#REF!</definedName>
    <definedName name="BExGMZK2RWS3LUIF04PFESJU6MDU" localSheetId="8" hidden="1">#REF!</definedName>
    <definedName name="BExGMZK2RWS3LUIF04PFESJU6MDU" localSheetId="17" hidden="1">#REF!</definedName>
    <definedName name="BExGMZK2RWS3LUIF04PFESJU6MDU" localSheetId="6" hidden="1">#REF!</definedName>
    <definedName name="BExGMZK2RWS3LUIF04PFESJU6MDU" localSheetId="1" hidden="1">#REF!</definedName>
    <definedName name="BExGMZK2RWS3LUIF04PFESJU6MDU" localSheetId="12" hidden="1">#REF!</definedName>
    <definedName name="BExGMZK2RWS3LUIF04PFESJU6MDU" localSheetId="4" hidden="1">#REF!</definedName>
    <definedName name="BExGMZK2RWS3LUIF04PFESJU6MDU" localSheetId="13" hidden="1">#REF!</definedName>
    <definedName name="BExGMZK2RWS3LUIF04PFESJU6MDU" localSheetId="18" hidden="1">#REF!</definedName>
    <definedName name="BExGMZK2RWS3LUIF04PFESJU6MDU" hidden="1">#REF!</definedName>
    <definedName name="BExGN4I0QATXNZCLZJM1KH1OIJQH" hidden="1">'[2]Reco Sheet for Fcast'!$F$9:$G$9</definedName>
    <definedName name="BExGN9FZ2RWCMSY1YOBJKZMNIM9R" hidden="1">'[2]Reco Sheet for Fcast'!$G$2</definedName>
    <definedName name="BExGNDN1INYA9ECZDFUDM9J0UKQR" localSheetId="3" hidden="1">#REF!</definedName>
    <definedName name="BExGNDN1INYA9ECZDFUDM9J0UKQR" localSheetId="10" hidden="1">#REF!</definedName>
    <definedName name="BExGNDN1INYA9ECZDFUDM9J0UKQR" localSheetId="9" hidden="1">#REF!</definedName>
    <definedName name="BExGNDN1INYA9ECZDFUDM9J0UKQR" localSheetId="14" hidden="1">#REF!</definedName>
    <definedName name="BExGNDN1INYA9ECZDFUDM9J0UKQR" localSheetId="16" hidden="1">#REF!</definedName>
    <definedName name="BExGNDN1INYA9ECZDFUDM9J0UKQR" localSheetId="5" hidden="1">#REF!</definedName>
    <definedName name="BExGNDN1INYA9ECZDFUDM9J0UKQR" localSheetId="8" hidden="1">#REF!</definedName>
    <definedName name="BExGNDN1INYA9ECZDFUDM9J0UKQR" localSheetId="17" hidden="1">#REF!</definedName>
    <definedName name="BExGNDN1INYA9ECZDFUDM9J0UKQR" localSheetId="6" hidden="1">#REF!</definedName>
    <definedName name="BExGNDN1INYA9ECZDFUDM9J0UKQR" localSheetId="1" hidden="1">#REF!</definedName>
    <definedName name="BExGNDN1INYA9ECZDFUDM9J0UKQR" localSheetId="12" hidden="1">#REF!</definedName>
    <definedName name="BExGNDN1INYA9ECZDFUDM9J0UKQR" localSheetId="4" hidden="1">#REF!</definedName>
    <definedName name="BExGNDN1INYA9ECZDFUDM9J0UKQR" localSheetId="13" hidden="1">#REF!</definedName>
    <definedName name="BExGNDN1INYA9ECZDFUDM9J0UKQR" localSheetId="18" hidden="1">#REF!</definedName>
    <definedName name="BExGNDN1INYA9ECZDFUDM9J0UKQR" hidden="1">#REF!</definedName>
    <definedName name="BExGNDSIMTHOCXXG6QOGR6DA8SGG" localSheetId="3" hidden="1">'[3]AMI P &amp; L'!#REF!</definedName>
    <definedName name="BExGNDSIMTHOCXXG6QOGR6DA8SGG" localSheetId="10" hidden="1">'[3]AMI P &amp; L'!#REF!</definedName>
    <definedName name="BExGNDSIMTHOCXXG6QOGR6DA8SGG" localSheetId="9" hidden="1">'[3]AMI P &amp; L'!#REF!</definedName>
    <definedName name="BExGNDSIMTHOCXXG6QOGR6DA8SGG" localSheetId="14" hidden="1">'[3]AMI P &amp; L'!#REF!</definedName>
    <definedName name="BExGNDSIMTHOCXXG6QOGR6DA8SGG" localSheetId="16" hidden="1">'[3]AMI P &amp; L'!#REF!</definedName>
    <definedName name="BExGNDSIMTHOCXXG6QOGR6DA8SGG" localSheetId="5" hidden="1">'[3]AMI P &amp; L'!#REF!</definedName>
    <definedName name="BExGNDSIMTHOCXXG6QOGR6DA8SGG" localSheetId="8" hidden="1">'[3]AMI P &amp; L'!#REF!</definedName>
    <definedName name="BExGNDSIMTHOCXXG6QOGR6DA8SGG" localSheetId="17" hidden="1">'[3]AMI P &amp; L'!#REF!</definedName>
    <definedName name="BExGNDSIMTHOCXXG6QOGR6DA8SGG" localSheetId="6" hidden="1">'[3]AMI P &amp; L'!#REF!</definedName>
    <definedName name="BExGNDSIMTHOCXXG6QOGR6DA8SGG" localSheetId="1" hidden="1">'[3]AMI P &amp; L'!#REF!</definedName>
    <definedName name="BExGNDSIMTHOCXXG6QOGR6DA8SGG" localSheetId="12" hidden="1">'[3]AMI P &amp; L'!#REF!</definedName>
    <definedName name="BExGNDSIMTHOCXXG6QOGR6DA8SGG" localSheetId="4" hidden="1">'[3]AMI P &amp; L'!#REF!</definedName>
    <definedName name="BExGNDSIMTHOCXXG6QOGR6DA8SGG" localSheetId="13" hidden="1">'[3]AMI P &amp; L'!#REF!</definedName>
    <definedName name="BExGNDSIMTHOCXXG6QOGR6DA8SGG" localSheetId="18" hidden="1">'[3]AMI P &amp; L'!#REF!</definedName>
    <definedName name="BExGNDSIMTHOCXXG6QOGR6DA8SGG" hidden="1">'[3]AMI P &amp; L'!#REF!</definedName>
    <definedName name="BExGNGXPVU95K83SHZNAOX17P52R" localSheetId="3" hidden="1">#REF!</definedName>
    <definedName name="BExGNGXPVU95K83SHZNAOX17P52R" localSheetId="10" hidden="1">#REF!</definedName>
    <definedName name="BExGNGXPVU95K83SHZNAOX17P52R" localSheetId="9" hidden="1">#REF!</definedName>
    <definedName name="BExGNGXPVU95K83SHZNAOX17P52R" localSheetId="14" hidden="1">#REF!</definedName>
    <definedName name="BExGNGXPVU95K83SHZNAOX17P52R" localSheetId="16" hidden="1">#REF!</definedName>
    <definedName name="BExGNGXPVU95K83SHZNAOX17P52R" localSheetId="5" hidden="1">#REF!</definedName>
    <definedName name="BExGNGXPVU95K83SHZNAOX17P52R" localSheetId="8" hidden="1">#REF!</definedName>
    <definedName name="BExGNGXPVU95K83SHZNAOX17P52R" localSheetId="17" hidden="1">#REF!</definedName>
    <definedName name="BExGNGXPVU95K83SHZNAOX17P52R" localSheetId="6" hidden="1">#REF!</definedName>
    <definedName name="BExGNGXPVU95K83SHZNAOX17P52R" localSheetId="1" hidden="1">#REF!</definedName>
    <definedName name="BExGNGXPVU95K83SHZNAOX17P52R" localSheetId="12" hidden="1">#REF!</definedName>
    <definedName name="BExGNGXPVU95K83SHZNAOX17P52R" localSheetId="4" hidden="1">#REF!</definedName>
    <definedName name="BExGNGXPVU95K83SHZNAOX17P52R" localSheetId="13" hidden="1">#REF!</definedName>
    <definedName name="BExGNGXPVU95K83SHZNAOX17P52R" localSheetId="18" hidden="1">#REF!</definedName>
    <definedName name="BExGNGXPVU95K83SHZNAOX17P52R" hidden="1">#REF!</definedName>
    <definedName name="BExGNN2YQ9BDAZXT2GLCSAPXKIM7" localSheetId="3" hidden="1">'[3]AMI P &amp; L'!#REF!</definedName>
    <definedName name="BExGNN2YQ9BDAZXT2GLCSAPXKIM7" localSheetId="10" hidden="1">'[3]AMI P &amp; L'!#REF!</definedName>
    <definedName name="BExGNN2YQ9BDAZXT2GLCSAPXKIM7" localSheetId="9" hidden="1">'[3]AMI P &amp; L'!#REF!</definedName>
    <definedName name="BExGNN2YQ9BDAZXT2GLCSAPXKIM7" localSheetId="14" hidden="1">'[3]AMI P &amp; L'!#REF!</definedName>
    <definedName name="BExGNN2YQ9BDAZXT2GLCSAPXKIM7" localSheetId="16" hidden="1">'[3]AMI P &amp; L'!#REF!</definedName>
    <definedName name="BExGNN2YQ9BDAZXT2GLCSAPXKIM7" localSheetId="5" hidden="1">'[3]AMI P &amp; L'!#REF!</definedName>
    <definedName name="BExGNN2YQ9BDAZXT2GLCSAPXKIM7" localSheetId="8" hidden="1">'[3]AMI P &amp; L'!#REF!</definedName>
    <definedName name="BExGNN2YQ9BDAZXT2GLCSAPXKIM7" localSheetId="17" hidden="1">'[3]AMI P &amp; L'!#REF!</definedName>
    <definedName name="BExGNN2YQ9BDAZXT2GLCSAPXKIM7" localSheetId="6" hidden="1">'[3]AMI P &amp; L'!#REF!</definedName>
    <definedName name="BExGNN2YQ9BDAZXT2GLCSAPXKIM7" localSheetId="1" hidden="1">'[3]AMI P &amp; L'!#REF!</definedName>
    <definedName name="BExGNN2YQ9BDAZXT2GLCSAPXKIM7" localSheetId="12" hidden="1">'[3]AMI P &amp; L'!#REF!</definedName>
    <definedName name="BExGNN2YQ9BDAZXT2GLCSAPXKIM7" localSheetId="4" hidden="1">'[3]AMI P &amp; L'!#REF!</definedName>
    <definedName name="BExGNN2YQ9BDAZXT2GLCSAPXKIM7" localSheetId="13" hidden="1">'[3]AMI P &amp; L'!#REF!</definedName>
    <definedName name="BExGNN2YQ9BDAZXT2GLCSAPXKIM7" localSheetId="18" hidden="1">'[3]AMI P &amp; L'!#REF!</definedName>
    <definedName name="BExGNN2YQ9BDAZXT2GLCSAPXKIM7" hidden="1">'[3]AMI P &amp; L'!#REF!</definedName>
    <definedName name="BExGNSS0CKRPKHO25R3TDBEL2NHX" hidden="1">'[2]Reco Sheet for Fcast'!$F$6:$G$6</definedName>
    <definedName name="BExGNYH0MO8NOVS85L15G0RWX4GW" hidden="1">'[2]Reco Sheet for Fcast'!$I$7:$J$7</definedName>
    <definedName name="BExGNZO44DEG8CGIDYSEGDUQ531R" localSheetId="3" hidden="1">'[3]AMI P &amp; L'!#REF!</definedName>
    <definedName name="BExGNZO44DEG8CGIDYSEGDUQ531R" localSheetId="10" hidden="1">'[3]AMI P &amp; L'!#REF!</definedName>
    <definedName name="BExGNZO44DEG8CGIDYSEGDUQ531R" localSheetId="9" hidden="1">'[3]AMI P &amp; L'!#REF!</definedName>
    <definedName name="BExGNZO44DEG8CGIDYSEGDUQ531R" localSheetId="14" hidden="1">'[3]AMI P &amp; L'!#REF!</definedName>
    <definedName name="BExGNZO44DEG8CGIDYSEGDUQ531R" localSheetId="16" hidden="1">'[3]AMI P &amp; L'!#REF!</definedName>
    <definedName name="BExGNZO44DEG8CGIDYSEGDUQ531R" localSheetId="5" hidden="1">'[3]AMI P &amp; L'!#REF!</definedName>
    <definedName name="BExGNZO44DEG8CGIDYSEGDUQ531R" localSheetId="8" hidden="1">'[3]AMI P &amp; L'!#REF!</definedName>
    <definedName name="BExGNZO44DEG8CGIDYSEGDUQ531R" localSheetId="17" hidden="1">'[3]AMI P &amp; L'!#REF!</definedName>
    <definedName name="BExGNZO44DEG8CGIDYSEGDUQ531R" localSheetId="6" hidden="1">'[3]AMI P &amp; L'!#REF!</definedName>
    <definedName name="BExGNZO44DEG8CGIDYSEGDUQ531R" localSheetId="1" hidden="1">'[3]AMI P &amp; L'!#REF!</definedName>
    <definedName name="BExGNZO44DEG8CGIDYSEGDUQ531R" localSheetId="12" hidden="1">'[3]AMI P &amp; L'!#REF!</definedName>
    <definedName name="BExGNZO44DEG8CGIDYSEGDUQ531R" localSheetId="4" hidden="1">'[3]AMI P &amp; L'!#REF!</definedName>
    <definedName name="BExGNZO44DEG8CGIDYSEGDUQ531R" localSheetId="13" hidden="1">'[3]AMI P &amp; L'!#REF!</definedName>
    <definedName name="BExGNZO44DEG8CGIDYSEGDUQ531R" localSheetId="18" hidden="1">'[3]AMI P &amp; L'!#REF!</definedName>
    <definedName name="BExGNZO44DEG8CGIDYSEGDUQ531R" hidden="1">'[3]AMI P &amp; L'!#REF!</definedName>
    <definedName name="BExGO2O0V6UYDY26AX8OSN72F77N" hidden="1">'[2]Reco Sheet for Fcast'!$F$11:$G$11</definedName>
    <definedName name="BExGO2YUBOVLYHY1QSIHRE1KLAFV" localSheetId="3" hidden="1">'[3]AMI P &amp; L'!#REF!</definedName>
    <definedName name="BExGO2YUBOVLYHY1QSIHRE1KLAFV" localSheetId="10" hidden="1">'[3]AMI P &amp; L'!#REF!</definedName>
    <definedName name="BExGO2YUBOVLYHY1QSIHRE1KLAFV" localSheetId="9" hidden="1">'[3]AMI P &amp; L'!#REF!</definedName>
    <definedName name="BExGO2YUBOVLYHY1QSIHRE1KLAFV" localSheetId="14" hidden="1">'[3]AMI P &amp; L'!#REF!</definedName>
    <definedName name="BExGO2YUBOVLYHY1QSIHRE1KLAFV" localSheetId="16" hidden="1">'[3]AMI P &amp; L'!#REF!</definedName>
    <definedName name="BExGO2YUBOVLYHY1QSIHRE1KLAFV" localSheetId="5" hidden="1">'[3]AMI P &amp; L'!#REF!</definedName>
    <definedName name="BExGO2YUBOVLYHY1QSIHRE1KLAFV" localSheetId="8" hidden="1">'[3]AMI P &amp; L'!#REF!</definedName>
    <definedName name="BExGO2YUBOVLYHY1QSIHRE1KLAFV" localSheetId="17" hidden="1">'[3]AMI P &amp; L'!#REF!</definedName>
    <definedName name="BExGO2YUBOVLYHY1QSIHRE1KLAFV" localSheetId="6" hidden="1">'[3]AMI P &amp; L'!#REF!</definedName>
    <definedName name="BExGO2YUBOVLYHY1QSIHRE1KLAFV" localSheetId="1" hidden="1">'[3]AMI P &amp; L'!#REF!</definedName>
    <definedName name="BExGO2YUBOVLYHY1QSIHRE1KLAFV" localSheetId="12" hidden="1">'[3]AMI P &amp; L'!#REF!</definedName>
    <definedName name="BExGO2YUBOVLYHY1QSIHRE1KLAFV" localSheetId="4" hidden="1">'[3]AMI P &amp; L'!#REF!</definedName>
    <definedName name="BExGO2YUBOVLYHY1QSIHRE1KLAFV" localSheetId="13" hidden="1">'[3]AMI P &amp; L'!#REF!</definedName>
    <definedName name="BExGO2YUBOVLYHY1QSIHRE1KLAFV" localSheetId="18" hidden="1">'[3]AMI P &amp; L'!#REF!</definedName>
    <definedName name="BExGO2YUBOVLYHY1QSIHRE1KLAFV" hidden="1">'[3]AMI P &amp; L'!#REF!</definedName>
    <definedName name="BExGO70E2O70LF46V8T26YFPL4V8" hidden="1">'[2]Reco Sheet for Fcast'!$F$9:$G$9</definedName>
    <definedName name="BExGOB25QJMQCQE76MRW9X58OIOO" hidden="1">'[2]Reco Sheet for Fcast'!$I$9:$J$9</definedName>
    <definedName name="BExGODAZKJ9EXMQZNQR5YDBSS525" localSheetId="3" hidden="1">'[3]AMI P &amp; L'!#REF!</definedName>
    <definedName name="BExGODAZKJ9EXMQZNQR5YDBSS525" localSheetId="10" hidden="1">'[3]AMI P &amp; L'!#REF!</definedName>
    <definedName name="BExGODAZKJ9EXMQZNQR5YDBSS525" localSheetId="9" hidden="1">'[3]AMI P &amp; L'!#REF!</definedName>
    <definedName name="BExGODAZKJ9EXMQZNQR5YDBSS525" localSheetId="14" hidden="1">'[3]AMI P &amp; L'!#REF!</definedName>
    <definedName name="BExGODAZKJ9EXMQZNQR5YDBSS525" localSheetId="16" hidden="1">'[3]AMI P &amp; L'!#REF!</definedName>
    <definedName name="BExGODAZKJ9EXMQZNQR5YDBSS525" localSheetId="5" hidden="1">'[3]AMI P &amp; L'!#REF!</definedName>
    <definedName name="BExGODAZKJ9EXMQZNQR5YDBSS525" localSheetId="8" hidden="1">'[3]AMI P &amp; L'!#REF!</definedName>
    <definedName name="BExGODAZKJ9EXMQZNQR5YDBSS525" localSheetId="17" hidden="1">'[3]AMI P &amp; L'!#REF!</definedName>
    <definedName name="BExGODAZKJ9EXMQZNQR5YDBSS525" localSheetId="6" hidden="1">'[3]AMI P &amp; L'!#REF!</definedName>
    <definedName name="BExGODAZKJ9EXMQZNQR5YDBSS525" localSheetId="1" hidden="1">'[3]AMI P &amp; L'!#REF!</definedName>
    <definedName name="BExGODAZKJ9EXMQZNQR5YDBSS525" localSheetId="12" hidden="1">'[3]AMI P &amp; L'!#REF!</definedName>
    <definedName name="BExGODAZKJ9EXMQZNQR5YDBSS525" localSheetId="4" hidden="1">'[3]AMI P &amp; L'!#REF!</definedName>
    <definedName name="BExGODAZKJ9EXMQZNQR5YDBSS525" localSheetId="13" hidden="1">'[3]AMI P &amp; L'!#REF!</definedName>
    <definedName name="BExGODAZKJ9EXMQZNQR5YDBSS525" localSheetId="18" hidden="1">'[3]AMI P &amp; L'!#REF!</definedName>
    <definedName name="BExGODAZKJ9EXMQZNQR5YDBSS525" hidden="1">'[3]AMI P &amp; L'!#REF!</definedName>
    <definedName name="BExGODR8ZSMUC11I56QHSZ686XV5" hidden="1">'[2]Reco Sheet for Fcast'!$F$8:$G$8</definedName>
    <definedName name="BExGOXJDHUDPDT8I8IVGVW9J0R5Q" hidden="1">'[2]Reco Sheet for Fcast'!$I$6:$J$6</definedName>
    <definedName name="BExGPHGT5KDOCMV2EFS4OVKTWBRD" hidden="1">'[2]Reco Sheet for Fcast'!$F$11:$G$11</definedName>
    <definedName name="BExGPID72Y4Y619LWASUQZKZHJNC" hidden="1">'[2]Reco Sheet for Fcast'!$F$15</definedName>
    <definedName name="BExGPPENQIANVGLVQJ77DK5JPRTB" hidden="1">'[2]Reco Sheet for Fcast'!$F$8:$G$8</definedName>
    <definedName name="BExGQ1ZU4967P72AHF4V1D0FOL5C" hidden="1">'[2]Reco Sheet for Fcast'!$I$7:$J$7</definedName>
    <definedName name="BExGQ36ZOMR9GV8T05M605MMOY3Y" localSheetId="3" hidden="1">'[3]AMI P &amp; L'!#REF!</definedName>
    <definedName name="BExGQ36ZOMR9GV8T05M605MMOY3Y" localSheetId="10" hidden="1">'[3]AMI P &amp; L'!#REF!</definedName>
    <definedName name="BExGQ36ZOMR9GV8T05M605MMOY3Y" localSheetId="9" hidden="1">'[3]AMI P &amp; L'!#REF!</definedName>
    <definedName name="BExGQ36ZOMR9GV8T05M605MMOY3Y" localSheetId="14" hidden="1">'[3]AMI P &amp; L'!#REF!</definedName>
    <definedName name="BExGQ36ZOMR9GV8T05M605MMOY3Y" localSheetId="16" hidden="1">'[3]AMI P &amp; L'!#REF!</definedName>
    <definedName name="BExGQ36ZOMR9GV8T05M605MMOY3Y" localSheetId="5" hidden="1">'[3]AMI P &amp; L'!#REF!</definedName>
    <definedName name="BExGQ36ZOMR9GV8T05M605MMOY3Y" localSheetId="8" hidden="1">'[3]AMI P &amp; L'!#REF!</definedName>
    <definedName name="BExGQ36ZOMR9GV8T05M605MMOY3Y" localSheetId="17" hidden="1">'[3]AMI P &amp; L'!#REF!</definedName>
    <definedName name="BExGQ36ZOMR9GV8T05M605MMOY3Y" localSheetId="6" hidden="1">'[3]AMI P &amp; L'!#REF!</definedName>
    <definedName name="BExGQ36ZOMR9GV8T05M605MMOY3Y" localSheetId="1" hidden="1">'[3]AMI P &amp; L'!#REF!</definedName>
    <definedName name="BExGQ36ZOMR9GV8T05M605MMOY3Y" localSheetId="12" hidden="1">'[3]AMI P &amp; L'!#REF!</definedName>
    <definedName name="BExGQ36ZOMR9GV8T05M605MMOY3Y" localSheetId="4" hidden="1">'[3]AMI P &amp; L'!#REF!</definedName>
    <definedName name="BExGQ36ZOMR9GV8T05M605MMOY3Y" localSheetId="13" hidden="1">'[3]AMI P &amp; L'!#REF!</definedName>
    <definedName name="BExGQ36ZOMR9GV8T05M605MMOY3Y" localSheetId="18" hidden="1">'[3]AMI P &amp; L'!#REF!</definedName>
    <definedName name="BExGQ36ZOMR9GV8T05M605MMOY3Y" hidden="1">'[3]AMI P &amp; L'!#REF!</definedName>
    <definedName name="BExGQ61DTJ0SBFMDFBAK3XZ9O0ZO" hidden="1">'[2]Reco Sheet for Fcast'!$I$8:$J$8</definedName>
    <definedName name="BExGQ6SG9XEOD0VMBAR22YPZWSTA" hidden="1">'[2]Reco Sheet for Fcast'!$F$6:$G$6</definedName>
    <definedName name="BExGQGJ1A7LNZUS8QSMOG8UNGLMK" hidden="1">'[2]Reco Sheet for Fcast'!$G$2</definedName>
    <definedName name="BExGQPO7ENFEQC0NC6MC9OZR2LHY" hidden="1">'[2]Reco Sheet for Fcast'!$I$8:$J$8</definedName>
    <definedName name="BExGQX0H4EZMXBJTKJJE4ICJWN5O" localSheetId="3" hidden="1">'[3]AMI P &amp; L'!#REF!</definedName>
    <definedName name="BExGQX0H4EZMXBJTKJJE4ICJWN5O" localSheetId="10" hidden="1">'[3]AMI P &amp; L'!#REF!</definedName>
    <definedName name="BExGQX0H4EZMXBJTKJJE4ICJWN5O" localSheetId="9" hidden="1">'[3]AMI P &amp; L'!#REF!</definedName>
    <definedName name="BExGQX0H4EZMXBJTKJJE4ICJWN5O" localSheetId="14" hidden="1">'[3]AMI P &amp; L'!#REF!</definedName>
    <definedName name="BExGQX0H4EZMXBJTKJJE4ICJWN5O" localSheetId="16" hidden="1">'[3]AMI P &amp; L'!#REF!</definedName>
    <definedName name="BExGQX0H4EZMXBJTKJJE4ICJWN5O" localSheetId="5" hidden="1">'[3]AMI P &amp; L'!#REF!</definedName>
    <definedName name="BExGQX0H4EZMXBJTKJJE4ICJWN5O" localSheetId="8" hidden="1">'[3]AMI P &amp; L'!#REF!</definedName>
    <definedName name="BExGQX0H4EZMXBJTKJJE4ICJWN5O" localSheetId="17" hidden="1">'[3]AMI P &amp; L'!#REF!</definedName>
    <definedName name="BExGQX0H4EZMXBJTKJJE4ICJWN5O" localSheetId="6" hidden="1">'[3]AMI P &amp; L'!#REF!</definedName>
    <definedName name="BExGQX0H4EZMXBJTKJJE4ICJWN5O" localSheetId="1" hidden="1">'[3]AMI P &amp; L'!#REF!</definedName>
    <definedName name="BExGQX0H4EZMXBJTKJJE4ICJWN5O" localSheetId="12" hidden="1">'[3]AMI P &amp; L'!#REF!</definedName>
    <definedName name="BExGQX0H4EZMXBJTKJJE4ICJWN5O" localSheetId="4" hidden="1">'[3]AMI P &amp; L'!#REF!</definedName>
    <definedName name="BExGQX0H4EZMXBJTKJJE4ICJWN5O" localSheetId="13" hidden="1">'[3]AMI P &amp; L'!#REF!</definedName>
    <definedName name="BExGQX0H4EZMXBJTKJJE4ICJWN5O" localSheetId="18" hidden="1">'[3]AMI P &amp; L'!#REF!</definedName>
    <definedName name="BExGQX0H4EZMXBJTKJJE4ICJWN5O" hidden="1">'[3]AMI P &amp; L'!#REF!</definedName>
    <definedName name="BExGR2ENVVMIJQENKY6QPV34HDYB" localSheetId="3" hidden="1">#REF!</definedName>
    <definedName name="BExGR2ENVVMIJQENKY6QPV34HDYB" localSheetId="10" hidden="1">#REF!</definedName>
    <definedName name="BExGR2ENVVMIJQENKY6QPV34HDYB" localSheetId="9" hidden="1">#REF!</definedName>
    <definedName name="BExGR2ENVVMIJQENKY6QPV34HDYB" localSheetId="14" hidden="1">#REF!</definedName>
    <definedName name="BExGR2ENVVMIJQENKY6QPV34HDYB" localSheetId="16" hidden="1">#REF!</definedName>
    <definedName name="BExGR2ENVVMIJQENKY6QPV34HDYB" localSheetId="5" hidden="1">#REF!</definedName>
    <definedName name="BExGR2ENVVMIJQENKY6QPV34HDYB" localSheetId="8" hidden="1">#REF!</definedName>
    <definedName name="BExGR2ENVVMIJQENKY6QPV34HDYB" localSheetId="17" hidden="1">#REF!</definedName>
    <definedName name="BExGR2ENVVMIJQENKY6QPV34HDYB" localSheetId="6" hidden="1">#REF!</definedName>
    <definedName name="BExGR2ENVVMIJQENKY6QPV34HDYB" localSheetId="1" hidden="1">#REF!</definedName>
    <definedName name="BExGR2ENVVMIJQENKY6QPV34HDYB" localSheetId="12" hidden="1">#REF!</definedName>
    <definedName name="BExGR2ENVVMIJQENKY6QPV34HDYB" localSheetId="4" hidden="1">#REF!</definedName>
    <definedName name="BExGR2ENVVMIJQENKY6QPV34HDYB" localSheetId="13" hidden="1">#REF!</definedName>
    <definedName name="BExGR2ENVVMIJQENKY6QPV34HDYB" localSheetId="18" hidden="1">#REF!</definedName>
    <definedName name="BExGR2ENVVMIJQENKY6QPV34HDYB" hidden="1">#REF!</definedName>
    <definedName name="BExGR4CW3WRIID17GGX4MI9ZDHFE" hidden="1">'[2]Reco Sheet for Fcast'!$K$2</definedName>
    <definedName name="BExGR65GJX27MU2OL6NI5PB8XVB4" hidden="1">'[2]Reco Sheet for Fcast'!$H$2:$I$2</definedName>
    <definedName name="BExGR6LQ97HETGS3CT96L4IK0JSH" hidden="1">'[2]Reco Sheet for Fcast'!$I$8:$J$8</definedName>
    <definedName name="BExGR902JCXO7ZLKL3VYXM9XRW3A" localSheetId="3" hidden="1">#REF!</definedName>
    <definedName name="BExGR902JCXO7ZLKL3VYXM9XRW3A" localSheetId="10" hidden="1">#REF!</definedName>
    <definedName name="BExGR902JCXO7ZLKL3VYXM9XRW3A" localSheetId="9" hidden="1">#REF!</definedName>
    <definedName name="BExGR902JCXO7ZLKL3VYXM9XRW3A" localSheetId="14" hidden="1">#REF!</definedName>
    <definedName name="BExGR902JCXO7ZLKL3VYXM9XRW3A" localSheetId="16" hidden="1">#REF!</definedName>
    <definedName name="BExGR902JCXO7ZLKL3VYXM9XRW3A" localSheetId="5" hidden="1">#REF!</definedName>
    <definedName name="BExGR902JCXO7ZLKL3VYXM9XRW3A" localSheetId="8" hidden="1">#REF!</definedName>
    <definedName name="BExGR902JCXO7ZLKL3VYXM9XRW3A" localSheetId="17" hidden="1">#REF!</definedName>
    <definedName name="BExGR902JCXO7ZLKL3VYXM9XRW3A" localSheetId="6" hidden="1">#REF!</definedName>
    <definedName name="BExGR902JCXO7ZLKL3VYXM9XRW3A" localSheetId="1" hidden="1">#REF!</definedName>
    <definedName name="BExGR902JCXO7ZLKL3VYXM9XRW3A" localSheetId="12" hidden="1">#REF!</definedName>
    <definedName name="BExGR902JCXO7ZLKL3VYXM9XRW3A" localSheetId="4" hidden="1">#REF!</definedName>
    <definedName name="BExGR902JCXO7ZLKL3VYXM9XRW3A" localSheetId="13" hidden="1">#REF!</definedName>
    <definedName name="BExGR902JCXO7ZLKL3VYXM9XRW3A" localSheetId="18" hidden="1">#REF!</definedName>
    <definedName name="BExGR902JCXO7ZLKL3VYXM9XRW3A" hidden="1">#REF!</definedName>
    <definedName name="BExGR9ATP2LVT7B9OCPSLJ11H9SX" hidden="1">'[2]Reco Sheet for Fcast'!$F$8:$G$8</definedName>
    <definedName name="BExGRA1VE5SDFH8FM4H8YLA70J65" localSheetId="3" hidden="1">#REF!</definedName>
    <definedName name="BExGRA1VE5SDFH8FM4H8YLA70J65" localSheetId="10" hidden="1">#REF!</definedName>
    <definedName name="BExGRA1VE5SDFH8FM4H8YLA70J65" localSheetId="9" hidden="1">#REF!</definedName>
    <definedName name="BExGRA1VE5SDFH8FM4H8YLA70J65" localSheetId="14" hidden="1">#REF!</definedName>
    <definedName name="BExGRA1VE5SDFH8FM4H8YLA70J65" localSheetId="16" hidden="1">#REF!</definedName>
    <definedName name="BExGRA1VE5SDFH8FM4H8YLA70J65" localSheetId="5" hidden="1">#REF!</definedName>
    <definedName name="BExGRA1VE5SDFH8FM4H8YLA70J65" localSheetId="8" hidden="1">#REF!</definedName>
    <definedName name="BExGRA1VE5SDFH8FM4H8YLA70J65" localSheetId="17" hidden="1">#REF!</definedName>
    <definedName name="BExGRA1VE5SDFH8FM4H8YLA70J65" localSheetId="6" hidden="1">#REF!</definedName>
    <definedName name="BExGRA1VE5SDFH8FM4H8YLA70J65" localSheetId="1" hidden="1">#REF!</definedName>
    <definedName name="BExGRA1VE5SDFH8FM4H8YLA70J65" localSheetId="12" hidden="1">#REF!</definedName>
    <definedName name="BExGRA1VE5SDFH8FM4H8YLA70J65" localSheetId="4" hidden="1">#REF!</definedName>
    <definedName name="BExGRA1VE5SDFH8FM4H8YLA70J65" localSheetId="13" hidden="1">#REF!</definedName>
    <definedName name="BExGRA1VE5SDFH8FM4H8YLA70J65" localSheetId="18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hidden="1">'[2]Reco Sheet for Fcast'!$F$7:$G$7</definedName>
    <definedName name="BExGRVXD519NRV2E1ZYNYCW0PMW6" localSheetId="3" hidden="1">#REF!</definedName>
    <definedName name="BExGRVXD519NRV2E1ZYNYCW0PMW6" localSheetId="10" hidden="1">#REF!</definedName>
    <definedName name="BExGRVXD519NRV2E1ZYNYCW0PMW6" localSheetId="9" hidden="1">#REF!</definedName>
    <definedName name="BExGRVXD519NRV2E1ZYNYCW0PMW6" localSheetId="14" hidden="1">#REF!</definedName>
    <definedName name="BExGRVXD519NRV2E1ZYNYCW0PMW6" localSheetId="16" hidden="1">#REF!</definedName>
    <definedName name="BExGRVXD519NRV2E1ZYNYCW0PMW6" localSheetId="5" hidden="1">#REF!</definedName>
    <definedName name="BExGRVXD519NRV2E1ZYNYCW0PMW6" localSheetId="8" hidden="1">#REF!</definedName>
    <definedName name="BExGRVXD519NRV2E1ZYNYCW0PMW6" localSheetId="17" hidden="1">#REF!</definedName>
    <definedName name="BExGRVXD519NRV2E1ZYNYCW0PMW6" localSheetId="6" hidden="1">#REF!</definedName>
    <definedName name="BExGRVXD519NRV2E1ZYNYCW0PMW6" localSheetId="1" hidden="1">#REF!</definedName>
    <definedName name="BExGRVXD519NRV2E1ZYNYCW0PMW6" localSheetId="12" hidden="1">#REF!</definedName>
    <definedName name="BExGRVXD519NRV2E1ZYNYCW0PMW6" localSheetId="4" hidden="1">#REF!</definedName>
    <definedName name="BExGRVXD519NRV2E1ZYNYCW0PMW6" localSheetId="13" hidden="1">#REF!</definedName>
    <definedName name="BExGRVXD519NRV2E1ZYNYCW0PMW6" localSheetId="18" hidden="1">#REF!</definedName>
    <definedName name="BExGRVXD519NRV2E1ZYNYCW0PMW6" hidden="1">#REF!</definedName>
    <definedName name="BExGS2IWR5DUNJ1U9PAKIV8CMBNI" hidden="1">'[2]Reco Sheet for Fcast'!$H$2:$I$2</definedName>
    <definedName name="BExGS69P9FFTEOPDS0MWFKF45G47" hidden="1">'[2]Reco Sheet for Fcast'!$G$2</definedName>
    <definedName name="BExGS6F1JFHM5MUJ1RFO50WP6D05" hidden="1">'[2]Reco Sheet for Fcast'!$I$6:$J$6</definedName>
    <definedName name="BExGSA5YB5ZGE4NHDVCZ55TQAJTL" hidden="1">'[2]Reco Sheet for Fcast'!$I$10:$J$10</definedName>
    <definedName name="BExGSARJTLL2AE6NAMXZ7IGZI2M1" localSheetId="3" hidden="1">#REF!</definedName>
    <definedName name="BExGSARJTLL2AE6NAMXZ7IGZI2M1" localSheetId="10" hidden="1">#REF!</definedName>
    <definedName name="BExGSARJTLL2AE6NAMXZ7IGZI2M1" localSheetId="9" hidden="1">#REF!</definedName>
    <definedName name="BExGSARJTLL2AE6NAMXZ7IGZI2M1" localSheetId="14" hidden="1">#REF!</definedName>
    <definedName name="BExGSARJTLL2AE6NAMXZ7IGZI2M1" localSheetId="16" hidden="1">#REF!</definedName>
    <definedName name="BExGSARJTLL2AE6NAMXZ7IGZI2M1" localSheetId="5" hidden="1">#REF!</definedName>
    <definedName name="BExGSARJTLL2AE6NAMXZ7IGZI2M1" localSheetId="8" hidden="1">#REF!</definedName>
    <definedName name="BExGSARJTLL2AE6NAMXZ7IGZI2M1" localSheetId="17" hidden="1">#REF!</definedName>
    <definedName name="BExGSARJTLL2AE6NAMXZ7IGZI2M1" localSheetId="6" hidden="1">#REF!</definedName>
    <definedName name="BExGSARJTLL2AE6NAMXZ7IGZI2M1" localSheetId="1" hidden="1">#REF!</definedName>
    <definedName name="BExGSARJTLL2AE6NAMXZ7IGZI2M1" localSheetId="12" hidden="1">#REF!</definedName>
    <definedName name="BExGSARJTLL2AE6NAMXZ7IGZI2M1" localSheetId="4" hidden="1">#REF!</definedName>
    <definedName name="BExGSARJTLL2AE6NAMXZ7IGZI2M1" localSheetId="13" hidden="1">#REF!</definedName>
    <definedName name="BExGSARJTLL2AE6NAMXZ7IGZI2M1" localSheetId="18" hidden="1">#REF!</definedName>
    <definedName name="BExGSARJTLL2AE6NAMXZ7IGZI2M1" hidden="1">#REF!</definedName>
    <definedName name="BExGSCEUCQQVDEEKWJ677QTGUVTE" hidden="1">'[2]Reco Sheet for Fcast'!$I$6:$J$6</definedName>
    <definedName name="BExGSQY65LH1PCKKM5WHDW83F35O" localSheetId="3" hidden="1">'[3]AMI P &amp; L'!#REF!</definedName>
    <definedName name="BExGSQY65LH1PCKKM5WHDW83F35O" localSheetId="10" hidden="1">'[3]AMI P &amp; L'!#REF!</definedName>
    <definedName name="BExGSQY65LH1PCKKM5WHDW83F35O" localSheetId="9" hidden="1">'[3]AMI P &amp; L'!#REF!</definedName>
    <definedName name="BExGSQY65LH1PCKKM5WHDW83F35O" localSheetId="14" hidden="1">'[3]AMI P &amp; L'!#REF!</definedName>
    <definedName name="BExGSQY65LH1PCKKM5WHDW83F35O" localSheetId="16" hidden="1">'[3]AMI P &amp; L'!#REF!</definedName>
    <definedName name="BExGSQY65LH1PCKKM5WHDW83F35O" localSheetId="5" hidden="1">'[3]AMI P &amp; L'!#REF!</definedName>
    <definedName name="BExGSQY65LH1PCKKM5WHDW83F35O" localSheetId="8" hidden="1">'[3]AMI P &amp; L'!#REF!</definedName>
    <definedName name="BExGSQY65LH1PCKKM5WHDW83F35O" localSheetId="17" hidden="1">'[3]AMI P &amp; L'!#REF!</definedName>
    <definedName name="BExGSQY65LH1PCKKM5WHDW83F35O" localSheetId="6" hidden="1">'[3]AMI P &amp; L'!#REF!</definedName>
    <definedName name="BExGSQY65LH1PCKKM5WHDW83F35O" localSheetId="1" hidden="1">'[3]AMI P &amp; L'!#REF!</definedName>
    <definedName name="BExGSQY65LH1PCKKM5WHDW83F35O" localSheetId="12" hidden="1">'[3]AMI P &amp; L'!#REF!</definedName>
    <definedName name="BExGSQY65LH1PCKKM5WHDW83F35O" localSheetId="4" hidden="1">'[3]AMI P &amp; L'!#REF!</definedName>
    <definedName name="BExGSQY65LH1PCKKM5WHDW83F35O" localSheetId="13" hidden="1">'[3]AMI P &amp; L'!#REF!</definedName>
    <definedName name="BExGSQY65LH1PCKKM5WHDW83F35O" localSheetId="18" hidden="1">'[3]AMI P &amp; L'!#REF!</definedName>
    <definedName name="BExGSQY65LH1PCKKM5WHDW83F35O" hidden="1">'[3]AMI P &amp; L'!#REF!</definedName>
    <definedName name="BExGSYW1GKISF0PMUAK3XJK9PEW9" hidden="1">'[2]Reco Sheet for Fcast'!$F$11:$G$11</definedName>
    <definedName name="BExGT0DZJB6LSF6L693UUB9EY1VQ" localSheetId="3" hidden="1">'[3]AMI P &amp; L'!#REF!</definedName>
    <definedName name="BExGT0DZJB6LSF6L693UUB9EY1VQ" localSheetId="10" hidden="1">'[3]AMI P &amp; L'!#REF!</definedName>
    <definedName name="BExGT0DZJB6LSF6L693UUB9EY1VQ" localSheetId="9" hidden="1">'[3]AMI P &amp; L'!#REF!</definedName>
    <definedName name="BExGT0DZJB6LSF6L693UUB9EY1VQ" localSheetId="14" hidden="1">'[3]AMI P &amp; L'!#REF!</definedName>
    <definedName name="BExGT0DZJB6LSF6L693UUB9EY1VQ" localSheetId="16" hidden="1">'[3]AMI P &amp; L'!#REF!</definedName>
    <definedName name="BExGT0DZJB6LSF6L693UUB9EY1VQ" localSheetId="5" hidden="1">'[3]AMI P &amp; L'!#REF!</definedName>
    <definedName name="BExGT0DZJB6LSF6L693UUB9EY1VQ" localSheetId="8" hidden="1">'[3]AMI P &amp; L'!#REF!</definedName>
    <definedName name="BExGT0DZJB6LSF6L693UUB9EY1VQ" localSheetId="17" hidden="1">'[3]AMI P &amp; L'!#REF!</definedName>
    <definedName name="BExGT0DZJB6LSF6L693UUB9EY1VQ" localSheetId="6" hidden="1">'[3]AMI P &amp; L'!#REF!</definedName>
    <definedName name="BExGT0DZJB6LSF6L693UUB9EY1VQ" localSheetId="1" hidden="1">'[3]AMI P &amp; L'!#REF!</definedName>
    <definedName name="BExGT0DZJB6LSF6L693UUB9EY1VQ" localSheetId="12" hidden="1">'[3]AMI P &amp; L'!#REF!</definedName>
    <definedName name="BExGT0DZJB6LSF6L693UUB9EY1VQ" localSheetId="4" hidden="1">'[3]AMI P &amp; L'!#REF!</definedName>
    <definedName name="BExGT0DZJB6LSF6L693UUB9EY1VQ" localSheetId="13" hidden="1">'[3]AMI P &amp; L'!#REF!</definedName>
    <definedName name="BExGT0DZJB6LSF6L693UUB9EY1VQ" localSheetId="18" hidden="1">'[3]AMI P &amp; L'!#REF!</definedName>
    <definedName name="BExGT0DZJB6LSF6L693UUB9EY1VQ" hidden="1">'[3]AMI P &amp; L'!#REF!</definedName>
    <definedName name="BExGT0OSYJ4G1RU3EZR9QY6M3SCB" hidden="1">'[2]Reco Sheet for Fcast'!$J$2:$K$2</definedName>
    <definedName name="BExGTGVFIF8HOQXR54SK065A8M4K" hidden="1">'[2]Reco Sheet for Fcast'!$F$10:$G$10</definedName>
    <definedName name="BExGTI2KYBJUSGL2YDFTU3H46W8K" localSheetId="3" hidden="1">#REF!</definedName>
    <definedName name="BExGTI2KYBJUSGL2YDFTU3H46W8K" localSheetId="10" hidden="1">#REF!</definedName>
    <definedName name="BExGTI2KYBJUSGL2YDFTU3H46W8K" localSheetId="9" hidden="1">#REF!</definedName>
    <definedName name="BExGTI2KYBJUSGL2YDFTU3H46W8K" localSheetId="14" hidden="1">#REF!</definedName>
    <definedName name="BExGTI2KYBJUSGL2YDFTU3H46W8K" localSheetId="16" hidden="1">#REF!</definedName>
    <definedName name="BExGTI2KYBJUSGL2YDFTU3H46W8K" localSheetId="5" hidden="1">#REF!</definedName>
    <definedName name="BExGTI2KYBJUSGL2YDFTU3H46W8K" localSheetId="8" hidden="1">#REF!</definedName>
    <definedName name="BExGTI2KYBJUSGL2YDFTU3H46W8K" localSheetId="17" hidden="1">#REF!</definedName>
    <definedName name="BExGTI2KYBJUSGL2YDFTU3H46W8K" localSheetId="6" hidden="1">#REF!</definedName>
    <definedName name="BExGTI2KYBJUSGL2YDFTU3H46W8K" localSheetId="1" hidden="1">#REF!</definedName>
    <definedName name="BExGTI2KYBJUSGL2YDFTU3H46W8K" localSheetId="12" hidden="1">#REF!</definedName>
    <definedName name="BExGTI2KYBJUSGL2YDFTU3H46W8K" localSheetId="4" hidden="1">#REF!</definedName>
    <definedName name="BExGTI2KYBJUSGL2YDFTU3H46W8K" localSheetId="13" hidden="1">#REF!</definedName>
    <definedName name="BExGTI2KYBJUSGL2YDFTU3H46W8K" localSheetId="18" hidden="1">#REF!</definedName>
    <definedName name="BExGTI2KYBJUSGL2YDFTU3H46W8K" hidden="1">#REF!</definedName>
    <definedName name="BExGTIYX3OWPIINOGY1E4QQYSKHP" localSheetId="3" hidden="1">'[3]AMI P &amp; L'!#REF!</definedName>
    <definedName name="BExGTIYX3OWPIINOGY1E4QQYSKHP" localSheetId="10" hidden="1">'[3]AMI P &amp; L'!#REF!</definedName>
    <definedName name="BExGTIYX3OWPIINOGY1E4QQYSKHP" localSheetId="9" hidden="1">'[3]AMI P &amp; L'!#REF!</definedName>
    <definedName name="BExGTIYX3OWPIINOGY1E4QQYSKHP" localSheetId="14" hidden="1">'[3]AMI P &amp; L'!#REF!</definedName>
    <definedName name="BExGTIYX3OWPIINOGY1E4QQYSKHP" localSheetId="16" hidden="1">'[3]AMI P &amp; L'!#REF!</definedName>
    <definedName name="BExGTIYX3OWPIINOGY1E4QQYSKHP" localSheetId="5" hidden="1">'[3]AMI P &amp; L'!#REF!</definedName>
    <definedName name="BExGTIYX3OWPIINOGY1E4QQYSKHP" localSheetId="8" hidden="1">'[3]AMI P &amp; L'!#REF!</definedName>
    <definedName name="BExGTIYX3OWPIINOGY1E4QQYSKHP" localSheetId="17" hidden="1">'[3]AMI P &amp; L'!#REF!</definedName>
    <definedName name="BExGTIYX3OWPIINOGY1E4QQYSKHP" localSheetId="6" hidden="1">'[3]AMI P &amp; L'!#REF!</definedName>
    <definedName name="BExGTIYX3OWPIINOGY1E4QQYSKHP" localSheetId="1" hidden="1">'[3]AMI P &amp; L'!#REF!</definedName>
    <definedName name="BExGTIYX3OWPIINOGY1E4QQYSKHP" localSheetId="12" hidden="1">'[3]AMI P &amp; L'!#REF!</definedName>
    <definedName name="BExGTIYX3OWPIINOGY1E4QQYSKHP" localSheetId="4" hidden="1">'[3]AMI P &amp; L'!#REF!</definedName>
    <definedName name="BExGTIYX3OWPIINOGY1E4QQYSKHP" localSheetId="13" hidden="1">'[3]AMI P &amp; L'!#REF!</definedName>
    <definedName name="BExGTIYX3OWPIINOGY1E4QQYSKHP" localSheetId="18" hidden="1">'[3]AMI P &amp; L'!#REF!</definedName>
    <definedName name="BExGTIYX3OWPIINOGY1E4QQYSKHP" hidden="1">'[3]AMI P &amp; L'!#REF!</definedName>
    <definedName name="BExGTKGUN0KUU3C0RL2LK98D8MEK" hidden="1">'[2]Reco Sheet for Fcast'!$I$8:$J$8</definedName>
    <definedName name="BExGTL2GNL3OOQJZFJUSE2HL0E73" localSheetId="3" hidden="1">#REF!</definedName>
    <definedName name="BExGTL2GNL3OOQJZFJUSE2HL0E73" localSheetId="10" hidden="1">#REF!</definedName>
    <definedName name="BExGTL2GNL3OOQJZFJUSE2HL0E73" localSheetId="9" hidden="1">#REF!</definedName>
    <definedName name="BExGTL2GNL3OOQJZFJUSE2HL0E73" localSheetId="14" hidden="1">#REF!</definedName>
    <definedName name="BExGTL2GNL3OOQJZFJUSE2HL0E73" localSheetId="16" hidden="1">#REF!</definedName>
    <definedName name="BExGTL2GNL3OOQJZFJUSE2HL0E73" localSheetId="5" hidden="1">#REF!</definedName>
    <definedName name="BExGTL2GNL3OOQJZFJUSE2HL0E73" localSheetId="8" hidden="1">#REF!</definedName>
    <definedName name="BExGTL2GNL3OOQJZFJUSE2HL0E73" localSheetId="17" hidden="1">#REF!</definedName>
    <definedName name="BExGTL2GNL3OOQJZFJUSE2HL0E73" localSheetId="6" hidden="1">#REF!</definedName>
    <definedName name="BExGTL2GNL3OOQJZFJUSE2HL0E73" localSheetId="1" hidden="1">#REF!</definedName>
    <definedName name="BExGTL2GNL3OOQJZFJUSE2HL0E73" localSheetId="12" hidden="1">#REF!</definedName>
    <definedName name="BExGTL2GNL3OOQJZFJUSE2HL0E73" localSheetId="4" hidden="1">#REF!</definedName>
    <definedName name="BExGTL2GNL3OOQJZFJUSE2HL0E73" localSheetId="13" hidden="1">#REF!</definedName>
    <definedName name="BExGTL2GNL3OOQJZFJUSE2HL0E73" localSheetId="18" hidden="1">#REF!</definedName>
    <definedName name="BExGTL2GNL3OOQJZFJUSE2HL0E73" hidden="1">#REF!</definedName>
    <definedName name="BExGTQB6STG5OP8F4WFG4MJ1QG32" hidden="1">'[4]Bud Mth'!$F$8:$G$8</definedName>
    <definedName name="BExGTZ046J7VMUG4YPKFN2K8TWB7" hidden="1">'[2]Reco Sheet for Fcast'!$I$7:$J$7</definedName>
    <definedName name="BExGU2G9OPRZRIU9YGF6NX9FUW0J" hidden="1">'[2]Reco Sheet for Fcast'!$I$9:$J$9</definedName>
    <definedName name="BExGU6HTKLRZO8UOI3DTAM5RFDBA" hidden="1">'[2]Reco Sheet for Fcast'!$I$7:$J$7</definedName>
    <definedName name="BExGUDDZXFFQHAF4UZF8ZB1HO7H6" localSheetId="3" hidden="1">'[3]AMI P &amp; L'!#REF!</definedName>
    <definedName name="BExGUDDZXFFQHAF4UZF8ZB1HO7H6" localSheetId="10" hidden="1">'[3]AMI P &amp; L'!#REF!</definedName>
    <definedName name="BExGUDDZXFFQHAF4UZF8ZB1HO7H6" localSheetId="9" hidden="1">'[3]AMI P &amp; L'!#REF!</definedName>
    <definedName name="BExGUDDZXFFQHAF4UZF8ZB1HO7H6" localSheetId="14" hidden="1">'[3]AMI P &amp; L'!#REF!</definedName>
    <definedName name="BExGUDDZXFFQHAF4UZF8ZB1HO7H6" localSheetId="16" hidden="1">'[3]AMI P &amp; L'!#REF!</definedName>
    <definedName name="BExGUDDZXFFQHAF4UZF8ZB1HO7H6" localSheetId="5" hidden="1">'[3]AMI P &amp; L'!#REF!</definedName>
    <definedName name="BExGUDDZXFFQHAF4UZF8ZB1HO7H6" localSheetId="8" hidden="1">'[3]AMI P &amp; L'!#REF!</definedName>
    <definedName name="BExGUDDZXFFQHAF4UZF8ZB1HO7H6" localSheetId="17" hidden="1">'[3]AMI P &amp; L'!#REF!</definedName>
    <definedName name="BExGUDDZXFFQHAF4UZF8ZB1HO7H6" localSheetId="6" hidden="1">'[3]AMI P &amp; L'!#REF!</definedName>
    <definedName name="BExGUDDZXFFQHAF4UZF8ZB1HO7H6" localSheetId="1" hidden="1">'[3]AMI P &amp; L'!#REF!</definedName>
    <definedName name="BExGUDDZXFFQHAF4UZF8ZB1HO7H6" localSheetId="12" hidden="1">'[3]AMI P &amp; L'!#REF!</definedName>
    <definedName name="BExGUDDZXFFQHAF4UZF8ZB1HO7H6" localSheetId="4" hidden="1">'[3]AMI P &amp; L'!#REF!</definedName>
    <definedName name="BExGUDDZXFFQHAF4UZF8ZB1HO7H6" localSheetId="13" hidden="1">'[3]AMI P &amp; L'!#REF!</definedName>
    <definedName name="BExGUDDZXFFQHAF4UZF8ZB1HO7H6" localSheetId="18" hidden="1">'[3]AMI P &amp; L'!#REF!</definedName>
    <definedName name="BExGUDDZXFFQHAF4UZF8ZB1HO7H6" hidden="1">'[3]AMI P &amp; L'!#REF!</definedName>
    <definedName name="BExGUIBXBRHGM97ZX6GBA4ZDQ79C" hidden="1">'[2]Reco Sheet for Fcast'!$F$9:$G$9</definedName>
    <definedName name="BExGUM8D91UNPCOO4TKP9FGX85TF" localSheetId="3" hidden="1">'[3]AMI P &amp; L'!#REF!</definedName>
    <definedName name="BExGUM8D91UNPCOO4TKP9FGX85TF" localSheetId="10" hidden="1">'[3]AMI P &amp; L'!#REF!</definedName>
    <definedName name="BExGUM8D91UNPCOO4TKP9FGX85TF" localSheetId="9" hidden="1">'[3]AMI P &amp; L'!#REF!</definedName>
    <definedName name="BExGUM8D91UNPCOO4TKP9FGX85TF" localSheetId="14" hidden="1">'[3]AMI P &amp; L'!#REF!</definedName>
    <definedName name="BExGUM8D91UNPCOO4TKP9FGX85TF" localSheetId="16" hidden="1">'[3]AMI P &amp; L'!#REF!</definedName>
    <definedName name="BExGUM8D91UNPCOO4TKP9FGX85TF" localSheetId="5" hidden="1">'[3]AMI P &amp; L'!#REF!</definedName>
    <definedName name="BExGUM8D91UNPCOO4TKP9FGX85TF" localSheetId="8" hidden="1">'[3]AMI P &amp; L'!#REF!</definedName>
    <definedName name="BExGUM8D91UNPCOO4TKP9FGX85TF" localSheetId="17" hidden="1">'[3]AMI P &amp; L'!#REF!</definedName>
    <definedName name="BExGUM8D91UNPCOO4TKP9FGX85TF" localSheetId="6" hidden="1">'[3]AMI P &amp; L'!#REF!</definedName>
    <definedName name="BExGUM8D91UNPCOO4TKP9FGX85TF" localSheetId="1" hidden="1">'[3]AMI P &amp; L'!#REF!</definedName>
    <definedName name="BExGUM8D91UNPCOO4TKP9FGX85TF" localSheetId="12" hidden="1">'[3]AMI P &amp; L'!#REF!</definedName>
    <definedName name="BExGUM8D91UNPCOO4TKP9FGX85TF" localSheetId="4" hidden="1">'[3]AMI P &amp; L'!#REF!</definedName>
    <definedName name="BExGUM8D91UNPCOO4TKP9FGX85TF" localSheetId="13" hidden="1">'[3]AMI P &amp; L'!#REF!</definedName>
    <definedName name="BExGUM8D91UNPCOO4TKP9FGX85TF" localSheetId="18" hidden="1">'[3]AMI P &amp; L'!#REF!</definedName>
    <definedName name="BExGUM8D91UNPCOO4TKP9FGX85TF" hidden="1">'[3]AMI P &amp; L'!#REF!</definedName>
    <definedName name="BExGUQF9N9FKI7S0H30WUAEB5LPD" hidden="1">'[2]Reco Sheet for Fcast'!$K$2</definedName>
    <definedName name="BExGUR6BA03XPBK60SQUW197GJ5X" hidden="1">'[2]Reco Sheet for Fcast'!$I$7:$J$7</definedName>
    <definedName name="BExGUVDE0K966CA20KN65F326IBA" localSheetId="3" hidden="1">#REF!</definedName>
    <definedName name="BExGUVDE0K966CA20KN65F326IBA" localSheetId="10" hidden="1">#REF!</definedName>
    <definedName name="BExGUVDE0K966CA20KN65F326IBA" localSheetId="9" hidden="1">#REF!</definedName>
    <definedName name="BExGUVDE0K966CA20KN65F326IBA" localSheetId="14" hidden="1">#REF!</definedName>
    <definedName name="BExGUVDE0K966CA20KN65F326IBA" localSheetId="16" hidden="1">#REF!</definedName>
    <definedName name="BExGUVDE0K966CA20KN65F326IBA" localSheetId="5" hidden="1">#REF!</definedName>
    <definedName name="BExGUVDE0K966CA20KN65F326IBA" localSheetId="8" hidden="1">#REF!</definedName>
    <definedName name="BExGUVDE0K966CA20KN65F326IBA" localSheetId="17" hidden="1">#REF!</definedName>
    <definedName name="BExGUVDE0K966CA20KN65F326IBA" localSheetId="6" hidden="1">#REF!</definedName>
    <definedName name="BExGUVDE0K966CA20KN65F326IBA" localSheetId="1" hidden="1">#REF!</definedName>
    <definedName name="BExGUVDE0K966CA20KN65F326IBA" localSheetId="12" hidden="1">#REF!</definedName>
    <definedName name="BExGUVDE0K966CA20KN65F326IBA" localSheetId="4" hidden="1">#REF!</definedName>
    <definedName name="BExGUVDE0K966CA20KN65F326IBA" localSheetId="13" hidden="1">#REF!</definedName>
    <definedName name="BExGUVDE0K966CA20KN65F326IBA" localSheetId="18" hidden="1">#REF!</definedName>
    <definedName name="BExGUVDE0K966CA20KN65F326IBA" hidden="1">#REF!</definedName>
    <definedName name="BExGUVIP60TA4B7X2PFGMBFUSKGX" hidden="1">'[2]Reco Sheet for Fcast'!$F$10:$G$10</definedName>
    <definedName name="BExGUVYZ49VJJQ6ZGHDI0J4Q6VUK" localSheetId="3" hidden="1">'[5]Capital orders'!#REF!</definedName>
    <definedName name="BExGUVYZ49VJJQ6ZGHDI0J4Q6VUK" localSheetId="10" hidden="1">'[5]Capital orders'!#REF!</definedName>
    <definedName name="BExGUVYZ49VJJQ6ZGHDI0J4Q6VUK" localSheetId="9" hidden="1">'[5]Capital orders'!#REF!</definedName>
    <definedName name="BExGUVYZ49VJJQ6ZGHDI0J4Q6VUK" localSheetId="14" hidden="1">'[5]Capital orders'!#REF!</definedName>
    <definedName name="BExGUVYZ49VJJQ6ZGHDI0J4Q6VUK" localSheetId="16" hidden="1">'[5]Capital orders'!#REF!</definedName>
    <definedName name="BExGUVYZ49VJJQ6ZGHDI0J4Q6VUK" localSheetId="5" hidden="1">'[5]Capital orders'!#REF!</definedName>
    <definedName name="BExGUVYZ49VJJQ6ZGHDI0J4Q6VUK" localSheetId="8" hidden="1">'[5]Capital orders'!#REF!</definedName>
    <definedName name="BExGUVYZ49VJJQ6ZGHDI0J4Q6VUK" localSheetId="17" hidden="1">'[5]Capital orders'!#REF!</definedName>
    <definedName name="BExGUVYZ49VJJQ6ZGHDI0J4Q6VUK" localSheetId="6" hidden="1">'[5]Capital orders'!#REF!</definedName>
    <definedName name="BExGUVYZ49VJJQ6ZGHDI0J4Q6VUK" localSheetId="1" hidden="1">'[5]Capital orders'!#REF!</definedName>
    <definedName name="BExGUVYZ49VJJQ6ZGHDI0J4Q6VUK" localSheetId="12" hidden="1">'[5]Capital orders'!#REF!</definedName>
    <definedName name="BExGUVYZ49VJJQ6ZGHDI0J4Q6VUK" localSheetId="4" hidden="1">'[5]Capital orders'!#REF!</definedName>
    <definedName name="BExGUVYZ49VJJQ6ZGHDI0J4Q6VUK" localSheetId="13" hidden="1">'[5]Capital orders'!#REF!</definedName>
    <definedName name="BExGUVYZ49VJJQ6ZGHDI0J4Q6VUK" localSheetId="18" hidden="1">'[5]Capital orders'!#REF!</definedName>
    <definedName name="BExGUVYZ49VJJQ6ZGHDI0J4Q6VUK" hidden="1">'[5]Capital orders'!#REF!</definedName>
    <definedName name="BExGUZKF06F209XL1IZWVJEQ82EE" hidden="1">'[2]Reco Sheet for Fcast'!$I$9:$J$9</definedName>
    <definedName name="BExGV2EVT380QHD4AP2RL9MR8L5L" hidden="1">'[2]Reco Sheet for Fcast'!$I$10:$J$10</definedName>
    <definedName name="BExGV4NVN9KBLA14SOD5M7JEE632" hidden="1">'[4]Bud Mth'!$I$9:$J$9</definedName>
    <definedName name="BExGVSCA3HCP1IVDZ0IAS8KEGOX0" localSheetId="3" hidden="1">#REF!</definedName>
    <definedName name="BExGVSCA3HCP1IVDZ0IAS8KEGOX0" localSheetId="10" hidden="1">#REF!</definedName>
    <definedName name="BExGVSCA3HCP1IVDZ0IAS8KEGOX0" localSheetId="9" hidden="1">#REF!</definedName>
    <definedName name="BExGVSCA3HCP1IVDZ0IAS8KEGOX0" localSheetId="14" hidden="1">#REF!</definedName>
    <definedName name="BExGVSCA3HCP1IVDZ0IAS8KEGOX0" localSheetId="16" hidden="1">#REF!</definedName>
    <definedName name="BExGVSCA3HCP1IVDZ0IAS8KEGOX0" localSheetId="5" hidden="1">#REF!</definedName>
    <definedName name="BExGVSCA3HCP1IVDZ0IAS8KEGOX0" localSheetId="8" hidden="1">#REF!</definedName>
    <definedName name="BExGVSCA3HCP1IVDZ0IAS8KEGOX0" localSheetId="17" hidden="1">#REF!</definedName>
    <definedName name="BExGVSCA3HCP1IVDZ0IAS8KEGOX0" localSheetId="6" hidden="1">#REF!</definedName>
    <definedName name="BExGVSCA3HCP1IVDZ0IAS8KEGOX0" localSheetId="1" hidden="1">#REF!</definedName>
    <definedName name="BExGVSCA3HCP1IVDZ0IAS8KEGOX0" localSheetId="12" hidden="1">#REF!</definedName>
    <definedName name="BExGVSCA3HCP1IVDZ0IAS8KEGOX0" localSheetId="4" hidden="1">#REF!</definedName>
    <definedName name="BExGVSCA3HCP1IVDZ0IAS8KEGOX0" localSheetId="13" hidden="1">#REF!</definedName>
    <definedName name="BExGVSCA3HCP1IVDZ0IAS8KEGOX0" localSheetId="18" hidden="1">#REF!</definedName>
    <definedName name="BExGVSCA3HCP1IVDZ0IAS8KEGOX0" hidden="1">#REF!</definedName>
    <definedName name="BExGVV6OOLDQ3TXZK51TTF3YX0WN" hidden="1">'[2]Reco Sheet for Fcast'!$F$10:$G$10</definedName>
    <definedName name="BExGW0KVS7U0C87XFZ78QW991IEV" hidden="1">'[2]Reco Sheet for Fcast'!$I$7:$J$7</definedName>
    <definedName name="BExGW2Z7AMPG6H9EXA9ML6EZVGGA" hidden="1">'[2]Reco Sheet for Fcast'!$F$15</definedName>
    <definedName name="BExGWABG5VT5XO1A196RK61AXA8C" hidden="1">'[2]Reco Sheet for Fcast'!$F$7:$G$7</definedName>
    <definedName name="BExGWEO0JDG84NYLEAV5NSOAGMJZ" localSheetId="3" hidden="1">'[3]AMI P &amp; L'!#REF!</definedName>
    <definedName name="BExGWEO0JDG84NYLEAV5NSOAGMJZ" localSheetId="10" hidden="1">'[3]AMI P &amp; L'!#REF!</definedName>
    <definedName name="BExGWEO0JDG84NYLEAV5NSOAGMJZ" localSheetId="9" hidden="1">'[3]AMI P &amp; L'!#REF!</definedName>
    <definedName name="BExGWEO0JDG84NYLEAV5NSOAGMJZ" localSheetId="14" hidden="1">'[3]AMI P &amp; L'!#REF!</definedName>
    <definedName name="BExGWEO0JDG84NYLEAV5NSOAGMJZ" localSheetId="16" hidden="1">'[3]AMI P &amp; L'!#REF!</definedName>
    <definedName name="BExGWEO0JDG84NYLEAV5NSOAGMJZ" localSheetId="5" hidden="1">'[3]AMI P &amp; L'!#REF!</definedName>
    <definedName name="BExGWEO0JDG84NYLEAV5NSOAGMJZ" localSheetId="8" hidden="1">'[3]AMI P &amp; L'!#REF!</definedName>
    <definedName name="BExGWEO0JDG84NYLEAV5NSOAGMJZ" localSheetId="17" hidden="1">'[3]AMI P &amp; L'!#REF!</definedName>
    <definedName name="BExGWEO0JDG84NYLEAV5NSOAGMJZ" localSheetId="6" hidden="1">'[3]AMI P &amp; L'!#REF!</definedName>
    <definedName name="BExGWEO0JDG84NYLEAV5NSOAGMJZ" localSheetId="1" hidden="1">'[3]AMI P &amp; L'!#REF!</definedName>
    <definedName name="BExGWEO0JDG84NYLEAV5NSOAGMJZ" localSheetId="12" hidden="1">'[3]AMI P &amp; L'!#REF!</definedName>
    <definedName name="BExGWEO0JDG84NYLEAV5NSOAGMJZ" localSheetId="4" hidden="1">'[3]AMI P &amp; L'!#REF!</definedName>
    <definedName name="BExGWEO0JDG84NYLEAV5NSOAGMJZ" localSheetId="13" hidden="1">'[3]AMI P &amp; L'!#REF!</definedName>
    <definedName name="BExGWEO0JDG84NYLEAV5NSOAGMJZ" localSheetId="18" hidden="1">'[3]AMI P &amp; L'!#REF!</definedName>
    <definedName name="BExGWEO0JDG84NYLEAV5NSOAGMJZ" hidden="1">'[3]AMI P &amp; L'!#REF!</definedName>
    <definedName name="BExGWLEOC70Z8QAJTPT2PDHTNM4L" hidden="1">'[2]Reco Sheet for Fcast'!$F$7:$G$7</definedName>
    <definedName name="BExGWNCXLCRTLBVMTXYJ5PHQI6SS" localSheetId="3" hidden="1">'[3]AMI P &amp; L'!#REF!</definedName>
    <definedName name="BExGWNCXLCRTLBVMTXYJ5PHQI6SS" localSheetId="10" hidden="1">'[3]AMI P &amp; L'!#REF!</definedName>
    <definedName name="BExGWNCXLCRTLBVMTXYJ5PHQI6SS" localSheetId="9" hidden="1">'[3]AMI P &amp; L'!#REF!</definedName>
    <definedName name="BExGWNCXLCRTLBVMTXYJ5PHQI6SS" localSheetId="14" hidden="1">'[3]AMI P &amp; L'!#REF!</definedName>
    <definedName name="BExGWNCXLCRTLBVMTXYJ5PHQI6SS" localSheetId="16" hidden="1">'[3]AMI P &amp; L'!#REF!</definedName>
    <definedName name="BExGWNCXLCRTLBVMTXYJ5PHQI6SS" localSheetId="5" hidden="1">'[3]AMI P &amp; L'!#REF!</definedName>
    <definedName name="BExGWNCXLCRTLBVMTXYJ5PHQI6SS" localSheetId="8" hidden="1">'[3]AMI P &amp; L'!#REF!</definedName>
    <definedName name="BExGWNCXLCRTLBVMTXYJ5PHQI6SS" localSheetId="17" hidden="1">'[3]AMI P &amp; L'!#REF!</definedName>
    <definedName name="BExGWNCXLCRTLBVMTXYJ5PHQI6SS" localSheetId="6" hidden="1">'[3]AMI P &amp; L'!#REF!</definedName>
    <definedName name="BExGWNCXLCRTLBVMTXYJ5PHQI6SS" localSheetId="1" hidden="1">'[3]AMI P &amp; L'!#REF!</definedName>
    <definedName name="BExGWNCXLCRTLBVMTXYJ5PHQI6SS" localSheetId="12" hidden="1">'[3]AMI P &amp; L'!#REF!</definedName>
    <definedName name="BExGWNCXLCRTLBVMTXYJ5PHQI6SS" localSheetId="4" hidden="1">'[3]AMI P &amp; L'!#REF!</definedName>
    <definedName name="BExGWNCXLCRTLBVMTXYJ5PHQI6SS" localSheetId="13" hidden="1">'[3]AMI P &amp; L'!#REF!</definedName>
    <definedName name="BExGWNCXLCRTLBVMTXYJ5PHQI6SS" localSheetId="18" hidden="1">'[3]AMI P &amp; L'!#REF!</definedName>
    <definedName name="BExGWNCXLCRTLBVMTXYJ5PHQI6SS" hidden="1">'[3]AMI P &amp; L'!#REF!</definedName>
    <definedName name="BExGWQNKX6U55XS50K72Y3WLJ462" localSheetId="3" hidden="1">#REF!</definedName>
    <definedName name="BExGWQNKX6U55XS50K72Y3WLJ462" localSheetId="10" hidden="1">#REF!</definedName>
    <definedName name="BExGWQNKX6U55XS50K72Y3WLJ462" localSheetId="9" hidden="1">#REF!</definedName>
    <definedName name="BExGWQNKX6U55XS50K72Y3WLJ462" localSheetId="14" hidden="1">#REF!</definedName>
    <definedName name="BExGWQNKX6U55XS50K72Y3WLJ462" localSheetId="16" hidden="1">#REF!</definedName>
    <definedName name="BExGWQNKX6U55XS50K72Y3WLJ462" localSheetId="5" hidden="1">#REF!</definedName>
    <definedName name="BExGWQNKX6U55XS50K72Y3WLJ462" localSheetId="8" hidden="1">#REF!</definedName>
    <definedName name="BExGWQNKX6U55XS50K72Y3WLJ462" localSheetId="17" hidden="1">#REF!</definedName>
    <definedName name="BExGWQNKX6U55XS50K72Y3WLJ462" localSheetId="6" hidden="1">#REF!</definedName>
    <definedName name="BExGWQNKX6U55XS50K72Y3WLJ462" localSheetId="1" hidden="1">#REF!</definedName>
    <definedName name="BExGWQNKX6U55XS50K72Y3WLJ462" localSheetId="12" hidden="1">#REF!</definedName>
    <definedName name="BExGWQNKX6U55XS50K72Y3WLJ462" localSheetId="4" hidden="1">#REF!</definedName>
    <definedName name="BExGWQNKX6U55XS50K72Y3WLJ462" localSheetId="13" hidden="1">#REF!</definedName>
    <definedName name="BExGWQNKX6U55XS50K72Y3WLJ462" localSheetId="18" hidden="1">#REF!</definedName>
    <definedName name="BExGWQNKX6U55XS50K72Y3WLJ462" hidden="1">#REF!</definedName>
    <definedName name="BExGX6U988MCFIGDA1282F92U9AA" hidden="1">'[2]Reco Sheet for Fcast'!$F$11:$G$11</definedName>
    <definedName name="BExGX7FTB1CKAT5HUW6H531FIY6I" localSheetId="3" hidden="1">'[3]AMI P &amp; L'!#REF!</definedName>
    <definedName name="BExGX7FTB1CKAT5HUW6H531FIY6I" localSheetId="10" hidden="1">'[3]AMI P &amp; L'!#REF!</definedName>
    <definedName name="BExGX7FTB1CKAT5HUW6H531FIY6I" localSheetId="9" hidden="1">'[3]AMI P &amp; L'!#REF!</definedName>
    <definedName name="BExGX7FTB1CKAT5HUW6H531FIY6I" localSheetId="14" hidden="1">'[3]AMI P &amp; L'!#REF!</definedName>
    <definedName name="BExGX7FTB1CKAT5HUW6H531FIY6I" localSheetId="16" hidden="1">'[3]AMI P &amp; L'!#REF!</definedName>
    <definedName name="BExGX7FTB1CKAT5HUW6H531FIY6I" localSheetId="5" hidden="1">'[3]AMI P &amp; L'!#REF!</definedName>
    <definedName name="BExGX7FTB1CKAT5HUW6H531FIY6I" localSheetId="8" hidden="1">'[3]AMI P &amp; L'!#REF!</definedName>
    <definedName name="BExGX7FTB1CKAT5HUW6H531FIY6I" localSheetId="17" hidden="1">'[3]AMI P &amp; L'!#REF!</definedName>
    <definedName name="BExGX7FTB1CKAT5HUW6H531FIY6I" localSheetId="6" hidden="1">'[3]AMI P &amp; L'!#REF!</definedName>
    <definedName name="BExGX7FTB1CKAT5HUW6H531FIY6I" localSheetId="1" hidden="1">'[3]AMI P &amp; L'!#REF!</definedName>
    <definedName name="BExGX7FTB1CKAT5HUW6H531FIY6I" localSheetId="12" hidden="1">'[3]AMI P &amp; L'!#REF!</definedName>
    <definedName name="BExGX7FTB1CKAT5HUW6H531FIY6I" localSheetId="4" hidden="1">'[3]AMI P &amp; L'!#REF!</definedName>
    <definedName name="BExGX7FTB1CKAT5HUW6H531FIY6I" localSheetId="13" hidden="1">'[3]AMI P &amp; L'!#REF!</definedName>
    <definedName name="BExGX7FTB1CKAT5HUW6H531FIY6I" localSheetId="18" hidden="1">'[3]AMI P &amp; L'!#REF!</definedName>
    <definedName name="BExGX7FTB1CKAT5HUW6H531FIY6I" hidden="1">'[3]AMI P &amp; L'!#REF!</definedName>
    <definedName name="BExGX9DVACJQIZ4GH6YAD2A7F70O" hidden="1">'[2]Reco Sheet for Fcast'!$I$9:$J$9</definedName>
    <definedName name="BExGXDVP2S2Y8Z8Q43I78RCIK3DD" hidden="1">'[2]Reco Sheet for Fcast'!$F$10:$G$10</definedName>
    <definedName name="BExGXJ9W5JU7TT9S0BKL5Y6VVB39" hidden="1">'[2]Reco Sheet for Fcast'!$I$6:$J$6</definedName>
    <definedName name="BExGXP9PLH9HGLX6X9E31SFWH8E0" hidden="1">'[2]Reco Sheet for Fcast'!$J$2:$K$2</definedName>
    <definedName name="BExGXWB73RJ4BASBQTQ8EY0EC1EB" hidden="1">'[2]Reco Sheet for Fcast'!$K$2</definedName>
    <definedName name="BExGXZ0ABB43C7SMRKZHWOSU9EQX" hidden="1">'[2]Reco Sheet for Fcast'!$F$8:$G$8</definedName>
    <definedName name="BExGY6SU3SYVCJ3AG2ITY59SAZ5A" hidden="1">'[2]Reco Sheet for Fcast'!$F$15:$G$16</definedName>
    <definedName name="BExGY6YA4P5KMY2VHT0DYK3YTFAX" hidden="1">'[2]Reco Sheet for Fcast'!$F$9:$G$9</definedName>
    <definedName name="BExGY8G88PVVRYHPHRPJZFSX6HSC" hidden="1">'[2]Reco Sheet for Fcast'!$F$8:$G$8</definedName>
    <definedName name="BExGYC718HTZ80PNKYPVIYGRJVF6" hidden="1">'[2]Reco Sheet for Fcast'!$I$7:$J$7</definedName>
    <definedName name="BExGYCNATXZY2FID93B17YWIPPRD" hidden="1">'[2]Reco Sheet for Fcast'!$G$2</definedName>
    <definedName name="BExGYGJJJ3BBCQAOA51WHP01HN73" hidden="1">'[2]Reco Sheet for Fcast'!$F$11:$G$11</definedName>
    <definedName name="BExGYJE09NMFU592QN78WBPFJH50" localSheetId="3" hidden="1">#REF!</definedName>
    <definedName name="BExGYJE09NMFU592QN78WBPFJH50" localSheetId="10" hidden="1">#REF!</definedName>
    <definedName name="BExGYJE09NMFU592QN78WBPFJH50" localSheetId="9" hidden="1">#REF!</definedName>
    <definedName name="BExGYJE09NMFU592QN78WBPFJH50" localSheetId="14" hidden="1">#REF!</definedName>
    <definedName name="BExGYJE09NMFU592QN78WBPFJH50" localSheetId="16" hidden="1">#REF!</definedName>
    <definedName name="BExGYJE09NMFU592QN78WBPFJH50" localSheetId="5" hidden="1">#REF!</definedName>
    <definedName name="BExGYJE09NMFU592QN78WBPFJH50" localSheetId="8" hidden="1">#REF!</definedName>
    <definedName name="BExGYJE09NMFU592QN78WBPFJH50" localSheetId="17" hidden="1">#REF!</definedName>
    <definedName name="BExGYJE09NMFU592QN78WBPFJH50" localSheetId="6" hidden="1">#REF!</definedName>
    <definedName name="BExGYJE09NMFU592QN78WBPFJH50" localSheetId="1" hidden="1">#REF!</definedName>
    <definedName name="BExGYJE09NMFU592QN78WBPFJH50" localSheetId="12" hidden="1">#REF!</definedName>
    <definedName name="BExGYJE09NMFU592QN78WBPFJH50" localSheetId="4" hidden="1">#REF!</definedName>
    <definedName name="BExGYJE09NMFU592QN78WBPFJH50" localSheetId="13" hidden="1">#REF!</definedName>
    <definedName name="BExGYJE09NMFU592QN78WBPFJH50" localSheetId="18" hidden="1">#REF!</definedName>
    <definedName name="BExGYJE09NMFU592QN78WBPFJH50" hidden="1">#REF!</definedName>
    <definedName name="BExGYOS6TV2C72PLRFU8RP1I58GY" hidden="1">'[2]Reco Sheet for Fcast'!$F$8:$G$8</definedName>
    <definedName name="BExGYZF6NJ8J8TCF9W5RBAABK369" localSheetId="3" hidden="1">#REF!</definedName>
    <definedName name="BExGYZF6NJ8J8TCF9W5RBAABK369" localSheetId="10" hidden="1">#REF!</definedName>
    <definedName name="BExGYZF6NJ8J8TCF9W5RBAABK369" localSheetId="9" hidden="1">#REF!</definedName>
    <definedName name="BExGYZF6NJ8J8TCF9W5RBAABK369" localSheetId="14" hidden="1">#REF!</definedName>
    <definedName name="BExGYZF6NJ8J8TCF9W5RBAABK369" localSheetId="16" hidden="1">#REF!</definedName>
    <definedName name="BExGYZF6NJ8J8TCF9W5RBAABK369" localSheetId="5" hidden="1">#REF!</definedName>
    <definedName name="BExGYZF6NJ8J8TCF9W5RBAABK369" localSheetId="8" hidden="1">#REF!</definedName>
    <definedName name="BExGYZF6NJ8J8TCF9W5RBAABK369" localSheetId="17" hidden="1">#REF!</definedName>
    <definedName name="BExGYZF6NJ8J8TCF9W5RBAABK369" localSheetId="6" hidden="1">#REF!</definedName>
    <definedName name="BExGYZF6NJ8J8TCF9W5RBAABK369" localSheetId="1" hidden="1">#REF!</definedName>
    <definedName name="BExGYZF6NJ8J8TCF9W5RBAABK369" localSheetId="12" hidden="1">#REF!</definedName>
    <definedName name="BExGYZF6NJ8J8TCF9W5RBAABK369" localSheetId="4" hidden="1">#REF!</definedName>
    <definedName name="BExGYZF6NJ8J8TCF9W5RBAABK369" localSheetId="13" hidden="1">#REF!</definedName>
    <definedName name="BExGYZF6NJ8J8TCF9W5RBAABK369" localSheetId="18" hidden="1">#REF!</definedName>
    <definedName name="BExGYZF6NJ8J8TCF9W5RBAABK369" hidden="1">#REF!</definedName>
    <definedName name="BExGZJ78ZWZCVHZ3BKEKFJZ6MAEO" hidden="1">'[2]Reco Sheet for Fcast'!$I$11:$J$11</definedName>
    <definedName name="BExGZOLH2QV73J3M9IWDDPA62TP4" hidden="1">'[2]Reco Sheet for Fcast'!$I$9:$J$9</definedName>
    <definedName name="BExGZP1PWGFKVVVN4YDIS22DZPCR" hidden="1">'[2]Reco Sheet for Fcast'!$I$6:$J$6</definedName>
    <definedName name="BExGZYMVDK10COF1CY445MMWH2TK" localSheetId="3" hidden="1">#REF!</definedName>
    <definedName name="BExGZYMVDK10COF1CY445MMWH2TK" localSheetId="10" hidden="1">#REF!</definedName>
    <definedName name="BExGZYMVDK10COF1CY445MMWH2TK" localSheetId="9" hidden="1">#REF!</definedName>
    <definedName name="BExGZYMVDK10COF1CY445MMWH2TK" localSheetId="14" hidden="1">#REF!</definedName>
    <definedName name="BExGZYMVDK10COF1CY445MMWH2TK" localSheetId="16" hidden="1">#REF!</definedName>
    <definedName name="BExGZYMVDK10COF1CY445MMWH2TK" localSheetId="5" hidden="1">#REF!</definedName>
    <definedName name="BExGZYMVDK10COF1CY445MMWH2TK" localSheetId="8" hidden="1">#REF!</definedName>
    <definedName name="BExGZYMVDK10COF1CY445MMWH2TK" localSheetId="17" hidden="1">#REF!</definedName>
    <definedName name="BExGZYMVDK10COF1CY445MMWH2TK" localSheetId="6" hidden="1">#REF!</definedName>
    <definedName name="BExGZYMVDK10COF1CY445MMWH2TK" localSheetId="1" hidden="1">#REF!</definedName>
    <definedName name="BExGZYMVDK10COF1CY445MMWH2TK" localSheetId="12" hidden="1">#REF!</definedName>
    <definedName name="BExGZYMVDK10COF1CY445MMWH2TK" localSheetId="4" hidden="1">#REF!</definedName>
    <definedName name="BExGZYMVDK10COF1CY445MMWH2TK" localSheetId="13" hidden="1">#REF!</definedName>
    <definedName name="BExGZYMVDK10COF1CY445MMWH2TK" localSheetId="18" hidden="1">#REF!</definedName>
    <definedName name="BExGZYMVDK10COF1CY445MMWH2TK" hidden="1">#REF!</definedName>
    <definedName name="BExH00L21GZX5YJJGVMOAWBERLP5" hidden="1">'[2]Reco Sheet for Fcast'!$I$9:$J$9</definedName>
    <definedName name="BExH02ZD6VAY1KQLAQYBBI6WWIZB" localSheetId="3" hidden="1">'[3]AMI P &amp; L'!#REF!</definedName>
    <definedName name="BExH02ZD6VAY1KQLAQYBBI6WWIZB" localSheetId="10" hidden="1">'[3]AMI P &amp; L'!#REF!</definedName>
    <definedName name="BExH02ZD6VAY1KQLAQYBBI6WWIZB" localSheetId="9" hidden="1">'[3]AMI P &amp; L'!#REF!</definedName>
    <definedName name="BExH02ZD6VAY1KQLAQYBBI6WWIZB" localSheetId="14" hidden="1">'[3]AMI P &amp; L'!#REF!</definedName>
    <definedName name="BExH02ZD6VAY1KQLAQYBBI6WWIZB" localSheetId="16" hidden="1">'[3]AMI P &amp; L'!#REF!</definedName>
    <definedName name="BExH02ZD6VAY1KQLAQYBBI6WWIZB" localSheetId="5" hidden="1">'[3]AMI P &amp; L'!#REF!</definedName>
    <definedName name="BExH02ZD6VAY1KQLAQYBBI6WWIZB" localSheetId="8" hidden="1">'[3]AMI P &amp; L'!#REF!</definedName>
    <definedName name="BExH02ZD6VAY1KQLAQYBBI6WWIZB" localSheetId="17" hidden="1">'[3]AMI P &amp; L'!#REF!</definedName>
    <definedName name="BExH02ZD6VAY1KQLAQYBBI6WWIZB" localSheetId="6" hidden="1">'[3]AMI P &amp; L'!#REF!</definedName>
    <definedName name="BExH02ZD6VAY1KQLAQYBBI6WWIZB" localSheetId="1" hidden="1">'[3]AMI P &amp; L'!#REF!</definedName>
    <definedName name="BExH02ZD6VAY1KQLAQYBBI6WWIZB" localSheetId="12" hidden="1">'[3]AMI P &amp; L'!#REF!</definedName>
    <definedName name="BExH02ZD6VAY1KQLAQYBBI6WWIZB" localSheetId="4" hidden="1">'[3]AMI P &amp; L'!#REF!</definedName>
    <definedName name="BExH02ZD6VAY1KQLAQYBBI6WWIZB" localSheetId="13" hidden="1">'[3]AMI P &amp; L'!#REF!</definedName>
    <definedName name="BExH02ZD6VAY1KQLAQYBBI6WWIZB" localSheetId="18" hidden="1">'[3]AMI P &amp; L'!#REF!</definedName>
    <definedName name="BExH02ZD6VAY1KQLAQYBBI6WWIZB" hidden="1">'[3]AMI P &amp; L'!#REF!</definedName>
    <definedName name="BExH08Z6LQCGGSGSAILMHX4X7JMD" hidden="1">'[2]Reco Sheet for Fcast'!$I$6:$J$6</definedName>
    <definedName name="BExH09VINWGY7QSDNGT9BDVKS3JQ" localSheetId="3" hidden="1">#REF!</definedName>
    <definedName name="BExH09VINWGY7QSDNGT9BDVKS3JQ" localSheetId="10" hidden="1">#REF!</definedName>
    <definedName name="BExH09VINWGY7QSDNGT9BDVKS3JQ" localSheetId="9" hidden="1">#REF!</definedName>
    <definedName name="BExH09VINWGY7QSDNGT9BDVKS3JQ" localSheetId="14" hidden="1">#REF!</definedName>
    <definedName name="BExH09VINWGY7QSDNGT9BDVKS3JQ" localSheetId="16" hidden="1">#REF!</definedName>
    <definedName name="BExH09VINWGY7QSDNGT9BDVKS3JQ" localSheetId="5" hidden="1">#REF!</definedName>
    <definedName name="BExH09VINWGY7QSDNGT9BDVKS3JQ" localSheetId="8" hidden="1">#REF!</definedName>
    <definedName name="BExH09VINWGY7QSDNGT9BDVKS3JQ" localSheetId="17" hidden="1">#REF!</definedName>
    <definedName name="BExH09VINWGY7QSDNGT9BDVKS3JQ" localSheetId="6" hidden="1">#REF!</definedName>
    <definedName name="BExH09VINWGY7QSDNGT9BDVKS3JQ" localSheetId="1" hidden="1">#REF!</definedName>
    <definedName name="BExH09VINWGY7QSDNGT9BDVKS3JQ" localSheetId="12" hidden="1">#REF!</definedName>
    <definedName name="BExH09VINWGY7QSDNGT9BDVKS3JQ" localSheetId="4" hidden="1">#REF!</definedName>
    <definedName name="BExH09VINWGY7QSDNGT9BDVKS3JQ" localSheetId="13" hidden="1">#REF!</definedName>
    <definedName name="BExH09VINWGY7QSDNGT9BDVKS3JQ" localSheetId="18" hidden="1">#REF!</definedName>
    <definedName name="BExH09VINWGY7QSDNGT9BDVKS3JQ" hidden="1">#REF!</definedName>
    <definedName name="BExH0KT9Z8HEVRRQRGQ8YHXRLIJA" hidden="1">'[2]Reco Sheet for Fcast'!$I$9:$J$9</definedName>
    <definedName name="BExH0M0FDN12YBOCKL3XL2Z7T7Y8" hidden="1">'[2]Reco Sheet for Fcast'!$F$10:$G$10</definedName>
    <definedName name="BExH0O9G06YPZ5TN9RYT326I1CP2" hidden="1">'[2]Reco Sheet for Fcast'!$F$7:$G$7</definedName>
    <definedName name="BExH0WNJAKTJRCKMTX8O4KNMIIJM" localSheetId="3" hidden="1">'[3]AMI P &amp; L'!#REF!</definedName>
    <definedName name="BExH0WNJAKTJRCKMTX8O4KNMIIJM" localSheetId="10" hidden="1">'[3]AMI P &amp; L'!#REF!</definedName>
    <definedName name="BExH0WNJAKTJRCKMTX8O4KNMIIJM" localSheetId="9" hidden="1">'[3]AMI P &amp; L'!#REF!</definedName>
    <definedName name="BExH0WNJAKTJRCKMTX8O4KNMIIJM" localSheetId="14" hidden="1">'[3]AMI P &amp; L'!#REF!</definedName>
    <definedName name="BExH0WNJAKTJRCKMTX8O4KNMIIJM" localSheetId="16" hidden="1">'[3]AMI P &amp; L'!#REF!</definedName>
    <definedName name="BExH0WNJAKTJRCKMTX8O4KNMIIJM" localSheetId="5" hidden="1">'[3]AMI P &amp; L'!#REF!</definedName>
    <definedName name="BExH0WNJAKTJRCKMTX8O4KNMIIJM" localSheetId="8" hidden="1">'[3]AMI P &amp; L'!#REF!</definedName>
    <definedName name="BExH0WNJAKTJRCKMTX8O4KNMIIJM" localSheetId="17" hidden="1">'[3]AMI P &amp; L'!#REF!</definedName>
    <definedName name="BExH0WNJAKTJRCKMTX8O4KNMIIJM" localSheetId="6" hidden="1">'[3]AMI P &amp; L'!#REF!</definedName>
    <definedName name="BExH0WNJAKTJRCKMTX8O4KNMIIJM" localSheetId="1" hidden="1">'[3]AMI P &amp; L'!#REF!</definedName>
    <definedName name="BExH0WNJAKTJRCKMTX8O4KNMIIJM" localSheetId="12" hidden="1">'[3]AMI P &amp; L'!#REF!</definedName>
    <definedName name="BExH0WNJAKTJRCKMTX8O4KNMIIJM" localSheetId="4" hidden="1">'[3]AMI P &amp; L'!#REF!</definedName>
    <definedName name="BExH0WNJAKTJRCKMTX8O4KNMIIJM" localSheetId="13" hidden="1">'[3]AMI P &amp; L'!#REF!</definedName>
    <definedName name="BExH0WNJAKTJRCKMTX8O4KNMIIJM" localSheetId="18" hidden="1">'[3]AMI P &amp; L'!#REF!</definedName>
    <definedName name="BExH0WNJAKTJRCKMTX8O4KNMIIJM" hidden="1">'[3]AMI P &amp; L'!#REF!</definedName>
    <definedName name="BExH12Y4WX542WI3ZEM15AK4UM9J" hidden="1">'[2]Reco Sheet for Fcast'!$F$7:$G$7</definedName>
    <definedName name="BExH1FDTQXR9QQ31WDB7OPXU7MPT" localSheetId="3" hidden="1">'[3]AMI P &amp; L'!#REF!</definedName>
    <definedName name="BExH1FDTQXR9QQ31WDB7OPXU7MPT" localSheetId="10" hidden="1">'[3]AMI P &amp; L'!#REF!</definedName>
    <definedName name="BExH1FDTQXR9QQ31WDB7OPXU7MPT" localSheetId="9" hidden="1">'[3]AMI P &amp; L'!#REF!</definedName>
    <definedName name="BExH1FDTQXR9QQ31WDB7OPXU7MPT" localSheetId="14" hidden="1">'[3]AMI P &amp; L'!#REF!</definedName>
    <definedName name="BExH1FDTQXR9QQ31WDB7OPXU7MPT" localSheetId="16" hidden="1">'[3]AMI P &amp; L'!#REF!</definedName>
    <definedName name="BExH1FDTQXR9QQ31WDB7OPXU7MPT" localSheetId="5" hidden="1">'[3]AMI P &amp; L'!#REF!</definedName>
    <definedName name="BExH1FDTQXR9QQ31WDB7OPXU7MPT" localSheetId="8" hidden="1">'[3]AMI P &amp; L'!#REF!</definedName>
    <definedName name="BExH1FDTQXR9QQ31WDB7OPXU7MPT" localSheetId="17" hidden="1">'[3]AMI P &amp; L'!#REF!</definedName>
    <definedName name="BExH1FDTQXR9QQ31WDB7OPXU7MPT" localSheetId="6" hidden="1">'[3]AMI P &amp; L'!#REF!</definedName>
    <definedName name="BExH1FDTQXR9QQ31WDB7OPXU7MPT" localSheetId="1" hidden="1">'[3]AMI P &amp; L'!#REF!</definedName>
    <definedName name="BExH1FDTQXR9QQ31WDB7OPXU7MPT" localSheetId="12" hidden="1">'[3]AMI P &amp; L'!#REF!</definedName>
    <definedName name="BExH1FDTQXR9QQ31WDB7OPXU7MPT" localSheetId="4" hidden="1">'[3]AMI P &amp; L'!#REF!</definedName>
    <definedName name="BExH1FDTQXR9QQ31WDB7OPXU7MPT" localSheetId="13" hidden="1">'[3]AMI P &amp; L'!#REF!</definedName>
    <definedName name="BExH1FDTQXR9QQ31WDB7OPXU7MPT" localSheetId="18" hidden="1">'[3]AMI P &amp; L'!#REF!</definedName>
    <definedName name="BExH1FDTQXR9QQ31WDB7OPXU7MPT" hidden="1">'[3]AMI P &amp; L'!#REF!</definedName>
    <definedName name="BExH1FOMEUIJNIDJAUY0ZQFBJSY9" hidden="1">'[2]Reco Sheet for Fcast'!$I$6:$J$6</definedName>
    <definedName name="BExH1IDQM8I99T9BKP4XNASNIKR8" localSheetId="3" hidden="1">#REF!</definedName>
    <definedName name="BExH1IDQM8I99T9BKP4XNASNIKR8" localSheetId="10" hidden="1">#REF!</definedName>
    <definedName name="BExH1IDQM8I99T9BKP4XNASNIKR8" localSheetId="9" hidden="1">#REF!</definedName>
    <definedName name="BExH1IDQM8I99T9BKP4XNASNIKR8" localSheetId="14" hidden="1">#REF!</definedName>
    <definedName name="BExH1IDQM8I99T9BKP4XNASNIKR8" localSheetId="16" hidden="1">#REF!</definedName>
    <definedName name="BExH1IDQM8I99T9BKP4XNASNIKR8" localSheetId="5" hidden="1">#REF!</definedName>
    <definedName name="BExH1IDQM8I99T9BKP4XNASNIKR8" localSheetId="8" hidden="1">#REF!</definedName>
    <definedName name="BExH1IDQM8I99T9BKP4XNASNIKR8" localSheetId="17" hidden="1">#REF!</definedName>
    <definedName name="BExH1IDQM8I99T9BKP4XNASNIKR8" localSheetId="6" hidden="1">#REF!</definedName>
    <definedName name="BExH1IDQM8I99T9BKP4XNASNIKR8" localSheetId="1" hidden="1">#REF!</definedName>
    <definedName name="BExH1IDQM8I99T9BKP4XNASNIKR8" localSheetId="12" hidden="1">#REF!</definedName>
    <definedName name="BExH1IDQM8I99T9BKP4XNASNIKR8" localSheetId="4" hidden="1">#REF!</definedName>
    <definedName name="BExH1IDQM8I99T9BKP4XNASNIKR8" localSheetId="13" hidden="1">#REF!</definedName>
    <definedName name="BExH1IDQM8I99T9BKP4XNASNIKR8" localSheetId="18" hidden="1">#REF!</definedName>
    <definedName name="BExH1IDQM8I99T9BKP4XNASNIKR8" hidden="1">#REF!</definedName>
    <definedName name="BExH1JFFHEBFX9BWJMNIA3N66R3Z" hidden="1">'[2]Reco Sheet for Fcast'!$F$10:$G$10</definedName>
    <definedName name="BExH1Z0GIUSVTF2H1G1I3PDGBNK2" hidden="1">'[2]Reco Sheet for Fcast'!$K$2</definedName>
    <definedName name="BExH225UTM6S9FW4MUDZS7F1PQSH" hidden="1">'[2]Reco Sheet for Fcast'!$I$7:$J$7</definedName>
    <definedName name="BExH23271RF7AYZ542KHQTH68GQ7" hidden="1">'[2]Reco Sheet for Fcast'!$F$10:$G$10</definedName>
    <definedName name="BExH2DEEO5YJEYEI3IYRHYF5MAPJ" localSheetId="3" hidden="1">#REF!</definedName>
    <definedName name="BExH2DEEO5YJEYEI3IYRHYF5MAPJ" localSheetId="10" hidden="1">#REF!</definedName>
    <definedName name="BExH2DEEO5YJEYEI3IYRHYF5MAPJ" localSheetId="9" hidden="1">#REF!</definedName>
    <definedName name="BExH2DEEO5YJEYEI3IYRHYF5MAPJ" localSheetId="14" hidden="1">#REF!</definedName>
    <definedName name="BExH2DEEO5YJEYEI3IYRHYF5MAPJ" localSheetId="16" hidden="1">#REF!</definedName>
    <definedName name="BExH2DEEO5YJEYEI3IYRHYF5MAPJ" localSheetId="5" hidden="1">#REF!</definedName>
    <definedName name="BExH2DEEO5YJEYEI3IYRHYF5MAPJ" localSheetId="8" hidden="1">#REF!</definedName>
    <definedName name="BExH2DEEO5YJEYEI3IYRHYF5MAPJ" localSheetId="17" hidden="1">#REF!</definedName>
    <definedName name="BExH2DEEO5YJEYEI3IYRHYF5MAPJ" localSheetId="6" hidden="1">#REF!</definedName>
    <definedName name="BExH2DEEO5YJEYEI3IYRHYF5MAPJ" localSheetId="1" hidden="1">#REF!</definedName>
    <definedName name="BExH2DEEO5YJEYEI3IYRHYF5MAPJ" localSheetId="12" hidden="1">#REF!</definedName>
    <definedName name="BExH2DEEO5YJEYEI3IYRHYF5MAPJ" localSheetId="4" hidden="1">#REF!</definedName>
    <definedName name="BExH2DEEO5YJEYEI3IYRHYF5MAPJ" localSheetId="13" hidden="1">#REF!</definedName>
    <definedName name="BExH2DEEO5YJEYEI3IYRHYF5MAPJ" localSheetId="18" hidden="1">#REF!</definedName>
    <definedName name="BExH2DEEO5YJEYEI3IYRHYF5MAPJ" hidden="1">#REF!</definedName>
    <definedName name="BExH2GJQR4JALNB314RY0LDI49VH" hidden="1">'[2]Reco Sheet for Fcast'!$I$7:$J$7</definedName>
    <definedName name="BExH2JZR49T7644JFVE7B3N7RZM9" hidden="1">'[2]Reco Sheet for Fcast'!$I$6:$J$6</definedName>
    <definedName name="BExH2WKXV8X5S2GSBBTWGI0NLNAH" hidden="1">'[2]Reco Sheet for Fcast'!$H$2:$I$2</definedName>
    <definedName name="BExH2XS1UFYFGU0S0EBXX90W2WE8" hidden="1">'[2]Reco Sheet for Fcast'!$I$9:$J$9</definedName>
    <definedName name="BExH2XS2TND9SB0GC295R4FP6K5Y" hidden="1">'[2]Reco Sheet for Fcast'!$I$2:$J$2</definedName>
    <definedName name="BExH2ZA0SZ4SSITL50NA8LZ3OEX6" localSheetId="3" hidden="1">'[3]AMI P &amp; L'!#REF!</definedName>
    <definedName name="BExH2ZA0SZ4SSITL50NA8LZ3OEX6" localSheetId="10" hidden="1">'[3]AMI P &amp; L'!#REF!</definedName>
    <definedName name="BExH2ZA0SZ4SSITL50NA8LZ3OEX6" localSheetId="9" hidden="1">'[3]AMI P &amp; L'!#REF!</definedName>
    <definedName name="BExH2ZA0SZ4SSITL50NA8LZ3OEX6" localSheetId="14" hidden="1">'[3]AMI P &amp; L'!#REF!</definedName>
    <definedName name="BExH2ZA0SZ4SSITL50NA8LZ3OEX6" localSheetId="16" hidden="1">'[3]AMI P &amp; L'!#REF!</definedName>
    <definedName name="BExH2ZA0SZ4SSITL50NA8LZ3OEX6" localSheetId="5" hidden="1">'[3]AMI P &amp; L'!#REF!</definedName>
    <definedName name="BExH2ZA0SZ4SSITL50NA8LZ3OEX6" localSheetId="8" hidden="1">'[3]AMI P &amp; L'!#REF!</definedName>
    <definedName name="BExH2ZA0SZ4SSITL50NA8LZ3OEX6" localSheetId="17" hidden="1">'[3]AMI P &amp; L'!#REF!</definedName>
    <definedName name="BExH2ZA0SZ4SSITL50NA8LZ3OEX6" localSheetId="6" hidden="1">'[3]AMI P &amp; L'!#REF!</definedName>
    <definedName name="BExH2ZA0SZ4SSITL50NA8LZ3OEX6" localSheetId="1" hidden="1">'[3]AMI P &amp; L'!#REF!</definedName>
    <definedName name="BExH2ZA0SZ4SSITL50NA8LZ3OEX6" localSheetId="12" hidden="1">'[3]AMI P &amp; L'!#REF!</definedName>
    <definedName name="BExH2ZA0SZ4SSITL50NA8LZ3OEX6" localSheetId="4" hidden="1">'[3]AMI P &amp; L'!#REF!</definedName>
    <definedName name="BExH2ZA0SZ4SSITL50NA8LZ3OEX6" localSheetId="13" hidden="1">'[3]AMI P &amp; L'!#REF!</definedName>
    <definedName name="BExH2ZA0SZ4SSITL50NA8LZ3OEX6" localSheetId="18" hidden="1">'[3]AMI P &amp; L'!#REF!</definedName>
    <definedName name="BExH2ZA0SZ4SSITL50NA8LZ3OEX6" hidden="1">'[3]AMI P &amp; L'!#REF!</definedName>
    <definedName name="BExH31Z3JNVJPESWKXHILGXZHP2M" hidden="1">'[2]Reco Sheet for Fcast'!$F$6:$G$6</definedName>
    <definedName name="BExH37TLURRTF1YO0TUV9JOJ0C78" localSheetId="3" hidden="1">#REF!</definedName>
    <definedName name="BExH37TLURRTF1YO0TUV9JOJ0C78" localSheetId="10" hidden="1">#REF!</definedName>
    <definedName name="BExH37TLURRTF1YO0TUV9JOJ0C78" localSheetId="9" hidden="1">#REF!</definedName>
    <definedName name="BExH37TLURRTF1YO0TUV9JOJ0C78" localSheetId="14" hidden="1">#REF!</definedName>
    <definedName name="BExH37TLURRTF1YO0TUV9JOJ0C78" localSheetId="16" hidden="1">#REF!</definedName>
    <definedName name="BExH37TLURRTF1YO0TUV9JOJ0C78" localSheetId="5" hidden="1">#REF!</definedName>
    <definedName name="BExH37TLURRTF1YO0TUV9JOJ0C78" localSheetId="8" hidden="1">#REF!</definedName>
    <definedName name="BExH37TLURRTF1YO0TUV9JOJ0C78" localSheetId="17" hidden="1">#REF!</definedName>
    <definedName name="BExH37TLURRTF1YO0TUV9JOJ0C78" localSheetId="6" hidden="1">#REF!</definedName>
    <definedName name="BExH37TLURRTF1YO0TUV9JOJ0C78" localSheetId="1" hidden="1">#REF!</definedName>
    <definedName name="BExH37TLURRTF1YO0TUV9JOJ0C78" localSheetId="12" hidden="1">#REF!</definedName>
    <definedName name="BExH37TLURRTF1YO0TUV9JOJ0C78" localSheetId="4" hidden="1">#REF!</definedName>
    <definedName name="BExH37TLURRTF1YO0TUV9JOJ0C78" localSheetId="13" hidden="1">#REF!</definedName>
    <definedName name="BExH37TLURRTF1YO0TUV9JOJ0C78" localSheetId="18" hidden="1">#REF!</definedName>
    <definedName name="BExH37TLURRTF1YO0TUV9JOJ0C78" hidden="1">#REF!</definedName>
    <definedName name="BExH3E9HZ3QJCDZW7WI7YACFQCHE" hidden="1">'[2]Reco Sheet for Fcast'!$F$9:$G$9</definedName>
    <definedName name="BExH3IRB6764RQ5HBYRLH6XCT29X" hidden="1">'[2]Reco Sheet for Fcast'!$I$10:$J$10</definedName>
    <definedName name="BExIG2U8V6RSB47SXLCQG3Q68YRO" hidden="1">'[2]Reco Sheet for Fcast'!$G$2</definedName>
    <definedName name="BExIG5JDFDNKGLHGNDY7U8KIF9NT" localSheetId="3" hidden="1">'[3]AMI P &amp; L'!#REF!</definedName>
    <definedName name="BExIG5JDFDNKGLHGNDY7U8KIF9NT" localSheetId="10" hidden="1">'[3]AMI P &amp; L'!#REF!</definedName>
    <definedName name="BExIG5JDFDNKGLHGNDY7U8KIF9NT" localSheetId="9" hidden="1">'[3]AMI P &amp; L'!#REF!</definedName>
    <definedName name="BExIG5JDFDNKGLHGNDY7U8KIF9NT" localSheetId="14" hidden="1">'[3]AMI P &amp; L'!#REF!</definedName>
    <definedName name="BExIG5JDFDNKGLHGNDY7U8KIF9NT" localSheetId="16" hidden="1">'[3]AMI P &amp; L'!#REF!</definedName>
    <definedName name="BExIG5JDFDNKGLHGNDY7U8KIF9NT" localSheetId="5" hidden="1">'[3]AMI P &amp; L'!#REF!</definedName>
    <definedName name="BExIG5JDFDNKGLHGNDY7U8KIF9NT" localSheetId="8" hidden="1">'[3]AMI P &amp; L'!#REF!</definedName>
    <definedName name="BExIG5JDFDNKGLHGNDY7U8KIF9NT" localSheetId="17" hidden="1">'[3]AMI P &amp; L'!#REF!</definedName>
    <definedName name="BExIG5JDFDNKGLHGNDY7U8KIF9NT" localSheetId="6" hidden="1">'[3]AMI P &amp; L'!#REF!</definedName>
    <definedName name="BExIG5JDFDNKGLHGNDY7U8KIF9NT" localSheetId="1" hidden="1">'[3]AMI P &amp; L'!#REF!</definedName>
    <definedName name="BExIG5JDFDNKGLHGNDY7U8KIF9NT" localSheetId="12" hidden="1">'[3]AMI P &amp; L'!#REF!</definedName>
    <definedName name="BExIG5JDFDNKGLHGNDY7U8KIF9NT" localSheetId="4" hidden="1">'[3]AMI P &amp; L'!#REF!</definedName>
    <definedName name="BExIG5JDFDNKGLHGNDY7U8KIF9NT" localSheetId="13" hidden="1">'[3]AMI P &amp; L'!#REF!</definedName>
    <definedName name="BExIG5JDFDNKGLHGNDY7U8KIF9NT" localSheetId="18" hidden="1">'[3]AMI P &amp; L'!#REF!</definedName>
    <definedName name="BExIG5JDFDNKGLHGNDY7U8KIF9NT" hidden="1">'[3]AMI P &amp; L'!#REF!</definedName>
    <definedName name="BExIGJBO8R13LV7CZ7C1YCP974NN" hidden="1">'[2]Reco Sheet for Fcast'!$F$10:$G$10</definedName>
    <definedName name="BExIGWT86FPOEYTI8GXCGU5Y3KGK" localSheetId="3" hidden="1">'[3]AMI P &amp; L'!#REF!</definedName>
    <definedName name="BExIGWT86FPOEYTI8GXCGU5Y3KGK" localSheetId="10" hidden="1">'[3]AMI P &amp; L'!#REF!</definedName>
    <definedName name="BExIGWT86FPOEYTI8GXCGU5Y3KGK" localSheetId="9" hidden="1">'[3]AMI P &amp; L'!#REF!</definedName>
    <definedName name="BExIGWT86FPOEYTI8GXCGU5Y3KGK" localSheetId="14" hidden="1">'[3]AMI P &amp; L'!#REF!</definedName>
    <definedName name="BExIGWT86FPOEYTI8GXCGU5Y3KGK" localSheetId="16" hidden="1">'[3]AMI P &amp; L'!#REF!</definedName>
    <definedName name="BExIGWT86FPOEYTI8GXCGU5Y3KGK" localSheetId="5" hidden="1">'[3]AMI P &amp; L'!#REF!</definedName>
    <definedName name="BExIGWT86FPOEYTI8GXCGU5Y3KGK" localSheetId="8" hidden="1">'[3]AMI P &amp; L'!#REF!</definedName>
    <definedName name="BExIGWT86FPOEYTI8GXCGU5Y3KGK" localSheetId="17" hidden="1">'[3]AMI P &amp; L'!#REF!</definedName>
    <definedName name="BExIGWT86FPOEYTI8GXCGU5Y3KGK" localSheetId="6" hidden="1">'[3]AMI P &amp; L'!#REF!</definedName>
    <definedName name="BExIGWT86FPOEYTI8GXCGU5Y3KGK" localSheetId="1" hidden="1">'[3]AMI P &amp; L'!#REF!</definedName>
    <definedName name="BExIGWT86FPOEYTI8GXCGU5Y3KGK" localSheetId="12" hidden="1">'[3]AMI P &amp; L'!#REF!</definedName>
    <definedName name="BExIGWT86FPOEYTI8GXCGU5Y3KGK" localSheetId="4" hidden="1">'[3]AMI P &amp; L'!#REF!</definedName>
    <definedName name="BExIGWT86FPOEYTI8GXCGU5Y3KGK" localSheetId="13" hidden="1">'[3]AMI P &amp; L'!#REF!</definedName>
    <definedName name="BExIGWT86FPOEYTI8GXCGU5Y3KGK" localSheetId="18" hidden="1">'[3]AMI P &amp; L'!#REF!</definedName>
    <definedName name="BExIGWT86FPOEYTI8GXCGU5Y3KGK" hidden="1">'[3]AMI P &amp; L'!#REF!</definedName>
    <definedName name="BExIHBHXA7E7VUTBVHXXXCH3A5CL" hidden="1">'[2]Reco Sheet for Fcast'!$I$9:$J$9</definedName>
    <definedName name="BExIHPQCQTGEW8QOJVIQ4VX0P6DX" hidden="1">'[2]Reco Sheet for Fcast'!$I$9:$J$9</definedName>
    <definedName name="BExII1KN91Q7DLW0UB7W2TJ5ACT9" hidden="1">'[2]Reco Sheet for Fcast'!$I$9:$J$9</definedName>
    <definedName name="BExII50LI8I0CDOOZEMIVHVA2V95" hidden="1">'[2]Reco Sheet for Fcast'!$I$11:$J$11</definedName>
    <definedName name="BExIIRXZ4ILQ2WWPRUWCMMSL1DLM" localSheetId="3" hidden="1">#REF!</definedName>
    <definedName name="BExIIRXZ4ILQ2WWPRUWCMMSL1DLM" localSheetId="10" hidden="1">#REF!</definedName>
    <definedName name="BExIIRXZ4ILQ2WWPRUWCMMSL1DLM" localSheetId="9" hidden="1">#REF!</definedName>
    <definedName name="BExIIRXZ4ILQ2WWPRUWCMMSL1DLM" localSheetId="14" hidden="1">#REF!</definedName>
    <definedName name="BExIIRXZ4ILQ2WWPRUWCMMSL1DLM" localSheetId="16" hidden="1">#REF!</definedName>
    <definedName name="BExIIRXZ4ILQ2WWPRUWCMMSL1DLM" localSheetId="5" hidden="1">#REF!</definedName>
    <definedName name="BExIIRXZ4ILQ2WWPRUWCMMSL1DLM" localSheetId="8" hidden="1">#REF!</definedName>
    <definedName name="BExIIRXZ4ILQ2WWPRUWCMMSL1DLM" localSheetId="17" hidden="1">#REF!</definedName>
    <definedName name="BExIIRXZ4ILQ2WWPRUWCMMSL1DLM" localSheetId="6" hidden="1">#REF!</definedName>
    <definedName name="BExIIRXZ4ILQ2WWPRUWCMMSL1DLM" localSheetId="1" hidden="1">#REF!</definedName>
    <definedName name="BExIIRXZ4ILQ2WWPRUWCMMSL1DLM" localSheetId="12" hidden="1">#REF!</definedName>
    <definedName name="BExIIRXZ4ILQ2WWPRUWCMMSL1DLM" localSheetId="4" hidden="1">#REF!</definedName>
    <definedName name="BExIIRXZ4ILQ2WWPRUWCMMSL1DLM" localSheetId="13" hidden="1">#REF!</definedName>
    <definedName name="BExIIRXZ4ILQ2WWPRUWCMMSL1DLM" localSheetId="18" hidden="1">#REF!</definedName>
    <definedName name="BExIIRXZ4ILQ2WWPRUWCMMSL1DLM" hidden="1">#REF!</definedName>
    <definedName name="BExIIVZOOUUQ08Q7KUUUZD0JVL8M" localSheetId="3" hidden="1">#REF!</definedName>
    <definedName name="BExIIVZOOUUQ08Q7KUUUZD0JVL8M" localSheetId="10" hidden="1">#REF!</definedName>
    <definedName name="BExIIVZOOUUQ08Q7KUUUZD0JVL8M" localSheetId="9" hidden="1">#REF!</definedName>
    <definedName name="BExIIVZOOUUQ08Q7KUUUZD0JVL8M" localSheetId="14" hidden="1">#REF!</definedName>
    <definedName name="BExIIVZOOUUQ08Q7KUUUZD0JVL8M" localSheetId="16" hidden="1">#REF!</definedName>
    <definedName name="BExIIVZOOUUQ08Q7KUUUZD0JVL8M" localSheetId="5" hidden="1">#REF!</definedName>
    <definedName name="BExIIVZOOUUQ08Q7KUUUZD0JVL8M" localSheetId="8" hidden="1">#REF!</definedName>
    <definedName name="BExIIVZOOUUQ08Q7KUUUZD0JVL8M" localSheetId="17" hidden="1">#REF!</definedName>
    <definedName name="BExIIVZOOUUQ08Q7KUUUZD0JVL8M" localSheetId="6" hidden="1">#REF!</definedName>
    <definedName name="BExIIVZOOUUQ08Q7KUUUZD0JVL8M" localSheetId="1" hidden="1">#REF!</definedName>
    <definedName name="BExIIVZOOUUQ08Q7KUUUZD0JVL8M" localSheetId="12" hidden="1">#REF!</definedName>
    <definedName name="BExIIVZOOUUQ08Q7KUUUZD0JVL8M" localSheetId="4" hidden="1">#REF!</definedName>
    <definedName name="BExIIVZOOUUQ08Q7KUUUZD0JVL8M" localSheetId="13" hidden="1">#REF!</definedName>
    <definedName name="BExIIVZOOUUQ08Q7KUUUZD0JVL8M" localSheetId="18" hidden="1">#REF!</definedName>
    <definedName name="BExIIVZOOUUQ08Q7KUUUZD0JVL8M" hidden="1">#REF!</definedName>
    <definedName name="BExIIXMY38TQD12CVV4S57L3I809" hidden="1">'[2]Reco Sheet for Fcast'!$I$9:$J$9</definedName>
    <definedName name="BExIIY37NEVU2LGS1JE4VR9AN6W4" hidden="1">'[2]Reco Sheet for Fcast'!$I$11:$J$11</definedName>
    <definedName name="BExIIYJAGXR8TPZ1KCYM7EGJ79UW" hidden="1">'[2]Reco Sheet for Fcast'!$I$9:$J$9</definedName>
    <definedName name="BExIJ3160YCWGAVEU0208ZGXXG3P" hidden="1">'[2]Reco Sheet for Fcast'!$I$7:$J$7</definedName>
    <definedName name="BExIJFGZJ5ED9D6KAY4PGQYLELAX" localSheetId="3" hidden="1">'[3]AMI P &amp; L'!#REF!</definedName>
    <definedName name="BExIJFGZJ5ED9D6KAY4PGQYLELAX" localSheetId="10" hidden="1">'[3]AMI P &amp; L'!#REF!</definedName>
    <definedName name="BExIJFGZJ5ED9D6KAY4PGQYLELAX" localSheetId="9" hidden="1">'[3]AMI P &amp; L'!#REF!</definedName>
    <definedName name="BExIJFGZJ5ED9D6KAY4PGQYLELAX" localSheetId="14" hidden="1">'[3]AMI P &amp; L'!#REF!</definedName>
    <definedName name="BExIJFGZJ5ED9D6KAY4PGQYLELAX" localSheetId="16" hidden="1">'[3]AMI P &amp; L'!#REF!</definedName>
    <definedName name="BExIJFGZJ5ED9D6KAY4PGQYLELAX" localSheetId="5" hidden="1">'[3]AMI P &amp; L'!#REF!</definedName>
    <definedName name="BExIJFGZJ5ED9D6KAY4PGQYLELAX" localSheetId="8" hidden="1">'[3]AMI P &amp; L'!#REF!</definedName>
    <definedName name="BExIJFGZJ5ED9D6KAY4PGQYLELAX" localSheetId="17" hidden="1">'[3]AMI P &amp; L'!#REF!</definedName>
    <definedName name="BExIJFGZJ5ED9D6KAY4PGQYLELAX" localSheetId="6" hidden="1">'[3]AMI P &amp; L'!#REF!</definedName>
    <definedName name="BExIJFGZJ5ED9D6KAY4PGQYLELAX" localSheetId="1" hidden="1">'[3]AMI P &amp; L'!#REF!</definedName>
    <definedName name="BExIJFGZJ5ED9D6KAY4PGQYLELAX" localSheetId="12" hidden="1">'[3]AMI P &amp; L'!#REF!</definedName>
    <definedName name="BExIJFGZJ5ED9D6KAY4PGQYLELAX" localSheetId="4" hidden="1">'[3]AMI P &amp; L'!#REF!</definedName>
    <definedName name="BExIJFGZJ5ED9D6KAY4PGQYLELAX" localSheetId="13" hidden="1">'[3]AMI P &amp; L'!#REF!</definedName>
    <definedName name="BExIJFGZJ5ED9D6KAY4PGQYLELAX" localSheetId="18" hidden="1">'[3]AMI P &amp; L'!#REF!</definedName>
    <definedName name="BExIJFGZJ5ED9D6KAY4PGQYLELAX" hidden="1">'[3]AMI P &amp; L'!#REF!</definedName>
    <definedName name="BExIJM2EOJY1E8YQ1ZS3GHTIQQRM" localSheetId="3" hidden="1">'[5]Capital orders'!#REF!</definedName>
    <definedName name="BExIJM2EOJY1E8YQ1ZS3GHTIQQRM" localSheetId="10" hidden="1">'[5]Capital orders'!#REF!</definedName>
    <definedName name="BExIJM2EOJY1E8YQ1ZS3GHTIQQRM" localSheetId="9" hidden="1">'[5]Capital orders'!#REF!</definedName>
    <definedName name="BExIJM2EOJY1E8YQ1ZS3GHTIQQRM" localSheetId="14" hidden="1">'[5]Capital orders'!#REF!</definedName>
    <definedName name="BExIJM2EOJY1E8YQ1ZS3GHTIQQRM" localSheetId="16" hidden="1">'[5]Capital orders'!#REF!</definedName>
    <definedName name="BExIJM2EOJY1E8YQ1ZS3GHTIQQRM" localSheetId="5" hidden="1">'[5]Capital orders'!#REF!</definedName>
    <definedName name="BExIJM2EOJY1E8YQ1ZS3GHTIQQRM" localSheetId="8" hidden="1">'[5]Capital orders'!#REF!</definedName>
    <definedName name="BExIJM2EOJY1E8YQ1ZS3GHTIQQRM" localSheetId="17" hidden="1">'[5]Capital orders'!#REF!</definedName>
    <definedName name="BExIJM2EOJY1E8YQ1ZS3GHTIQQRM" localSheetId="6" hidden="1">'[5]Capital orders'!#REF!</definedName>
    <definedName name="BExIJM2EOJY1E8YQ1ZS3GHTIQQRM" localSheetId="1" hidden="1">'[5]Capital orders'!#REF!</definedName>
    <definedName name="BExIJM2EOJY1E8YQ1ZS3GHTIQQRM" localSheetId="12" hidden="1">'[5]Capital orders'!#REF!</definedName>
    <definedName name="BExIJM2EOJY1E8YQ1ZS3GHTIQQRM" localSheetId="4" hidden="1">'[5]Capital orders'!#REF!</definedName>
    <definedName name="BExIJM2EOJY1E8YQ1ZS3GHTIQQRM" localSheetId="13" hidden="1">'[5]Capital orders'!#REF!</definedName>
    <definedName name="BExIJM2EOJY1E8YQ1ZS3GHTIQQRM" localSheetId="18" hidden="1">'[5]Capital orders'!#REF!</definedName>
    <definedName name="BExIJM2EOJY1E8YQ1ZS3GHTIQQRM" hidden="1">'[5]Capital orders'!#REF!</definedName>
    <definedName name="BExIJQ3XPPSZ585U2ER0RSSC71PK" localSheetId="3" hidden="1">#REF!</definedName>
    <definedName name="BExIJQ3XPPSZ585U2ER0RSSC71PK" localSheetId="10" hidden="1">#REF!</definedName>
    <definedName name="BExIJQ3XPPSZ585U2ER0RSSC71PK" localSheetId="9" hidden="1">#REF!</definedName>
    <definedName name="BExIJQ3XPPSZ585U2ER0RSSC71PK" localSheetId="14" hidden="1">#REF!</definedName>
    <definedName name="BExIJQ3XPPSZ585U2ER0RSSC71PK" localSheetId="16" hidden="1">#REF!</definedName>
    <definedName name="BExIJQ3XPPSZ585U2ER0RSSC71PK" localSheetId="5" hidden="1">#REF!</definedName>
    <definedName name="BExIJQ3XPPSZ585U2ER0RSSC71PK" localSheetId="8" hidden="1">#REF!</definedName>
    <definedName name="BExIJQ3XPPSZ585U2ER0RSSC71PK" localSheetId="17" hidden="1">#REF!</definedName>
    <definedName name="BExIJQ3XPPSZ585U2ER0RSSC71PK" localSheetId="6" hidden="1">#REF!</definedName>
    <definedName name="BExIJQ3XPPSZ585U2ER0RSSC71PK" localSheetId="1" hidden="1">#REF!</definedName>
    <definedName name="BExIJQ3XPPSZ585U2ER0RSSC71PK" localSheetId="12" hidden="1">#REF!</definedName>
    <definedName name="BExIJQ3XPPSZ585U2ER0RSSC71PK" localSheetId="4" hidden="1">#REF!</definedName>
    <definedName name="BExIJQ3XPPSZ585U2ER0RSSC71PK" localSheetId="13" hidden="1">#REF!</definedName>
    <definedName name="BExIJQ3XPPSZ585U2ER0RSSC71PK" localSheetId="18" hidden="1">#REF!</definedName>
    <definedName name="BExIJQ3XPPSZ585U2ER0RSSC71PK" hidden="1">#REF!</definedName>
    <definedName name="BExIJQK80ZEKSTV62E59AYJYUNLI" hidden="1">'[2]Reco Sheet for Fcast'!$F$6:$G$6</definedName>
    <definedName name="BExIJRLX3M0YQLU1D5Y9V7HM5QNM" hidden="1">'[2]Reco Sheet for Fcast'!$I$8:$J$8</definedName>
    <definedName name="BExIJU07KGZI9PHSNN9ODB8M4CUN" localSheetId="3" hidden="1">#REF!</definedName>
    <definedName name="BExIJU07KGZI9PHSNN9ODB8M4CUN" localSheetId="10" hidden="1">#REF!</definedName>
    <definedName name="BExIJU07KGZI9PHSNN9ODB8M4CUN" localSheetId="9" hidden="1">#REF!</definedName>
    <definedName name="BExIJU07KGZI9PHSNN9ODB8M4CUN" localSheetId="14" hidden="1">#REF!</definedName>
    <definedName name="BExIJU07KGZI9PHSNN9ODB8M4CUN" localSheetId="16" hidden="1">#REF!</definedName>
    <definedName name="BExIJU07KGZI9PHSNN9ODB8M4CUN" localSheetId="5" hidden="1">#REF!</definedName>
    <definedName name="BExIJU07KGZI9PHSNN9ODB8M4CUN" localSheetId="8" hidden="1">#REF!</definedName>
    <definedName name="BExIJU07KGZI9PHSNN9ODB8M4CUN" localSheetId="17" hidden="1">#REF!</definedName>
    <definedName name="BExIJU07KGZI9PHSNN9ODB8M4CUN" localSheetId="6" hidden="1">#REF!</definedName>
    <definedName name="BExIJU07KGZI9PHSNN9ODB8M4CUN" localSheetId="1" hidden="1">#REF!</definedName>
    <definedName name="BExIJU07KGZI9PHSNN9ODB8M4CUN" localSheetId="12" hidden="1">#REF!</definedName>
    <definedName name="BExIJU07KGZI9PHSNN9ODB8M4CUN" localSheetId="4" hidden="1">#REF!</definedName>
    <definedName name="BExIJU07KGZI9PHSNN9ODB8M4CUN" localSheetId="13" hidden="1">#REF!</definedName>
    <definedName name="BExIJU07KGZI9PHSNN9ODB8M4CUN" localSheetId="18" hidden="1">#REF!</definedName>
    <definedName name="BExIJU07KGZI9PHSNN9ODB8M4CUN" hidden="1">#REF!</definedName>
    <definedName name="BExIJV22J0QA7286KNPMHO1ZUCB3" hidden="1">'[2]Reco Sheet for Fcast'!$I$9:$J$9</definedName>
    <definedName name="BExIJVI6OC7B6ZE9V4PAOYZXKNER" hidden="1">'[2]Reco Sheet for Fcast'!$F$9:$G$9</definedName>
    <definedName name="BExIJWK0NGTGQ4X7D5VIVXD14JHI" hidden="1">'[2]Reco Sheet for Fcast'!$I$11:$J$11</definedName>
    <definedName name="BExIJWPCIYINEJUTXU74VK7WG031" hidden="1">'[2]Reco Sheet for Fcast'!$F$11:$G$11</definedName>
    <definedName name="BExIK7CGQS2B8BVWBEP2KKWMVHK9" hidden="1">'[4]Bud Mth'!$J$2:$K$2</definedName>
    <definedName name="BExIK9L9LK9TN82BD5N4561UUPT0" localSheetId="3" hidden="1">#REF!</definedName>
    <definedName name="BExIK9L9LK9TN82BD5N4561UUPT0" localSheetId="10" hidden="1">#REF!</definedName>
    <definedName name="BExIK9L9LK9TN82BD5N4561UUPT0" localSheetId="9" hidden="1">#REF!</definedName>
    <definedName name="BExIK9L9LK9TN82BD5N4561UUPT0" localSheetId="14" hidden="1">#REF!</definedName>
    <definedName name="BExIK9L9LK9TN82BD5N4561UUPT0" localSheetId="16" hidden="1">#REF!</definedName>
    <definedName name="BExIK9L9LK9TN82BD5N4561UUPT0" localSheetId="5" hidden="1">#REF!</definedName>
    <definedName name="BExIK9L9LK9TN82BD5N4561UUPT0" localSheetId="8" hidden="1">#REF!</definedName>
    <definedName name="BExIK9L9LK9TN82BD5N4561UUPT0" localSheetId="17" hidden="1">#REF!</definedName>
    <definedName name="BExIK9L9LK9TN82BD5N4561UUPT0" localSheetId="6" hidden="1">#REF!</definedName>
    <definedName name="BExIK9L9LK9TN82BD5N4561UUPT0" localSheetId="1" hidden="1">#REF!</definedName>
    <definedName name="BExIK9L9LK9TN82BD5N4561UUPT0" localSheetId="12" hidden="1">#REF!</definedName>
    <definedName name="BExIK9L9LK9TN82BD5N4561UUPT0" localSheetId="4" hidden="1">#REF!</definedName>
    <definedName name="BExIK9L9LK9TN82BD5N4561UUPT0" localSheetId="13" hidden="1">#REF!</definedName>
    <definedName name="BExIK9L9LK9TN82BD5N4561UUPT0" localSheetId="18" hidden="1">#REF!</definedName>
    <definedName name="BExIK9L9LK9TN82BD5N4561UUPT0" hidden="1">#REF!</definedName>
    <definedName name="BExIKHTXLQ3C6PPW2YPYVS2A6XD6" localSheetId="3" hidden="1">#REF!</definedName>
    <definedName name="BExIKHTXLQ3C6PPW2YPYVS2A6XD6" localSheetId="10" hidden="1">#REF!</definedName>
    <definedName name="BExIKHTXLQ3C6PPW2YPYVS2A6XD6" localSheetId="9" hidden="1">#REF!</definedName>
    <definedName name="BExIKHTXLQ3C6PPW2YPYVS2A6XD6" localSheetId="14" hidden="1">#REF!</definedName>
    <definedName name="BExIKHTXLQ3C6PPW2YPYVS2A6XD6" localSheetId="16" hidden="1">#REF!</definedName>
    <definedName name="BExIKHTXLQ3C6PPW2YPYVS2A6XD6" localSheetId="5" hidden="1">#REF!</definedName>
    <definedName name="BExIKHTXLQ3C6PPW2YPYVS2A6XD6" localSheetId="8" hidden="1">#REF!</definedName>
    <definedName name="BExIKHTXLQ3C6PPW2YPYVS2A6XD6" localSheetId="17" hidden="1">#REF!</definedName>
    <definedName name="BExIKHTXLQ3C6PPW2YPYVS2A6XD6" localSheetId="6" hidden="1">#REF!</definedName>
    <definedName name="BExIKHTXLQ3C6PPW2YPYVS2A6XD6" localSheetId="1" hidden="1">#REF!</definedName>
    <definedName name="BExIKHTXLQ3C6PPW2YPYVS2A6XD6" localSheetId="12" hidden="1">#REF!</definedName>
    <definedName name="BExIKHTXLQ3C6PPW2YPYVS2A6XD6" localSheetId="4" hidden="1">#REF!</definedName>
    <definedName name="BExIKHTXLQ3C6PPW2YPYVS2A6XD6" localSheetId="13" hidden="1">#REF!</definedName>
    <definedName name="BExIKHTXLQ3C6PPW2YPYVS2A6XD6" localSheetId="18" hidden="1">#REF!</definedName>
    <definedName name="BExIKHTXLQ3C6PPW2YPYVS2A6XD6" hidden="1">#REF!</definedName>
    <definedName name="BExIKHTXPZR5A8OHB6HDP6QWDHAD" hidden="1">'[2]Reco Sheet for Fcast'!$I$6:$J$6</definedName>
    <definedName name="BExIKMMJOETSAXJYY1SIKM58LMA2" hidden="1">'[2]Reco Sheet for Fcast'!$G$2</definedName>
    <definedName name="BExIKN2SLYNFHS9SQHJSB0NE57OF" hidden="1">'[2]Reco Sheet for Fcast'!$I$6:$J$6</definedName>
    <definedName name="BExIKRF6AQ6VOO9KCIWSM6FY8M7D" hidden="1">'[2]Reco Sheet for Fcast'!$F$11:$G$11</definedName>
    <definedName name="BExIKTYZESFT3LC0ASFMFKSE0D1X" hidden="1">'[2]Reco Sheet for Fcast'!$G$2</definedName>
    <definedName name="BExIKXVA6M8K0PTRYAGXS666L335" hidden="1">'[2]Reco Sheet for Fcast'!$G$2</definedName>
    <definedName name="BExIL0PMZ2SXK9R6MLP43KBU1J2P" hidden="1">'[2]Reco Sheet for Fcast'!$I$11:$J$11</definedName>
    <definedName name="BExIL2D433Q6FO89722GTVJL3F8V" localSheetId="3" hidden="1">#REF!</definedName>
    <definedName name="BExIL2D433Q6FO89722GTVJL3F8V" localSheetId="10" hidden="1">#REF!</definedName>
    <definedName name="BExIL2D433Q6FO89722GTVJL3F8V" localSheetId="9" hidden="1">#REF!</definedName>
    <definedName name="BExIL2D433Q6FO89722GTVJL3F8V" localSheetId="14" hidden="1">#REF!</definedName>
    <definedName name="BExIL2D433Q6FO89722GTVJL3F8V" localSheetId="16" hidden="1">#REF!</definedName>
    <definedName name="BExIL2D433Q6FO89722GTVJL3F8V" localSheetId="5" hidden="1">#REF!</definedName>
    <definedName name="BExIL2D433Q6FO89722GTVJL3F8V" localSheetId="8" hidden="1">#REF!</definedName>
    <definedName name="BExIL2D433Q6FO89722GTVJL3F8V" localSheetId="17" hidden="1">#REF!</definedName>
    <definedName name="BExIL2D433Q6FO89722GTVJL3F8V" localSheetId="6" hidden="1">#REF!</definedName>
    <definedName name="BExIL2D433Q6FO89722GTVJL3F8V" localSheetId="1" hidden="1">#REF!</definedName>
    <definedName name="BExIL2D433Q6FO89722GTVJL3F8V" localSheetId="12" hidden="1">#REF!</definedName>
    <definedName name="BExIL2D433Q6FO89722GTVJL3F8V" localSheetId="4" hidden="1">#REF!</definedName>
    <definedName name="BExIL2D433Q6FO89722GTVJL3F8V" localSheetId="13" hidden="1">#REF!</definedName>
    <definedName name="BExIL2D433Q6FO89722GTVJL3F8V" localSheetId="18" hidden="1">#REF!</definedName>
    <definedName name="BExIL2D433Q6FO89722GTVJL3F8V" hidden="1">#REF!</definedName>
    <definedName name="BExILAAXRTRAD18K74M6MGUEEPUM" hidden="1">'[2]Reco Sheet for Fcast'!$F$6:$G$6</definedName>
    <definedName name="BExILG5F338C0FFLMVOKMKF8X5ZP" localSheetId="3" hidden="1">'[3]AMI P &amp; L'!#REF!</definedName>
    <definedName name="BExILG5F338C0FFLMVOKMKF8X5ZP" localSheetId="10" hidden="1">'[3]AMI P &amp; L'!#REF!</definedName>
    <definedName name="BExILG5F338C0FFLMVOKMKF8X5ZP" localSheetId="9" hidden="1">'[3]AMI P &amp; L'!#REF!</definedName>
    <definedName name="BExILG5F338C0FFLMVOKMKF8X5ZP" localSheetId="14" hidden="1">'[3]AMI P &amp; L'!#REF!</definedName>
    <definedName name="BExILG5F338C0FFLMVOKMKF8X5ZP" localSheetId="16" hidden="1">'[3]AMI P &amp; L'!#REF!</definedName>
    <definedName name="BExILG5F338C0FFLMVOKMKF8X5ZP" localSheetId="5" hidden="1">'[3]AMI P &amp; L'!#REF!</definedName>
    <definedName name="BExILG5F338C0FFLMVOKMKF8X5ZP" localSheetId="8" hidden="1">'[3]AMI P &amp; L'!#REF!</definedName>
    <definedName name="BExILG5F338C0FFLMVOKMKF8X5ZP" localSheetId="17" hidden="1">'[3]AMI P &amp; L'!#REF!</definedName>
    <definedName name="BExILG5F338C0FFLMVOKMKF8X5ZP" localSheetId="6" hidden="1">'[3]AMI P &amp; L'!#REF!</definedName>
    <definedName name="BExILG5F338C0FFLMVOKMKF8X5ZP" localSheetId="1" hidden="1">'[3]AMI P &amp; L'!#REF!</definedName>
    <definedName name="BExILG5F338C0FFLMVOKMKF8X5ZP" localSheetId="12" hidden="1">'[3]AMI P &amp; L'!#REF!</definedName>
    <definedName name="BExILG5F338C0FFLMVOKMKF8X5ZP" localSheetId="4" hidden="1">'[3]AMI P &amp; L'!#REF!</definedName>
    <definedName name="BExILG5F338C0FFLMVOKMKF8X5ZP" localSheetId="13" hidden="1">'[3]AMI P &amp; L'!#REF!</definedName>
    <definedName name="BExILG5F338C0FFLMVOKMKF8X5ZP" localSheetId="18" hidden="1">'[3]AMI P &amp; L'!#REF!</definedName>
    <definedName name="BExILG5F338C0FFLMVOKMKF8X5ZP" hidden="1">'[3]AMI P &amp; L'!#REF!</definedName>
    <definedName name="BExILGQTQM0HOD0BJI90YO7GOIN3" hidden="1">'[2]Reco Sheet for Fcast'!$I$10:$J$10</definedName>
    <definedName name="BExILTHIEYYOIUWRZ5LLF1T70AJ7" hidden="1">'[2]Reco Sheet for Fcast'!$I$10:$J$10</definedName>
    <definedName name="BExIM9DBUB7ZGF4B20FVUO9QGOX2" hidden="1">'[2]Reco Sheet for Fcast'!$F$7:$G$7</definedName>
    <definedName name="BExIMGK9Z94TFPWWZFMD10HV0IF6" hidden="1">'[2]Reco Sheet for Fcast'!$I$11:$J$11</definedName>
    <definedName name="BExIMNR83ZD9BEO38CAKDHC70UDK" localSheetId="3" hidden="1">#REF!</definedName>
    <definedName name="BExIMNR83ZD9BEO38CAKDHC70UDK" localSheetId="10" hidden="1">#REF!</definedName>
    <definedName name="BExIMNR83ZD9BEO38CAKDHC70UDK" localSheetId="9" hidden="1">#REF!</definedName>
    <definedName name="BExIMNR83ZD9BEO38CAKDHC70UDK" localSheetId="14" hidden="1">#REF!</definedName>
    <definedName name="BExIMNR83ZD9BEO38CAKDHC70UDK" localSheetId="16" hidden="1">#REF!</definedName>
    <definedName name="BExIMNR83ZD9BEO38CAKDHC70UDK" localSheetId="5" hidden="1">#REF!</definedName>
    <definedName name="BExIMNR83ZD9BEO38CAKDHC70UDK" localSheetId="8" hidden="1">#REF!</definedName>
    <definedName name="BExIMNR83ZD9BEO38CAKDHC70UDK" localSheetId="17" hidden="1">#REF!</definedName>
    <definedName name="BExIMNR83ZD9BEO38CAKDHC70UDK" localSheetId="6" hidden="1">#REF!</definedName>
    <definedName name="BExIMNR83ZD9BEO38CAKDHC70UDK" localSheetId="1" hidden="1">#REF!</definedName>
    <definedName name="BExIMNR83ZD9BEO38CAKDHC70UDK" localSheetId="12" hidden="1">#REF!</definedName>
    <definedName name="BExIMNR83ZD9BEO38CAKDHC70UDK" localSheetId="4" hidden="1">#REF!</definedName>
    <definedName name="BExIMNR83ZD9BEO38CAKDHC70UDK" localSheetId="13" hidden="1">#REF!</definedName>
    <definedName name="BExIMNR83ZD9BEO38CAKDHC70UDK" localSheetId="18" hidden="1">#REF!</definedName>
    <definedName name="BExIMNR83ZD9BEO38CAKDHC70UDK" hidden="1">#REF!</definedName>
    <definedName name="BExIMPEGKG18TELVC33T4OQTNBWC" hidden="1">'[2]Reco Sheet for Fcast'!$F$10:$G$10</definedName>
    <definedName name="BExIN255I6ZAKBLLKE6S7FM3IQAQ" localSheetId="3" hidden="1">#REF!</definedName>
    <definedName name="BExIN255I6ZAKBLLKE6S7FM3IQAQ" localSheetId="10" hidden="1">#REF!</definedName>
    <definedName name="BExIN255I6ZAKBLLKE6S7FM3IQAQ" localSheetId="9" hidden="1">#REF!</definedName>
    <definedName name="BExIN255I6ZAKBLLKE6S7FM3IQAQ" localSheetId="14" hidden="1">#REF!</definedName>
    <definedName name="BExIN255I6ZAKBLLKE6S7FM3IQAQ" localSheetId="16" hidden="1">#REF!</definedName>
    <definedName name="BExIN255I6ZAKBLLKE6S7FM3IQAQ" localSheetId="5" hidden="1">#REF!</definedName>
    <definedName name="BExIN255I6ZAKBLLKE6S7FM3IQAQ" localSheetId="8" hidden="1">#REF!</definedName>
    <definedName name="BExIN255I6ZAKBLLKE6S7FM3IQAQ" localSheetId="17" hidden="1">#REF!</definedName>
    <definedName name="BExIN255I6ZAKBLLKE6S7FM3IQAQ" localSheetId="6" hidden="1">#REF!</definedName>
    <definedName name="BExIN255I6ZAKBLLKE6S7FM3IQAQ" localSheetId="1" hidden="1">#REF!</definedName>
    <definedName name="BExIN255I6ZAKBLLKE6S7FM3IQAQ" localSheetId="12" hidden="1">#REF!</definedName>
    <definedName name="BExIN255I6ZAKBLLKE6S7FM3IQAQ" localSheetId="4" hidden="1">#REF!</definedName>
    <definedName name="BExIN255I6ZAKBLLKE6S7FM3IQAQ" localSheetId="13" hidden="1">#REF!</definedName>
    <definedName name="BExIN255I6ZAKBLLKE6S7FM3IQAQ" localSheetId="18" hidden="1">#REF!</definedName>
    <definedName name="BExIN255I6ZAKBLLKE6S7FM3IQAQ" hidden="1">#REF!</definedName>
    <definedName name="BExIN4OR435DL1US13JQPOQK8GD5" hidden="1">'[2]Reco Sheet for Fcast'!$K$2</definedName>
    <definedName name="BExIN5ACO87Q5P34GNK1QC1WWACK" hidden="1">'[4]Bud Mth'!$F$6:$G$6</definedName>
    <definedName name="BExINI6A7H3KSFRFA6UBBDPKW37F" hidden="1">'[2]Reco Sheet for Fcast'!$F$10:$G$10</definedName>
    <definedName name="BExINIMK8XC3JOBT2EXYFHHH52H0" hidden="1">'[2]Reco Sheet for Fcast'!$I$11:$J$11</definedName>
    <definedName name="BExINLX401ZKEGWU168DS4JUM2J6" localSheetId="3" hidden="1">'[3]AMI P &amp; L'!#REF!</definedName>
    <definedName name="BExINLX401ZKEGWU168DS4JUM2J6" localSheetId="10" hidden="1">'[3]AMI P &amp; L'!#REF!</definedName>
    <definedName name="BExINLX401ZKEGWU168DS4JUM2J6" localSheetId="9" hidden="1">'[3]AMI P &amp; L'!#REF!</definedName>
    <definedName name="BExINLX401ZKEGWU168DS4JUM2J6" localSheetId="14" hidden="1">'[3]AMI P &amp; L'!#REF!</definedName>
    <definedName name="BExINLX401ZKEGWU168DS4JUM2J6" localSheetId="16" hidden="1">'[3]AMI P &amp; L'!#REF!</definedName>
    <definedName name="BExINLX401ZKEGWU168DS4JUM2J6" localSheetId="5" hidden="1">'[3]AMI P &amp; L'!#REF!</definedName>
    <definedName name="BExINLX401ZKEGWU168DS4JUM2J6" localSheetId="8" hidden="1">'[3]AMI P &amp; L'!#REF!</definedName>
    <definedName name="BExINLX401ZKEGWU168DS4JUM2J6" localSheetId="17" hidden="1">'[3]AMI P &amp; L'!#REF!</definedName>
    <definedName name="BExINLX401ZKEGWU168DS4JUM2J6" localSheetId="6" hidden="1">'[3]AMI P &amp; L'!#REF!</definedName>
    <definedName name="BExINLX401ZKEGWU168DS4JUM2J6" localSheetId="1" hidden="1">'[3]AMI P &amp; L'!#REF!</definedName>
    <definedName name="BExINLX401ZKEGWU168DS4JUM2J6" localSheetId="12" hidden="1">'[3]AMI P &amp; L'!#REF!</definedName>
    <definedName name="BExINLX401ZKEGWU168DS4JUM2J6" localSheetId="4" hidden="1">'[3]AMI P &amp; L'!#REF!</definedName>
    <definedName name="BExINLX401ZKEGWU168DS4JUM2J6" localSheetId="13" hidden="1">'[3]AMI P &amp; L'!#REF!</definedName>
    <definedName name="BExINLX401ZKEGWU168DS4JUM2J6" localSheetId="18" hidden="1">'[3]AMI P &amp; L'!#REF!</definedName>
    <definedName name="BExINLX401ZKEGWU168DS4JUM2J6" hidden="1">'[3]AMI P &amp; L'!#REF!</definedName>
    <definedName name="BExINMYYJO1FTV1CZF6O5XCFAMQX" localSheetId="3" hidden="1">'[3]AMI P &amp; L'!#REF!</definedName>
    <definedName name="BExINMYYJO1FTV1CZF6O5XCFAMQX" localSheetId="10" hidden="1">'[3]AMI P &amp; L'!#REF!</definedName>
    <definedName name="BExINMYYJO1FTV1CZF6O5XCFAMQX" localSheetId="9" hidden="1">'[3]AMI P &amp; L'!#REF!</definedName>
    <definedName name="BExINMYYJO1FTV1CZF6O5XCFAMQX" localSheetId="14" hidden="1">'[3]AMI P &amp; L'!#REF!</definedName>
    <definedName name="BExINMYYJO1FTV1CZF6O5XCFAMQX" localSheetId="16" hidden="1">'[3]AMI P &amp; L'!#REF!</definedName>
    <definedName name="BExINMYYJO1FTV1CZF6O5XCFAMQX" localSheetId="5" hidden="1">'[3]AMI P &amp; L'!#REF!</definedName>
    <definedName name="BExINMYYJO1FTV1CZF6O5XCFAMQX" localSheetId="8" hidden="1">'[3]AMI P &amp; L'!#REF!</definedName>
    <definedName name="BExINMYYJO1FTV1CZF6O5XCFAMQX" localSheetId="17" hidden="1">'[3]AMI P &amp; L'!#REF!</definedName>
    <definedName name="BExINMYYJO1FTV1CZF6O5XCFAMQX" localSheetId="6" hidden="1">'[3]AMI P &amp; L'!#REF!</definedName>
    <definedName name="BExINMYYJO1FTV1CZF6O5XCFAMQX" localSheetId="1" hidden="1">'[3]AMI P &amp; L'!#REF!</definedName>
    <definedName name="BExINMYYJO1FTV1CZF6O5XCFAMQX" localSheetId="12" hidden="1">'[3]AMI P &amp; L'!#REF!</definedName>
    <definedName name="BExINMYYJO1FTV1CZF6O5XCFAMQX" localSheetId="4" hidden="1">'[3]AMI P &amp; L'!#REF!</definedName>
    <definedName name="BExINMYYJO1FTV1CZF6O5XCFAMQX" localSheetId="13" hidden="1">'[3]AMI P &amp; L'!#REF!</definedName>
    <definedName name="BExINMYYJO1FTV1CZF6O5XCFAMQX" localSheetId="18" hidden="1">'[3]AMI P &amp; L'!#REF!</definedName>
    <definedName name="BExINMYYJO1FTV1CZF6O5XCFAMQX" hidden="1">'[3]AMI P &amp; L'!#REF!</definedName>
    <definedName name="BExINP2H4KI05FRFV5PKZFE00HKO" hidden="1">'[2]Reco Sheet for Fcast'!$I$6:$J$6</definedName>
    <definedName name="BExINZELVWYGU876QUUZCIMXPBQC" hidden="1">'[2]Reco Sheet for Fcast'!$I$8:$J$8</definedName>
    <definedName name="BExIOCQUQHKUU1KONGSDOLQTQEIC" hidden="1">'[2]Reco Sheet for Fcast'!$G$2</definedName>
    <definedName name="BExIOFL8Y5O61VLKTB4H20IJNWS1" hidden="1">'[2]Reco Sheet for Fcast'!$F$6:$G$6</definedName>
    <definedName name="BExIOKTZXH2A908F83ANDHGHNJ07" localSheetId="3" hidden="1">#REF!</definedName>
    <definedName name="BExIOKTZXH2A908F83ANDHGHNJ07" localSheetId="10" hidden="1">#REF!</definedName>
    <definedName name="BExIOKTZXH2A908F83ANDHGHNJ07" localSheetId="9" hidden="1">#REF!</definedName>
    <definedName name="BExIOKTZXH2A908F83ANDHGHNJ07" localSheetId="14" hidden="1">#REF!</definedName>
    <definedName name="BExIOKTZXH2A908F83ANDHGHNJ07" localSheetId="16" hidden="1">#REF!</definedName>
    <definedName name="BExIOKTZXH2A908F83ANDHGHNJ07" localSheetId="5" hidden="1">#REF!</definedName>
    <definedName name="BExIOKTZXH2A908F83ANDHGHNJ07" localSheetId="8" hidden="1">#REF!</definedName>
    <definedName name="BExIOKTZXH2A908F83ANDHGHNJ07" localSheetId="17" hidden="1">#REF!</definedName>
    <definedName name="BExIOKTZXH2A908F83ANDHGHNJ07" localSheetId="6" hidden="1">#REF!</definedName>
    <definedName name="BExIOKTZXH2A908F83ANDHGHNJ07" localSheetId="1" hidden="1">#REF!</definedName>
    <definedName name="BExIOKTZXH2A908F83ANDHGHNJ07" localSheetId="12" hidden="1">#REF!</definedName>
    <definedName name="BExIOKTZXH2A908F83ANDHGHNJ07" localSheetId="4" hidden="1">#REF!</definedName>
    <definedName name="BExIOKTZXH2A908F83ANDHGHNJ07" localSheetId="13" hidden="1">#REF!</definedName>
    <definedName name="BExIOKTZXH2A908F83ANDHGHNJ07" localSheetId="18" hidden="1">#REF!</definedName>
    <definedName name="BExIOKTZXH2A908F83ANDHGHNJ07" hidden="1">#REF!</definedName>
    <definedName name="BExIOMBXRW5NS4ZPYX9G5QREZ5J6" hidden="1">'[2]Reco Sheet for Fcast'!$F$11:$G$11</definedName>
    <definedName name="BExIORA3GK78T7C7SNBJJUONJ0LS" hidden="1">'[2]Reco Sheet for Fcast'!$F$15</definedName>
    <definedName name="BExIORFDXP4AVIEBLSTZ8ETSXMNM" hidden="1">'[2]Reco Sheet for Fcast'!$I$7:$J$7</definedName>
    <definedName name="BExIOTZ5EFZ2NASVQ05RH15HRSW6" hidden="1">'[2]Reco Sheet for Fcast'!$F$15</definedName>
    <definedName name="BExIP5TB0T9V3OKFX0GV0526AQ3D" localSheetId="3" hidden="1">#REF!</definedName>
    <definedName name="BExIP5TB0T9V3OKFX0GV0526AQ3D" localSheetId="10" hidden="1">#REF!</definedName>
    <definedName name="BExIP5TB0T9V3OKFX0GV0526AQ3D" localSheetId="9" hidden="1">#REF!</definedName>
    <definedName name="BExIP5TB0T9V3OKFX0GV0526AQ3D" localSheetId="14" hidden="1">#REF!</definedName>
    <definedName name="BExIP5TB0T9V3OKFX0GV0526AQ3D" localSheetId="16" hidden="1">#REF!</definedName>
    <definedName name="BExIP5TB0T9V3OKFX0GV0526AQ3D" localSheetId="5" hidden="1">#REF!</definedName>
    <definedName name="BExIP5TB0T9V3OKFX0GV0526AQ3D" localSheetId="8" hidden="1">#REF!</definedName>
    <definedName name="BExIP5TB0T9V3OKFX0GV0526AQ3D" localSheetId="17" hidden="1">#REF!</definedName>
    <definedName name="BExIP5TB0T9V3OKFX0GV0526AQ3D" localSheetId="6" hidden="1">#REF!</definedName>
    <definedName name="BExIP5TB0T9V3OKFX0GV0526AQ3D" localSheetId="1" hidden="1">#REF!</definedName>
    <definedName name="BExIP5TB0T9V3OKFX0GV0526AQ3D" localSheetId="12" hidden="1">#REF!</definedName>
    <definedName name="BExIP5TB0T9V3OKFX0GV0526AQ3D" localSheetId="4" hidden="1">#REF!</definedName>
    <definedName name="BExIP5TB0T9V3OKFX0GV0526AQ3D" localSheetId="13" hidden="1">#REF!</definedName>
    <definedName name="BExIP5TB0T9V3OKFX0GV0526AQ3D" localSheetId="18" hidden="1">#REF!</definedName>
    <definedName name="BExIP5TB0T9V3OKFX0GV0526AQ3D" hidden="1">#REF!</definedName>
    <definedName name="BExIP8YNN6UUE1GZ223SWH7DLGKO" hidden="1">'[2]Reco Sheet for Fcast'!$I$7:$J$7</definedName>
    <definedName name="BExIPAB4AOL592OJCC1CFAXTLF1A" hidden="1">'[2]Reco Sheet for Fcast'!$I$6:$J$6</definedName>
    <definedName name="BExIPB25DKX4S2ZCKQN7KWSC3JBF" hidden="1">'[2]Reco Sheet for Fcast'!$F$11:$G$11</definedName>
    <definedName name="BExIPDLT8JYAMGE5HTN4D1YHZF3V" localSheetId="3" hidden="1">'[3]AMI P &amp; L'!#REF!</definedName>
    <definedName name="BExIPDLT8JYAMGE5HTN4D1YHZF3V" localSheetId="10" hidden="1">'[3]AMI P &amp; L'!#REF!</definedName>
    <definedName name="BExIPDLT8JYAMGE5HTN4D1YHZF3V" localSheetId="9" hidden="1">'[3]AMI P &amp; L'!#REF!</definedName>
    <definedName name="BExIPDLT8JYAMGE5HTN4D1YHZF3V" localSheetId="14" hidden="1">'[3]AMI P &amp; L'!#REF!</definedName>
    <definedName name="BExIPDLT8JYAMGE5HTN4D1YHZF3V" localSheetId="16" hidden="1">'[3]AMI P &amp; L'!#REF!</definedName>
    <definedName name="BExIPDLT8JYAMGE5HTN4D1YHZF3V" localSheetId="5" hidden="1">'[3]AMI P &amp; L'!#REF!</definedName>
    <definedName name="BExIPDLT8JYAMGE5HTN4D1YHZF3V" localSheetId="8" hidden="1">'[3]AMI P &amp; L'!#REF!</definedName>
    <definedName name="BExIPDLT8JYAMGE5HTN4D1YHZF3V" localSheetId="17" hidden="1">'[3]AMI P &amp; L'!#REF!</definedName>
    <definedName name="BExIPDLT8JYAMGE5HTN4D1YHZF3V" localSheetId="6" hidden="1">'[3]AMI P &amp; L'!#REF!</definedName>
    <definedName name="BExIPDLT8JYAMGE5HTN4D1YHZF3V" localSheetId="1" hidden="1">'[3]AMI P &amp; L'!#REF!</definedName>
    <definedName name="BExIPDLT8JYAMGE5HTN4D1YHZF3V" localSheetId="12" hidden="1">'[3]AMI P &amp; L'!#REF!</definedName>
    <definedName name="BExIPDLT8JYAMGE5HTN4D1YHZF3V" localSheetId="4" hidden="1">'[3]AMI P &amp; L'!#REF!</definedName>
    <definedName name="BExIPDLT8JYAMGE5HTN4D1YHZF3V" localSheetId="13" hidden="1">'[3]AMI P &amp; L'!#REF!</definedName>
    <definedName name="BExIPDLT8JYAMGE5HTN4D1YHZF3V" localSheetId="18" hidden="1">'[3]AMI P &amp; L'!#REF!</definedName>
    <definedName name="BExIPDLT8JYAMGE5HTN4D1YHZF3V" hidden="1">'[3]AMI P &amp; L'!#REF!</definedName>
    <definedName name="BExIPG040Q08EWIWL6CAVR3GRI43" hidden="1">'[2]Reco Sheet for Fcast'!$I$7:$J$7</definedName>
    <definedName name="BExIPKNFUDPDKOSH5GHDVNA8D66S" hidden="1">'[2]Reco Sheet for Fcast'!$I$11:$J$11</definedName>
    <definedName name="BExIQ1VS9A2FHVD9TUHKG9K8EVVP" hidden="1">'[2]Reco Sheet for Fcast'!$F$11:$G$11</definedName>
    <definedName name="BExIQ3J19L30PSQ2CXNT6IHW0I7V" hidden="1">'[2]Reco Sheet for Fcast'!$I$9:$J$9</definedName>
    <definedName name="BExIQ3OJ7M04XCY276IO0LJA5XUK" hidden="1">'[2]Reco Sheet for Fcast'!$F$11:$G$11</definedName>
    <definedName name="BExIQ4FK3GUVQXFWKAEBB6FMWWUK" localSheetId="3" hidden="1">#REF!</definedName>
    <definedName name="BExIQ4FK3GUVQXFWKAEBB6FMWWUK" localSheetId="10" hidden="1">#REF!</definedName>
    <definedName name="BExIQ4FK3GUVQXFWKAEBB6FMWWUK" localSheetId="9" hidden="1">#REF!</definedName>
    <definedName name="BExIQ4FK3GUVQXFWKAEBB6FMWWUK" localSheetId="14" hidden="1">#REF!</definedName>
    <definedName name="BExIQ4FK3GUVQXFWKAEBB6FMWWUK" localSheetId="16" hidden="1">#REF!</definedName>
    <definedName name="BExIQ4FK3GUVQXFWKAEBB6FMWWUK" localSheetId="5" hidden="1">#REF!</definedName>
    <definedName name="BExIQ4FK3GUVQXFWKAEBB6FMWWUK" localSheetId="8" hidden="1">#REF!</definedName>
    <definedName name="BExIQ4FK3GUVQXFWKAEBB6FMWWUK" localSheetId="17" hidden="1">#REF!</definedName>
    <definedName name="BExIQ4FK3GUVQXFWKAEBB6FMWWUK" localSheetId="6" hidden="1">#REF!</definedName>
    <definedName name="BExIQ4FK3GUVQXFWKAEBB6FMWWUK" localSheetId="1" hidden="1">#REF!</definedName>
    <definedName name="BExIQ4FK3GUVQXFWKAEBB6FMWWUK" localSheetId="12" hidden="1">#REF!</definedName>
    <definedName name="BExIQ4FK3GUVQXFWKAEBB6FMWWUK" localSheetId="4" hidden="1">#REF!</definedName>
    <definedName name="BExIQ4FK3GUVQXFWKAEBB6FMWWUK" localSheetId="13" hidden="1">#REF!</definedName>
    <definedName name="BExIQ4FK3GUVQXFWKAEBB6FMWWUK" localSheetId="18" hidden="1">#REF!</definedName>
    <definedName name="BExIQ4FK3GUVQXFWKAEBB6FMWWUK" hidden="1">#REF!</definedName>
    <definedName name="BExIQ5S19ITB0NDRUN4XV7B905ED" hidden="1">'[2]Reco Sheet for Fcast'!$F$15</definedName>
    <definedName name="BExIQ9TMQT2EIXSVQW7GVSOAW2VJ" hidden="1">'[2]Reco Sheet for Fcast'!$I$8:$J$8</definedName>
    <definedName name="BExIQBMDE1L6J4H27K1FMSHQKDSE" hidden="1">'[2]Reco Sheet for Fcast'!$I$8:$J$8</definedName>
    <definedName name="BExIQE65LVXUOF3UZFO7SDHFJH22" hidden="1">'[2]Reco Sheet for Fcast'!$G$2</definedName>
    <definedName name="BExIQG9OO2KKBOWTMD1OXY36TEGA" hidden="1">'[2]Reco Sheet for Fcast'!$F$10:$G$10</definedName>
    <definedName name="BExIQMV2D77A07E403GAA7CYB8C2" hidden="1">'[2]Reco Sheet for Fcast'!$C$15:$D$23</definedName>
    <definedName name="BExIQX1XBB31HZTYEEVOBSE3C5A6" hidden="1">'[2]Reco Sheet for Fcast'!$I$10:$J$10</definedName>
    <definedName name="BExIR2ALYRP9FW99DK2084J7IIDC" hidden="1">'[2]Reco Sheet for Fcast'!$I$10:$J$10</definedName>
    <definedName name="BExIR8FQETPTQYW37DBVDWG3J4JW" hidden="1">'[2]Reco Sheet for Fcast'!$F$7:$G$7</definedName>
    <definedName name="BExIRBVWGULCWXZ0NA6HCLFX8VW6" hidden="1">'[4]Bud Mth'!$I$9:$J$9</definedName>
    <definedName name="BExIRG2Y0ISN5DU9I7FP9VMNBLJI" localSheetId="3" hidden="1">#REF!</definedName>
    <definedName name="BExIRG2Y0ISN5DU9I7FP9VMNBLJI" localSheetId="10" hidden="1">#REF!</definedName>
    <definedName name="BExIRG2Y0ISN5DU9I7FP9VMNBLJI" localSheetId="9" hidden="1">#REF!</definedName>
    <definedName name="BExIRG2Y0ISN5DU9I7FP9VMNBLJI" localSheetId="14" hidden="1">#REF!</definedName>
    <definedName name="BExIRG2Y0ISN5DU9I7FP9VMNBLJI" localSheetId="16" hidden="1">#REF!</definedName>
    <definedName name="BExIRG2Y0ISN5DU9I7FP9VMNBLJI" localSheetId="5" hidden="1">#REF!</definedName>
    <definedName name="BExIRG2Y0ISN5DU9I7FP9VMNBLJI" localSheetId="8" hidden="1">#REF!</definedName>
    <definedName name="BExIRG2Y0ISN5DU9I7FP9VMNBLJI" localSheetId="17" hidden="1">#REF!</definedName>
    <definedName name="BExIRG2Y0ISN5DU9I7FP9VMNBLJI" localSheetId="6" hidden="1">#REF!</definedName>
    <definedName name="BExIRG2Y0ISN5DU9I7FP9VMNBLJI" localSheetId="1" hidden="1">#REF!</definedName>
    <definedName name="BExIRG2Y0ISN5DU9I7FP9VMNBLJI" localSheetId="12" hidden="1">#REF!</definedName>
    <definedName name="BExIRG2Y0ISN5DU9I7FP9VMNBLJI" localSheetId="4" hidden="1">#REF!</definedName>
    <definedName name="BExIRG2Y0ISN5DU9I7FP9VMNBLJI" localSheetId="13" hidden="1">#REF!</definedName>
    <definedName name="BExIRG2Y0ISN5DU9I7FP9VMNBLJI" localSheetId="18" hidden="1">#REF!</definedName>
    <definedName name="BExIRG2Y0ISN5DU9I7FP9VMNBLJI" hidden="1">#REF!</definedName>
    <definedName name="BExIRRBGTY01OQOI3U5SW59RFDFI" hidden="1">'[2]Reco Sheet for Fcast'!$I$8:$J$8</definedName>
    <definedName name="BExIS4T0DRF57HYO7OGG72KBOFOI" hidden="1">'[2]Reco Sheet for Fcast'!$F$15:$G$34</definedName>
    <definedName name="BExIS77BJDDK18PGI9DSEYZPIL7P" hidden="1">'[2]Reco Sheet for Fcast'!$F$10:$G$10</definedName>
    <definedName name="BExIS8USL1T3Z97CZ30HJ98E2GXQ" hidden="1">'[2]Reco Sheet for Fcast'!$F$9:$G$9</definedName>
    <definedName name="BExISC5B700MZUBFTQ9K4IKTF7HR" hidden="1">'[2]Reco Sheet for Fcast'!$K$2</definedName>
    <definedName name="BExISDHXS49S1H56ENBPRF1NLD5C" hidden="1">'[2]Reco Sheet for Fcast'!$I$6:$J$6</definedName>
    <definedName name="BExISM1JLV54A21A164IURMPGUMU" hidden="1">'[2]Reco Sheet for Fcast'!$F$7:$G$7</definedName>
    <definedName name="BExISOL5FNHZHVLEZZZZ47YXZ5QS" localSheetId="3" hidden="1">#REF!</definedName>
    <definedName name="BExISOL5FNHZHVLEZZZZ47YXZ5QS" localSheetId="10" hidden="1">#REF!</definedName>
    <definedName name="BExISOL5FNHZHVLEZZZZ47YXZ5QS" localSheetId="9" hidden="1">#REF!</definedName>
    <definedName name="BExISOL5FNHZHVLEZZZZ47YXZ5QS" localSheetId="14" hidden="1">#REF!</definedName>
    <definedName name="BExISOL5FNHZHVLEZZZZ47YXZ5QS" localSheetId="16" hidden="1">#REF!</definedName>
    <definedName name="BExISOL5FNHZHVLEZZZZ47YXZ5QS" localSheetId="5" hidden="1">#REF!</definedName>
    <definedName name="BExISOL5FNHZHVLEZZZZ47YXZ5QS" localSheetId="8" hidden="1">#REF!</definedName>
    <definedName name="BExISOL5FNHZHVLEZZZZ47YXZ5QS" localSheetId="17" hidden="1">#REF!</definedName>
    <definedName name="BExISOL5FNHZHVLEZZZZ47YXZ5QS" localSheetId="6" hidden="1">#REF!</definedName>
    <definedName name="BExISOL5FNHZHVLEZZZZ47YXZ5QS" localSheetId="1" hidden="1">#REF!</definedName>
    <definedName name="BExISOL5FNHZHVLEZZZZ47YXZ5QS" localSheetId="12" hidden="1">#REF!</definedName>
    <definedName name="BExISOL5FNHZHVLEZZZZ47YXZ5QS" localSheetId="4" hidden="1">#REF!</definedName>
    <definedName name="BExISOL5FNHZHVLEZZZZ47YXZ5QS" localSheetId="13" hidden="1">#REF!</definedName>
    <definedName name="BExISOL5FNHZHVLEZZZZ47YXZ5QS" localSheetId="18" hidden="1">#REF!</definedName>
    <definedName name="BExISOL5FNHZHVLEZZZZ47YXZ5QS" hidden="1">#REF!</definedName>
    <definedName name="BExISRFKJYUZ4AKW44IJF7RF9Y90" hidden="1">'[2]Reco Sheet for Fcast'!$F$10:$G$10</definedName>
    <definedName name="BExIT1MK8TBAK3SNP36A8FKDQSOK" hidden="1">'[2]Reco Sheet for Fcast'!$F$11:$G$11</definedName>
    <definedName name="BExIT7RP2B89RX2C5P1P5H2DY1CI" localSheetId="3" hidden="1">#REF!</definedName>
    <definedName name="BExIT7RP2B89RX2C5P1P5H2DY1CI" localSheetId="10" hidden="1">#REF!</definedName>
    <definedName name="BExIT7RP2B89RX2C5P1P5H2DY1CI" localSheetId="9" hidden="1">#REF!</definedName>
    <definedName name="BExIT7RP2B89RX2C5P1P5H2DY1CI" localSheetId="14" hidden="1">#REF!</definedName>
    <definedName name="BExIT7RP2B89RX2C5P1P5H2DY1CI" localSheetId="16" hidden="1">#REF!</definedName>
    <definedName name="BExIT7RP2B89RX2C5P1P5H2DY1CI" localSheetId="5" hidden="1">#REF!</definedName>
    <definedName name="BExIT7RP2B89RX2C5P1P5H2DY1CI" localSheetId="8" hidden="1">#REF!</definedName>
    <definedName name="BExIT7RP2B89RX2C5P1P5H2DY1CI" localSheetId="17" hidden="1">#REF!</definedName>
    <definedName name="BExIT7RP2B89RX2C5P1P5H2DY1CI" localSheetId="6" hidden="1">#REF!</definedName>
    <definedName name="BExIT7RP2B89RX2C5P1P5H2DY1CI" localSheetId="1" hidden="1">#REF!</definedName>
    <definedName name="BExIT7RP2B89RX2C5P1P5H2DY1CI" localSheetId="12" hidden="1">#REF!</definedName>
    <definedName name="BExIT7RP2B89RX2C5P1P5H2DY1CI" localSheetId="4" hidden="1">#REF!</definedName>
    <definedName name="BExIT7RP2B89RX2C5P1P5H2DY1CI" localSheetId="13" hidden="1">#REF!</definedName>
    <definedName name="BExIT7RP2B89RX2C5P1P5H2DY1CI" localSheetId="18" hidden="1">#REF!</definedName>
    <definedName name="BExIT7RP2B89RX2C5P1P5H2DY1CI" hidden="1">#REF!</definedName>
    <definedName name="BExITBNYANV2S8KD56GOGCKW393R" hidden="1">'[2]Reco Sheet for Fcast'!$F$9:$G$9</definedName>
    <definedName name="BExIU6ZCS275CPHR7BIJ2SCIXCP7" localSheetId="3" hidden="1">#REF!</definedName>
    <definedName name="BExIU6ZCS275CPHR7BIJ2SCIXCP7" localSheetId="10" hidden="1">#REF!</definedName>
    <definedName name="BExIU6ZCS275CPHR7BIJ2SCIXCP7" localSheetId="9" hidden="1">#REF!</definedName>
    <definedName name="BExIU6ZCS275CPHR7BIJ2SCIXCP7" localSheetId="14" hidden="1">#REF!</definedName>
    <definedName name="BExIU6ZCS275CPHR7BIJ2SCIXCP7" localSheetId="16" hidden="1">#REF!</definedName>
    <definedName name="BExIU6ZCS275CPHR7BIJ2SCIXCP7" localSheetId="5" hidden="1">#REF!</definedName>
    <definedName name="BExIU6ZCS275CPHR7BIJ2SCIXCP7" localSheetId="8" hidden="1">#REF!</definedName>
    <definedName name="BExIU6ZCS275CPHR7BIJ2SCIXCP7" localSheetId="17" hidden="1">#REF!</definedName>
    <definedName name="BExIU6ZCS275CPHR7BIJ2SCIXCP7" localSheetId="6" hidden="1">#REF!</definedName>
    <definedName name="BExIU6ZCS275CPHR7BIJ2SCIXCP7" localSheetId="1" hidden="1">#REF!</definedName>
    <definedName name="BExIU6ZCS275CPHR7BIJ2SCIXCP7" localSheetId="12" hidden="1">#REF!</definedName>
    <definedName name="BExIU6ZCS275CPHR7BIJ2SCIXCP7" localSheetId="4" hidden="1">#REF!</definedName>
    <definedName name="BExIU6ZCS275CPHR7BIJ2SCIXCP7" localSheetId="13" hidden="1">#REF!</definedName>
    <definedName name="BExIU6ZCS275CPHR7BIJ2SCIXCP7" localSheetId="18" hidden="1">#REF!</definedName>
    <definedName name="BExIU6ZCS275CPHR7BIJ2SCIXCP7" hidden="1">#REF!</definedName>
    <definedName name="BExIUD4OJGH65NFNQ4VMCE3R4J1X" hidden="1">'[2]Reco Sheet for Fcast'!$F$7:$G$7</definedName>
    <definedName name="BExIUTB5OAAXYW0OFMP0PS40SPOB" hidden="1">'[2]Reco Sheet for Fcast'!$I$10:$J$10</definedName>
    <definedName name="BExIUUT2MHIOV6R3WHA0DPM1KBKY" localSheetId="3" hidden="1">'[3]AMI P &amp; L'!#REF!</definedName>
    <definedName name="BExIUUT2MHIOV6R3WHA0DPM1KBKY" localSheetId="10" hidden="1">'[3]AMI P &amp; L'!#REF!</definedName>
    <definedName name="BExIUUT2MHIOV6R3WHA0DPM1KBKY" localSheetId="9" hidden="1">'[3]AMI P &amp; L'!#REF!</definedName>
    <definedName name="BExIUUT2MHIOV6R3WHA0DPM1KBKY" localSheetId="14" hidden="1">'[3]AMI P &amp; L'!#REF!</definedName>
    <definedName name="BExIUUT2MHIOV6R3WHA0DPM1KBKY" localSheetId="16" hidden="1">'[3]AMI P &amp; L'!#REF!</definedName>
    <definedName name="BExIUUT2MHIOV6R3WHA0DPM1KBKY" localSheetId="5" hidden="1">'[3]AMI P &amp; L'!#REF!</definedName>
    <definedName name="BExIUUT2MHIOV6R3WHA0DPM1KBKY" localSheetId="8" hidden="1">'[3]AMI P &amp; L'!#REF!</definedName>
    <definedName name="BExIUUT2MHIOV6R3WHA0DPM1KBKY" localSheetId="17" hidden="1">'[3]AMI P &amp; L'!#REF!</definedName>
    <definedName name="BExIUUT2MHIOV6R3WHA0DPM1KBKY" localSheetId="6" hidden="1">'[3]AMI P &amp; L'!#REF!</definedName>
    <definedName name="BExIUUT2MHIOV6R3WHA0DPM1KBKY" localSheetId="1" hidden="1">'[3]AMI P &amp; L'!#REF!</definedName>
    <definedName name="BExIUUT2MHIOV6R3WHA0DPM1KBKY" localSheetId="12" hidden="1">'[3]AMI P &amp; L'!#REF!</definedName>
    <definedName name="BExIUUT2MHIOV6R3WHA0DPM1KBKY" localSheetId="4" hidden="1">'[3]AMI P &amp; L'!#REF!</definedName>
    <definedName name="BExIUUT2MHIOV6R3WHA0DPM1KBKY" localSheetId="13" hidden="1">'[3]AMI P &amp; L'!#REF!</definedName>
    <definedName name="BExIUUT2MHIOV6R3WHA0DPM1KBKY" localSheetId="18" hidden="1">'[3]AMI P &amp; L'!#REF!</definedName>
    <definedName name="BExIUUT2MHIOV6R3WHA0DPM1KBKY" hidden="1">'[3]AMI P &amp; L'!#REF!</definedName>
    <definedName name="BExIUYPDT1AM6MWGWQS646PIZIWC" hidden="1">'[2]Reco Sheet for Fcast'!$I$10:$J$10</definedName>
    <definedName name="BExIV0I2O9F8D1UK1SI8AEYR6U0A" hidden="1">'[2]Reco Sheet for Fcast'!$G$2</definedName>
    <definedName name="BExIV2LM38XPLRTWT0R44TMQ59E5" hidden="1">'[2]Reco Sheet for Fcast'!$F$15</definedName>
    <definedName name="BExIV3CMY91WXOF56UOYD0AUHJ3N" localSheetId="3" hidden="1">#REF!</definedName>
    <definedName name="BExIV3CMY91WXOF56UOYD0AUHJ3N" localSheetId="10" hidden="1">#REF!</definedName>
    <definedName name="BExIV3CMY91WXOF56UOYD0AUHJ3N" localSheetId="9" hidden="1">#REF!</definedName>
    <definedName name="BExIV3CMY91WXOF56UOYD0AUHJ3N" localSheetId="14" hidden="1">#REF!</definedName>
    <definedName name="BExIV3CMY91WXOF56UOYD0AUHJ3N" localSheetId="16" hidden="1">#REF!</definedName>
    <definedName name="BExIV3CMY91WXOF56UOYD0AUHJ3N" localSheetId="5" hidden="1">#REF!</definedName>
    <definedName name="BExIV3CMY91WXOF56UOYD0AUHJ3N" localSheetId="8" hidden="1">#REF!</definedName>
    <definedName name="BExIV3CMY91WXOF56UOYD0AUHJ3N" localSheetId="17" hidden="1">#REF!</definedName>
    <definedName name="BExIV3CMY91WXOF56UOYD0AUHJ3N" localSheetId="6" hidden="1">#REF!</definedName>
    <definedName name="BExIV3CMY91WXOF56UOYD0AUHJ3N" localSheetId="1" hidden="1">#REF!</definedName>
    <definedName name="BExIV3CMY91WXOF56UOYD0AUHJ3N" localSheetId="12" hidden="1">#REF!</definedName>
    <definedName name="BExIV3CMY91WXOF56UOYD0AUHJ3N" localSheetId="4" hidden="1">#REF!</definedName>
    <definedName name="BExIV3CMY91WXOF56UOYD0AUHJ3N" localSheetId="13" hidden="1">#REF!</definedName>
    <definedName name="BExIV3CMY91WXOF56UOYD0AUHJ3N" localSheetId="18" hidden="1">#REF!</definedName>
    <definedName name="BExIV3CMY91WXOF56UOYD0AUHJ3N" hidden="1">#REF!</definedName>
    <definedName name="BExIV3HY4S0YRV1F7XEMF2YHAR2I" hidden="1">'[2]Reco Sheet for Fcast'!$I$10:$J$10</definedName>
    <definedName name="BExIV6HUZFRIFLXW2SICKGTAH1PV" hidden="1">'[2]Reco Sheet for Fcast'!$I$11:$J$11</definedName>
    <definedName name="BExIVCXWL6H5LD9DHDIA4F5U9TQL" hidden="1">'[2]Reco Sheet for Fcast'!$F$15</definedName>
    <definedName name="BExIVMOIPSEWSIHIDDLOXESQ28A0" hidden="1">'[2]Reco Sheet for Fcast'!$F$11:$G$11</definedName>
    <definedName name="BExIVNVNJX9BYDLC88NG09YF5XQ6" hidden="1">'[2]Reco Sheet for Fcast'!$I$9:$J$9</definedName>
    <definedName name="BExIVOH8Z5N2NCDXBL9INQNLC76M" localSheetId="3" hidden="1">'[5]Capital orders'!#REF!</definedName>
    <definedName name="BExIVOH8Z5N2NCDXBL9INQNLC76M" localSheetId="10" hidden="1">'[5]Capital orders'!#REF!</definedName>
    <definedName name="BExIVOH8Z5N2NCDXBL9INQNLC76M" localSheetId="9" hidden="1">'[5]Capital orders'!#REF!</definedName>
    <definedName name="BExIVOH8Z5N2NCDXBL9INQNLC76M" localSheetId="14" hidden="1">'[5]Capital orders'!#REF!</definedName>
    <definedName name="BExIVOH8Z5N2NCDXBL9INQNLC76M" localSheetId="16" hidden="1">'[5]Capital orders'!#REF!</definedName>
    <definedName name="BExIVOH8Z5N2NCDXBL9INQNLC76M" localSheetId="5" hidden="1">'[5]Capital orders'!#REF!</definedName>
    <definedName name="BExIVOH8Z5N2NCDXBL9INQNLC76M" localSheetId="8" hidden="1">'[5]Capital orders'!#REF!</definedName>
    <definedName name="BExIVOH8Z5N2NCDXBL9INQNLC76M" localSheetId="17" hidden="1">'[5]Capital orders'!#REF!</definedName>
    <definedName name="BExIVOH8Z5N2NCDXBL9INQNLC76M" localSheetId="6" hidden="1">'[5]Capital orders'!#REF!</definedName>
    <definedName name="BExIVOH8Z5N2NCDXBL9INQNLC76M" localSheetId="1" hidden="1">'[5]Capital orders'!#REF!</definedName>
    <definedName name="BExIVOH8Z5N2NCDXBL9INQNLC76M" localSheetId="12" hidden="1">'[5]Capital orders'!#REF!</definedName>
    <definedName name="BExIVOH8Z5N2NCDXBL9INQNLC76M" localSheetId="4" hidden="1">'[5]Capital orders'!#REF!</definedName>
    <definedName name="BExIVOH8Z5N2NCDXBL9INQNLC76M" localSheetId="13" hidden="1">'[5]Capital orders'!#REF!</definedName>
    <definedName name="BExIVOH8Z5N2NCDXBL9INQNLC76M" localSheetId="18" hidden="1">'[5]Capital orders'!#REF!</definedName>
    <definedName name="BExIVOH8Z5N2NCDXBL9INQNLC76M" hidden="1">'[5]Capital orders'!#REF!</definedName>
    <definedName name="BExIVQVKLMGSRYT1LFZH0KUIA4OR" hidden="1">'[2]Reco Sheet for Fcast'!$I$11:$J$11</definedName>
    <definedName name="BExIVYTFI35KNR2XSA6N8OJYUTUR" localSheetId="3" hidden="1">'[3]AMI P &amp; L'!#REF!</definedName>
    <definedName name="BExIVYTFI35KNR2XSA6N8OJYUTUR" localSheetId="10" hidden="1">'[3]AMI P &amp; L'!#REF!</definedName>
    <definedName name="BExIVYTFI35KNR2XSA6N8OJYUTUR" localSheetId="9" hidden="1">'[3]AMI P &amp; L'!#REF!</definedName>
    <definedName name="BExIVYTFI35KNR2XSA6N8OJYUTUR" localSheetId="14" hidden="1">'[3]AMI P &amp; L'!#REF!</definedName>
    <definedName name="BExIVYTFI35KNR2XSA6N8OJYUTUR" localSheetId="16" hidden="1">'[3]AMI P &amp; L'!#REF!</definedName>
    <definedName name="BExIVYTFI35KNR2XSA6N8OJYUTUR" localSheetId="5" hidden="1">'[3]AMI P &amp; L'!#REF!</definedName>
    <definedName name="BExIVYTFI35KNR2XSA6N8OJYUTUR" localSheetId="8" hidden="1">'[3]AMI P &amp; L'!#REF!</definedName>
    <definedName name="BExIVYTFI35KNR2XSA6N8OJYUTUR" localSheetId="17" hidden="1">'[3]AMI P &amp; L'!#REF!</definedName>
    <definedName name="BExIVYTFI35KNR2XSA6N8OJYUTUR" localSheetId="6" hidden="1">'[3]AMI P &amp; L'!#REF!</definedName>
    <definedName name="BExIVYTFI35KNR2XSA6N8OJYUTUR" localSheetId="1" hidden="1">'[3]AMI P &amp; L'!#REF!</definedName>
    <definedName name="BExIVYTFI35KNR2XSA6N8OJYUTUR" localSheetId="12" hidden="1">'[3]AMI P &amp; L'!#REF!</definedName>
    <definedName name="BExIVYTFI35KNR2XSA6N8OJYUTUR" localSheetId="4" hidden="1">'[3]AMI P &amp; L'!#REF!</definedName>
    <definedName name="BExIVYTFI35KNR2XSA6N8OJYUTUR" localSheetId="13" hidden="1">'[3]AMI P &amp; L'!#REF!</definedName>
    <definedName name="BExIVYTFI35KNR2XSA6N8OJYUTUR" localSheetId="18" hidden="1">'[3]AMI P &amp; L'!#REF!</definedName>
    <definedName name="BExIVYTFI35KNR2XSA6N8OJYUTUR" hidden="1">'[3]AMI P &amp; L'!#REF!</definedName>
    <definedName name="BExIWB3SY3WRIVIOF988DNNODBOA" hidden="1">'[2]Reco Sheet for Fcast'!$G$2</definedName>
    <definedName name="BExIWB99CG0H52LRD6QWPN4L6DV2" hidden="1">'[2]Reco Sheet for Fcast'!$F$8:$G$8</definedName>
    <definedName name="BExIWG1W7XP9DFYYSZAIOSHM0QLQ" localSheetId="3" hidden="1">'[3]AMI P &amp; L'!#REF!</definedName>
    <definedName name="BExIWG1W7XP9DFYYSZAIOSHM0QLQ" localSheetId="10" hidden="1">'[3]AMI P &amp; L'!#REF!</definedName>
    <definedName name="BExIWG1W7XP9DFYYSZAIOSHM0QLQ" localSheetId="9" hidden="1">'[3]AMI P &amp; L'!#REF!</definedName>
    <definedName name="BExIWG1W7XP9DFYYSZAIOSHM0QLQ" localSheetId="14" hidden="1">'[3]AMI P &amp; L'!#REF!</definedName>
    <definedName name="BExIWG1W7XP9DFYYSZAIOSHM0QLQ" localSheetId="16" hidden="1">'[3]AMI P &amp; L'!#REF!</definedName>
    <definedName name="BExIWG1W7XP9DFYYSZAIOSHM0QLQ" localSheetId="5" hidden="1">'[3]AMI P &amp; L'!#REF!</definedName>
    <definedName name="BExIWG1W7XP9DFYYSZAIOSHM0QLQ" localSheetId="8" hidden="1">'[3]AMI P &amp; L'!#REF!</definedName>
    <definedName name="BExIWG1W7XP9DFYYSZAIOSHM0QLQ" localSheetId="17" hidden="1">'[3]AMI P &amp; L'!#REF!</definedName>
    <definedName name="BExIWG1W7XP9DFYYSZAIOSHM0QLQ" localSheetId="6" hidden="1">'[3]AMI P &amp; L'!#REF!</definedName>
    <definedName name="BExIWG1W7XP9DFYYSZAIOSHM0QLQ" localSheetId="1" hidden="1">'[3]AMI P &amp; L'!#REF!</definedName>
    <definedName name="BExIWG1W7XP9DFYYSZAIOSHM0QLQ" localSheetId="12" hidden="1">'[3]AMI P &amp; L'!#REF!</definedName>
    <definedName name="BExIWG1W7XP9DFYYSZAIOSHM0QLQ" localSheetId="4" hidden="1">'[3]AMI P &amp; L'!#REF!</definedName>
    <definedName name="BExIWG1W7XP9DFYYSZAIOSHM0QLQ" localSheetId="13" hidden="1">'[3]AMI P &amp; L'!#REF!</definedName>
    <definedName name="BExIWG1W7XP9DFYYSZAIOSHM0QLQ" localSheetId="18" hidden="1">'[3]AMI P &amp; L'!#REF!</definedName>
    <definedName name="BExIWG1W7XP9DFYYSZAIOSHM0QLQ" hidden="1">'[3]AMI P &amp; L'!#REF!</definedName>
    <definedName name="BExIWH3KUK94B7833DD4TB0Y6KP9" hidden="1">'[2]Reco Sheet for Fcast'!$F$6:$G$6</definedName>
    <definedName name="BExIWKE9MGIDWORBI43AWTUNYFAN" hidden="1">'[2]Reco Sheet for Fcast'!$K$2</definedName>
    <definedName name="BExIX34PM5DBTRHRQWP6PL6WIX88" hidden="1">'[2]Reco Sheet for Fcast'!$F$8:$G$8</definedName>
    <definedName name="BExIX5OAP9KSUE5SIZCW9P39Q4WE" hidden="1">'[2]Reco Sheet for Fcast'!$I$10:$J$10</definedName>
    <definedName name="BExIX69Y0CM4OW8NEPQXX4ORSAT2" hidden="1">'[2]Reco Sheet for Fcast'!$C$15:$D$23</definedName>
    <definedName name="BExIXGRJPVJMUDGSG7IHPXPNO69B" hidden="1">'[2]Reco Sheet for Fcast'!$G$2</definedName>
    <definedName name="BExIXKD0BLI75H7ME1HECIQSRJRB" localSheetId="3" hidden="1">#REF!</definedName>
    <definedName name="BExIXKD0BLI75H7ME1HECIQSRJRB" localSheetId="10" hidden="1">#REF!</definedName>
    <definedName name="BExIXKD0BLI75H7ME1HECIQSRJRB" localSheetId="9" hidden="1">#REF!</definedName>
    <definedName name="BExIXKD0BLI75H7ME1HECIQSRJRB" localSheetId="14" hidden="1">#REF!</definedName>
    <definedName name="BExIXKD0BLI75H7ME1HECIQSRJRB" localSheetId="16" hidden="1">#REF!</definedName>
    <definedName name="BExIXKD0BLI75H7ME1HECIQSRJRB" localSheetId="5" hidden="1">#REF!</definedName>
    <definedName name="BExIXKD0BLI75H7ME1HECIQSRJRB" localSheetId="8" hidden="1">#REF!</definedName>
    <definedName name="BExIXKD0BLI75H7ME1HECIQSRJRB" localSheetId="17" hidden="1">#REF!</definedName>
    <definedName name="BExIXKD0BLI75H7ME1HECIQSRJRB" localSheetId="6" hidden="1">#REF!</definedName>
    <definedName name="BExIXKD0BLI75H7ME1HECIQSRJRB" localSheetId="1" hidden="1">#REF!</definedName>
    <definedName name="BExIXKD0BLI75H7ME1HECIQSRJRB" localSheetId="12" hidden="1">#REF!</definedName>
    <definedName name="BExIXKD0BLI75H7ME1HECIQSRJRB" localSheetId="4" hidden="1">#REF!</definedName>
    <definedName name="BExIXKD0BLI75H7ME1HECIQSRJRB" localSheetId="13" hidden="1">#REF!</definedName>
    <definedName name="BExIXKD0BLI75H7ME1HECIQSRJRB" localSheetId="18" hidden="1">#REF!</definedName>
    <definedName name="BExIXKD0BLI75H7ME1HECIQSRJRB" hidden="1">#REF!</definedName>
    <definedName name="BExIXM5R87ZL3FHALWZXYCPHGX3E" hidden="1">'[2]Reco Sheet for Fcast'!$F$7:$G$7</definedName>
    <definedName name="BExIXS036ZCKT2Z8XZKLZ8PFWQGL" hidden="1">'[2]Reco Sheet for Fcast'!$I$7:$J$7</definedName>
    <definedName name="BExIXY5CF9PFM0P40AZ4U51TMWV0" hidden="1">'[2]Reco Sheet for Fcast'!$F$9:$G$9</definedName>
    <definedName name="BExIYBHEX2F02B9VOX3UIRG0YI3B" localSheetId="3" hidden="1">#REF!</definedName>
    <definedName name="BExIYBHEX2F02B9VOX3UIRG0YI3B" localSheetId="10" hidden="1">#REF!</definedName>
    <definedName name="BExIYBHEX2F02B9VOX3UIRG0YI3B" localSheetId="9" hidden="1">#REF!</definedName>
    <definedName name="BExIYBHEX2F02B9VOX3UIRG0YI3B" localSheetId="14" hidden="1">#REF!</definedName>
    <definedName name="BExIYBHEX2F02B9VOX3UIRG0YI3B" localSheetId="16" hidden="1">#REF!</definedName>
    <definedName name="BExIYBHEX2F02B9VOX3UIRG0YI3B" localSheetId="5" hidden="1">#REF!</definedName>
    <definedName name="BExIYBHEX2F02B9VOX3UIRG0YI3B" localSheetId="8" hidden="1">#REF!</definedName>
    <definedName name="BExIYBHEX2F02B9VOX3UIRG0YI3B" localSheetId="17" hidden="1">#REF!</definedName>
    <definedName name="BExIYBHEX2F02B9VOX3UIRG0YI3B" localSheetId="6" hidden="1">#REF!</definedName>
    <definedName name="BExIYBHEX2F02B9VOX3UIRG0YI3B" localSheetId="1" hidden="1">#REF!</definedName>
    <definedName name="BExIYBHEX2F02B9VOX3UIRG0YI3B" localSheetId="12" hidden="1">#REF!</definedName>
    <definedName name="BExIYBHEX2F02B9VOX3UIRG0YI3B" localSheetId="4" hidden="1">#REF!</definedName>
    <definedName name="BExIYBHEX2F02B9VOX3UIRG0YI3B" localSheetId="13" hidden="1">#REF!</definedName>
    <definedName name="BExIYBHEX2F02B9VOX3UIRG0YI3B" localSheetId="18" hidden="1">#REF!</definedName>
    <definedName name="BExIYBHEX2F02B9VOX3UIRG0YI3B" hidden="1">#REF!</definedName>
    <definedName name="BExIYEXJBK8JDWIRSVV4RJSKZVV1" hidden="1">'[2]Reco Sheet for Fcast'!$I$8:$J$8</definedName>
    <definedName name="BExIYI2RH0K4225XO970K2IQ1E79" localSheetId="3" hidden="1">'[3]AMI P &amp; L'!#REF!</definedName>
    <definedName name="BExIYI2RH0K4225XO970K2IQ1E79" localSheetId="10" hidden="1">'[3]AMI P &amp; L'!#REF!</definedName>
    <definedName name="BExIYI2RH0K4225XO970K2IQ1E79" localSheetId="9" hidden="1">'[3]AMI P &amp; L'!#REF!</definedName>
    <definedName name="BExIYI2RH0K4225XO970K2IQ1E79" localSheetId="14" hidden="1">'[3]AMI P &amp; L'!#REF!</definedName>
    <definedName name="BExIYI2RH0K4225XO970K2IQ1E79" localSheetId="16" hidden="1">'[3]AMI P &amp; L'!#REF!</definedName>
    <definedName name="BExIYI2RH0K4225XO970K2IQ1E79" localSheetId="5" hidden="1">'[3]AMI P &amp; L'!#REF!</definedName>
    <definedName name="BExIYI2RH0K4225XO970K2IQ1E79" localSheetId="8" hidden="1">'[3]AMI P &amp; L'!#REF!</definedName>
    <definedName name="BExIYI2RH0K4225XO970K2IQ1E79" localSheetId="17" hidden="1">'[3]AMI P &amp; L'!#REF!</definedName>
    <definedName name="BExIYI2RH0K4225XO970K2IQ1E79" localSheetId="6" hidden="1">'[3]AMI P &amp; L'!#REF!</definedName>
    <definedName name="BExIYI2RH0K4225XO970K2IQ1E79" localSheetId="1" hidden="1">'[3]AMI P &amp; L'!#REF!</definedName>
    <definedName name="BExIYI2RH0K4225XO970K2IQ1E79" localSheetId="12" hidden="1">'[3]AMI P &amp; L'!#REF!</definedName>
    <definedName name="BExIYI2RH0K4225XO970K2IQ1E79" localSheetId="4" hidden="1">'[3]AMI P &amp; L'!#REF!</definedName>
    <definedName name="BExIYI2RH0K4225XO970K2IQ1E79" localSheetId="13" hidden="1">'[3]AMI P &amp; L'!#REF!</definedName>
    <definedName name="BExIYI2RH0K4225XO970K2IQ1E79" localSheetId="18" hidden="1">'[3]AMI P &amp; L'!#REF!</definedName>
    <definedName name="BExIYI2RH0K4225XO970K2IQ1E79" hidden="1">'[3]AMI P &amp; L'!#REF!</definedName>
    <definedName name="BExIYMPZ0KS2KOJFQAUQJ77L7701" hidden="1">'[2]Reco Sheet for Fcast'!$G$2</definedName>
    <definedName name="BExIYP9Q6FV9T0R9G3UDKLS4TTYX" hidden="1">'[2]Reco Sheet for Fcast'!$F$6:$G$6</definedName>
    <definedName name="BExIYZGLDQ1TN7BIIN4RLDP31GIM" hidden="1">'[2]Reco Sheet for Fcast'!$F$8:$G$8</definedName>
    <definedName name="BExIZ4K0EZJK6PW3L8SVKTJFSWW9" hidden="1">'[2]Reco Sheet for Fcast'!$F$15:$F$15</definedName>
    <definedName name="BExIZAECINL6JE573R3GB2W6M9LF" localSheetId="3" hidden="1">#REF!</definedName>
    <definedName name="BExIZAECINL6JE573R3GB2W6M9LF" localSheetId="10" hidden="1">#REF!</definedName>
    <definedName name="BExIZAECINL6JE573R3GB2W6M9LF" localSheetId="9" hidden="1">#REF!</definedName>
    <definedName name="BExIZAECINL6JE573R3GB2W6M9LF" localSheetId="14" hidden="1">#REF!</definedName>
    <definedName name="BExIZAECINL6JE573R3GB2W6M9LF" localSheetId="16" hidden="1">#REF!</definedName>
    <definedName name="BExIZAECINL6JE573R3GB2W6M9LF" localSheetId="5" hidden="1">#REF!</definedName>
    <definedName name="BExIZAECINL6JE573R3GB2W6M9LF" localSheetId="8" hidden="1">#REF!</definedName>
    <definedName name="BExIZAECINL6JE573R3GB2W6M9LF" localSheetId="17" hidden="1">#REF!</definedName>
    <definedName name="BExIZAECINL6JE573R3GB2W6M9LF" localSheetId="6" hidden="1">#REF!</definedName>
    <definedName name="BExIZAECINL6JE573R3GB2W6M9LF" localSheetId="1" hidden="1">#REF!</definedName>
    <definedName name="BExIZAECINL6JE573R3GB2W6M9LF" localSheetId="12" hidden="1">#REF!</definedName>
    <definedName name="BExIZAECINL6JE573R3GB2W6M9LF" localSheetId="4" hidden="1">#REF!</definedName>
    <definedName name="BExIZAECINL6JE573R3GB2W6M9LF" localSheetId="13" hidden="1">#REF!</definedName>
    <definedName name="BExIZAECINL6JE573R3GB2W6M9LF" localSheetId="18" hidden="1">#REF!</definedName>
    <definedName name="BExIZAECINL6JE573R3GB2W6M9LF" hidden="1">#REF!</definedName>
    <definedName name="BExIZAECOEZGBAO29QMV14E6XDIV" hidden="1">'[2]Reco Sheet for Fcast'!$G$2:$H$2</definedName>
    <definedName name="BExIZKVXYD5O2JBU81F2UFJZLLSI" hidden="1">'[2]Reco Sheet for Fcast'!$F$8:$G$8</definedName>
    <definedName name="BExIZPZDHC8HGER83WHCZAHOX7LK" hidden="1">'[2]Reco Sheet for Fcast'!$F$11:$G$11</definedName>
    <definedName name="BExIZS2X10QUS4CITNIUIELXAFAJ" localSheetId="3" hidden="1">#REF!</definedName>
    <definedName name="BExIZS2X10QUS4CITNIUIELXAFAJ" localSheetId="10" hidden="1">#REF!</definedName>
    <definedName name="BExIZS2X10QUS4CITNIUIELXAFAJ" localSheetId="9" hidden="1">#REF!</definedName>
    <definedName name="BExIZS2X10QUS4CITNIUIELXAFAJ" localSheetId="14" hidden="1">#REF!</definedName>
    <definedName name="BExIZS2X10QUS4CITNIUIELXAFAJ" localSheetId="16" hidden="1">#REF!</definedName>
    <definedName name="BExIZS2X10QUS4CITNIUIELXAFAJ" localSheetId="5" hidden="1">#REF!</definedName>
    <definedName name="BExIZS2X10QUS4CITNIUIELXAFAJ" localSheetId="8" hidden="1">#REF!</definedName>
    <definedName name="BExIZS2X10QUS4CITNIUIELXAFAJ" localSheetId="17" hidden="1">#REF!</definedName>
    <definedName name="BExIZS2X10QUS4CITNIUIELXAFAJ" localSheetId="6" hidden="1">#REF!</definedName>
    <definedName name="BExIZS2X10QUS4CITNIUIELXAFAJ" localSheetId="1" hidden="1">#REF!</definedName>
    <definedName name="BExIZS2X10QUS4CITNIUIELXAFAJ" localSheetId="12" hidden="1">#REF!</definedName>
    <definedName name="BExIZS2X10QUS4CITNIUIELXAFAJ" localSheetId="4" hidden="1">#REF!</definedName>
    <definedName name="BExIZS2X10QUS4CITNIUIELXAFAJ" localSheetId="13" hidden="1">#REF!</definedName>
    <definedName name="BExIZS2X10QUS4CITNIUIELXAFAJ" localSheetId="18" hidden="1">#REF!</definedName>
    <definedName name="BExIZS2X10QUS4CITNIUIELXAFAJ" hidden="1">#REF!</definedName>
    <definedName name="BExIZY2PUZ0OF9YKK1B13IW0VS6G" hidden="1">'[2]Reco Sheet for Fcast'!$F$15</definedName>
    <definedName name="BExIZYO9AIHMDU2DUFADE30D5TCY" localSheetId="3" hidden="1">#REF!</definedName>
    <definedName name="BExIZYO9AIHMDU2DUFADE30D5TCY" localSheetId="10" hidden="1">#REF!</definedName>
    <definedName name="BExIZYO9AIHMDU2DUFADE30D5TCY" localSheetId="9" hidden="1">#REF!</definedName>
    <definedName name="BExIZYO9AIHMDU2DUFADE30D5TCY" localSheetId="14" hidden="1">#REF!</definedName>
    <definedName name="BExIZYO9AIHMDU2DUFADE30D5TCY" localSheetId="16" hidden="1">#REF!</definedName>
    <definedName name="BExIZYO9AIHMDU2DUFADE30D5TCY" localSheetId="5" hidden="1">#REF!</definedName>
    <definedName name="BExIZYO9AIHMDU2DUFADE30D5TCY" localSheetId="8" hidden="1">#REF!</definedName>
    <definedName name="BExIZYO9AIHMDU2DUFADE30D5TCY" localSheetId="17" hidden="1">#REF!</definedName>
    <definedName name="BExIZYO9AIHMDU2DUFADE30D5TCY" localSheetId="6" hidden="1">#REF!</definedName>
    <definedName name="BExIZYO9AIHMDU2DUFADE30D5TCY" localSheetId="1" hidden="1">#REF!</definedName>
    <definedName name="BExIZYO9AIHMDU2DUFADE30D5TCY" localSheetId="12" hidden="1">#REF!</definedName>
    <definedName name="BExIZYO9AIHMDU2DUFADE30D5TCY" localSheetId="4" hidden="1">#REF!</definedName>
    <definedName name="BExIZYO9AIHMDU2DUFADE30D5TCY" localSheetId="13" hidden="1">#REF!</definedName>
    <definedName name="BExIZYO9AIHMDU2DUFADE30D5TCY" localSheetId="18" hidden="1">#REF!</definedName>
    <definedName name="BExIZYO9AIHMDU2DUFADE30D5TCY" hidden="1">#REF!</definedName>
    <definedName name="BExJ08KBRR2XMWW3VZMPSQKXHZUH" localSheetId="3" hidden="1">'[3]AMI P &amp; L'!#REF!</definedName>
    <definedName name="BExJ08KBRR2XMWW3VZMPSQKXHZUH" localSheetId="10" hidden="1">'[3]AMI P &amp; L'!#REF!</definedName>
    <definedName name="BExJ08KBRR2XMWW3VZMPSQKXHZUH" localSheetId="9" hidden="1">'[3]AMI P &amp; L'!#REF!</definedName>
    <definedName name="BExJ08KBRR2XMWW3VZMPSQKXHZUH" localSheetId="14" hidden="1">'[3]AMI P &amp; L'!#REF!</definedName>
    <definedName name="BExJ08KBRR2XMWW3VZMPSQKXHZUH" localSheetId="16" hidden="1">'[3]AMI P &amp; L'!#REF!</definedName>
    <definedName name="BExJ08KBRR2XMWW3VZMPSQKXHZUH" localSheetId="5" hidden="1">'[3]AMI P &amp; L'!#REF!</definedName>
    <definedName name="BExJ08KBRR2XMWW3VZMPSQKXHZUH" localSheetId="8" hidden="1">'[3]AMI P &amp; L'!#REF!</definedName>
    <definedName name="BExJ08KBRR2XMWW3VZMPSQKXHZUH" localSheetId="17" hidden="1">'[3]AMI P &amp; L'!#REF!</definedName>
    <definedName name="BExJ08KBRR2XMWW3VZMPSQKXHZUH" localSheetId="6" hidden="1">'[3]AMI P &amp; L'!#REF!</definedName>
    <definedName name="BExJ08KBRR2XMWW3VZMPSQKXHZUH" localSheetId="1" hidden="1">'[3]AMI P &amp; L'!#REF!</definedName>
    <definedName name="BExJ08KBRR2XMWW3VZMPSQKXHZUH" localSheetId="12" hidden="1">'[3]AMI P &amp; L'!#REF!</definedName>
    <definedName name="BExJ08KBRR2XMWW3VZMPSQKXHZUH" localSheetId="4" hidden="1">'[3]AMI P &amp; L'!#REF!</definedName>
    <definedName name="BExJ08KBRR2XMWW3VZMPSQKXHZUH" localSheetId="13" hidden="1">'[3]AMI P &amp; L'!#REF!</definedName>
    <definedName name="BExJ08KBRR2XMWW3VZMPSQKXHZUH" localSheetId="18" hidden="1">'[3]AMI P &amp; L'!#REF!</definedName>
    <definedName name="BExJ08KBRR2XMWW3VZMPSQKXHZUH" hidden="1">'[3]AMI P &amp; L'!#REF!</definedName>
    <definedName name="BExJ0DYJWXGE7DA39PYL3WM05U9O" hidden="1">'[2]Reco Sheet for Fcast'!$F$15</definedName>
    <definedName name="BExJ0MY8SY5J5V50H3UKE78ODTVB" hidden="1">'[2]Reco Sheet for Fcast'!$I$8:$J$8</definedName>
    <definedName name="BExJ0SCG7GD0KHI9T46FKP68270U" localSheetId="3" hidden="1">'[5]Capital orders'!#REF!</definedName>
    <definedName name="BExJ0SCG7GD0KHI9T46FKP68270U" localSheetId="10" hidden="1">'[5]Capital orders'!#REF!</definedName>
    <definedName name="BExJ0SCG7GD0KHI9T46FKP68270U" localSheetId="9" hidden="1">'[5]Capital orders'!#REF!</definedName>
    <definedName name="BExJ0SCG7GD0KHI9T46FKP68270U" localSheetId="14" hidden="1">'[5]Capital orders'!#REF!</definedName>
    <definedName name="BExJ0SCG7GD0KHI9T46FKP68270U" localSheetId="16" hidden="1">'[5]Capital orders'!#REF!</definedName>
    <definedName name="BExJ0SCG7GD0KHI9T46FKP68270U" localSheetId="5" hidden="1">'[5]Capital orders'!#REF!</definedName>
    <definedName name="BExJ0SCG7GD0KHI9T46FKP68270U" localSheetId="8" hidden="1">'[5]Capital orders'!#REF!</definedName>
    <definedName name="BExJ0SCG7GD0KHI9T46FKP68270U" localSheetId="17" hidden="1">'[5]Capital orders'!#REF!</definedName>
    <definedName name="BExJ0SCG7GD0KHI9T46FKP68270U" localSheetId="6" hidden="1">'[5]Capital orders'!#REF!</definedName>
    <definedName name="BExJ0SCG7GD0KHI9T46FKP68270U" localSheetId="1" hidden="1">'[5]Capital orders'!#REF!</definedName>
    <definedName name="BExJ0SCG7GD0KHI9T46FKP68270U" localSheetId="12" hidden="1">'[5]Capital orders'!#REF!</definedName>
    <definedName name="BExJ0SCG7GD0KHI9T46FKP68270U" localSheetId="4" hidden="1">'[5]Capital orders'!#REF!</definedName>
    <definedName name="BExJ0SCG7GD0KHI9T46FKP68270U" localSheetId="13" hidden="1">'[5]Capital orders'!#REF!</definedName>
    <definedName name="BExJ0SCG7GD0KHI9T46FKP68270U" localSheetId="18" hidden="1">'[5]Capital orders'!#REF!</definedName>
    <definedName name="BExJ0SCG7GD0KHI9T46FKP68270U" hidden="1">'[5]Capital orders'!#REF!</definedName>
    <definedName name="BExJ0YC98G37ML4N8FLP8D95EFRF" hidden="1">'[2]Reco Sheet for Fcast'!$G$2</definedName>
    <definedName name="BExKCDYKAEV45AFXHVHZZ62E5BM3" hidden="1">'[2]Reco Sheet for Fcast'!$G$2</definedName>
    <definedName name="BExKDKO0W4AGQO1V7K6Q4VM750FT" hidden="1">'[2]Reco Sheet for Fcast'!$F$11:$G$11</definedName>
    <definedName name="BExKDLF10G7W77J87QWH3ZGLUCLW" hidden="1">'[2]Reco Sheet for Fcast'!$I$10:$J$10</definedName>
    <definedName name="BExKDYWMP2XKZPZZ3JN74IZA31I4" localSheetId="3" hidden="1">#REF!</definedName>
    <definedName name="BExKDYWMP2XKZPZZ3JN74IZA31I4" localSheetId="10" hidden="1">#REF!</definedName>
    <definedName name="BExKDYWMP2XKZPZZ3JN74IZA31I4" localSheetId="9" hidden="1">#REF!</definedName>
    <definedName name="BExKDYWMP2XKZPZZ3JN74IZA31I4" localSheetId="14" hidden="1">#REF!</definedName>
    <definedName name="BExKDYWMP2XKZPZZ3JN74IZA31I4" localSheetId="16" hidden="1">#REF!</definedName>
    <definedName name="BExKDYWMP2XKZPZZ3JN74IZA31I4" localSheetId="5" hidden="1">#REF!</definedName>
    <definedName name="BExKDYWMP2XKZPZZ3JN74IZA31I4" localSheetId="8" hidden="1">#REF!</definedName>
    <definedName name="BExKDYWMP2XKZPZZ3JN74IZA31I4" localSheetId="17" hidden="1">#REF!</definedName>
    <definedName name="BExKDYWMP2XKZPZZ3JN74IZA31I4" localSheetId="6" hidden="1">#REF!</definedName>
    <definedName name="BExKDYWMP2XKZPZZ3JN74IZA31I4" localSheetId="1" hidden="1">#REF!</definedName>
    <definedName name="BExKDYWMP2XKZPZZ3JN74IZA31I4" localSheetId="12" hidden="1">#REF!</definedName>
    <definedName name="BExKDYWMP2XKZPZZ3JN74IZA31I4" localSheetId="4" hidden="1">#REF!</definedName>
    <definedName name="BExKDYWMP2XKZPZZ3JN74IZA31I4" localSheetId="13" hidden="1">#REF!</definedName>
    <definedName name="BExKDYWMP2XKZPZZ3JN74IZA31I4" localSheetId="18" hidden="1">#REF!</definedName>
    <definedName name="BExKDYWMP2XKZPZZ3JN74IZA31I4" hidden="1">#REF!</definedName>
    <definedName name="BExKE1AVXRTWKFUNYIWQQPGA1YRV" localSheetId="3" hidden="1">#REF!</definedName>
    <definedName name="BExKE1AVXRTWKFUNYIWQQPGA1YRV" localSheetId="10" hidden="1">#REF!</definedName>
    <definedName name="BExKE1AVXRTWKFUNYIWQQPGA1YRV" localSheetId="9" hidden="1">#REF!</definedName>
    <definedName name="BExKE1AVXRTWKFUNYIWQQPGA1YRV" localSheetId="14" hidden="1">#REF!</definedName>
    <definedName name="BExKE1AVXRTWKFUNYIWQQPGA1YRV" localSheetId="16" hidden="1">#REF!</definedName>
    <definedName name="BExKE1AVXRTWKFUNYIWQQPGA1YRV" localSheetId="5" hidden="1">#REF!</definedName>
    <definedName name="BExKE1AVXRTWKFUNYIWQQPGA1YRV" localSheetId="8" hidden="1">#REF!</definedName>
    <definedName name="BExKE1AVXRTWKFUNYIWQQPGA1YRV" localSheetId="17" hidden="1">#REF!</definedName>
    <definedName name="BExKE1AVXRTWKFUNYIWQQPGA1YRV" localSheetId="6" hidden="1">#REF!</definedName>
    <definedName name="BExKE1AVXRTWKFUNYIWQQPGA1YRV" localSheetId="1" hidden="1">#REF!</definedName>
    <definedName name="BExKE1AVXRTWKFUNYIWQQPGA1YRV" localSheetId="12" hidden="1">#REF!</definedName>
    <definedName name="BExKE1AVXRTWKFUNYIWQQPGA1YRV" localSheetId="4" hidden="1">#REF!</definedName>
    <definedName name="BExKE1AVXRTWKFUNYIWQQPGA1YRV" localSheetId="13" hidden="1">#REF!</definedName>
    <definedName name="BExKE1AVXRTWKFUNYIWQQPGA1YRV" localSheetId="18" hidden="1">#REF!</definedName>
    <definedName name="BExKE1AVXRTWKFUNYIWQQPGA1YRV" hidden="1">#REF!</definedName>
    <definedName name="BExKEFE0I3MT6ZLC4T1L9465HKTN" hidden="1">'[2]Reco Sheet for Fcast'!$F$8:$G$8</definedName>
    <definedName name="BExKEK6O5BVJP4VY02FY7JNAZ6BT" hidden="1">'[2]Reco Sheet for Fcast'!$I$6:$J$6</definedName>
    <definedName name="BExKEKXK6E6QX339ELPXDIRZSJE0" hidden="1">'[2]Reco Sheet for Fcast'!$I$7:$J$7</definedName>
    <definedName name="BExKEOOIBMP7N8033EY2CJYCBX6H" hidden="1">'[2]Reco Sheet for Fcast'!$F$10:$G$10</definedName>
    <definedName name="BExKEW0RR5LA3VC46A2BEOOMQE56" hidden="1">'[2]Reco Sheet for Fcast'!$F$8:$G$8</definedName>
    <definedName name="BExKFA3VI1CZK21SM0N3LZWT9LA1" hidden="1">'[2]Reco Sheet for Fcast'!$F$11:$G$11</definedName>
    <definedName name="BExKFINBFV5J2NFRCL4YUO3YF0ZE" hidden="1">'[2]Reco Sheet for Fcast'!$F$11:$G$11</definedName>
    <definedName name="BExKFISRBFACTAMJSALEYMY66F6X" hidden="1">'[2]Reco Sheet for Fcast'!$F$8:$G$8</definedName>
    <definedName name="BExKFOSK5DJ151C4E8544UWMYTOC" hidden="1">'[2]Reco Sheet for Fcast'!$I$7:$J$7</definedName>
    <definedName name="BExKFYJC4EVEV54F82K6VKP7Q3OU" hidden="1">'[2]Reco Sheet for Fcast'!$I$6:$J$6</definedName>
    <definedName name="BExKG4IYHBKQQ8J8FN10GB2IKO33" hidden="1">'[2]Reco Sheet for Fcast'!$I$8:$J$8</definedName>
    <definedName name="BExKGF0L44S78D33WMQ1A75TRKB9" hidden="1">'[2]Reco Sheet for Fcast'!$I$10:$J$10</definedName>
    <definedName name="BExKGFRN31B3G20LMQ4LRF879J68" hidden="1">'[2]Reco Sheet for Fcast'!$I$8:$J$8</definedName>
    <definedName name="BExKGJD3U3ADZILP20U3EURP0UQP" hidden="1">'[2]Reco Sheet for Fcast'!$I$9:$J$9</definedName>
    <definedName name="BExKGNK5YGKP0YHHTAAOV17Z9EIM" hidden="1">'[2]Reco Sheet for Fcast'!$F$10:$G$10</definedName>
    <definedName name="BExKGTJTGZ5J6MUJ1UXP14KX6XN1" localSheetId="3" hidden="1">#REF!</definedName>
    <definedName name="BExKGTJTGZ5J6MUJ1UXP14KX6XN1" localSheetId="10" hidden="1">#REF!</definedName>
    <definedName name="BExKGTJTGZ5J6MUJ1UXP14KX6XN1" localSheetId="9" hidden="1">#REF!</definedName>
    <definedName name="BExKGTJTGZ5J6MUJ1UXP14KX6XN1" localSheetId="14" hidden="1">#REF!</definedName>
    <definedName name="BExKGTJTGZ5J6MUJ1UXP14KX6XN1" localSheetId="16" hidden="1">#REF!</definedName>
    <definedName name="BExKGTJTGZ5J6MUJ1UXP14KX6XN1" localSheetId="5" hidden="1">#REF!</definedName>
    <definedName name="BExKGTJTGZ5J6MUJ1UXP14KX6XN1" localSheetId="8" hidden="1">#REF!</definedName>
    <definedName name="BExKGTJTGZ5J6MUJ1UXP14KX6XN1" localSheetId="17" hidden="1">#REF!</definedName>
    <definedName name="BExKGTJTGZ5J6MUJ1UXP14KX6XN1" localSheetId="6" hidden="1">#REF!</definedName>
    <definedName name="BExKGTJTGZ5J6MUJ1UXP14KX6XN1" localSheetId="1" hidden="1">#REF!</definedName>
    <definedName name="BExKGTJTGZ5J6MUJ1UXP14KX6XN1" localSheetId="12" hidden="1">#REF!</definedName>
    <definedName name="BExKGTJTGZ5J6MUJ1UXP14KX6XN1" localSheetId="4" hidden="1">#REF!</definedName>
    <definedName name="BExKGTJTGZ5J6MUJ1UXP14KX6XN1" localSheetId="13" hidden="1">#REF!</definedName>
    <definedName name="BExKGTJTGZ5J6MUJ1UXP14KX6XN1" localSheetId="18" hidden="1">#REF!</definedName>
    <definedName name="BExKGTJTGZ5J6MUJ1UXP14KX6XN1" hidden="1">#REF!</definedName>
    <definedName name="BExKGV77YH9YXIQTRKK2331QGYKF" hidden="1">'[2]Reco Sheet for Fcast'!$F$8:$G$8</definedName>
    <definedName name="BExKGXLJQX4WJ1YCKHSMCPSSKX21" localSheetId="3" hidden="1">#REF!</definedName>
    <definedName name="BExKGXLJQX4WJ1YCKHSMCPSSKX21" localSheetId="10" hidden="1">#REF!</definedName>
    <definedName name="BExKGXLJQX4WJ1YCKHSMCPSSKX21" localSheetId="9" hidden="1">#REF!</definedName>
    <definedName name="BExKGXLJQX4WJ1YCKHSMCPSSKX21" localSheetId="14" hidden="1">#REF!</definedName>
    <definedName name="BExKGXLJQX4WJ1YCKHSMCPSSKX21" localSheetId="16" hidden="1">#REF!</definedName>
    <definedName name="BExKGXLJQX4WJ1YCKHSMCPSSKX21" localSheetId="5" hidden="1">#REF!</definedName>
    <definedName name="BExKGXLJQX4WJ1YCKHSMCPSSKX21" localSheetId="8" hidden="1">#REF!</definedName>
    <definedName name="BExKGXLJQX4WJ1YCKHSMCPSSKX21" localSheetId="17" hidden="1">#REF!</definedName>
    <definedName name="BExKGXLJQX4WJ1YCKHSMCPSSKX21" localSheetId="6" hidden="1">#REF!</definedName>
    <definedName name="BExKGXLJQX4WJ1YCKHSMCPSSKX21" localSheetId="1" hidden="1">#REF!</definedName>
    <definedName name="BExKGXLJQX4WJ1YCKHSMCPSSKX21" localSheetId="12" hidden="1">#REF!</definedName>
    <definedName name="BExKGXLJQX4WJ1YCKHSMCPSSKX21" localSheetId="4" hidden="1">#REF!</definedName>
    <definedName name="BExKGXLJQX4WJ1YCKHSMCPSSKX21" localSheetId="13" hidden="1">#REF!</definedName>
    <definedName name="BExKGXLJQX4WJ1YCKHSMCPSSKX21" localSheetId="18" hidden="1">#REF!</definedName>
    <definedName name="BExKGXLJQX4WJ1YCKHSMCPSSKX21" hidden="1">#REF!</definedName>
    <definedName name="BExKH3FTZ5VGTB86W9M4AB39R0G8" hidden="1">'[2]Reco Sheet for Fcast'!$F$6:$G$6</definedName>
    <definedName name="BExKH3FV5U5O6XZM7STS3NZKQFGJ" hidden="1">'[2]Reco Sheet for Fcast'!$H$2:$I$2</definedName>
    <definedName name="BExKH4SII9MJNWAVYF9T4ZRU3Q1Q" localSheetId="3" hidden="1">#REF!</definedName>
    <definedName name="BExKH4SII9MJNWAVYF9T4ZRU3Q1Q" localSheetId="10" hidden="1">#REF!</definedName>
    <definedName name="BExKH4SII9MJNWAVYF9T4ZRU3Q1Q" localSheetId="9" hidden="1">#REF!</definedName>
    <definedName name="BExKH4SII9MJNWAVYF9T4ZRU3Q1Q" localSheetId="14" hidden="1">#REF!</definedName>
    <definedName name="BExKH4SII9MJNWAVYF9T4ZRU3Q1Q" localSheetId="16" hidden="1">#REF!</definedName>
    <definedName name="BExKH4SII9MJNWAVYF9T4ZRU3Q1Q" localSheetId="5" hidden="1">#REF!</definedName>
    <definedName name="BExKH4SII9MJNWAVYF9T4ZRU3Q1Q" localSheetId="8" hidden="1">#REF!</definedName>
    <definedName name="BExKH4SII9MJNWAVYF9T4ZRU3Q1Q" localSheetId="17" hidden="1">#REF!</definedName>
    <definedName name="BExKH4SII9MJNWAVYF9T4ZRU3Q1Q" localSheetId="6" hidden="1">#REF!</definedName>
    <definedName name="BExKH4SII9MJNWAVYF9T4ZRU3Q1Q" localSheetId="1" hidden="1">#REF!</definedName>
    <definedName name="BExKH4SII9MJNWAVYF9T4ZRU3Q1Q" localSheetId="12" hidden="1">#REF!</definedName>
    <definedName name="BExKH4SII9MJNWAVYF9T4ZRU3Q1Q" localSheetId="4" hidden="1">#REF!</definedName>
    <definedName name="BExKH4SII9MJNWAVYF9T4ZRU3Q1Q" localSheetId="13" hidden="1">#REF!</definedName>
    <definedName name="BExKH4SII9MJNWAVYF9T4ZRU3Q1Q" localSheetId="18" hidden="1">#REF!</definedName>
    <definedName name="BExKH4SII9MJNWAVYF9T4ZRU3Q1Q" hidden="1">#REF!</definedName>
    <definedName name="BExKH8JEZRE8MEZ9VRCNMJT15RST" hidden="1">'[4]Bud Mth'!$E$1</definedName>
    <definedName name="BExKHAMUH8NR3HRV0V6FHJE3ROLN" hidden="1">'[2]Reco Sheet for Fcast'!$I$8:$J$8</definedName>
    <definedName name="BExKHCFKOWFHO2WW0N7Y5XDXEWAO" hidden="1">'[2]Reco Sheet for Fcast'!$I$11:$J$11</definedName>
    <definedName name="BExKHDMPODAJPZY7M2BN39326C43" localSheetId="3" hidden="1">#REF!</definedName>
    <definedName name="BExKHDMPODAJPZY7M2BN39326C43" localSheetId="10" hidden="1">#REF!</definedName>
    <definedName name="BExKHDMPODAJPZY7M2BN39326C43" localSheetId="9" hidden="1">#REF!</definedName>
    <definedName name="BExKHDMPODAJPZY7M2BN39326C43" localSheetId="14" hidden="1">#REF!</definedName>
    <definedName name="BExKHDMPODAJPZY7M2BN39326C43" localSheetId="16" hidden="1">#REF!</definedName>
    <definedName name="BExKHDMPODAJPZY7M2BN39326C43" localSheetId="5" hidden="1">#REF!</definedName>
    <definedName name="BExKHDMPODAJPZY7M2BN39326C43" localSheetId="8" hidden="1">#REF!</definedName>
    <definedName name="BExKHDMPODAJPZY7M2BN39326C43" localSheetId="17" hidden="1">#REF!</definedName>
    <definedName name="BExKHDMPODAJPZY7M2BN39326C43" localSheetId="6" hidden="1">#REF!</definedName>
    <definedName name="BExKHDMPODAJPZY7M2BN39326C43" localSheetId="1" hidden="1">#REF!</definedName>
    <definedName name="BExKHDMPODAJPZY7M2BN39326C43" localSheetId="12" hidden="1">#REF!</definedName>
    <definedName name="BExKHDMPODAJPZY7M2BN39326C43" localSheetId="4" hidden="1">#REF!</definedName>
    <definedName name="BExKHDMPODAJPZY7M2BN39326C43" localSheetId="13" hidden="1">#REF!</definedName>
    <definedName name="BExKHDMPODAJPZY7M2BN39326C43" localSheetId="18" hidden="1">#REF!</definedName>
    <definedName name="BExKHDMPODAJPZY7M2BN39326C43" hidden="1">#REF!</definedName>
    <definedName name="BExKHIVLONZ46HLMR50DEXKEUNEP" hidden="1">'[2]Reco Sheet for Fcast'!$F$7:$G$7</definedName>
    <definedName name="BExKHPM9XA0ADDK7TUR0N38EXWEP" hidden="1">'[2]Reco Sheet for Fcast'!$F$10:$G$10</definedName>
    <definedName name="BExKHVBAHM5Y9XWLCVNMF388YZHG" localSheetId="3" hidden="1">#REF!</definedName>
    <definedName name="BExKHVBAHM5Y9XWLCVNMF388YZHG" localSheetId="10" hidden="1">#REF!</definedName>
    <definedName name="BExKHVBAHM5Y9XWLCVNMF388YZHG" localSheetId="9" hidden="1">#REF!</definedName>
    <definedName name="BExKHVBAHM5Y9XWLCVNMF388YZHG" localSheetId="14" hidden="1">#REF!</definedName>
    <definedName name="BExKHVBAHM5Y9XWLCVNMF388YZHG" localSheetId="16" hidden="1">#REF!</definedName>
    <definedName name="BExKHVBAHM5Y9XWLCVNMF388YZHG" localSheetId="5" hidden="1">#REF!</definedName>
    <definedName name="BExKHVBAHM5Y9XWLCVNMF388YZHG" localSheetId="8" hidden="1">#REF!</definedName>
    <definedName name="BExKHVBAHM5Y9XWLCVNMF388YZHG" localSheetId="17" hidden="1">#REF!</definedName>
    <definedName name="BExKHVBAHM5Y9XWLCVNMF388YZHG" localSheetId="6" hidden="1">#REF!</definedName>
    <definedName name="BExKHVBAHM5Y9XWLCVNMF388YZHG" localSheetId="1" hidden="1">#REF!</definedName>
    <definedName name="BExKHVBAHM5Y9XWLCVNMF388YZHG" localSheetId="12" hidden="1">#REF!</definedName>
    <definedName name="BExKHVBAHM5Y9XWLCVNMF388YZHG" localSheetId="4" hidden="1">#REF!</definedName>
    <definedName name="BExKHVBAHM5Y9XWLCVNMF388YZHG" localSheetId="13" hidden="1">#REF!</definedName>
    <definedName name="BExKHVBAHM5Y9XWLCVNMF388YZHG" localSheetId="18" hidden="1">#REF!</definedName>
    <definedName name="BExKHVBAHM5Y9XWLCVNMF388YZHG" hidden="1">#REF!</definedName>
    <definedName name="BExKHWNRIZ5D7KKG5MQK7WNAIKUJ" localSheetId="3" hidden="1">#REF!</definedName>
    <definedName name="BExKHWNRIZ5D7KKG5MQK7WNAIKUJ" localSheetId="10" hidden="1">#REF!</definedName>
    <definedName name="BExKHWNRIZ5D7KKG5MQK7WNAIKUJ" localSheetId="9" hidden="1">#REF!</definedName>
    <definedName name="BExKHWNRIZ5D7KKG5MQK7WNAIKUJ" localSheetId="14" hidden="1">#REF!</definedName>
    <definedName name="BExKHWNRIZ5D7KKG5MQK7WNAIKUJ" localSheetId="16" hidden="1">#REF!</definedName>
    <definedName name="BExKHWNRIZ5D7KKG5MQK7WNAIKUJ" localSheetId="5" hidden="1">#REF!</definedName>
    <definedName name="BExKHWNRIZ5D7KKG5MQK7WNAIKUJ" localSheetId="8" hidden="1">#REF!</definedName>
    <definedName name="BExKHWNRIZ5D7KKG5MQK7WNAIKUJ" localSheetId="17" hidden="1">#REF!</definedName>
    <definedName name="BExKHWNRIZ5D7KKG5MQK7WNAIKUJ" localSheetId="6" hidden="1">#REF!</definedName>
    <definedName name="BExKHWNRIZ5D7KKG5MQK7WNAIKUJ" localSheetId="1" hidden="1">#REF!</definedName>
    <definedName name="BExKHWNRIZ5D7KKG5MQK7WNAIKUJ" localSheetId="12" hidden="1">#REF!</definedName>
    <definedName name="BExKHWNRIZ5D7KKG5MQK7WNAIKUJ" localSheetId="4" hidden="1">#REF!</definedName>
    <definedName name="BExKHWNRIZ5D7KKG5MQK7WNAIKUJ" localSheetId="13" hidden="1">#REF!</definedName>
    <definedName name="BExKHWNRIZ5D7KKG5MQK7WNAIKUJ" localSheetId="18" hidden="1">#REF!</definedName>
    <definedName name="BExKHWNRIZ5D7KKG5MQK7WNAIKUJ" hidden="1">#REF!</definedName>
    <definedName name="BExKI4076KXCDE5KXL79KT36OKLO" localSheetId="3" hidden="1">'[3]AMI P &amp; L'!#REF!</definedName>
    <definedName name="BExKI4076KXCDE5KXL79KT36OKLO" localSheetId="10" hidden="1">'[3]AMI P &amp; L'!#REF!</definedName>
    <definedName name="BExKI4076KXCDE5KXL79KT36OKLO" localSheetId="9" hidden="1">'[3]AMI P &amp; L'!#REF!</definedName>
    <definedName name="BExKI4076KXCDE5KXL79KT36OKLO" localSheetId="14" hidden="1">'[3]AMI P &amp; L'!#REF!</definedName>
    <definedName name="BExKI4076KXCDE5KXL79KT36OKLO" localSheetId="16" hidden="1">'[3]AMI P &amp; L'!#REF!</definedName>
    <definedName name="BExKI4076KXCDE5KXL79KT36OKLO" localSheetId="5" hidden="1">'[3]AMI P &amp; L'!#REF!</definedName>
    <definedName name="BExKI4076KXCDE5KXL79KT36OKLO" localSheetId="8" hidden="1">'[3]AMI P &amp; L'!#REF!</definedName>
    <definedName name="BExKI4076KXCDE5KXL79KT36OKLO" localSheetId="17" hidden="1">'[3]AMI P &amp; L'!#REF!</definedName>
    <definedName name="BExKI4076KXCDE5KXL79KT36OKLO" localSheetId="6" hidden="1">'[3]AMI P &amp; L'!#REF!</definedName>
    <definedName name="BExKI4076KXCDE5KXL79KT36OKLO" localSheetId="1" hidden="1">'[3]AMI P &amp; L'!#REF!</definedName>
    <definedName name="BExKI4076KXCDE5KXL79KT36OKLO" localSheetId="12" hidden="1">'[3]AMI P &amp; L'!#REF!</definedName>
    <definedName name="BExKI4076KXCDE5KXL79KT36OKLO" localSheetId="4" hidden="1">'[3]AMI P &amp; L'!#REF!</definedName>
    <definedName name="BExKI4076KXCDE5KXL79KT36OKLO" localSheetId="13" hidden="1">'[3]AMI P &amp; L'!#REF!</definedName>
    <definedName name="BExKI4076KXCDE5KXL79KT36OKLO" localSheetId="18" hidden="1">'[3]AMI P &amp; L'!#REF!</definedName>
    <definedName name="BExKI4076KXCDE5KXL79KT36OKLO" hidden="1">'[3]AMI P &amp; L'!#REF!</definedName>
    <definedName name="BExKI7LO70WYISR7Q0Y1ZDWO9M3B" hidden="1">'[2]Reco Sheet for Fcast'!$I$8:$J$8</definedName>
    <definedName name="BExKI8STNKBGV3XDC4DWP9DUI95F" hidden="1">'[4]Bud Mth'!$I$11:$J$11</definedName>
    <definedName name="BExKIGQV6TXIZG039HBOJU62WP2U" hidden="1">'[2]Reco Sheet for Fcast'!$I$11:$J$11</definedName>
    <definedName name="BExKILE008SF3KTAN8WML3XKI1NZ" hidden="1">'[2]Reco Sheet for Fcast'!$K$2</definedName>
    <definedName name="BExKILE0KASW8HUYMPSCDCLPF7G9" localSheetId="3" hidden="1">'[5]Capital orders'!#REF!</definedName>
    <definedName name="BExKILE0KASW8HUYMPSCDCLPF7G9" localSheetId="10" hidden="1">'[5]Capital orders'!#REF!</definedName>
    <definedName name="BExKILE0KASW8HUYMPSCDCLPF7G9" localSheetId="9" hidden="1">'[5]Capital orders'!#REF!</definedName>
    <definedName name="BExKILE0KASW8HUYMPSCDCLPF7G9" localSheetId="14" hidden="1">'[5]Capital orders'!#REF!</definedName>
    <definedName name="BExKILE0KASW8HUYMPSCDCLPF7G9" localSheetId="16" hidden="1">'[5]Capital orders'!#REF!</definedName>
    <definedName name="BExKILE0KASW8HUYMPSCDCLPF7G9" localSheetId="5" hidden="1">'[5]Capital orders'!#REF!</definedName>
    <definedName name="BExKILE0KASW8HUYMPSCDCLPF7G9" localSheetId="8" hidden="1">'[5]Capital orders'!#REF!</definedName>
    <definedName name="BExKILE0KASW8HUYMPSCDCLPF7G9" localSheetId="17" hidden="1">'[5]Capital orders'!#REF!</definedName>
    <definedName name="BExKILE0KASW8HUYMPSCDCLPF7G9" localSheetId="6" hidden="1">'[5]Capital orders'!#REF!</definedName>
    <definedName name="BExKILE0KASW8HUYMPSCDCLPF7G9" localSheetId="1" hidden="1">'[5]Capital orders'!#REF!</definedName>
    <definedName name="BExKILE0KASW8HUYMPSCDCLPF7G9" localSheetId="12" hidden="1">'[5]Capital orders'!#REF!</definedName>
    <definedName name="BExKILE0KASW8HUYMPSCDCLPF7G9" localSheetId="4" hidden="1">'[5]Capital orders'!#REF!</definedName>
    <definedName name="BExKILE0KASW8HUYMPSCDCLPF7G9" localSheetId="13" hidden="1">'[5]Capital orders'!#REF!</definedName>
    <definedName name="BExKILE0KASW8HUYMPSCDCLPF7G9" localSheetId="18" hidden="1">'[5]Capital orders'!#REF!</definedName>
    <definedName name="BExKILE0KASW8HUYMPSCDCLPF7G9" hidden="1">'[5]Capital orders'!#REF!</definedName>
    <definedName name="BExKINSBB6RS7I489QHMCOMU4Z2X" hidden="1">'[2]Reco Sheet for Fcast'!$F$15</definedName>
    <definedName name="BExKIU87ZKSOC2DYZWFK6SAK9I8E" hidden="1">'[2]Reco Sheet for Fcast'!$F$6:$G$6</definedName>
    <definedName name="BExKJ2BJ6QYNAH9EWOCXSIHVPYY5" localSheetId="3" hidden="1">#REF!</definedName>
    <definedName name="BExKJ2BJ6QYNAH9EWOCXSIHVPYY5" localSheetId="10" hidden="1">#REF!</definedName>
    <definedName name="BExKJ2BJ6QYNAH9EWOCXSIHVPYY5" localSheetId="9" hidden="1">#REF!</definedName>
    <definedName name="BExKJ2BJ6QYNAH9EWOCXSIHVPYY5" localSheetId="14" hidden="1">#REF!</definedName>
    <definedName name="BExKJ2BJ6QYNAH9EWOCXSIHVPYY5" localSheetId="16" hidden="1">#REF!</definedName>
    <definedName name="BExKJ2BJ6QYNAH9EWOCXSIHVPYY5" localSheetId="5" hidden="1">#REF!</definedName>
    <definedName name="BExKJ2BJ6QYNAH9EWOCXSIHVPYY5" localSheetId="8" hidden="1">#REF!</definedName>
    <definedName name="BExKJ2BJ6QYNAH9EWOCXSIHVPYY5" localSheetId="17" hidden="1">#REF!</definedName>
    <definedName name="BExKJ2BJ6QYNAH9EWOCXSIHVPYY5" localSheetId="6" hidden="1">#REF!</definedName>
    <definedName name="BExKJ2BJ6QYNAH9EWOCXSIHVPYY5" localSheetId="1" hidden="1">#REF!</definedName>
    <definedName name="BExKJ2BJ6QYNAH9EWOCXSIHVPYY5" localSheetId="12" hidden="1">#REF!</definedName>
    <definedName name="BExKJ2BJ6QYNAH9EWOCXSIHVPYY5" localSheetId="4" hidden="1">#REF!</definedName>
    <definedName name="BExKJ2BJ6QYNAH9EWOCXSIHVPYY5" localSheetId="13" hidden="1">#REF!</definedName>
    <definedName name="BExKJ2BJ6QYNAH9EWOCXSIHVPYY5" localSheetId="18" hidden="1">#REF!</definedName>
    <definedName name="BExKJ2BJ6QYNAH9EWOCXSIHVPYY5" hidden="1">#REF!</definedName>
    <definedName name="BExKJ449HLYX2DJ9UF0H9GTPSQ73" hidden="1">'[2]Reco Sheet for Fcast'!$I$8:$J$8</definedName>
    <definedName name="BExKJ80JCKTCTLIXPIWZCK93PF9N" localSheetId="3" hidden="1">'[5]Capital orders'!#REF!</definedName>
    <definedName name="BExKJ80JCKTCTLIXPIWZCK93PF9N" localSheetId="10" hidden="1">'[5]Capital orders'!#REF!</definedName>
    <definedName name="BExKJ80JCKTCTLIXPIWZCK93PF9N" localSheetId="9" hidden="1">'[5]Capital orders'!#REF!</definedName>
    <definedName name="BExKJ80JCKTCTLIXPIWZCK93PF9N" localSheetId="14" hidden="1">'[5]Capital orders'!#REF!</definedName>
    <definedName name="BExKJ80JCKTCTLIXPIWZCK93PF9N" localSheetId="16" hidden="1">'[5]Capital orders'!#REF!</definedName>
    <definedName name="BExKJ80JCKTCTLIXPIWZCK93PF9N" localSheetId="5" hidden="1">'[5]Capital orders'!#REF!</definedName>
    <definedName name="BExKJ80JCKTCTLIXPIWZCK93PF9N" localSheetId="8" hidden="1">'[5]Capital orders'!#REF!</definedName>
    <definedName name="BExKJ80JCKTCTLIXPIWZCK93PF9N" localSheetId="17" hidden="1">'[5]Capital orders'!#REF!</definedName>
    <definedName name="BExKJ80JCKTCTLIXPIWZCK93PF9N" localSheetId="6" hidden="1">'[5]Capital orders'!#REF!</definedName>
    <definedName name="BExKJ80JCKTCTLIXPIWZCK93PF9N" localSheetId="1" hidden="1">'[5]Capital orders'!#REF!</definedName>
    <definedName name="BExKJ80JCKTCTLIXPIWZCK93PF9N" localSheetId="12" hidden="1">'[5]Capital orders'!#REF!</definedName>
    <definedName name="BExKJ80JCKTCTLIXPIWZCK93PF9N" localSheetId="4" hidden="1">'[5]Capital orders'!#REF!</definedName>
    <definedName name="BExKJ80JCKTCTLIXPIWZCK93PF9N" localSheetId="13" hidden="1">'[5]Capital orders'!#REF!</definedName>
    <definedName name="BExKJ80JCKTCTLIXPIWZCK93PF9N" localSheetId="18" hidden="1">'[5]Capital orders'!#REF!</definedName>
    <definedName name="BExKJ80JCKTCTLIXPIWZCK93PF9N" hidden="1">'[5]Capital orders'!#REF!</definedName>
    <definedName name="BExKJC7MJKEAMFD3Y9Q6TXP4MP3L" hidden="1">'[2]Reco Sheet for Fcast'!$I$9:$J$9</definedName>
    <definedName name="BExKJELX2RUC8UEC56IZPYYZXHA7" hidden="1">'[2]Reco Sheet for Fcast'!$F$8:$G$8</definedName>
    <definedName name="BExKJINMXS61G2TZEXCJAWVV4F57" hidden="1">'[2]Reco Sheet for Fcast'!$F$6:$G$6</definedName>
    <definedName name="BExKJK5ME8KB7HA0180L7OUZDDGV" hidden="1">'[2]Reco Sheet for Fcast'!$F$11:$G$11</definedName>
    <definedName name="BExKJN5IF0VMDILJ5K8ZENF2QYV1" hidden="1">'[2]Reco Sheet for Fcast'!$H$2:$I$2</definedName>
    <definedName name="BExKJUSJPFUIK20FTVAFJWR2OUYX" hidden="1">'[2]Reco Sheet for Fcast'!$I$11:$J$11</definedName>
    <definedName name="BExKK6136BZL98KXU16PG6QG8APU" localSheetId="3" hidden="1">'[5]Capital orders'!#REF!</definedName>
    <definedName name="BExKK6136BZL98KXU16PG6QG8APU" localSheetId="10" hidden="1">'[5]Capital orders'!#REF!</definedName>
    <definedName name="BExKK6136BZL98KXU16PG6QG8APU" localSheetId="9" hidden="1">'[5]Capital orders'!#REF!</definedName>
    <definedName name="BExKK6136BZL98KXU16PG6QG8APU" localSheetId="14" hidden="1">'[5]Capital orders'!#REF!</definedName>
    <definedName name="BExKK6136BZL98KXU16PG6QG8APU" localSheetId="16" hidden="1">'[5]Capital orders'!#REF!</definedName>
    <definedName name="BExKK6136BZL98KXU16PG6QG8APU" localSheetId="5" hidden="1">'[5]Capital orders'!#REF!</definedName>
    <definedName name="BExKK6136BZL98KXU16PG6QG8APU" localSheetId="8" hidden="1">'[5]Capital orders'!#REF!</definedName>
    <definedName name="BExKK6136BZL98KXU16PG6QG8APU" localSheetId="17" hidden="1">'[5]Capital orders'!#REF!</definedName>
    <definedName name="BExKK6136BZL98KXU16PG6QG8APU" localSheetId="6" hidden="1">'[5]Capital orders'!#REF!</definedName>
    <definedName name="BExKK6136BZL98KXU16PG6QG8APU" localSheetId="1" hidden="1">'[5]Capital orders'!#REF!</definedName>
    <definedName name="BExKK6136BZL98KXU16PG6QG8APU" localSheetId="12" hidden="1">'[5]Capital orders'!#REF!</definedName>
    <definedName name="BExKK6136BZL98KXU16PG6QG8APU" localSheetId="4" hidden="1">'[5]Capital orders'!#REF!</definedName>
    <definedName name="BExKK6136BZL98KXU16PG6QG8APU" localSheetId="13" hidden="1">'[5]Capital orders'!#REF!</definedName>
    <definedName name="BExKK6136BZL98KXU16PG6QG8APU" localSheetId="18" hidden="1">'[5]Capital orders'!#REF!</definedName>
    <definedName name="BExKK6136BZL98KXU16PG6QG8APU" hidden="1">'[5]Capital orders'!#REF!</definedName>
    <definedName name="BExKK8VP5RS3D0UXZVKA37C4SYBP" hidden="1">'[2]Reco Sheet for Fcast'!$F$11:$G$11</definedName>
    <definedName name="BExKKIM9NPF6B3SPMPIQB27HQME4" hidden="1">'[2]Reco Sheet for Fcast'!$F$11:$G$11</definedName>
    <definedName name="BExKKIX1BCBQ4R3K41QD8NTV0OV0" hidden="1">'[2]Reco Sheet for Fcast'!$I$8:$J$8</definedName>
    <definedName name="BExKKQ3ZWADYV03YHMXDOAMU90EB" localSheetId="3" hidden="1">'[3]AMI P &amp; L'!#REF!</definedName>
    <definedName name="BExKKQ3ZWADYV03YHMXDOAMU90EB" localSheetId="10" hidden="1">'[3]AMI P &amp; L'!#REF!</definedName>
    <definedName name="BExKKQ3ZWADYV03YHMXDOAMU90EB" localSheetId="9" hidden="1">'[3]AMI P &amp; L'!#REF!</definedName>
    <definedName name="BExKKQ3ZWADYV03YHMXDOAMU90EB" localSheetId="14" hidden="1">'[3]AMI P &amp; L'!#REF!</definedName>
    <definedName name="BExKKQ3ZWADYV03YHMXDOAMU90EB" localSheetId="16" hidden="1">'[3]AMI P &amp; L'!#REF!</definedName>
    <definedName name="BExKKQ3ZWADYV03YHMXDOAMU90EB" localSheetId="5" hidden="1">'[3]AMI P &amp; L'!#REF!</definedName>
    <definedName name="BExKKQ3ZWADYV03YHMXDOAMU90EB" localSheetId="8" hidden="1">'[3]AMI P &amp; L'!#REF!</definedName>
    <definedName name="BExKKQ3ZWADYV03YHMXDOAMU90EB" localSheetId="17" hidden="1">'[3]AMI P &amp; L'!#REF!</definedName>
    <definedName name="BExKKQ3ZWADYV03YHMXDOAMU90EB" localSheetId="6" hidden="1">'[3]AMI P &amp; L'!#REF!</definedName>
    <definedName name="BExKKQ3ZWADYV03YHMXDOAMU90EB" localSheetId="1" hidden="1">'[3]AMI P &amp; L'!#REF!</definedName>
    <definedName name="BExKKQ3ZWADYV03YHMXDOAMU90EB" localSheetId="12" hidden="1">'[3]AMI P &amp; L'!#REF!</definedName>
    <definedName name="BExKKQ3ZWADYV03YHMXDOAMU90EB" localSheetId="4" hidden="1">'[3]AMI P &amp; L'!#REF!</definedName>
    <definedName name="BExKKQ3ZWADYV03YHMXDOAMU90EB" localSheetId="13" hidden="1">'[3]AMI P &amp; L'!#REF!</definedName>
    <definedName name="BExKKQ3ZWADYV03YHMXDOAMU90EB" localSheetId="18" hidden="1">'[3]AMI P &amp; L'!#REF!</definedName>
    <definedName name="BExKKQ3ZWADYV03YHMXDOAMU90EB" hidden="1">'[3]AMI P &amp; L'!#REF!</definedName>
    <definedName name="BExKKUGD2HMJWQEYZ8H3X1BMXFS9" hidden="1">'[2]Reco Sheet for Fcast'!$F$9:$G$9</definedName>
    <definedName name="BExKKX05KCZZZPKOR1NE5A8RGVT4" hidden="1">'[2]Reco Sheet for Fcast'!$I$11:$J$11</definedName>
    <definedName name="BExKKXR1RTRRJJ3MJUR28N4J02PP" localSheetId="3" hidden="1">#REF!</definedName>
    <definedName name="BExKKXR1RTRRJJ3MJUR28N4J02PP" localSheetId="10" hidden="1">#REF!</definedName>
    <definedName name="BExKKXR1RTRRJJ3MJUR28N4J02PP" localSheetId="9" hidden="1">#REF!</definedName>
    <definedName name="BExKKXR1RTRRJJ3MJUR28N4J02PP" localSheetId="14" hidden="1">#REF!</definedName>
    <definedName name="BExKKXR1RTRRJJ3MJUR28N4J02PP" localSheetId="16" hidden="1">#REF!</definedName>
    <definedName name="BExKKXR1RTRRJJ3MJUR28N4J02PP" localSheetId="5" hidden="1">#REF!</definedName>
    <definedName name="BExKKXR1RTRRJJ3MJUR28N4J02PP" localSheetId="8" hidden="1">#REF!</definedName>
    <definedName name="BExKKXR1RTRRJJ3MJUR28N4J02PP" localSheetId="17" hidden="1">#REF!</definedName>
    <definedName name="BExKKXR1RTRRJJ3MJUR28N4J02PP" localSheetId="6" hidden="1">#REF!</definedName>
    <definedName name="BExKKXR1RTRRJJ3MJUR28N4J02PP" localSheetId="1" hidden="1">#REF!</definedName>
    <definedName name="BExKKXR1RTRRJJ3MJUR28N4J02PP" localSheetId="12" hidden="1">#REF!</definedName>
    <definedName name="BExKKXR1RTRRJJ3MJUR28N4J02PP" localSheetId="4" hidden="1">#REF!</definedName>
    <definedName name="BExKKXR1RTRRJJ3MJUR28N4J02PP" localSheetId="13" hidden="1">#REF!</definedName>
    <definedName name="BExKKXR1RTRRJJ3MJUR28N4J02PP" localSheetId="18" hidden="1">#REF!</definedName>
    <definedName name="BExKKXR1RTRRJJ3MJUR28N4J02PP" hidden="1">#REF!</definedName>
    <definedName name="BExKL3AQ1IV1NVX782PTFKU7U16A" localSheetId="3" hidden="1">#REF!</definedName>
    <definedName name="BExKL3AQ1IV1NVX782PTFKU7U16A" localSheetId="10" hidden="1">#REF!</definedName>
    <definedName name="BExKL3AQ1IV1NVX782PTFKU7U16A" localSheetId="9" hidden="1">#REF!</definedName>
    <definedName name="BExKL3AQ1IV1NVX782PTFKU7U16A" localSheetId="14" hidden="1">#REF!</definedName>
    <definedName name="BExKL3AQ1IV1NVX782PTFKU7U16A" localSheetId="16" hidden="1">#REF!</definedName>
    <definedName name="BExKL3AQ1IV1NVX782PTFKU7U16A" localSheetId="5" hidden="1">#REF!</definedName>
    <definedName name="BExKL3AQ1IV1NVX782PTFKU7U16A" localSheetId="8" hidden="1">#REF!</definedName>
    <definedName name="BExKL3AQ1IV1NVX782PTFKU7U16A" localSheetId="17" hidden="1">#REF!</definedName>
    <definedName name="BExKL3AQ1IV1NVX782PTFKU7U16A" localSheetId="6" hidden="1">#REF!</definedName>
    <definedName name="BExKL3AQ1IV1NVX782PTFKU7U16A" localSheetId="1" hidden="1">#REF!</definedName>
    <definedName name="BExKL3AQ1IV1NVX782PTFKU7U16A" localSheetId="12" hidden="1">#REF!</definedName>
    <definedName name="BExKL3AQ1IV1NVX782PTFKU7U16A" localSheetId="4" hidden="1">#REF!</definedName>
    <definedName name="BExKL3AQ1IV1NVX782PTFKU7U16A" localSheetId="13" hidden="1">#REF!</definedName>
    <definedName name="BExKL3AQ1IV1NVX782PTFKU7U16A" localSheetId="18" hidden="1">#REF!</definedName>
    <definedName name="BExKL3AQ1IV1NVX782PTFKU7U16A" hidden="1">#REF!</definedName>
    <definedName name="BExKL53HF7TQ4EB1YOQXSQEBG541" localSheetId="3" hidden="1">#REF!</definedName>
    <definedName name="BExKL53HF7TQ4EB1YOQXSQEBG541" localSheetId="10" hidden="1">#REF!</definedName>
    <definedName name="BExKL53HF7TQ4EB1YOQXSQEBG541" localSheetId="9" hidden="1">#REF!</definedName>
    <definedName name="BExKL53HF7TQ4EB1YOQXSQEBG541" localSheetId="14" hidden="1">#REF!</definedName>
    <definedName name="BExKL53HF7TQ4EB1YOQXSQEBG541" localSheetId="16" hidden="1">#REF!</definedName>
    <definedName name="BExKL53HF7TQ4EB1YOQXSQEBG541" localSheetId="5" hidden="1">#REF!</definedName>
    <definedName name="BExKL53HF7TQ4EB1YOQXSQEBG541" localSheetId="8" hidden="1">#REF!</definedName>
    <definedName name="BExKL53HF7TQ4EB1YOQXSQEBG541" localSheetId="17" hidden="1">#REF!</definedName>
    <definedName name="BExKL53HF7TQ4EB1YOQXSQEBG541" localSheetId="6" hidden="1">#REF!</definedName>
    <definedName name="BExKL53HF7TQ4EB1YOQXSQEBG541" localSheetId="1" hidden="1">#REF!</definedName>
    <definedName name="BExKL53HF7TQ4EB1YOQXSQEBG541" localSheetId="12" hidden="1">#REF!</definedName>
    <definedName name="BExKL53HF7TQ4EB1YOQXSQEBG541" localSheetId="4" hidden="1">#REF!</definedName>
    <definedName name="BExKL53HF7TQ4EB1YOQXSQEBG541" localSheetId="13" hidden="1">#REF!</definedName>
    <definedName name="BExKL53HF7TQ4EB1YOQXSQEBG541" localSheetId="18" hidden="1">#REF!</definedName>
    <definedName name="BExKL53HF7TQ4EB1YOQXSQEBG541" hidden="1">#REF!</definedName>
    <definedName name="BExKLD6S9L66QYREYHBE5J44OK7X" hidden="1">'[2]Reco Sheet for Fcast'!$I$6:$J$6</definedName>
    <definedName name="BExKLEZK32L28GYJWVO63BZ5E1JD" hidden="1">'[2]Reco Sheet for Fcast'!$F$9:$G$9</definedName>
    <definedName name="BExKLLKVVHT06LA55JB2FC871DC5" hidden="1">'[2]Reco Sheet for Fcast'!$I$8:$J$8</definedName>
    <definedName name="BExKMHSPAJPHUEZXSHTFJNWYFCQR" hidden="1">'[2]Reco Sheet for Fcast'!$L$6:$M$10</definedName>
    <definedName name="BExKMWBX4EH3EYJ07UFEM08NB40Z" hidden="1">'[2]Reco Sheet for Fcast'!$F$10:$G$10</definedName>
    <definedName name="BExKMX8A5ZOYAIX1JNJ198214P08" hidden="1">'[2]Reco Sheet for Fcast'!$I$6:$J$6</definedName>
    <definedName name="BExKMYFLWBFTOJ5NQL4G11KXZAEN" localSheetId="3" hidden="1">#REF!</definedName>
    <definedName name="BExKMYFLWBFTOJ5NQL4G11KXZAEN" localSheetId="10" hidden="1">#REF!</definedName>
    <definedName name="BExKMYFLWBFTOJ5NQL4G11KXZAEN" localSheetId="9" hidden="1">#REF!</definedName>
    <definedName name="BExKMYFLWBFTOJ5NQL4G11KXZAEN" localSheetId="14" hidden="1">#REF!</definedName>
    <definedName name="BExKMYFLWBFTOJ5NQL4G11KXZAEN" localSheetId="16" hidden="1">#REF!</definedName>
    <definedName name="BExKMYFLWBFTOJ5NQL4G11KXZAEN" localSheetId="5" hidden="1">#REF!</definedName>
    <definedName name="BExKMYFLWBFTOJ5NQL4G11KXZAEN" localSheetId="8" hidden="1">#REF!</definedName>
    <definedName name="BExKMYFLWBFTOJ5NQL4G11KXZAEN" localSheetId="17" hidden="1">#REF!</definedName>
    <definedName name="BExKMYFLWBFTOJ5NQL4G11KXZAEN" localSheetId="6" hidden="1">#REF!</definedName>
    <definedName name="BExKMYFLWBFTOJ5NQL4G11KXZAEN" localSheetId="1" hidden="1">#REF!</definedName>
    <definedName name="BExKMYFLWBFTOJ5NQL4G11KXZAEN" localSheetId="12" hidden="1">#REF!</definedName>
    <definedName name="BExKMYFLWBFTOJ5NQL4G11KXZAEN" localSheetId="4" hidden="1">#REF!</definedName>
    <definedName name="BExKMYFLWBFTOJ5NQL4G11KXZAEN" localSheetId="13" hidden="1">#REF!</definedName>
    <definedName name="BExKMYFLWBFTOJ5NQL4G11KXZAEN" localSheetId="18" hidden="1">#REF!</definedName>
    <definedName name="BExKMYFLWBFTOJ5NQL4G11KXZAEN" hidden="1">#REF!</definedName>
    <definedName name="BExKMYVQK76DINJWDJX5EG3NBECG" localSheetId="3" hidden="1">#REF!</definedName>
    <definedName name="BExKMYVQK76DINJWDJX5EG3NBECG" localSheetId="10" hidden="1">#REF!</definedName>
    <definedName name="BExKMYVQK76DINJWDJX5EG3NBECG" localSheetId="9" hidden="1">#REF!</definedName>
    <definedName name="BExKMYVQK76DINJWDJX5EG3NBECG" localSheetId="14" hidden="1">#REF!</definedName>
    <definedName name="BExKMYVQK76DINJWDJX5EG3NBECG" localSheetId="16" hidden="1">#REF!</definedName>
    <definedName name="BExKMYVQK76DINJWDJX5EG3NBECG" localSheetId="5" hidden="1">#REF!</definedName>
    <definedName name="BExKMYVQK76DINJWDJX5EG3NBECG" localSheetId="8" hidden="1">#REF!</definedName>
    <definedName name="BExKMYVQK76DINJWDJX5EG3NBECG" localSheetId="17" hidden="1">#REF!</definedName>
    <definedName name="BExKMYVQK76DINJWDJX5EG3NBECG" localSheetId="6" hidden="1">#REF!</definedName>
    <definedName name="BExKMYVQK76DINJWDJX5EG3NBECG" localSheetId="1" hidden="1">#REF!</definedName>
    <definedName name="BExKMYVQK76DINJWDJX5EG3NBECG" localSheetId="12" hidden="1">#REF!</definedName>
    <definedName name="BExKMYVQK76DINJWDJX5EG3NBECG" localSheetId="4" hidden="1">#REF!</definedName>
    <definedName name="BExKMYVQK76DINJWDJX5EG3NBECG" localSheetId="13" hidden="1">#REF!</definedName>
    <definedName name="BExKMYVQK76DINJWDJX5EG3NBECG" localSheetId="18" hidden="1">#REF!</definedName>
    <definedName name="BExKMYVQK76DINJWDJX5EG3NBECG" hidden="1">#REF!</definedName>
    <definedName name="BExKNBGV2IR3S7M0BX4810KZB4V3" hidden="1">'[2]Reco Sheet for Fcast'!$H$2:$I$2</definedName>
    <definedName name="BExKNCTBZTSY3MO42VU5PLV6YUHZ" hidden="1">'[2]Reco Sheet for Fcast'!$F$10:$G$10</definedName>
    <definedName name="BExKNGV2YY749C42AQ2T9QNIE5C3" hidden="1">'[2]Reco Sheet for Fcast'!$F$7:$G$7</definedName>
    <definedName name="BExKNTG8WOYHOW9I6K6WBGXTRX0X" localSheetId="3" hidden="1">#REF!</definedName>
    <definedName name="BExKNTG8WOYHOW9I6K6WBGXTRX0X" localSheetId="10" hidden="1">#REF!</definedName>
    <definedName name="BExKNTG8WOYHOW9I6K6WBGXTRX0X" localSheetId="9" hidden="1">#REF!</definedName>
    <definedName name="BExKNTG8WOYHOW9I6K6WBGXTRX0X" localSheetId="14" hidden="1">#REF!</definedName>
    <definedName name="BExKNTG8WOYHOW9I6K6WBGXTRX0X" localSheetId="16" hidden="1">#REF!</definedName>
    <definedName name="BExKNTG8WOYHOW9I6K6WBGXTRX0X" localSheetId="5" hidden="1">#REF!</definedName>
    <definedName name="BExKNTG8WOYHOW9I6K6WBGXTRX0X" localSheetId="8" hidden="1">#REF!</definedName>
    <definedName name="BExKNTG8WOYHOW9I6K6WBGXTRX0X" localSheetId="17" hidden="1">#REF!</definedName>
    <definedName name="BExKNTG8WOYHOW9I6K6WBGXTRX0X" localSheetId="6" hidden="1">#REF!</definedName>
    <definedName name="BExKNTG8WOYHOW9I6K6WBGXTRX0X" localSheetId="1" hidden="1">#REF!</definedName>
    <definedName name="BExKNTG8WOYHOW9I6K6WBGXTRX0X" localSheetId="12" hidden="1">#REF!</definedName>
    <definedName name="BExKNTG8WOYHOW9I6K6WBGXTRX0X" localSheetId="4" hidden="1">#REF!</definedName>
    <definedName name="BExKNTG8WOYHOW9I6K6WBGXTRX0X" localSheetId="13" hidden="1">#REF!</definedName>
    <definedName name="BExKNTG8WOYHOW9I6K6WBGXTRX0X" localSheetId="18" hidden="1">#REF!</definedName>
    <definedName name="BExKNTG8WOYHOW9I6K6WBGXTRX0X" hidden="1">#REF!</definedName>
    <definedName name="BExKNV8UOHVWEHDJWI2WMJ9X6QHZ" hidden="1">'[2]Reco Sheet for Fcast'!$I$9:$J$9</definedName>
    <definedName name="BExKNZLD7UATC1MYRNJD8H2NH4KU" hidden="1">'[2]Reco Sheet for Fcast'!$F$15</definedName>
    <definedName name="BExKNZQUKQQG2Y97R74G4O4BJP1L" hidden="1">'[2]Reco Sheet for Fcast'!$F$10:$G$10</definedName>
    <definedName name="BExKO06X0EAD3ABEG1E8PWLDWHBA" hidden="1">'[2]Reco Sheet for Fcast'!$I$9:$J$9</definedName>
    <definedName name="BExKO2AHHSGNI1AZOIOW21KPXKPE" hidden="1">'[2]Reco Sheet for Fcast'!$F$11:$G$11</definedName>
    <definedName name="BExKO2FXWJWC5IZLDN8JHYILQJ2N" hidden="1">'[2]Reco Sheet for Fcast'!$I$11:$J$11</definedName>
    <definedName name="BExKO438WZ8FKOU00NURGFMOYXWN" hidden="1">'[2]Reco Sheet for Fcast'!$I$6:$J$6</definedName>
    <definedName name="BExKODIZGWW2EQD0FEYW6WK6XLCM" hidden="1">'[2]Reco Sheet for Fcast'!$I$6:$J$6</definedName>
    <definedName name="BExKOPO2HPWVQGAKW8LOZMPIDEFG" hidden="1">'[2]Reco Sheet for Fcast'!$F$9:$G$9</definedName>
    <definedName name="BExKP65ITMV7ZKUYQ52F67Y4M5EJ" localSheetId="3" hidden="1">#REF!</definedName>
    <definedName name="BExKP65ITMV7ZKUYQ52F67Y4M5EJ" localSheetId="10" hidden="1">#REF!</definedName>
    <definedName name="BExKP65ITMV7ZKUYQ52F67Y4M5EJ" localSheetId="9" hidden="1">#REF!</definedName>
    <definedName name="BExKP65ITMV7ZKUYQ52F67Y4M5EJ" localSheetId="14" hidden="1">#REF!</definedName>
    <definedName name="BExKP65ITMV7ZKUYQ52F67Y4M5EJ" localSheetId="16" hidden="1">#REF!</definedName>
    <definedName name="BExKP65ITMV7ZKUYQ52F67Y4M5EJ" localSheetId="5" hidden="1">#REF!</definedName>
    <definedName name="BExKP65ITMV7ZKUYQ52F67Y4M5EJ" localSheetId="8" hidden="1">#REF!</definedName>
    <definedName name="BExKP65ITMV7ZKUYQ52F67Y4M5EJ" localSheetId="17" hidden="1">#REF!</definedName>
    <definedName name="BExKP65ITMV7ZKUYQ52F67Y4M5EJ" localSheetId="6" hidden="1">#REF!</definedName>
    <definedName name="BExKP65ITMV7ZKUYQ52F67Y4M5EJ" localSheetId="1" hidden="1">#REF!</definedName>
    <definedName name="BExKP65ITMV7ZKUYQ52F67Y4M5EJ" localSheetId="12" hidden="1">#REF!</definedName>
    <definedName name="BExKP65ITMV7ZKUYQ52F67Y4M5EJ" localSheetId="4" hidden="1">#REF!</definedName>
    <definedName name="BExKP65ITMV7ZKUYQ52F67Y4M5EJ" localSheetId="13" hidden="1">#REF!</definedName>
    <definedName name="BExKP65ITMV7ZKUYQ52F67Y4M5EJ" localSheetId="18" hidden="1">#REF!</definedName>
    <definedName name="BExKP65ITMV7ZKUYQ52F67Y4M5EJ" hidden="1">#REF!</definedName>
    <definedName name="BExKPBJJN98NVSALRMK9B8P0823D" localSheetId="3" hidden="1">#REF!</definedName>
    <definedName name="BExKPBJJN98NVSALRMK9B8P0823D" localSheetId="10" hidden="1">#REF!</definedName>
    <definedName name="BExKPBJJN98NVSALRMK9B8P0823D" localSheetId="9" hidden="1">#REF!</definedName>
    <definedName name="BExKPBJJN98NVSALRMK9B8P0823D" localSheetId="14" hidden="1">#REF!</definedName>
    <definedName name="BExKPBJJN98NVSALRMK9B8P0823D" localSheetId="16" hidden="1">#REF!</definedName>
    <definedName name="BExKPBJJN98NVSALRMK9B8P0823D" localSheetId="5" hidden="1">#REF!</definedName>
    <definedName name="BExKPBJJN98NVSALRMK9B8P0823D" localSheetId="8" hidden="1">#REF!</definedName>
    <definedName name="BExKPBJJN98NVSALRMK9B8P0823D" localSheetId="17" hidden="1">#REF!</definedName>
    <definedName name="BExKPBJJN98NVSALRMK9B8P0823D" localSheetId="6" hidden="1">#REF!</definedName>
    <definedName name="BExKPBJJN98NVSALRMK9B8P0823D" localSheetId="1" hidden="1">#REF!</definedName>
    <definedName name="BExKPBJJN98NVSALRMK9B8P0823D" localSheetId="12" hidden="1">#REF!</definedName>
    <definedName name="BExKPBJJN98NVSALRMK9B8P0823D" localSheetId="4" hidden="1">#REF!</definedName>
    <definedName name="BExKPBJJN98NVSALRMK9B8P0823D" localSheetId="13" hidden="1">#REF!</definedName>
    <definedName name="BExKPBJJN98NVSALRMK9B8P0823D" localSheetId="18" hidden="1">#REF!</definedName>
    <definedName name="BExKPBJJN98NVSALRMK9B8P0823D" hidden="1">#REF!</definedName>
    <definedName name="BExKPEZP0QTKOTLIMMIFSVTHQEEK" hidden="1">'[2]Reco Sheet for Fcast'!$F$8:$G$8</definedName>
    <definedName name="BExKPIVZA7ZAIKDDY6ZGU9Z4MH4H" localSheetId="3" hidden="1">#REF!</definedName>
    <definedName name="BExKPIVZA7ZAIKDDY6ZGU9Z4MH4H" localSheetId="10" hidden="1">#REF!</definedName>
    <definedName name="BExKPIVZA7ZAIKDDY6ZGU9Z4MH4H" localSheetId="9" hidden="1">#REF!</definedName>
    <definedName name="BExKPIVZA7ZAIKDDY6ZGU9Z4MH4H" localSheetId="14" hidden="1">#REF!</definedName>
    <definedName name="BExKPIVZA7ZAIKDDY6ZGU9Z4MH4H" localSheetId="16" hidden="1">#REF!</definedName>
    <definedName name="BExKPIVZA7ZAIKDDY6ZGU9Z4MH4H" localSheetId="5" hidden="1">#REF!</definedName>
    <definedName name="BExKPIVZA7ZAIKDDY6ZGU9Z4MH4H" localSheetId="8" hidden="1">#REF!</definedName>
    <definedName name="BExKPIVZA7ZAIKDDY6ZGU9Z4MH4H" localSheetId="17" hidden="1">#REF!</definedName>
    <definedName name="BExKPIVZA7ZAIKDDY6ZGU9Z4MH4H" localSheetId="6" hidden="1">#REF!</definedName>
    <definedName name="BExKPIVZA7ZAIKDDY6ZGU9Z4MH4H" localSheetId="1" hidden="1">#REF!</definedName>
    <definedName name="BExKPIVZA7ZAIKDDY6ZGU9Z4MH4H" localSheetId="12" hidden="1">#REF!</definedName>
    <definedName name="BExKPIVZA7ZAIKDDY6ZGU9Z4MH4H" localSheetId="4" hidden="1">#REF!</definedName>
    <definedName name="BExKPIVZA7ZAIKDDY6ZGU9Z4MH4H" localSheetId="13" hidden="1">#REF!</definedName>
    <definedName name="BExKPIVZA7ZAIKDDY6ZGU9Z4MH4H" localSheetId="18" hidden="1">#REF!</definedName>
    <definedName name="BExKPIVZA7ZAIKDDY6ZGU9Z4MH4H" hidden="1">#REF!</definedName>
    <definedName name="BExKPLQJX0HJ8OTXBXH9IC9J2V0W" localSheetId="3" hidden="1">'[3]AMI P &amp; L'!#REF!</definedName>
    <definedName name="BExKPLQJX0HJ8OTXBXH9IC9J2V0W" localSheetId="10" hidden="1">'[3]AMI P &amp; L'!#REF!</definedName>
    <definedName name="BExKPLQJX0HJ8OTXBXH9IC9J2V0W" localSheetId="9" hidden="1">'[3]AMI P &amp; L'!#REF!</definedName>
    <definedName name="BExKPLQJX0HJ8OTXBXH9IC9J2V0W" localSheetId="14" hidden="1">'[3]AMI P &amp; L'!#REF!</definedName>
    <definedName name="BExKPLQJX0HJ8OTXBXH9IC9J2V0W" localSheetId="16" hidden="1">'[3]AMI P &amp; L'!#REF!</definedName>
    <definedName name="BExKPLQJX0HJ8OTXBXH9IC9J2V0W" localSheetId="5" hidden="1">'[3]AMI P &amp; L'!#REF!</definedName>
    <definedName name="BExKPLQJX0HJ8OTXBXH9IC9J2V0W" localSheetId="8" hidden="1">'[3]AMI P &amp; L'!#REF!</definedName>
    <definedName name="BExKPLQJX0HJ8OTXBXH9IC9J2V0W" localSheetId="17" hidden="1">'[3]AMI P &amp; L'!#REF!</definedName>
    <definedName name="BExKPLQJX0HJ8OTXBXH9IC9J2V0W" localSheetId="6" hidden="1">'[3]AMI P &amp; L'!#REF!</definedName>
    <definedName name="BExKPLQJX0HJ8OTXBXH9IC9J2V0W" localSheetId="1" hidden="1">'[3]AMI P &amp; L'!#REF!</definedName>
    <definedName name="BExKPLQJX0HJ8OTXBXH9IC9J2V0W" localSheetId="12" hidden="1">'[3]AMI P &amp; L'!#REF!</definedName>
    <definedName name="BExKPLQJX0HJ8OTXBXH9IC9J2V0W" localSheetId="4" hidden="1">'[3]AMI P &amp; L'!#REF!</definedName>
    <definedName name="BExKPLQJX0HJ8OTXBXH9IC9J2V0W" localSheetId="13" hidden="1">'[3]AMI P &amp; L'!#REF!</definedName>
    <definedName name="BExKPLQJX0HJ8OTXBXH9IC9J2V0W" localSheetId="18" hidden="1">'[3]AMI P &amp; L'!#REF!</definedName>
    <definedName name="BExKPLQJX0HJ8OTXBXH9IC9J2V0W" hidden="1">'[3]AMI P &amp; L'!#REF!</definedName>
    <definedName name="BExKPN8C7GN36ZJZHLOB74LU6KT0" hidden="1">'[2]Reco Sheet for Fcast'!$F$7:$G$7</definedName>
    <definedName name="BExKPOA7KQEO5H53FUG2NPXVNY9Z" hidden="1">'[4]Bud Mth'!$L$6:$M$11</definedName>
    <definedName name="BExKPWZ3MV9AIHWS8PFU742XQN0T" localSheetId="3" hidden="1">#REF!</definedName>
    <definedName name="BExKPWZ3MV9AIHWS8PFU742XQN0T" localSheetId="10" hidden="1">#REF!</definedName>
    <definedName name="BExKPWZ3MV9AIHWS8PFU742XQN0T" localSheetId="9" hidden="1">#REF!</definedName>
    <definedName name="BExKPWZ3MV9AIHWS8PFU742XQN0T" localSheetId="14" hidden="1">#REF!</definedName>
    <definedName name="BExKPWZ3MV9AIHWS8PFU742XQN0T" localSheetId="16" hidden="1">#REF!</definedName>
    <definedName name="BExKPWZ3MV9AIHWS8PFU742XQN0T" localSheetId="5" hidden="1">#REF!</definedName>
    <definedName name="BExKPWZ3MV9AIHWS8PFU742XQN0T" localSheetId="8" hidden="1">#REF!</definedName>
    <definedName name="BExKPWZ3MV9AIHWS8PFU742XQN0T" localSheetId="17" hidden="1">#REF!</definedName>
    <definedName name="BExKPWZ3MV9AIHWS8PFU742XQN0T" localSheetId="6" hidden="1">#REF!</definedName>
    <definedName name="BExKPWZ3MV9AIHWS8PFU742XQN0T" localSheetId="1" hidden="1">#REF!</definedName>
    <definedName name="BExKPWZ3MV9AIHWS8PFU742XQN0T" localSheetId="12" hidden="1">#REF!</definedName>
    <definedName name="BExKPWZ3MV9AIHWS8PFU742XQN0T" localSheetId="4" hidden="1">#REF!</definedName>
    <definedName name="BExKPWZ3MV9AIHWS8PFU742XQN0T" localSheetId="13" hidden="1">#REF!</definedName>
    <definedName name="BExKPWZ3MV9AIHWS8PFU742XQN0T" localSheetId="18" hidden="1">#REF!</definedName>
    <definedName name="BExKPWZ3MV9AIHWS8PFU742XQN0T" hidden="1">#REF!</definedName>
    <definedName name="BExKPX9VZ1J5021Q98K60HMPJU58" hidden="1">'[2]Reco Sheet for Fcast'!$G$2</definedName>
    <definedName name="BExKQJGAAWNM3NT19E9I0CQDBTU0" localSheetId="3" hidden="1">'[3]AMI P &amp; L'!#REF!</definedName>
    <definedName name="BExKQJGAAWNM3NT19E9I0CQDBTU0" localSheetId="10" hidden="1">'[3]AMI P &amp; L'!#REF!</definedName>
    <definedName name="BExKQJGAAWNM3NT19E9I0CQDBTU0" localSheetId="9" hidden="1">'[3]AMI P &amp; L'!#REF!</definedName>
    <definedName name="BExKQJGAAWNM3NT19E9I0CQDBTU0" localSheetId="14" hidden="1">'[3]AMI P &amp; L'!#REF!</definedName>
    <definedName name="BExKQJGAAWNM3NT19E9I0CQDBTU0" localSheetId="16" hidden="1">'[3]AMI P &amp; L'!#REF!</definedName>
    <definedName name="BExKQJGAAWNM3NT19E9I0CQDBTU0" localSheetId="5" hidden="1">'[3]AMI P &amp; L'!#REF!</definedName>
    <definedName name="BExKQJGAAWNM3NT19E9I0CQDBTU0" localSheetId="8" hidden="1">'[3]AMI P &amp; L'!#REF!</definedName>
    <definedName name="BExKQJGAAWNM3NT19E9I0CQDBTU0" localSheetId="17" hidden="1">'[3]AMI P &amp; L'!#REF!</definedName>
    <definedName name="BExKQJGAAWNM3NT19E9I0CQDBTU0" localSheetId="6" hidden="1">'[3]AMI P &amp; L'!#REF!</definedName>
    <definedName name="BExKQJGAAWNM3NT19E9I0CQDBTU0" localSheetId="1" hidden="1">'[3]AMI P &amp; L'!#REF!</definedName>
    <definedName name="BExKQJGAAWNM3NT19E9I0CQDBTU0" localSheetId="12" hidden="1">'[3]AMI P &amp; L'!#REF!</definedName>
    <definedName name="BExKQJGAAWNM3NT19E9I0CQDBTU0" localSheetId="4" hidden="1">'[3]AMI P &amp; L'!#REF!</definedName>
    <definedName name="BExKQJGAAWNM3NT19E9I0CQDBTU0" localSheetId="13" hidden="1">'[3]AMI P &amp; L'!#REF!</definedName>
    <definedName name="BExKQJGAAWNM3NT19E9I0CQDBTU0" localSheetId="18" hidden="1">'[3]AMI P &amp; L'!#REF!</definedName>
    <definedName name="BExKQJGAAWNM3NT19E9I0CQDBTU0" hidden="1">'[3]AMI P &amp; L'!#REF!</definedName>
    <definedName name="BExKQM5GJ1ZN5REKFE7YVBQ0KXWF" hidden="1">'[2]Reco Sheet for Fcast'!$F$8:$G$8</definedName>
    <definedName name="BExKQPLDXXZOE89AAUX3S6BSJMIK" localSheetId="3" hidden="1">#REF!</definedName>
    <definedName name="BExKQPLDXXZOE89AAUX3S6BSJMIK" localSheetId="10" hidden="1">#REF!</definedName>
    <definedName name="BExKQPLDXXZOE89AAUX3S6BSJMIK" localSheetId="9" hidden="1">#REF!</definedName>
    <definedName name="BExKQPLDXXZOE89AAUX3S6BSJMIK" localSheetId="14" hidden="1">#REF!</definedName>
    <definedName name="BExKQPLDXXZOE89AAUX3S6BSJMIK" localSheetId="16" hidden="1">#REF!</definedName>
    <definedName name="BExKQPLDXXZOE89AAUX3S6BSJMIK" localSheetId="5" hidden="1">#REF!</definedName>
    <definedName name="BExKQPLDXXZOE89AAUX3S6BSJMIK" localSheetId="8" hidden="1">#REF!</definedName>
    <definedName name="BExKQPLDXXZOE89AAUX3S6BSJMIK" localSheetId="17" hidden="1">#REF!</definedName>
    <definedName name="BExKQPLDXXZOE89AAUX3S6BSJMIK" localSheetId="6" hidden="1">#REF!</definedName>
    <definedName name="BExKQPLDXXZOE89AAUX3S6BSJMIK" localSheetId="1" hidden="1">#REF!</definedName>
    <definedName name="BExKQPLDXXZOE89AAUX3S6BSJMIK" localSheetId="12" hidden="1">#REF!</definedName>
    <definedName name="BExKQPLDXXZOE89AAUX3S6BSJMIK" localSheetId="4" hidden="1">#REF!</definedName>
    <definedName name="BExKQPLDXXZOE89AAUX3S6BSJMIK" localSheetId="13" hidden="1">#REF!</definedName>
    <definedName name="BExKQPLDXXZOE89AAUX3S6BSJMIK" localSheetId="18" hidden="1">#REF!</definedName>
    <definedName name="BExKQPLDXXZOE89AAUX3S6BSJMIK" hidden="1">#REF!</definedName>
    <definedName name="BExKQQ71278061G7ZFYGPWOMOMY2" hidden="1">'[2]Reco Sheet for Fcast'!$F$7:$G$7</definedName>
    <definedName name="BExKQTXRG3ECU8NT47UR7643LO5G" hidden="1">'[2]Reco Sheet for Fcast'!$F$7:$G$7</definedName>
    <definedName name="BExKQVL7HPOIZ4FHANDFMVOJLEPR" hidden="1">'[2]Reco Sheet for Fcast'!$F$10:$G$10</definedName>
    <definedName name="BExKR8RZSEHW184G0Z56B4EGNU72" hidden="1">'[2]Reco Sheet for Fcast'!$F$15:$G$26</definedName>
    <definedName name="BExKRCO7LYZM5H2ESGUGVF5TQICB" localSheetId="3" hidden="1">#REF!</definedName>
    <definedName name="BExKRCO7LYZM5H2ESGUGVF5TQICB" localSheetId="10" hidden="1">#REF!</definedName>
    <definedName name="BExKRCO7LYZM5H2ESGUGVF5TQICB" localSheetId="9" hidden="1">#REF!</definedName>
    <definedName name="BExKRCO7LYZM5H2ESGUGVF5TQICB" localSheetId="14" hidden="1">#REF!</definedName>
    <definedName name="BExKRCO7LYZM5H2ESGUGVF5TQICB" localSheetId="16" hidden="1">#REF!</definedName>
    <definedName name="BExKRCO7LYZM5H2ESGUGVF5TQICB" localSheetId="5" hidden="1">#REF!</definedName>
    <definedName name="BExKRCO7LYZM5H2ESGUGVF5TQICB" localSheetId="8" hidden="1">#REF!</definedName>
    <definedName name="BExKRCO7LYZM5H2ESGUGVF5TQICB" localSheetId="17" hidden="1">#REF!</definedName>
    <definedName name="BExKRCO7LYZM5H2ESGUGVF5TQICB" localSheetId="6" hidden="1">#REF!</definedName>
    <definedName name="BExKRCO7LYZM5H2ESGUGVF5TQICB" localSheetId="1" hidden="1">#REF!</definedName>
    <definedName name="BExKRCO7LYZM5H2ESGUGVF5TQICB" localSheetId="12" hidden="1">#REF!</definedName>
    <definedName name="BExKRCO7LYZM5H2ESGUGVF5TQICB" localSheetId="4" hidden="1">#REF!</definedName>
    <definedName name="BExKRCO7LYZM5H2ESGUGVF5TQICB" localSheetId="13" hidden="1">#REF!</definedName>
    <definedName name="BExKRCO7LYZM5H2ESGUGVF5TQICB" localSheetId="18" hidden="1">#REF!</definedName>
    <definedName name="BExKRCO7LYZM5H2ESGUGVF5TQICB" hidden="1">#REF!</definedName>
    <definedName name="BExKRKRIT575GO53KC15JKG2VLFG" hidden="1">'[4]Bud Mth'!$I$11:$J$11</definedName>
    <definedName name="BExKRVUSQ6PA7ZYQSTEQL3X7PB9P" hidden="1">'[2]Reco Sheet for Fcast'!$I$6:$J$6</definedName>
    <definedName name="BExKRY3KZ7F7RB2KH8HXSQ85IEQO" hidden="1">'[2]Reco Sheet for Fcast'!$I$9:$J$9</definedName>
    <definedName name="BExKSA37DZTCK6H13HPIKR0ZFVL8" hidden="1">'[2]Reco Sheet for Fcast'!$F$10:$G$10</definedName>
    <definedName name="BExKSADYTB6EPXXFJGZAKEX6H5LW" localSheetId="3" hidden="1">#REF!</definedName>
    <definedName name="BExKSADYTB6EPXXFJGZAKEX6H5LW" localSheetId="10" hidden="1">#REF!</definedName>
    <definedName name="BExKSADYTB6EPXXFJGZAKEX6H5LW" localSheetId="9" hidden="1">#REF!</definedName>
    <definedName name="BExKSADYTB6EPXXFJGZAKEX6H5LW" localSheetId="14" hidden="1">#REF!</definedName>
    <definedName name="BExKSADYTB6EPXXFJGZAKEX6H5LW" localSheetId="16" hidden="1">#REF!</definedName>
    <definedName name="BExKSADYTB6EPXXFJGZAKEX6H5LW" localSheetId="5" hidden="1">#REF!</definedName>
    <definedName name="BExKSADYTB6EPXXFJGZAKEX6H5LW" localSheetId="8" hidden="1">#REF!</definedName>
    <definedName name="BExKSADYTB6EPXXFJGZAKEX6H5LW" localSheetId="17" hidden="1">#REF!</definedName>
    <definedName name="BExKSADYTB6EPXXFJGZAKEX6H5LW" localSheetId="6" hidden="1">#REF!</definedName>
    <definedName name="BExKSADYTB6EPXXFJGZAKEX6H5LW" localSheetId="1" hidden="1">#REF!</definedName>
    <definedName name="BExKSADYTB6EPXXFJGZAKEX6H5LW" localSheetId="12" hidden="1">#REF!</definedName>
    <definedName name="BExKSADYTB6EPXXFJGZAKEX6H5LW" localSheetId="4" hidden="1">#REF!</definedName>
    <definedName name="BExKSADYTB6EPXXFJGZAKEX6H5LW" localSheetId="13" hidden="1">#REF!</definedName>
    <definedName name="BExKSADYTB6EPXXFJGZAKEX6H5LW" localSheetId="18" hidden="1">#REF!</definedName>
    <definedName name="BExKSADYTB6EPXXFJGZAKEX6H5LW" hidden="1">#REF!</definedName>
    <definedName name="BExKSFMOMSZYDE0WNC94F40S6636" hidden="1">'[2]Reco Sheet for Fcast'!$F$10:$G$10</definedName>
    <definedName name="BExKSHQ9K79S8KYUWIV5M5LAHHF1" hidden="1">'[2]Reco Sheet for Fcast'!$I$9:$J$9</definedName>
    <definedName name="BExKSJIZIOQBVTEHBIN269MXJSLL" localSheetId="3" hidden="1">#REF!</definedName>
    <definedName name="BExKSJIZIOQBVTEHBIN269MXJSLL" localSheetId="10" hidden="1">#REF!</definedName>
    <definedName name="BExKSJIZIOQBVTEHBIN269MXJSLL" localSheetId="9" hidden="1">#REF!</definedName>
    <definedName name="BExKSJIZIOQBVTEHBIN269MXJSLL" localSheetId="14" hidden="1">#REF!</definedName>
    <definedName name="BExKSJIZIOQBVTEHBIN269MXJSLL" localSheetId="16" hidden="1">#REF!</definedName>
    <definedName name="BExKSJIZIOQBVTEHBIN269MXJSLL" localSheetId="5" hidden="1">#REF!</definedName>
    <definedName name="BExKSJIZIOQBVTEHBIN269MXJSLL" localSheetId="8" hidden="1">#REF!</definedName>
    <definedName name="BExKSJIZIOQBVTEHBIN269MXJSLL" localSheetId="17" hidden="1">#REF!</definedName>
    <definedName name="BExKSJIZIOQBVTEHBIN269MXJSLL" localSheetId="6" hidden="1">#REF!</definedName>
    <definedName name="BExKSJIZIOQBVTEHBIN269MXJSLL" localSheetId="1" hidden="1">#REF!</definedName>
    <definedName name="BExKSJIZIOQBVTEHBIN269MXJSLL" localSheetId="12" hidden="1">#REF!</definedName>
    <definedName name="BExKSJIZIOQBVTEHBIN269MXJSLL" localSheetId="4" hidden="1">#REF!</definedName>
    <definedName name="BExKSJIZIOQBVTEHBIN269MXJSLL" localSheetId="13" hidden="1">#REF!</definedName>
    <definedName name="BExKSJIZIOQBVTEHBIN269MXJSLL" localSheetId="18" hidden="1">#REF!</definedName>
    <definedName name="BExKSJIZIOQBVTEHBIN269MXJSLL" hidden="1">#REF!</definedName>
    <definedName name="BExKSJTWG9L3FCX8FLK4EMUJMF27" hidden="1">'[2]Reco Sheet for Fcast'!$F$7:$G$7</definedName>
    <definedName name="BExKSU0MKNAVZYYPKCYTZDWQX4R8" hidden="1">'[2]Reco Sheet for Fcast'!$F$15:$G$34</definedName>
    <definedName name="BExKSX60G1MUS689FXIGYP2F7C62" hidden="1">'[2]Reco Sheet for Fcast'!$I$10:$J$10</definedName>
    <definedName name="BExKT2UZ7Y2VWF5NQE18SJRLD2RN" hidden="1">'[2]Reco Sheet for Fcast'!$I$9:$J$9</definedName>
    <definedName name="BExKT3GJFNGAM09H5F615E36A38C" hidden="1">'[2]Reco Sheet for Fcast'!$I$11:$J$11</definedName>
    <definedName name="BExKTANIAETULCMHDF2ZODPC0VO9" localSheetId="3" hidden="1">'[5]Capital orders'!#REF!</definedName>
    <definedName name="BExKTANIAETULCMHDF2ZODPC0VO9" localSheetId="10" hidden="1">'[5]Capital orders'!#REF!</definedName>
    <definedName name="BExKTANIAETULCMHDF2ZODPC0VO9" localSheetId="9" hidden="1">'[5]Capital orders'!#REF!</definedName>
    <definedName name="BExKTANIAETULCMHDF2ZODPC0VO9" localSheetId="14" hidden="1">'[5]Capital orders'!#REF!</definedName>
    <definedName name="BExKTANIAETULCMHDF2ZODPC0VO9" localSheetId="16" hidden="1">'[5]Capital orders'!#REF!</definedName>
    <definedName name="BExKTANIAETULCMHDF2ZODPC0VO9" localSheetId="5" hidden="1">'[5]Capital orders'!#REF!</definedName>
    <definedName name="BExKTANIAETULCMHDF2ZODPC0VO9" localSheetId="8" hidden="1">'[5]Capital orders'!#REF!</definedName>
    <definedName name="BExKTANIAETULCMHDF2ZODPC0VO9" localSheetId="17" hidden="1">'[5]Capital orders'!#REF!</definedName>
    <definedName name="BExKTANIAETULCMHDF2ZODPC0VO9" localSheetId="6" hidden="1">'[5]Capital orders'!#REF!</definedName>
    <definedName name="BExKTANIAETULCMHDF2ZODPC0VO9" localSheetId="1" hidden="1">'[5]Capital orders'!#REF!</definedName>
    <definedName name="BExKTANIAETULCMHDF2ZODPC0VO9" localSheetId="12" hidden="1">'[5]Capital orders'!#REF!</definedName>
    <definedName name="BExKTANIAETULCMHDF2ZODPC0VO9" localSheetId="4" hidden="1">'[5]Capital orders'!#REF!</definedName>
    <definedName name="BExKTANIAETULCMHDF2ZODPC0VO9" localSheetId="13" hidden="1">'[5]Capital orders'!#REF!</definedName>
    <definedName name="BExKTANIAETULCMHDF2ZODPC0VO9" localSheetId="18" hidden="1">'[5]Capital orders'!#REF!</definedName>
    <definedName name="BExKTANIAETULCMHDF2ZODPC0VO9" hidden="1">'[5]Capital orders'!#REF!</definedName>
    <definedName name="BExKTQZGN8GI3XGSEXMPCCA3S19H" hidden="1">'[2]Reco Sheet for Fcast'!$F$9:$G$9</definedName>
    <definedName name="BExKTUKYYU0F6TUW1RXV24LRAZFE" hidden="1">'[2]Reco Sheet for Fcast'!$I$11:$J$11</definedName>
    <definedName name="BExKTZIWB189ZS2J613U4KZO1QG6" localSheetId="3" hidden="1">'[5]Capital orders'!#REF!</definedName>
    <definedName name="BExKTZIWB189ZS2J613U4KZO1QG6" localSheetId="10" hidden="1">'[5]Capital orders'!#REF!</definedName>
    <definedName name="BExKTZIWB189ZS2J613U4KZO1QG6" localSheetId="9" hidden="1">'[5]Capital orders'!#REF!</definedName>
    <definedName name="BExKTZIWB189ZS2J613U4KZO1QG6" localSheetId="14" hidden="1">'[5]Capital orders'!#REF!</definedName>
    <definedName name="BExKTZIWB189ZS2J613U4KZO1QG6" localSheetId="16" hidden="1">'[5]Capital orders'!#REF!</definedName>
    <definedName name="BExKTZIWB189ZS2J613U4KZO1QG6" localSheetId="5" hidden="1">'[5]Capital orders'!#REF!</definedName>
    <definedName name="BExKTZIWB189ZS2J613U4KZO1QG6" localSheetId="8" hidden="1">'[5]Capital orders'!#REF!</definedName>
    <definedName name="BExKTZIWB189ZS2J613U4KZO1QG6" localSheetId="17" hidden="1">'[5]Capital orders'!#REF!</definedName>
    <definedName name="BExKTZIWB189ZS2J613U4KZO1QG6" localSheetId="6" hidden="1">'[5]Capital orders'!#REF!</definedName>
    <definedName name="BExKTZIWB189ZS2J613U4KZO1QG6" localSheetId="1" hidden="1">'[5]Capital orders'!#REF!</definedName>
    <definedName name="BExKTZIWB189ZS2J613U4KZO1QG6" localSheetId="12" hidden="1">'[5]Capital orders'!#REF!</definedName>
    <definedName name="BExKTZIWB189ZS2J613U4KZO1QG6" localSheetId="4" hidden="1">'[5]Capital orders'!#REF!</definedName>
    <definedName name="BExKTZIWB189ZS2J613U4KZO1QG6" localSheetId="13" hidden="1">'[5]Capital orders'!#REF!</definedName>
    <definedName name="BExKTZIWB189ZS2J613U4KZO1QG6" localSheetId="18" hidden="1">'[5]Capital orders'!#REF!</definedName>
    <definedName name="BExKTZIWB189ZS2J613U4KZO1QG6" hidden="1">'[5]Capital orders'!#REF!</definedName>
    <definedName name="BExKU3FBLHQBIUTN6XEZW5GC9OG1" hidden="1">'[2]Reco Sheet for Fcast'!$F$7:$G$7</definedName>
    <definedName name="BExKU6PVEJJWP8VRA5YJY2K0HNEG" localSheetId="3" hidden="1">#REF!</definedName>
    <definedName name="BExKU6PVEJJWP8VRA5YJY2K0HNEG" localSheetId="10" hidden="1">#REF!</definedName>
    <definedName name="BExKU6PVEJJWP8VRA5YJY2K0HNEG" localSheetId="9" hidden="1">#REF!</definedName>
    <definedName name="BExKU6PVEJJWP8VRA5YJY2K0HNEG" localSheetId="14" hidden="1">#REF!</definedName>
    <definedName name="BExKU6PVEJJWP8VRA5YJY2K0HNEG" localSheetId="16" hidden="1">#REF!</definedName>
    <definedName name="BExKU6PVEJJWP8VRA5YJY2K0HNEG" localSheetId="5" hidden="1">#REF!</definedName>
    <definedName name="BExKU6PVEJJWP8VRA5YJY2K0HNEG" localSheetId="8" hidden="1">#REF!</definedName>
    <definedName name="BExKU6PVEJJWP8VRA5YJY2K0HNEG" localSheetId="17" hidden="1">#REF!</definedName>
    <definedName name="BExKU6PVEJJWP8VRA5YJY2K0HNEG" localSheetId="6" hidden="1">#REF!</definedName>
    <definedName name="BExKU6PVEJJWP8VRA5YJY2K0HNEG" localSheetId="1" hidden="1">#REF!</definedName>
    <definedName name="BExKU6PVEJJWP8VRA5YJY2K0HNEG" localSheetId="12" hidden="1">#REF!</definedName>
    <definedName name="BExKU6PVEJJWP8VRA5YJY2K0HNEG" localSheetId="4" hidden="1">#REF!</definedName>
    <definedName name="BExKU6PVEJJWP8VRA5YJY2K0HNEG" localSheetId="13" hidden="1">#REF!</definedName>
    <definedName name="BExKU6PVEJJWP8VRA5YJY2K0HNEG" localSheetId="18" hidden="1">#REF!</definedName>
    <definedName name="BExKU6PVEJJWP8VRA5YJY2K0HNEG" hidden="1">#REF!</definedName>
    <definedName name="BExKU82I99FEUIZLODXJDOJC96CQ" hidden="1">'[2]Reco Sheet for Fcast'!$F$10:$G$10</definedName>
    <definedName name="BExKUD0FMBF362EUFCQISBRY7WZ0" localSheetId="3" hidden="1">'[5]Capital orders'!#REF!</definedName>
    <definedName name="BExKUD0FMBF362EUFCQISBRY7WZ0" localSheetId="10" hidden="1">'[5]Capital orders'!#REF!</definedName>
    <definedName name="BExKUD0FMBF362EUFCQISBRY7WZ0" localSheetId="9" hidden="1">'[5]Capital orders'!#REF!</definedName>
    <definedName name="BExKUD0FMBF362EUFCQISBRY7WZ0" localSheetId="14" hidden="1">'[5]Capital orders'!#REF!</definedName>
    <definedName name="BExKUD0FMBF362EUFCQISBRY7WZ0" localSheetId="16" hidden="1">'[5]Capital orders'!#REF!</definedName>
    <definedName name="BExKUD0FMBF362EUFCQISBRY7WZ0" localSheetId="5" hidden="1">'[5]Capital orders'!#REF!</definedName>
    <definedName name="BExKUD0FMBF362EUFCQISBRY7WZ0" localSheetId="8" hidden="1">'[5]Capital orders'!#REF!</definedName>
    <definedName name="BExKUD0FMBF362EUFCQISBRY7WZ0" localSheetId="17" hidden="1">'[5]Capital orders'!#REF!</definedName>
    <definedName name="BExKUD0FMBF362EUFCQISBRY7WZ0" localSheetId="6" hidden="1">'[5]Capital orders'!#REF!</definedName>
    <definedName name="BExKUD0FMBF362EUFCQISBRY7WZ0" localSheetId="1" hidden="1">'[5]Capital orders'!#REF!</definedName>
    <definedName name="BExKUD0FMBF362EUFCQISBRY7WZ0" localSheetId="12" hidden="1">'[5]Capital orders'!#REF!</definedName>
    <definedName name="BExKUD0FMBF362EUFCQISBRY7WZ0" localSheetId="4" hidden="1">'[5]Capital orders'!#REF!</definedName>
    <definedName name="BExKUD0FMBF362EUFCQISBRY7WZ0" localSheetId="13" hidden="1">'[5]Capital orders'!#REF!</definedName>
    <definedName name="BExKUD0FMBF362EUFCQISBRY7WZ0" localSheetId="18" hidden="1">'[5]Capital orders'!#REF!</definedName>
    <definedName name="BExKUD0FMBF362EUFCQISBRY7WZ0" hidden="1">'[5]Capital orders'!#REF!</definedName>
    <definedName name="BExKUDM0DFSCM3D91SH0XLXJSL18" hidden="1">'[2]Reco Sheet for Fcast'!$G$2</definedName>
    <definedName name="BExKULEKJLA77AUQPDUHSM94Y76Z" hidden="1">'[2]Reco Sheet for Fcast'!$I$9:$J$9</definedName>
    <definedName name="BExKV08R85MKI3MAX9E2HERNQUNL" hidden="1">'[2]Reco Sheet for Fcast'!$H$2:$I$2</definedName>
    <definedName name="BExKV4AAUNNJL5JWD7PX6BFKVS6O" hidden="1">'[2]Reco Sheet for Fcast'!$F$8:$G$8</definedName>
    <definedName name="BExKVDVK6HN74GQPTXICP9BFC8CF" hidden="1">'[2]Reco Sheet for Fcast'!$I$10:$J$10</definedName>
    <definedName name="BExKVFDI6VT9LE5D9GFPZX51AC4I" hidden="1">'[2]Reco Sheet for Fcast'!$I$8:$J$8</definedName>
    <definedName name="BExKVFZ3ZZGIC1QI8XN6BYFWN0ZY" localSheetId="3" hidden="1">'[3]AMI P &amp; L'!#REF!</definedName>
    <definedName name="BExKVFZ3ZZGIC1QI8XN6BYFWN0ZY" localSheetId="10" hidden="1">'[3]AMI P &amp; L'!#REF!</definedName>
    <definedName name="BExKVFZ3ZZGIC1QI8XN6BYFWN0ZY" localSheetId="9" hidden="1">'[3]AMI P &amp; L'!#REF!</definedName>
    <definedName name="BExKVFZ3ZZGIC1QI8XN6BYFWN0ZY" localSheetId="14" hidden="1">'[3]AMI P &amp; L'!#REF!</definedName>
    <definedName name="BExKVFZ3ZZGIC1QI8XN6BYFWN0ZY" localSheetId="16" hidden="1">'[3]AMI P &amp; L'!#REF!</definedName>
    <definedName name="BExKVFZ3ZZGIC1QI8XN6BYFWN0ZY" localSheetId="5" hidden="1">'[3]AMI P &amp; L'!#REF!</definedName>
    <definedName name="BExKVFZ3ZZGIC1QI8XN6BYFWN0ZY" localSheetId="8" hidden="1">'[3]AMI P &amp; L'!#REF!</definedName>
    <definedName name="BExKVFZ3ZZGIC1QI8XN6BYFWN0ZY" localSheetId="17" hidden="1">'[3]AMI P &amp; L'!#REF!</definedName>
    <definedName name="BExKVFZ3ZZGIC1QI8XN6BYFWN0ZY" localSheetId="6" hidden="1">'[3]AMI P &amp; L'!#REF!</definedName>
    <definedName name="BExKVFZ3ZZGIC1QI8XN6BYFWN0ZY" localSheetId="1" hidden="1">'[3]AMI P &amp; L'!#REF!</definedName>
    <definedName name="BExKVFZ3ZZGIC1QI8XN6BYFWN0ZY" localSheetId="12" hidden="1">'[3]AMI P &amp; L'!#REF!</definedName>
    <definedName name="BExKVFZ3ZZGIC1QI8XN6BYFWN0ZY" localSheetId="4" hidden="1">'[3]AMI P &amp; L'!#REF!</definedName>
    <definedName name="BExKVFZ3ZZGIC1QI8XN6BYFWN0ZY" localSheetId="13" hidden="1">'[3]AMI P &amp; L'!#REF!</definedName>
    <definedName name="BExKVFZ3ZZGIC1QI8XN6BYFWN0ZY" localSheetId="18" hidden="1">'[3]AMI P &amp; L'!#REF!</definedName>
    <definedName name="BExKVFZ3ZZGIC1QI8XN6BYFWN0ZY" hidden="1">'[3]AMI P &amp; L'!#REF!</definedName>
    <definedName name="BExKVG4KGO28KPGTAFL1R8TTZ10N" hidden="1">'[2]Reco Sheet for Fcast'!$H$2:$I$2</definedName>
    <definedName name="BExKVZR7CUPJCB2M8WO0J2ESDEUX" hidden="1">'[4]Bud Mth'!$F$7:$G$7</definedName>
    <definedName name="BExKW0CSH7DA02YSNV64PSEIXB2P" hidden="1">'[2]Reco Sheet for Fcast'!$I$11:$J$11</definedName>
    <definedName name="BExKWG8MR20O13C3YSUIHBD2BWQ2" localSheetId="3" hidden="1">#REF!</definedName>
    <definedName name="BExKWG8MR20O13C3YSUIHBD2BWQ2" localSheetId="10" hidden="1">#REF!</definedName>
    <definedName name="BExKWG8MR20O13C3YSUIHBD2BWQ2" localSheetId="9" hidden="1">#REF!</definedName>
    <definedName name="BExKWG8MR20O13C3YSUIHBD2BWQ2" localSheetId="14" hidden="1">#REF!</definedName>
    <definedName name="BExKWG8MR20O13C3YSUIHBD2BWQ2" localSheetId="16" hidden="1">#REF!</definedName>
    <definedName name="BExKWG8MR20O13C3YSUIHBD2BWQ2" localSheetId="5" hidden="1">#REF!</definedName>
    <definedName name="BExKWG8MR20O13C3YSUIHBD2BWQ2" localSheetId="8" hidden="1">#REF!</definedName>
    <definedName name="BExKWG8MR20O13C3YSUIHBD2BWQ2" localSheetId="17" hidden="1">#REF!</definedName>
    <definedName name="BExKWG8MR20O13C3YSUIHBD2BWQ2" localSheetId="6" hidden="1">#REF!</definedName>
    <definedName name="BExKWG8MR20O13C3YSUIHBD2BWQ2" localSheetId="1" hidden="1">#REF!</definedName>
    <definedName name="BExKWG8MR20O13C3YSUIHBD2BWQ2" localSheetId="12" hidden="1">#REF!</definedName>
    <definedName name="BExKWG8MR20O13C3YSUIHBD2BWQ2" localSheetId="4" hidden="1">#REF!</definedName>
    <definedName name="BExKWG8MR20O13C3YSUIHBD2BWQ2" localSheetId="13" hidden="1">#REF!</definedName>
    <definedName name="BExKWG8MR20O13C3YSUIHBD2BWQ2" localSheetId="18" hidden="1">#REF!</definedName>
    <definedName name="BExKWG8MR20O13C3YSUIHBD2BWQ2" hidden="1">#REF!</definedName>
    <definedName name="BExM9NUG3Q31X01AI9ZJCZIX25CS" hidden="1">'[2]Reco Sheet for Fcast'!$F$10:$G$10</definedName>
    <definedName name="BExM9OG182RP30MY23PG49LVPZ1C" localSheetId="3" hidden="1">'[3]AMI P &amp; L'!#REF!</definedName>
    <definedName name="BExM9OG182RP30MY23PG49LVPZ1C" localSheetId="10" hidden="1">'[3]AMI P &amp; L'!#REF!</definedName>
    <definedName name="BExM9OG182RP30MY23PG49LVPZ1C" localSheetId="9" hidden="1">'[3]AMI P &amp; L'!#REF!</definedName>
    <definedName name="BExM9OG182RP30MY23PG49LVPZ1C" localSheetId="14" hidden="1">'[3]AMI P &amp; L'!#REF!</definedName>
    <definedName name="BExM9OG182RP30MY23PG49LVPZ1C" localSheetId="16" hidden="1">'[3]AMI P &amp; L'!#REF!</definedName>
    <definedName name="BExM9OG182RP30MY23PG49LVPZ1C" localSheetId="5" hidden="1">'[3]AMI P &amp; L'!#REF!</definedName>
    <definedName name="BExM9OG182RP30MY23PG49LVPZ1C" localSheetId="8" hidden="1">'[3]AMI P &amp; L'!#REF!</definedName>
    <definedName name="BExM9OG182RP30MY23PG49LVPZ1C" localSheetId="17" hidden="1">'[3]AMI P &amp; L'!#REF!</definedName>
    <definedName name="BExM9OG182RP30MY23PG49LVPZ1C" localSheetId="6" hidden="1">'[3]AMI P &amp; L'!#REF!</definedName>
    <definedName name="BExM9OG182RP30MY23PG49LVPZ1C" localSheetId="1" hidden="1">'[3]AMI P &amp; L'!#REF!</definedName>
    <definedName name="BExM9OG182RP30MY23PG49LVPZ1C" localSheetId="12" hidden="1">'[3]AMI P &amp; L'!#REF!</definedName>
    <definedName name="BExM9OG182RP30MY23PG49LVPZ1C" localSheetId="4" hidden="1">'[3]AMI P &amp; L'!#REF!</definedName>
    <definedName name="BExM9OG182RP30MY23PG49LVPZ1C" localSheetId="13" hidden="1">'[3]AMI P &amp; L'!#REF!</definedName>
    <definedName name="BExM9OG182RP30MY23PG49LVPZ1C" localSheetId="18" hidden="1">'[3]AMI P &amp; L'!#REF!</definedName>
    <definedName name="BExM9OG182RP30MY23PG49LVPZ1C" hidden="1">'[3]AMI P &amp; L'!#REF!</definedName>
    <definedName name="BExMA64MW1S18NH8DCKPCCEI5KCB" hidden="1">'[2]Reco Sheet for Fcast'!$F$9:$G$9</definedName>
    <definedName name="BExMALEWFUEM8Y686IT03ECURUBR" localSheetId="3" hidden="1">'[3]AMI P &amp; L'!#REF!</definedName>
    <definedName name="BExMALEWFUEM8Y686IT03ECURUBR" localSheetId="10" hidden="1">'[3]AMI P &amp; L'!#REF!</definedName>
    <definedName name="BExMALEWFUEM8Y686IT03ECURUBR" localSheetId="9" hidden="1">'[3]AMI P &amp; L'!#REF!</definedName>
    <definedName name="BExMALEWFUEM8Y686IT03ECURUBR" localSheetId="14" hidden="1">'[3]AMI P &amp; L'!#REF!</definedName>
    <definedName name="BExMALEWFUEM8Y686IT03ECURUBR" localSheetId="16" hidden="1">'[3]AMI P &amp; L'!#REF!</definedName>
    <definedName name="BExMALEWFUEM8Y686IT03ECURUBR" localSheetId="5" hidden="1">'[3]AMI P &amp; L'!#REF!</definedName>
    <definedName name="BExMALEWFUEM8Y686IT03ECURUBR" localSheetId="8" hidden="1">'[3]AMI P &amp; L'!#REF!</definedName>
    <definedName name="BExMALEWFUEM8Y686IT03ECURUBR" localSheetId="17" hidden="1">'[3]AMI P &amp; L'!#REF!</definedName>
    <definedName name="BExMALEWFUEM8Y686IT03ECURUBR" localSheetId="6" hidden="1">'[3]AMI P &amp; L'!#REF!</definedName>
    <definedName name="BExMALEWFUEM8Y686IT03ECURUBR" localSheetId="1" hidden="1">'[3]AMI P &amp; L'!#REF!</definedName>
    <definedName name="BExMALEWFUEM8Y686IT03ECURUBR" localSheetId="12" hidden="1">'[3]AMI P &amp; L'!#REF!</definedName>
    <definedName name="BExMALEWFUEM8Y686IT03ECURUBR" localSheetId="4" hidden="1">'[3]AMI P &amp; L'!#REF!</definedName>
    <definedName name="BExMALEWFUEM8Y686IT03ECURUBR" localSheetId="13" hidden="1">'[3]AMI P &amp; L'!#REF!</definedName>
    <definedName name="BExMALEWFUEM8Y686IT03ECURUBR" localSheetId="18" hidden="1">'[3]AMI P &amp; L'!#REF!</definedName>
    <definedName name="BExMALEWFUEM8Y686IT03ECURUBR" hidden="1">'[3]AMI P &amp; L'!#REF!</definedName>
    <definedName name="BExMAPLZ9E24DON7Y8H2T6MQ1B5K" localSheetId="3" hidden="1">#REF!</definedName>
    <definedName name="BExMAPLZ9E24DON7Y8H2T6MQ1B5K" localSheetId="10" hidden="1">#REF!</definedName>
    <definedName name="BExMAPLZ9E24DON7Y8H2T6MQ1B5K" localSheetId="9" hidden="1">#REF!</definedName>
    <definedName name="BExMAPLZ9E24DON7Y8H2T6MQ1B5K" localSheetId="14" hidden="1">#REF!</definedName>
    <definedName name="BExMAPLZ9E24DON7Y8H2T6MQ1B5K" localSheetId="16" hidden="1">#REF!</definedName>
    <definedName name="BExMAPLZ9E24DON7Y8H2T6MQ1B5K" localSheetId="5" hidden="1">#REF!</definedName>
    <definedName name="BExMAPLZ9E24DON7Y8H2T6MQ1B5K" localSheetId="8" hidden="1">#REF!</definedName>
    <definedName name="BExMAPLZ9E24DON7Y8H2T6MQ1B5K" localSheetId="17" hidden="1">#REF!</definedName>
    <definedName name="BExMAPLZ9E24DON7Y8H2T6MQ1B5K" localSheetId="6" hidden="1">#REF!</definedName>
    <definedName name="BExMAPLZ9E24DON7Y8H2T6MQ1B5K" localSheetId="1" hidden="1">#REF!</definedName>
    <definedName name="BExMAPLZ9E24DON7Y8H2T6MQ1B5K" localSheetId="12" hidden="1">#REF!</definedName>
    <definedName name="BExMAPLZ9E24DON7Y8H2T6MQ1B5K" localSheetId="4" hidden="1">#REF!</definedName>
    <definedName name="BExMAPLZ9E24DON7Y8H2T6MQ1B5K" localSheetId="13" hidden="1">#REF!</definedName>
    <definedName name="BExMAPLZ9E24DON7Y8H2T6MQ1B5K" localSheetId="18" hidden="1">#REF!</definedName>
    <definedName name="BExMAPLZ9E24DON7Y8H2T6MQ1B5K" hidden="1">#REF!</definedName>
    <definedName name="BExMAXJS82ZJ8RS22VLE0V0LDUII" hidden="1">'[2]Reco Sheet for Fcast'!$I$10:$J$10</definedName>
    <definedName name="BExMB4QRS0R3MTB4CMUHFZ84LNZQ" hidden="1">'[2]Reco Sheet for Fcast'!$F$15</definedName>
    <definedName name="BExMBC35WKQY5CWQJLV4D05O6971" hidden="1">'[2]Reco Sheet for Fcast'!$I$2</definedName>
    <definedName name="BExMBFTZV4Q1A5KG25C1N9PHQNSW" hidden="1">'[2]Reco Sheet for Fcast'!$F$15</definedName>
    <definedName name="BExMBK6ISK3U7KHZKUJXIDKGF6VW" hidden="1">'[2]Reco Sheet for Fcast'!$G$2</definedName>
    <definedName name="BExMBQ6BB79Y1S1EZ4BOZ527ZH47" localSheetId="3" hidden="1">#REF!</definedName>
    <definedName name="BExMBQ6BB79Y1S1EZ4BOZ527ZH47" localSheetId="10" hidden="1">#REF!</definedName>
    <definedName name="BExMBQ6BB79Y1S1EZ4BOZ527ZH47" localSheetId="9" hidden="1">#REF!</definedName>
    <definedName name="BExMBQ6BB79Y1S1EZ4BOZ527ZH47" localSheetId="14" hidden="1">#REF!</definedName>
    <definedName name="BExMBQ6BB79Y1S1EZ4BOZ527ZH47" localSheetId="16" hidden="1">#REF!</definedName>
    <definedName name="BExMBQ6BB79Y1S1EZ4BOZ527ZH47" localSheetId="5" hidden="1">#REF!</definedName>
    <definedName name="BExMBQ6BB79Y1S1EZ4BOZ527ZH47" localSheetId="8" hidden="1">#REF!</definedName>
    <definedName name="BExMBQ6BB79Y1S1EZ4BOZ527ZH47" localSheetId="17" hidden="1">#REF!</definedName>
    <definedName name="BExMBQ6BB79Y1S1EZ4BOZ527ZH47" localSheetId="6" hidden="1">#REF!</definedName>
    <definedName name="BExMBQ6BB79Y1S1EZ4BOZ527ZH47" localSheetId="1" hidden="1">#REF!</definedName>
    <definedName name="BExMBQ6BB79Y1S1EZ4BOZ527ZH47" localSheetId="12" hidden="1">#REF!</definedName>
    <definedName name="BExMBQ6BB79Y1S1EZ4BOZ527ZH47" localSheetId="4" hidden="1">#REF!</definedName>
    <definedName name="BExMBQ6BB79Y1S1EZ4BOZ527ZH47" localSheetId="13" hidden="1">#REF!</definedName>
    <definedName name="BExMBQ6BB79Y1S1EZ4BOZ527ZH47" localSheetId="18" hidden="1">#REF!</definedName>
    <definedName name="BExMBQ6BB79Y1S1EZ4BOZ527ZH47" hidden="1">#REF!</definedName>
    <definedName name="BExMBTBHSHFUHXZPKH8T1T26W5AQ" hidden="1">'[2]Reco Sheet for Fcast'!$C$15:$D$23</definedName>
    <definedName name="BExMBYPQDG9AYDQ5E8IECVFREPO6" localSheetId="3" hidden="1">'[3]AMI P &amp; L'!#REF!</definedName>
    <definedName name="BExMBYPQDG9AYDQ5E8IECVFREPO6" localSheetId="10" hidden="1">'[3]AMI P &amp; L'!#REF!</definedName>
    <definedName name="BExMBYPQDG9AYDQ5E8IECVFREPO6" localSheetId="9" hidden="1">'[3]AMI P &amp; L'!#REF!</definedName>
    <definedName name="BExMBYPQDG9AYDQ5E8IECVFREPO6" localSheetId="14" hidden="1">'[3]AMI P &amp; L'!#REF!</definedName>
    <definedName name="BExMBYPQDG9AYDQ5E8IECVFREPO6" localSheetId="16" hidden="1">'[3]AMI P &amp; L'!#REF!</definedName>
    <definedName name="BExMBYPQDG9AYDQ5E8IECVFREPO6" localSheetId="5" hidden="1">'[3]AMI P &amp; L'!#REF!</definedName>
    <definedName name="BExMBYPQDG9AYDQ5E8IECVFREPO6" localSheetId="8" hidden="1">'[3]AMI P &amp; L'!#REF!</definedName>
    <definedName name="BExMBYPQDG9AYDQ5E8IECVFREPO6" localSheetId="17" hidden="1">'[3]AMI P &amp; L'!#REF!</definedName>
    <definedName name="BExMBYPQDG9AYDQ5E8IECVFREPO6" localSheetId="6" hidden="1">'[3]AMI P &amp; L'!#REF!</definedName>
    <definedName name="BExMBYPQDG9AYDQ5E8IECVFREPO6" localSheetId="1" hidden="1">'[3]AMI P &amp; L'!#REF!</definedName>
    <definedName name="BExMBYPQDG9AYDQ5E8IECVFREPO6" localSheetId="12" hidden="1">'[3]AMI P &amp; L'!#REF!</definedName>
    <definedName name="BExMBYPQDG9AYDQ5E8IECVFREPO6" localSheetId="4" hidden="1">'[3]AMI P &amp; L'!#REF!</definedName>
    <definedName name="BExMBYPQDG9AYDQ5E8IECVFREPO6" localSheetId="13" hidden="1">'[3]AMI P &amp; L'!#REF!</definedName>
    <definedName name="BExMBYPQDG9AYDQ5E8IECVFREPO6" localSheetId="18" hidden="1">'[3]AMI P &amp; L'!#REF!</definedName>
    <definedName name="BExMBYPQDG9AYDQ5E8IECVFREPO6" hidden="1">'[3]AMI P &amp; L'!#REF!</definedName>
    <definedName name="BExMC7K41G5WMXC4OKZPL523IN5C" hidden="1">'[2]Reco Sheet for Fcast'!$I$10:$J$10</definedName>
    <definedName name="BExMC8AZUTX8LG89K2JJR7ZG62XX" hidden="1">'[2]Reco Sheet for Fcast'!$F$7:$G$7</definedName>
    <definedName name="BExMCA96YR10V72G2R0SCIKPZLIZ" localSheetId="3" hidden="1">'[3]AMI P &amp; L'!#REF!</definedName>
    <definedName name="BExMCA96YR10V72G2R0SCIKPZLIZ" localSheetId="10" hidden="1">'[3]AMI P &amp; L'!#REF!</definedName>
    <definedName name="BExMCA96YR10V72G2R0SCIKPZLIZ" localSheetId="9" hidden="1">'[3]AMI P &amp; L'!#REF!</definedName>
    <definedName name="BExMCA96YR10V72G2R0SCIKPZLIZ" localSheetId="14" hidden="1">'[3]AMI P &amp; L'!#REF!</definedName>
    <definedName name="BExMCA96YR10V72G2R0SCIKPZLIZ" localSheetId="16" hidden="1">'[3]AMI P &amp; L'!#REF!</definedName>
    <definedName name="BExMCA96YR10V72G2R0SCIKPZLIZ" localSheetId="5" hidden="1">'[3]AMI P &amp; L'!#REF!</definedName>
    <definedName name="BExMCA96YR10V72G2R0SCIKPZLIZ" localSheetId="8" hidden="1">'[3]AMI P &amp; L'!#REF!</definedName>
    <definedName name="BExMCA96YR10V72G2R0SCIKPZLIZ" localSheetId="17" hidden="1">'[3]AMI P &amp; L'!#REF!</definedName>
    <definedName name="BExMCA96YR10V72G2R0SCIKPZLIZ" localSheetId="6" hidden="1">'[3]AMI P &amp; L'!#REF!</definedName>
    <definedName name="BExMCA96YR10V72G2R0SCIKPZLIZ" localSheetId="1" hidden="1">'[3]AMI P &amp; L'!#REF!</definedName>
    <definedName name="BExMCA96YR10V72G2R0SCIKPZLIZ" localSheetId="12" hidden="1">'[3]AMI P &amp; L'!#REF!</definedName>
    <definedName name="BExMCA96YR10V72G2R0SCIKPZLIZ" localSheetId="4" hidden="1">'[3]AMI P &amp; L'!#REF!</definedName>
    <definedName name="BExMCA96YR10V72G2R0SCIKPZLIZ" localSheetId="13" hidden="1">'[3]AMI P &amp; L'!#REF!</definedName>
    <definedName name="BExMCA96YR10V72G2R0SCIKPZLIZ" localSheetId="18" hidden="1">'[3]AMI P &amp; L'!#REF!</definedName>
    <definedName name="BExMCA96YR10V72G2R0SCIKPZLIZ" hidden="1">'[3]AMI P &amp; L'!#REF!</definedName>
    <definedName name="BExMCB5JU5I2VQDUBS4O42BTEVKI" hidden="1">'[2]Reco Sheet for Fcast'!$H$2:$I$2</definedName>
    <definedName name="BExMCFSQFSEMPY5IXDIRKZDASDBR" localSheetId="3" hidden="1">'[3]AMI P &amp; L'!#REF!</definedName>
    <definedName name="BExMCFSQFSEMPY5IXDIRKZDASDBR" localSheetId="10" hidden="1">'[3]AMI P &amp; L'!#REF!</definedName>
    <definedName name="BExMCFSQFSEMPY5IXDIRKZDASDBR" localSheetId="9" hidden="1">'[3]AMI P &amp; L'!#REF!</definedName>
    <definedName name="BExMCFSQFSEMPY5IXDIRKZDASDBR" localSheetId="14" hidden="1">'[3]AMI P &amp; L'!#REF!</definedName>
    <definedName name="BExMCFSQFSEMPY5IXDIRKZDASDBR" localSheetId="16" hidden="1">'[3]AMI P &amp; L'!#REF!</definedName>
    <definedName name="BExMCFSQFSEMPY5IXDIRKZDASDBR" localSheetId="5" hidden="1">'[3]AMI P &amp; L'!#REF!</definedName>
    <definedName name="BExMCFSQFSEMPY5IXDIRKZDASDBR" localSheetId="8" hidden="1">'[3]AMI P &amp; L'!#REF!</definedName>
    <definedName name="BExMCFSQFSEMPY5IXDIRKZDASDBR" localSheetId="17" hidden="1">'[3]AMI P &amp; L'!#REF!</definedName>
    <definedName name="BExMCFSQFSEMPY5IXDIRKZDASDBR" localSheetId="6" hidden="1">'[3]AMI P &amp; L'!#REF!</definedName>
    <definedName name="BExMCFSQFSEMPY5IXDIRKZDASDBR" localSheetId="1" hidden="1">'[3]AMI P &amp; L'!#REF!</definedName>
    <definedName name="BExMCFSQFSEMPY5IXDIRKZDASDBR" localSheetId="12" hidden="1">'[3]AMI P &amp; L'!#REF!</definedName>
    <definedName name="BExMCFSQFSEMPY5IXDIRKZDASDBR" localSheetId="4" hidden="1">'[3]AMI P &amp; L'!#REF!</definedName>
    <definedName name="BExMCFSQFSEMPY5IXDIRKZDASDBR" localSheetId="13" hidden="1">'[3]AMI P &amp; L'!#REF!</definedName>
    <definedName name="BExMCFSQFSEMPY5IXDIRKZDASDBR" localSheetId="18" hidden="1">'[3]AMI P &amp; L'!#REF!</definedName>
    <definedName name="BExMCFSQFSEMPY5IXDIRKZDASDBR" hidden="1">'[3]AMI P &amp; L'!#REF!</definedName>
    <definedName name="BExMCI726Y7CQ98CFILJNB189OL7" localSheetId="3" hidden="1">#REF!</definedName>
    <definedName name="BExMCI726Y7CQ98CFILJNB189OL7" localSheetId="10" hidden="1">#REF!</definedName>
    <definedName name="BExMCI726Y7CQ98CFILJNB189OL7" localSheetId="9" hidden="1">#REF!</definedName>
    <definedName name="BExMCI726Y7CQ98CFILJNB189OL7" localSheetId="14" hidden="1">#REF!</definedName>
    <definedName name="BExMCI726Y7CQ98CFILJNB189OL7" localSheetId="16" hidden="1">#REF!</definedName>
    <definedName name="BExMCI726Y7CQ98CFILJNB189OL7" localSheetId="5" hidden="1">#REF!</definedName>
    <definedName name="BExMCI726Y7CQ98CFILJNB189OL7" localSheetId="8" hidden="1">#REF!</definedName>
    <definedName name="BExMCI726Y7CQ98CFILJNB189OL7" localSheetId="17" hidden="1">#REF!</definedName>
    <definedName name="BExMCI726Y7CQ98CFILJNB189OL7" localSheetId="6" hidden="1">#REF!</definedName>
    <definedName name="BExMCI726Y7CQ98CFILJNB189OL7" localSheetId="1" hidden="1">#REF!</definedName>
    <definedName name="BExMCI726Y7CQ98CFILJNB189OL7" localSheetId="12" hidden="1">#REF!</definedName>
    <definedName name="BExMCI726Y7CQ98CFILJNB189OL7" localSheetId="4" hidden="1">#REF!</definedName>
    <definedName name="BExMCI726Y7CQ98CFILJNB189OL7" localSheetId="13" hidden="1">#REF!</definedName>
    <definedName name="BExMCI726Y7CQ98CFILJNB189OL7" localSheetId="18" hidden="1">#REF!</definedName>
    <definedName name="BExMCI726Y7CQ98CFILJNB189OL7" hidden="1">#REF!</definedName>
    <definedName name="BExMCMZOEYWVOOJ98TBHTTCS7XB8" hidden="1">'[2]Reco Sheet for Fcast'!$F$7:$G$7</definedName>
    <definedName name="BExMCS8EF2W3FS9QADNKREYSI8P0" hidden="1">'[2]Reco Sheet for Fcast'!$I$8:$J$8</definedName>
    <definedName name="BExMCUS7GSOM96J0HJ7EH0FFM2AC" hidden="1">'[2]Reco Sheet for Fcast'!$F$6:$G$6</definedName>
    <definedName name="BExMCYTT6TVDWMJXO1NZANRTVNAN" hidden="1">'[2]Reco Sheet for Fcast'!$I$10:$J$10</definedName>
    <definedName name="BExMD3GYN2LDARCNPWPZAMRBJJI7" localSheetId="3" hidden="1">'[5]Capital orders'!#REF!</definedName>
    <definedName name="BExMD3GYN2LDARCNPWPZAMRBJJI7" localSheetId="10" hidden="1">'[5]Capital orders'!#REF!</definedName>
    <definedName name="BExMD3GYN2LDARCNPWPZAMRBJJI7" localSheetId="9" hidden="1">'[5]Capital orders'!#REF!</definedName>
    <definedName name="BExMD3GYN2LDARCNPWPZAMRBJJI7" localSheetId="14" hidden="1">'[5]Capital orders'!#REF!</definedName>
    <definedName name="BExMD3GYN2LDARCNPWPZAMRBJJI7" localSheetId="16" hidden="1">'[5]Capital orders'!#REF!</definedName>
    <definedName name="BExMD3GYN2LDARCNPWPZAMRBJJI7" localSheetId="5" hidden="1">'[5]Capital orders'!#REF!</definedName>
    <definedName name="BExMD3GYN2LDARCNPWPZAMRBJJI7" localSheetId="8" hidden="1">'[5]Capital orders'!#REF!</definedName>
    <definedName name="BExMD3GYN2LDARCNPWPZAMRBJJI7" localSheetId="17" hidden="1">'[5]Capital orders'!#REF!</definedName>
    <definedName name="BExMD3GYN2LDARCNPWPZAMRBJJI7" localSheetId="6" hidden="1">'[5]Capital orders'!#REF!</definedName>
    <definedName name="BExMD3GYN2LDARCNPWPZAMRBJJI7" localSheetId="1" hidden="1">'[5]Capital orders'!#REF!</definedName>
    <definedName name="BExMD3GYN2LDARCNPWPZAMRBJJI7" localSheetId="12" hidden="1">'[5]Capital orders'!#REF!</definedName>
    <definedName name="BExMD3GYN2LDARCNPWPZAMRBJJI7" localSheetId="4" hidden="1">'[5]Capital orders'!#REF!</definedName>
    <definedName name="BExMD3GYN2LDARCNPWPZAMRBJJI7" localSheetId="13" hidden="1">'[5]Capital orders'!#REF!</definedName>
    <definedName name="BExMD3GYN2LDARCNPWPZAMRBJJI7" localSheetId="18" hidden="1">'[5]Capital orders'!#REF!</definedName>
    <definedName name="BExMD3GYN2LDARCNPWPZAMRBJJI7" hidden="1">'[5]Capital orders'!#REF!</definedName>
    <definedName name="BExMD5F6IAV108XYJLXUO9HD0IT6" hidden="1">'[2]Reco Sheet for Fcast'!$F$10:$G$10</definedName>
    <definedName name="BExMDANV66W9T3XAXID40XFJ0J93" hidden="1">'[2]Reco Sheet for Fcast'!$F$6:$G$6</definedName>
    <definedName name="BExMDB9N9PYO86JHHFQP7ONO2P9B" localSheetId="3" hidden="1">#REF!</definedName>
    <definedName name="BExMDB9N9PYO86JHHFQP7ONO2P9B" localSheetId="10" hidden="1">#REF!</definedName>
    <definedName name="BExMDB9N9PYO86JHHFQP7ONO2P9B" localSheetId="9" hidden="1">#REF!</definedName>
    <definedName name="BExMDB9N9PYO86JHHFQP7ONO2P9B" localSheetId="14" hidden="1">#REF!</definedName>
    <definedName name="BExMDB9N9PYO86JHHFQP7ONO2P9B" localSheetId="16" hidden="1">#REF!</definedName>
    <definedName name="BExMDB9N9PYO86JHHFQP7ONO2P9B" localSheetId="5" hidden="1">#REF!</definedName>
    <definedName name="BExMDB9N9PYO86JHHFQP7ONO2P9B" localSheetId="8" hidden="1">#REF!</definedName>
    <definedName name="BExMDB9N9PYO86JHHFQP7ONO2P9B" localSheetId="17" hidden="1">#REF!</definedName>
    <definedName name="BExMDB9N9PYO86JHHFQP7ONO2P9B" localSheetId="6" hidden="1">#REF!</definedName>
    <definedName name="BExMDB9N9PYO86JHHFQP7ONO2P9B" localSheetId="1" hidden="1">#REF!</definedName>
    <definedName name="BExMDB9N9PYO86JHHFQP7ONO2P9B" localSheetId="12" hidden="1">#REF!</definedName>
    <definedName name="BExMDB9N9PYO86JHHFQP7ONO2P9B" localSheetId="4" hidden="1">#REF!</definedName>
    <definedName name="BExMDB9N9PYO86JHHFQP7ONO2P9B" localSheetId="13" hidden="1">#REF!</definedName>
    <definedName name="BExMDB9N9PYO86JHHFQP7ONO2P9B" localSheetId="18" hidden="1">#REF!</definedName>
    <definedName name="BExMDB9N9PYO86JHHFQP7ONO2P9B" hidden="1">#REF!</definedName>
    <definedName name="BExMDFWS9BJGE5SKB9YDJZR8AV48" hidden="1">'[2]Reco Sheet for Fcast'!$E$1</definedName>
    <definedName name="BExMDGD1KQP7NNR78X2ZX4FCBQ1S" localSheetId="3" hidden="1">'[3]AMI P &amp; L'!#REF!</definedName>
    <definedName name="BExMDGD1KQP7NNR78X2ZX4FCBQ1S" localSheetId="10" hidden="1">'[3]AMI P &amp; L'!#REF!</definedName>
    <definedName name="BExMDGD1KQP7NNR78X2ZX4FCBQ1S" localSheetId="9" hidden="1">'[3]AMI P &amp; L'!#REF!</definedName>
    <definedName name="BExMDGD1KQP7NNR78X2ZX4FCBQ1S" localSheetId="14" hidden="1">'[3]AMI P &amp; L'!#REF!</definedName>
    <definedName name="BExMDGD1KQP7NNR78X2ZX4FCBQ1S" localSheetId="16" hidden="1">'[3]AMI P &amp; L'!#REF!</definedName>
    <definedName name="BExMDGD1KQP7NNR78X2ZX4FCBQ1S" localSheetId="5" hidden="1">'[3]AMI P &amp; L'!#REF!</definedName>
    <definedName name="BExMDGD1KQP7NNR78X2ZX4FCBQ1S" localSheetId="8" hidden="1">'[3]AMI P &amp; L'!#REF!</definedName>
    <definedName name="BExMDGD1KQP7NNR78X2ZX4FCBQ1S" localSheetId="17" hidden="1">'[3]AMI P &amp; L'!#REF!</definedName>
    <definedName name="BExMDGD1KQP7NNR78X2ZX4FCBQ1S" localSheetId="6" hidden="1">'[3]AMI P &amp; L'!#REF!</definedName>
    <definedName name="BExMDGD1KQP7NNR78X2ZX4FCBQ1S" localSheetId="1" hidden="1">'[3]AMI P &amp; L'!#REF!</definedName>
    <definedName name="BExMDGD1KQP7NNR78X2ZX4FCBQ1S" localSheetId="12" hidden="1">'[3]AMI P &amp; L'!#REF!</definedName>
    <definedName name="BExMDGD1KQP7NNR78X2ZX4FCBQ1S" localSheetId="4" hidden="1">'[3]AMI P &amp; L'!#REF!</definedName>
    <definedName name="BExMDGD1KQP7NNR78X2ZX4FCBQ1S" localSheetId="13" hidden="1">'[3]AMI P &amp; L'!#REF!</definedName>
    <definedName name="BExMDGD1KQP7NNR78X2ZX4FCBQ1S" localSheetId="18" hidden="1">'[3]AMI P &amp; L'!#REF!</definedName>
    <definedName name="BExMDGD1KQP7NNR78X2ZX4FCBQ1S" hidden="1">'[3]AMI P &amp; L'!#REF!</definedName>
    <definedName name="BExMDIRDK0DI8P86HB7WPH8QWLSQ" hidden="1">'[2]Reco Sheet for Fcast'!$I$11:$J$11</definedName>
    <definedName name="BExMDJT3GXQN5F3BE6X3BGLJRVP6" localSheetId="3" hidden="1">#REF!</definedName>
    <definedName name="BExMDJT3GXQN5F3BE6X3BGLJRVP6" localSheetId="10" hidden="1">#REF!</definedName>
    <definedName name="BExMDJT3GXQN5F3BE6X3BGLJRVP6" localSheetId="9" hidden="1">#REF!</definedName>
    <definedName name="BExMDJT3GXQN5F3BE6X3BGLJRVP6" localSheetId="14" hidden="1">#REF!</definedName>
    <definedName name="BExMDJT3GXQN5F3BE6X3BGLJRVP6" localSheetId="16" hidden="1">#REF!</definedName>
    <definedName name="BExMDJT3GXQN5F3BE6X3BGLJRVP6" localSheetId="5" hidden="1">#REF!</definedName>
    <definedName name="BExMDJT3GXQN5F3BE6X3BGLJRVP6" localSheetId="8" hidden="1">#REF!</definedName>
    <definedName name="BExMDJT3GXQN5F3BE6X3BGLJRVP6" localSheetId="17" hidden="1">#REF!</definedName>
    <definedName name="BExMDJT3GXQN5F3BE6X3BGLJRVP6" localSheetId="6" hidden="1">#REF!</definedName>
    <definedName name="BExMDJT3GXQN5F3BE6X3BGLJRVP6" localSheetId="1" hidden="1">#REF!</definedName>
    <definedName name="BExMDJT3GXQN5F3BE6X3BGLJRVP6" localSheetId="12" hidden="1">#REF!</definedName>
    <definedName name="BExMDJT3GXQN5F3BE6X3BGLJRVP6" localSheetId="4" hidden="1">#REF!</definedName>
    <definedName name="BExMDJT3GXQN5F3BE6X3BGLJRVP6" localSheetId="13" hidden="1">#REF!</definedName>
    <definedName name="BExMDJT3GXQN5F3BE6X3BGLJRVP6" localSheetId="18" hidden="1">#REF!</definedName>
    <definedName name="BExMDJT3GXQN5F3BE6X3BGLJRVP6" hidden="1">#REF!</definedName>
    <definedName name="BExMDPI2FVMORSWDDCVAJ85WYAYO" hidden="1">'[2]Reco Sheet for Fcast'!$I$11:$J$11</definedName>
    <definedName name="BExMDUWB7VWHFFR266QXO46BNV2S" hidden="1">'[2]Reco Sheet for Fcast'!$F$11:$G$11</definedName>
    <definedName name="BExME2U47N8LZG0BPJ49ANY5QVV2" hidden="1">'[2]Reco Sheet for Fcast'!$F$15</definedName>
    <definedName name="BExME7165EDUSONBWV5AZ51HSY4H" localSheetId="3" hidden="1">#REF!</definedName>
    <definedName name="BExME7165EDUSONBWV5AZ51HSY4H" localSheetId="10" hidden="1">#REF!</definedName>
    <definedName name="BExME7165EDUSONBWV5AZ51HSY4H" localSheetId="9" hidden="1">#REF!</definedName>
    <definedName name="BExME7165EDUSONBWV5AZ51HSY4H" localSheetId="14" hidden="1">#REF!</definedName>
    <definedName name="BExME7165EDUSONBWV5AZ51HSY4H" localSheetId="16" hidden="1">#REF!</definedName>
    <definedName name="BExME7165EDUSONBWV5AZ51HSY4H" localSheetId="5" hidden="1">#REF!</definedName>
    <definedName name="BExME7165EDUSONBWV5AZ51HSY4H" localSheetId="8" hidden="1">#REF!</definedName>
    <definedName name="BExME7165EDUSONBWV5AZ51HSY4H" localSheetId="17" hidden="1">#REF!</definedName>
    <definedName name="BExME7165EDUSONBWV5AZ51HSY4H" localSheetId="6" hidden="1">#REF!</definedName>
    <definedName name="BExME7165EDUSONBWV5AZ51HSY4H" localSheetId="1" hidden="1">#REF!</definedName>
    <definedName name="BExME7165EDUSONBWV5AZ51HSY4H" localSheetId="12" hidden="1">#REF!</definedName>
    <definedName name="BExME7165EDUSONBWV5AZ51HSY4H" localSheetId="4" hidden="1">#REF!</definedName>
    <definedName name="BExME7165EDUSONBWV5AZ51HSY4H" localSheetId="13" hidden="1">#REF!</definedName>
    <definedName name="BExME7165EDUSONBWV5AZ51HSY4H" localSheetId="18" hidden="1">#REF!</definedName>
    <definedName name="BExME7165EDUSONBWV5AZ51HSY4H" hidden="1">#REF!</definedName>
    <definedName name="BExME88DH5DUKMUFI9FNVECXFD2E" hidden="1">'[2]Reco Sheet for Fcast'!$F$15:$G$16</definedName>
    <definedName name="BExME9A7MOGAK7YTTQYXP5DL6VYA" hidden="1">'[2]Reco Sheet for Fcast'!$F$9:$G$9</definedName>
    <definedName name="BExME9QAM6E7F2BXLSCC53HEQI5S" localSheetId="3" hidden="1">#REF!</definedName>
    <definedName name="BExME9QAM6E7F2BXLSCC53HEQI5S" localSheetId="10" hidden="1">#REF!</definedName>
    <definedName name="BExME9QAM6E7F2BXLSCC53HEQI5S" localSheetId="9" hidden="1">#REF!</definedName>
    <definedName name="BExME9QAM6E7F2BXLSCC53HEQI5S" localSheetId="14" hidden="1">#REF!</definedName>
    <definedName name="BExME9QAM6E7F2BXLSCC53HEQI5S" localSheetId="16" hidden="1">#REF!</definedName>
    <definedName name="BExME9QAM6E7F2BXLSCC53HEQI5S" localSheetId="5" hidden="1">#REF!</definedName>
    <definedName name="BExME9QAM6E7F2BXLSCC53HEQI5S" localSheetId="8" hidden="1">#REF!</definedName>
    <definedName name="BExME9QAM6E7F2BXLSCC53HEQI5S" localSheetId="17" hidden="1">#REF!</definedName>
    <definedName name="BExME9QAM6E7F2BXLSCC53HEQI5S" localSheetId="6" hidden="1">#REF!</definedName>
    <definedName name="BExME9QAM6E7F2BXLSCC53HEQI5S" localSheetId="1" hidden="1">#REF!</definedName>
    <definedName name="BExME9QAM6E7F2BXLSCC53HEQI5S" localSheetId="12" hidden="1">#REF!</definedName>
    <definedName name="BExME9QAM6E7F2BXLSCC53HEQI5S" localSheetId="4" hidden="1">#REF!</definedName>
    <definedName name="BExME9QAM6E7F2BXLSCC53HEQI5S" localSheetId="13" hidden="1">#REF!</definedName>
    <definedName name="BExME9QAM6E7F2BXLSCC53HEQI5S" localSheetId="18" hidden="1">#REF!</definedName>
    <definedName name="BExME9QAM6E7F2BXLSCC53HEQI5S" hidden="1">#REF!</definedName>
    <definedName name="BExMEOV9YFRY5C3GDLU60GIX10BY" hidden="1">'[2]Reco Sheet for Fcast'!$I$7:$J$7</definedName>
    <definedName name="BExMEY09ESM4H2YGKEQQRYUD114R" hidden="1">'[2]Reco Sheet for Fcast'!$F$8:$G$8</definedName>
    <definedName name="BExMF4G4IUPQY1Y5GEY5N3E04CL6" hidden="1">'[2]Reco Sheet for Fcast'!$G$2</definedName>
    <definedName name="BExMF9UIGYMOAQK0ELUWP0S0HZZY" hidden="1">'[2]Reco Sheet for Fcast'!$F$9:$G$9</definedName>
    <definedName name="BExMFDLBSWFMRDYJ2DZETI3EXKN2" hidden="1">'[2]Reco Sheet for Fcast'!$F$11:$G$11</definedName>
    <definedName name="BExMFJFS7Y0MW1N26ORGBGS696R0" localSheetId="3" hidden="1">#REF!</definedName>
    <definedName name="BExMFJFS7Y0MW1N26ORGBGS696R0" localSheetId="10" hidden="1">#REF!</definedName>
    <definedName name="BExMFJFS7Y0MW1N26ORGBGS696R0" localSheetId="9" hidden="1">#REF!</definedName>
    <definedName name="BExMFJFS7Y0MW1N26ORGBGS696R0" localSheetId="14" hidden="1">#REF!</definedName>
    <definedName name="BExMFJFS7Y0MW1N26ORGBGS696R0" localSheetId="16" hidden="1">#REF!</definedName>
    <definedName name="BExMFJFS7Y0MW1N26ORGBGS696R0" localSheetId="5" hidden="1">#REF!</definedName>
    <definedName name="BExMFJFS7Y0MW1N26ORGBGS696R0" localSheetId="8" hidden="1">#REF!</definedName>
    <definedName name="BExMFJFS7Y0MW1N26ORGBGS696R0" localSheetId="17" hidden="1">#REF!</definedName>
    <definedName name="BExMFJFS7Y0MW1N26ORGBGS696R0" localSheetId="6" hidden="1">#REF!</definedName>
    <definedName name="BExMFJFS7Y0MW1N26ORGBGS696R0" localSheetId="1" hidden="1">#REF!</definedName>
    <definedName name="BExMFJFS7Y0MW1N26ORGBGS696R0" localSheetId="12" hidden="1">#REF!</definedName>
    <definedName name="BExMFJFS7Y0MW1N26ORGBGS696R0" localSheetId="4" hidden="1">#REF!</definedName>
    <definedName name="BExMFJFS7Y0MW1N26ORGBGS696R0" localSheetId="13" hidden="1">#REF!</definedName>
    <definedName name="BExMFJFS7Y0MW1N26ORGBGS696R0" localSheetId="18" hidden="1">#REF!</definedName>
    <definedName name="BExMFJFS7Y0MW1N26ORGBGS696R0" hidden="1">#REF!</definedName>
    <definedName name="BExMFLDTMRTCHKA37LQW67BG8D5C" hidden="1">'[2]Reco Sheet for Fcast'!$F$7:$G$7</definedName>
    <definedName name="BExMH0XGUY9O1W5KGWNFPGQRE7FI" hidden="1">'[2]Reco Sheet for Fcast'!$E$1</definedName>
    <definedName name="BExMH3H9TW5TJCNU5Z1EWXP3BAEP" hidden="1">'[2]Reco Sheet for Fcast'!$I$8:$J$8</definedName>
    <definedName name="BExMH42VBWDOG4E4FIXWPDOBDJQ1" localSheetId="3" hidden="1">#REF!</definedName>
    <definedName name="BExMH42VBWDOG4E4FIXWPDOBDJQ1" localSheetId="10" hidden="1">#REF!</definedName>
    <definedName name="BExMH42VBWDOG4E4FIXWPDOBDJQ1" localSheetId="9" hidden="1">#REF!</definedName>
    <definedName name="BExMH42VBWDOG4E4FIXWPDOBDJQ1" localSheetId="14" hidden="1">#REF!</definedName>
    <definedName name="BExMH42VBWDOG4E4FIXWPDOBDJQ1" localSheetId="16" hidden="1">#REF!</definedName>
    <definedName name="BExMH42VBWDOG4E4FIXWPDOBDJQ1" localSheetId="5" hidden="1">#REF!</definedName>
    <definedName name="BExMH42VBWDOG4E4FIXWPDOBDJQ1" localSheetId="8" hidden="1">#REF!</definedName>
    <definedName name="BExMH42VBWDOG4E4FIXWPDOBDJQ1" localSheetId="17" hidden="1">#REF!</definedName>
    <definedName name="BExMH42VBWDOG4E4FIXWPDOBDJQ1" localSheetId="6" hidden="1">#REF!</definedName>
    <definedName name="BExMH42VBWDOG4E4FIXWPDOBDJQ1" localSheetId="1" hidden="1">#REF!</definedName>
    <definedName name="BExMH42VBWDOG4E4FIXWPDOBDJQ1" localSheetId="12" hidden="1">#REF!</definedName>
    <definedName name="BExMH42VBWDOG4E4FIXWPDOBDJQ1" localSheetId="4" hidden="1">#REF!</definedName>
    <definedName name="BExMH42VBWDOG4E4FIXWPDOBDJQ1" localSheetId="13" hidden="1">#REF!</definedName>
    <definedName name="BExMH42VBWDOG4E4FIXWPDOBDJQ1" localSheetId="18" hidden="1">#REF!</definedName>
    <definedName name="BExMH42VBWDOG4E4FIXWPDOBDJQ1" hidden="1">#REF!</definedName>
    <definedName name="BExMHFBDKU7SL1XYKYR6CGEO8CEL" localSheetId="3" hidden="1">#REF!</definedName>
    <definedName name="BExMHFBDKU7SL1XYKYR6CGEO8CEL" localSheetId="10" hidden="1">#REF!</definedName>
    <definedName name="BExMHFBDKU7SL1XYKYR6CGEO8CEL" localSheetId="9" hidden="1">#REF!</definedName>
    <definedName name="BExMHFBDKU7SL1XYKYR6CGEO8CEL" localSheetId="14" hidden="1">#REF!</definedName>
    <definedName name="BExMHFBDKU7SL1XYKYR6CGEO8CEL" localSheetId="16" hidden="1">#REF!</definedName>
    <definedName name="BExMHFBDKU7SL1XYKYR6CGEO8CEL" localSheetId="5" hidden="1">#REF!</definedName>
    <definedName name="BExMHFBDKU7SL1XYKYR6CGEO8CEL" localSheetId="8" hidden="1">#REF!</definedName>
    <definedName name="BExMHFBDKU7SL1XYKYR6CGEO8CEL" localSheetId="17" hidden="1">#REF!</definedName>
    <definedName name="BExMHFBDKU7SL1XYKYR6CGEO8CEL" localSheetId="6" hidden="1">#REF!</definedName>
    <definedName name="BExMHFBDKU7SL1XYKYR6CGEO8CEL" localSheetId="1" hidden="1">#REF!</definedName>
    <definedName name="BExMHFBDKU7SL1XYKYR6CGEO8CEL" localSheetId="12" hidden="1">#REF!</definedName>
    <definedName name="BExMHFBDKU7SL1XYKYR6CGEO8CEL" localSheetId="4" hidden="1">#REF!</definedName>
    <definedName name="BExMHFBDKU7SL1XYKYR6CGEO8CEL" localSheetId="13" hidden="1">#REF!</definedName>
    <definedName name="BExMHFBDKU7SL1XYKYR6CGEO8CEL" localSheetId="18" hidden="1">#REF!</definedName>
    <definedName name="BExMHFBDKU7SL1XYKYR6CGEO8CEL" hidden="1">#REF!</definedName>
    <definedName name="BExMHOWPB34KPZ76M2KIX2C9R2VB" localSheetId="3" hidden="1">'[3]AMI P &amp; L'!#REF!</definedName>
    <definedName name="BExMHOWPB34KPZ76M2KIX2C9R2VB" localSheetId="10" hidden="1">'[3]AMI P &amp; L'!#REF!</definedName>
    <definedName name="BExMHOWPB34KPZ76M2KIX2C9R2VB" localSheetId="9" hidden="1">'[3]AMI P &amp; L'!#REF!</definedName>
    <definedName name="BExMHOWPB34KPZ76M2KIX2C9R2VB" localSheetId="14" hidden="1">'[3]AMI P &amp; L'!#REF!</definedName>
    <definedName name="BExMHOWPB34KPZ76M2KIX2C9R2VB" localSheetId="16" hidden="1">'[3]AMI P &amp; L'!#REF!</definedName>
    <definedName name="BExMHOWPB34KPZ76M2KIX2C9R2VB" localSheetId="5" hidden="1">'[3]AMI P &amp; L'!#REF!</definedName>
    <definedName name="BExMHOWPB34KPZ76M2KIX2C9R2VB" localSheetId="8" hidden="1">'[3]AMI P &amp; L'!#REF!</definedName>
    <definedName name="BExMHOWPB34KPZ76M2KIX2C9R2VB" localSheetId="17" hidden="1">'[3]AMI P &amp; L'!#REF!</definedName>
    <definedName name="BExMHOWPB34KPZ76M2KIX2C9R2VB" localSheetId="6" hidden="1">'[3]AMI P &amp; L'!#REF!</definedName>
    <definedName name="BExMHOWPB34KPZ76M2KIX2C9R2VB" localSheetId="1" hidden="1">'[3]AMI P &amp; L'!#REF!</definedName>
    <definedName name="BExMHOWPB34KPZ76M2KIX2C9R2VB" localSheetId="12" hidden="1">'[3]AMI P &amp; L'!#REF!</definedName>
    <definedName name="BExMHOWPB34KPZ76M2KIX2C9R2VB" localSheetId="4" hidden="1">'[3]AMI P &amp; L'!#REF!</definedName>
    <definedName name="BExMHOWPB34KPZ76M2KIX2C9R2VB" localSheetId="13" hidden="1">'[3]AMI P &amp; L'!#REF!</definedName>
    <definedName name="BExMHOWPB34KPZ76M2KIX2C9R2VB" localSheetId="18" hidden="1">'[3]AMI P &amp; L'!#REF!</definedName>
    <definedName name="BExMHOWPB34KPZ76M2KIX2C9R2VB" hidden="1">'[3]AMI P &amp; L'!#REF!</definedName>
    <definedName name="BExMHSSYC6KVHA3QDTSYPN92TWMI" hidden="1">'[2]Reco Sheet for Fcast'!$F$6:$G$6</definedName>
    <definedName name="BExMI3AJ9477KDL4T9DHET4LJJTW" localSheetId="3" hidden="1">'[3]AMI P &amp; L'!#REF!</definedName>
    <definedName name="BExMI3AJ9477KDL4T9DHET4LJJTW" localSheetId="10" hidden="1">'[3]AMI P &amp; L'!#REF!</definedName>
    <definedName name="BExMI3AJ9477KDL4T9DHET4LJJTW" localSheetId="9" hidden="1">'[3]AMI P &amp; L'!#REF!</definedName>
    <definedName name="BExMI3AJ9477KDL4T9DHET4LJJTW" localSheetId="14" hidden="1">'[3]AMI P &amp; L'!#REF!</definedName>
    <definedName name="BExMI3AJ9477KDL4T9DHET4LJJTW" localSheetId="16" hidden="1">'[3]AMI P &amp; L'!#REF!</definedName>
    <definedName name="BExMI3AJ9477KDL4T9DHET4LJJTW" localSheetId="5" hidden="1">'[3]AMI P &amp; L'!#REF!</definedName>
    <definedName name="BExMI3AJ9477KDL4T9DHET4LJJTW" localSheetId="8" hidden="1">'[3]AMI P &amp; L'!#REF!</definedName>
    <definedName name="BExMI3AJ9477KDL4T9DHET4LJJTW" localSheetId="17" hidden="1">'[3]AMI P &amp; L'!#REF!</definedName>
    <definedName name="BExMI3AJ9477KDL4T9DHET4LJJTW" localSheetId="6" hidden="1">'[3]AMI P &amp; L'!#REF!</definedName>
    <definedName name="BExMI3AJ9477KDL4T9DHET4LJJTW" localSheetId="1" hidden="1">'[3]AMI P &amp; L'!#REF!</definedName>
    <definedName name="BExMI3AJ9477KDL4T9DHET4LJJTW" localSheetId="12" hidden="1">'[3]AMI P &amp; L'!#REF!</definedName>
    <definedName name="BExMI3AJ9477KDL4T9DHET4LJJTW" localSheetId="4" hidden="1">'[3]AMI P &amp; L'!#REF!</definedName>
    <definedName name="BExMI3AJ9477KDL4T9DHET4LJJTW" localSheetId="13" hidden="1">'[3]AMI P &amp; L'!#REF!</definedName>
    <definedName name="BExMI3AJ9477KDL4T9DHET4LJJTW" localSheetId="18" hidden="1">'[3]AMI P &amp; L'!#REF!</definedName>
    <definedName name="BExMI3AJ9477KDL4T9DHET4LJJTW" hidden="1">'[3]AMI P &amp; L'!#REF!</definedName>
    <definedName name="BExMI6QQ20XHD0NWJUN741B37182" hidden="1">'[2]Reco Sheet for Fcast'!$F$9:$G$9</definedName>
    <definedName name="BExMI8JB94SBD9EMNJEK7Y2T6GYU" hidden="1">'[2]Reco Sheet for Fcast'!$I$10:$J$10</definedName>
    <definedName name="BExMI8OS85YTW3KYVE4YD0R7Z6UV" hidden="1">'[2]Reco Sheet for Fcast'!$G$2</definedName>
    <definedName name="BExMIBOOZU40JS3F89OMPSRCE9MM" localSheetId="3" hidden="1">'[3]AMI P &amp; L'!#REF!</definedName>
    <definedName name="BExMIBOOZU40JS3F89OMPSRCE9MM" localSheetId="10" hidden="1">'[3]AMI P &amp; L'!#REF!</definedName>
    <definedName name="BExMIBOOZU40JS3F89OMPSRCE9MM" localSheetId="9" hidden="1">'[3]AMI P &amp; L'!#REF!</definedName>
    <definedName name="BExMIBOOZU40JS3F89OMPSRCE9MM" localSheetId="14" hidden="1">'[3]AMI P &amp; L'!#REF!</definedName>
    <definedName name="BExMIBOOZU40JS3F89OMPSRCE9MM" localSheetId="16" hidden="1">'[3]AMI P &amp; L'!#REF!</definedName>
    <definedName name="BExMIBOOZU40JS3F89OMPSRCE9MM" localSheetId="5" hidden="1">'[3]AMI P &amp; L'!#REF!</definedName>
    <definedName name="BExMIBOOZU40JS3F89OMPSRCE9MM" localSheetId="8" hidden="1">'[3]AMI P &amp; L'!#REF!</definedName>
    <definedName name="BExMIBOOZU40JS3F89OMPSRCE9MM" localSheetId="17" hidden="1">'[3]AMI P &amp; L'!#REF!</definedName>
    <definedName name="BExMIBOOZU40JS3F89OMPSRCE9MM" localSheetId="6" hidden="1">'[3]AMI P &amp; L'!#REF!</definedName>
    <definedName name="BExMIBOOZU40JS3F89OMPSRCE9MM" localSheetId="1" hidden="1">'[3]AMI P &amp; L'!#REF!</definedName>
    <definedName name="BExMIBOOZU40JS3F89OMPSRCE9MM" localSheetId="12" hidden="1">'[3]AMI P &amp; L'!#REF!</definedName>
    <definedName name="BExMIBOOZU40JS3F89OMPSRCE9MM" localSheetId="4" hidden="1">'[3]AMI P &amp; L'!#REF!</definedName>
    <definedName name="BExMIBOOZU40JS3F89OMPSRCE9MM" localSheetId="13" hidden="1">'[3]AMI P &amp; L'!#REF!</definedName>
    <definedName name="BExMIBOOZU40JS3F89OMPSRCE9MM" localSheetId="18" hidden="1">'[3]AMI P &amp; L'!#REF!</definedName>
    <definedName name="BExMIBOOZU40JS3F89OMPSRCE9MM" hidden="1">'[3]AMI P &amp; L'!#REF!</definedName>
    <definedName name="BExMIETWI175OVTQ66FIIUOEG2VO" localSheetId="3" hidden="1">#REF!</definedName>
    <definedName name="BExMIETWI175OVTQ66FIIUOEG2VO" localSheetId="10" hidden="1">#REF!</definedName>
    <definedName name="BExMIETWI175OVTQ66FIIUOEG2VO" localSheetId="9" hidden="1">#REF!</definedName>
    <definedName name="BExMIETWI175OVTQ66FIIUOEG2VO" localSheetId="14" hidden="1">#REF!</definedName>
    <definedName name="BExMIETWI175OVTQ66FIIUOEG2VO" localSheetId="16" hidden="1">#REF!</definedName>
    <definedName name="BExMIETWI175OVTQ66FIIUOEG2VO" localSheetId="5" hidden="1">#REF!</definedName>
    <definedName name="BExMIETWI175OVTQ66FIIUOEG2VO" localSheetId="8" hidden="1">#REF!</definedName>
    <definedName name="BExMIETWI175OVTQ66FIIUOEG2VO" localSheetId="17" hidden="1">#REF!</definedName>
    <definedName name="BExMIETWI175OVTQ66FIIUOEG2VO" localSheetId="6" hidden="1">#REF!</definedName>
    <definedName name="BExMIETWI175OVTQ66FIIUOEG2VO" localSheetId="1" hidden="1">#REF!</definedName>
    <definedName name="BExMIETWI175OVTQ66FIIUOEG2VO" localSheetId="12" hidden="1">#REF!</definedName>
    <definedName name="BExMIETWI175OVTQ66FIIUOEG2VO" localSheetId="4" hidden="1">#REF!</definedName>
    <definedName name="BExMIETWI175OVTQ66FIIUOEG2VO" localSheetId="13" hidden="1">#REF!</definedName>
    <definedName name="BExMIETWI175OVTQ66FIIUOEG2VO" localSheetId="18" hidden="1">#REF!</definedName>
    <definedName name="BExMIETWI175OVTQ66FIIUOEG2VO" hidden="1">#REF!</definedName>
    <definedName name="BExMIIQ5MBWSIHTFWAQADXMZC22Q" hidden="1">'[2]Reco Sheet for Fcast'!$I$10:$J$10</definedName>
    <definedName name="BExMIL4I2GE866I25CR5JBLJWJ6A" hidden="1">'[2]Reco Sheet for Fcast'!$G$2</definedName>
    <definedName name="BExMIRKIPF27SNO82SPFSB3T5U17" hidden="1">'[2]Reco Sheet for Fcast'!$G$2</definedName>
    <definedName name="BExMIT2FYPP1FNC8XXVV8XLZN532" localSheetId="3" hidden="1">#REF!</definedName>
    <definedName name="BExMIT2FYPP1FNC8XXVV8XLZN532" localSheetId="10" hidden="1">#REF!</definedName>
    <definedName name="BExMIT2FYPP1FNC8XXVV8XLZN532" localSheetId="9" hidden="1">#REF!</definedName>
    <definedName name="BExMIT2FYPP1FNC8XXVV8XLZN532" localSheetId="14" hidden="1">#REF!</definedName>
    <definedName name="BExMIT2FYPP1FNC8XXVV8XLZN532" localSheetId="16" hidden="1">#REF!</definedName>
    <definedName name="BExMIT2FYPP1FNC8XXVV8XLZN532" localSheetId="5" hidden="1">#REF!</definedName>
    <definedName name="BExMIT2FYPP1FNC8XXVV8XLZN532" localSheetId="8" hidden="1">#REF!</definedName>
    <definedName name="BExMIT2FYPP1FNC8XXVV8XLZN532" localSheetId="17" hidden="1">#REF!</definedName>
    <definedName name="BExMIT2FYPP1FNC8XXVV8XLZN532" localSheetId="6" hidden="1">#REF!</definedName>
    <definedName name="BExMIT2FYPP1FNC8XXVV8XLZN532" localSheetId="1" hidden="1">#REF!</definedName>
    <definedName name="BExMIT2FYPP1FNC8XXVV8XLZN532" localSheetId="12" hidden="1">#REF!</definedName>
    <definedName name="BExMIT2FYPP1FNC8XXVV8XLZN532" localSheetId="4" hidden="1">#REF!</definedName>
    <definedName name="BExMIT2FYPP1FNC8XXVV8XLZN532" localSheetId="13" hidden="1">#REF!</definedName>
    <definedName name="BExMIT2FYPP1FNC8XXVV8XLZN532" localSheetId="18" hidden="1">#REF!</definedName>
    <definedName name="BExMIT2FYPP1FNC8XXVV8XLZN532" hidden="1">#REF!</definedName>
    <definedName name="BExMIV0KC8555D5E42ZGWG15Y0MO" localSheetId="3" hidden="1">'[3]AMI P &amp; L'!#REF!</definedName>
    <definedName name="BExMIV0KC8555D5E42ZGWG15Y0MO" localSheetId="10" hidden="1">'[3]AMI P &amp; L'!#REF!</definedName>
    <definedName name="BExMIV0KC8555D5E42ZGWG15Y0MO" localSheetId="9" hidden="1">'[3]AMI P &amp; L'!#REF!</definedName>
    <definedName name="BExMIV0KC8555D5E42ZGWG15Y0MO" localSheetId="14" hidden="1">'[3]AMI P &amp; L'!#REF!</definedName>
    <definedName name="BExMIV0KC8555D5E42ZGWG15Y0MO" localSheetId="16" hidden="1">'[3]AMI P &amp; L'!#REF!</definedName>
    <definedName name="BExMIV0KC8555D5E42ZGWG15Y0MO" localSheetId="5" hidden="1">'[3]AMI P &amp; L'!#REF!</definedName>
    <definedName name="BExMIV0KC8555D5E42ZGWG15Y0MO" localSheetId="8" hidden="1">'[3]AMI P &amp; L'!#REF!</definedName>
    <definedName name="BExMIV0KC8555D5E42ZGWG15Y0MO" localSheetId="17" hidden="1">'[3]AMI P &amp; L'!#REF!</definedName>
    <definedName name="BExMIV0KC8555D5E42ZGWG15Y0MO" localSheetId="6" hidden="1">'[3]AMI P &amp; L'!#REF!</definedName>
    <definedName name="BExMIV0KC8555D5E42ZGWG15Y0MO" localSheetId="1" hidden="1">'[3]AMI P &amp; L'!#REF!</definedName>
    <definedName name="BExMIV0KC8555D5E42ZGWG15Y0MO" localSheetId="12" hidden="1">'[3]AMI P &amp; L'!#REF!</definedName>
    <definedName name="BExMIV0KC8555D5E42ZGWG15Y0MO" localSheetId="4" hidden="1">'[3]AMI P &amp; L'!#REF!</definedName>
    <definedName name="BExMIV0KC8555D5E42ZGWG15Y0MO" localSheetId="13" hidden="1">'[3]AMI P &amp; L'!#REF!</definedName>
    <definedName name="BExMIV0KC8555D5E42ZGWG15Y0MO" localSheetId="18" hidden="1">'[3]AMI P &amp; L'!#REF!</definedName>
    <definedName name="BExMIV0KC8555D5E42ZGWG15Y0MO" hidden="1">'[3]AMI P &amp; L'!#REF!</definedName>
    <definedName name="BExMIZT6AN7E6YMW2S87CTCN2UXH" hidden="1">'[2]Reco Sheet for Fcast'!$F$10:$G$10</definedName>
    <definedName name="BExMJNC8ZFB9DRFOJ961ZAJ8U3A8" hidden="1">'[2]Reco Sheet for Fcast'!$G$2</definedName>
    <definedName name="BExMJTBV8A3D31W2IQHP9RDFPPHQ" hidden="1">'[2]Reco Sheet for Fcast'!$F$8:$G$8</definedName>
    <definedName name="BExMK2RTXN4QJWEUNX002XK8VQP8" hidden="1">'[2]Reco Sheet for Fcast'!$F$8:$G$8</definedName>
    <definedName name="BExMKBGQDUZ8AWXYHA3QVMSDVZ3D" hidden="1">'[2]Reco Sheet for Fcast'!$I$10:$J$10</definedName>
    <definedName name="BExMKBM1467553LDFZRRKVSHN374" hidden="1">'[2]Reco Sheet for Fcast'!$F$11:$G$11</definedName>
    <definedName name="BExMKGK5FJUC0AU8MABRGDC5ZM70" hidden="1">'[2]Reco Sheet for Fcast'!$F$11:$G$11</definedName>
    <definedName name="BExMKTW7R5SOV4PHAFGHU3W73DYE" hidden="1">'[2]Reco Sheet for Fcast'!$J$2:$K$2</definedName>
    <definedName name="BExMKU7051J2W1RQXGZGE62NBRUZ" hidden="1">'[2]Reco Sheet for Fcast'!$F$11:$G$11</definedName>
    <definedName name="BExMKUN3WPECJR2XRID2R7GZRGNX" localSheetId="3" hidden="1">'[3]AMI P &amp; L'!#REF!</definedName>
    <definedName name="BExMKUN3WPECJR2XRID2R7GZRGNX" localSheetId="10" hidden="1">'[3]AMI P &amp; L'!#REF!</definedName>
    <definedName name="BExMKUN3WPECJR2XRID2R7GZRGNX" localSheetId="9" hidden="1">'[3]AMI P &amp; L'!#REF!</definedName>
    <definedName name="BExMKUN3WPECJR2XRID2R7GZRGNX" localSheetId="14" hidden="1">'[3]AMI P &amp; L'!#REF!</definedName>
    <definedName name="BExMKUN3WPECJR2XRID2R7GZRGNX" localSheetId="16" hidden="1">'[3]AMI P &amp; L'!#REF!</definedName>
    <definedName name="BExMKUN3WPECJR2XRID2R7GZRGNX" localSheetId="5" hidden="1">'[3]AMI P &amp; L'!#REF!</definedName>
    <definedName name="BExMKUN3WPECJR2XRID2R7GZRGNX" localSheetId="8" hidden="1">'[3]AMI P &amp; L'!#REF!</definedName>
    <definedName name="BExMKUN3WPECJR2XRID2R7GZRGNX" localSheetId="17" hidden="1">'[3]AMI P &amp; L'!#REF!</definedName>
    <definedName name="BExMKUN3WPECJR2XRID2R7GZRGNX" localSheetId="6" hidden="1">'[3]AMI P &amp; L'!#REF!</definedName>
    <definedName name="BExMKUN3WPECJR2XRID2R7GZRGNX" localSheetId="1" hidden="1">'[3]AMI P &amp; L'!#REF!</definedName>
    <definedName name="BExMKUN3WPECJR2XRID2R7GZRGNX" localSheetId="12" hidden="1">'[3]AMI P &amp; L'!#REF!</definedName>
    <definedName name="BExMKUN3WPECJR2XRID2R7GZRGNX" localSheetId="4" hidden="1">'[3]AMI P &amp; L'!#REF!</definedName>
    <definedName name="BExMKUN3WPECJR2XRID2R7GZRGNX" localSheetId="13" hidden="1">'[3]AMI P &amp; L'!#REF!</definedName>
    <definedName name="BExMKUN3WPECJR2XRID2R7GZRGNX" localSheetId="18" hidden="1">'[3]AMI P &amp; L'!#REF!</definedName>
    <definedName name="BExMKUN3WPECJR2XRID2R7GZRGNX" hidden="1">'[3]AMI P &amp; L'!#REF!</definedName>
    <definedName name="BExMKZ535P011X4TNV16GCOH4H21" localSheetId="3" hidden="1">'[3]AMI P &amp; L'!#REF!</definedName>
    <definedName name="BExMKZ535P011X4TNV16GCOH4H21" localSheetId="10" hidden="1">'[3]AMI P &amp; L'!#REF!</definedName>
    <definedName name="BExMKZ535P011X4TNV16GCOH4H21" localSheetId="9" hidden="1">'[3]AMI P &amp; L'!#REF!</definedName>
    <definedName name="BExMKZ535P011X4TNV16GCOH4H21" localSheetId="14" hidden="1">'[3]AMI P &amp; L'!#REF!</definedName>
    <definedName name="BExMKZ535P011X4TNV16GCOH4H21" localSheetId="16" hidden="1">'[3]AMI P &amp; L'!#REF!</definedName>
    <definedName name="BExMKZ535P011X4TNV16GCOH4H21" localSheetId="5" hidden="1">'[3]AMI P &amp; L'!#REF!</definedName>
    <definedName name="BExMKZ535P011X4TNV16GCOH4H21" localSheetId="8" hidden="1">'[3]AMI P &amp; L'!#REF!</definedName>
    <definedName name="BExMKZ535P011X4TNV16GCOH4H21" localSheetId="17" hidden="1">'[3]AMI P &amp; L'!#REF!</definedName>
    <definedName name="BExMKZ535P011X4TNV16GCOH4H21" localSheetId="6" hidden="1">'[3]AMI P &amp; L'!#REF!</definedName>
    <definedName name="BExMKZ535P011X4TNV16GCOH4H21" localSheetId="1" hidden="1">'[3]AMI P &amp; L'!#REF!</definedName>
    <definedName name="BExMKZ535P011X4TNV16GCOH4H21" localSheetId="12" hidden="1">'[3]AMI P &amp; L'!#REF!</definedName>
    <definedName name="BExMKZ535P011X4TNV16GCOH4H21" localSheetId="4" hidden="1">'[3]AMI P &amp; L'!#REF!</definedName>
    <definedName name="BExMKZ535P011X4TNV16GCOH4H21" localSheetId="13" hidden="1">'[3]AMI P &amp; L'!#REF!</definedName>
    <definedName name="BExMKZ535P011X4TNV16GCOH4H21" localSheetId="18" hidden="1">'[3]AMI P &amp; L'!#REF!</definedName>
    <definedName name="BExMKZ535P011X4TNV16GCOH4H21" hidden="1">'[3]AMI P &amp; L'!#REF!</definedName>
    <definedName name="BExML3XQNDIMX55ZCHHXKUV3D6E6" hidden="1">'[2]Reco Sheet for Fcast'!$I$11:$J$11</definedName>
    <definedName name="BExML5QGSWHLI18BGY4CGOTD3UWH" hidden="1">'[2]Reco Sheet for Fcast'!$I$11:$J$11</definedName>
    <definedName name="BExMLKF1HGC9W2MK37E42OJJP44E" localSheetId="3" hidden="1">'[5]Capital orders'!#REF!</definedName>
    <definedName name="BExMLKF1HGC9W2MK37E42OJJP44E" localSheetId="10" hidden="1">'[5]Capital orders'!#REF!</definedName>
    <definedName name="BExMLKF1HGC9W2MK37E42OJJP44E" localSheetId="9" hidden="1">'[5]Capital orders'!#REF!</definedName>
    <definedName name="BExMLKF1HGC9W2MK37E42OJJP44E" localSheetId="14" hidden="1">'[5]Capital orders'!#REF!</definedName>
    <definedName name="BExMLKF1HGC9W2MK37E42OJJP44E" localSheetId="16" hidden="1">'[5]Capital orders'!#REF!</definedName>
    <definedName name="BExMLKF1HGC9W2MK37E42OJJP44E" localSheetId="5" hidden="1">'[5]Capital orders'!#REF!</definedName>
    <definedName name="BExMLKF1HGC9W2MK37E42OJJP44E" localSheetId="8" hidden="1">'[5]Capital orders'!#REF!</definedName>
    <definedName name="BExMLKF1HGC9W2MK37E42OJJP44E" localSheetId="17" hidden="1">'[5]Capital orders'!#REF!</definedName>
    <definedName name="BExMLKF1HGC9W2MK37E42OJJP44E" localSheetId="6" hidden="1">'[5]Capital orders'!#REF!</definedName>
    <definedName name="BExMLKF1HGC9W2MK37E42OJJP44E" localSheetId="1" hidden="1">'[5]Capital orders'!#REF!</definedName>
    <definedName name="BExMLKF1HGC9W2MK37E42OJJP44E" localSheetId="12" hidden="1">'[5]Capital orders'!#REF!</definedName>
    <definedName name="BExMLKF1HGC9W2MK37E42OJJP44E" localSheetId="4" hidden="1">'[5]Capital orders'!#REF!</definedName>
    <definedName name="BExMLKF1HGC9W2MK37E42OJJP44E" localSheetId="13" hidden="1">'[5]Capital orders'!#REF!</definedName>
    <definedName name="BExMLKF1HGC9W2MK37E42OJJP44E" localSheetId="18" hidden="1">'[5]Capital orders'!#REF!</definedName>
    <definedName name="BExMLKF1HGC9W2MK37E42OJJP44E" hidden="1">'[5]Capital orders'!#REF!</definedName>
    <definedName name="BExMLO5Z61RE85X8HHX2G4IU3AZW" hidden="1">'[2]Reco Sheet for Fcast'!$I$7:$J$7</definedName>
    <definedName name="BExMLVI7UORSHM9FMO8S2EI0TMTS" localSheetId="3" hidden="1">'[3]AMI P &amp; L'!#REF!</definedName>
    <definedName name="BExMLVI7UORSHM9FMO8S2EI0TMTS" localSheetId="10" hidden="1">'[3]AMI P &amp; L'!#REF!</definedName>
    <definedName name="BExMLVI7UORSHM9FMO8S2EI0TMTS" localSheetId="9" hidden="1">'[3]AMI P &amp; L'!#REF!</definedName>
    <definedName name="BExMLVI7UORSHM9FMO8S2EI0TMTS" localSheetId="14" hidden="1">'[3]AMI P &amp; L'!#REF!</definedName>
    <definedName name="BExMLVI7UORSHM9FMO8S2EI0TMTS" localSheetId="16" hidden="1">'[3]AMI P &amp; L'!#REF!</definedName>
    <definedName name="BExMLVI7UORSHM9FMO8S2EI0TMTS" localSheetId="5" hidden="1">'[3]AMI P &amp; L'!#REF!</definedName>
    <definedName name="BExMLVI7UORSHM9FMO8S2EI0TMTS" localSheetId="8" hidden="1">'[3]AMI P &amp; L'!#REF!</definedName>
    <definedName name="BExMLVI7UORSHM9FMO8S2EI0TMTS" localSheetId="17" hidden="1">'[3]AMI P &amp; L'!#REF!</definedName>
    <definedName name="BExMLVI7UORSHM9FMO8S2EI0TMTS" localSheetId="6" hidden="1">'[3]AMI P &amp; L'!#REF!</definedName>
    <definedName name="BExMLVI7UORSHM9FMO8S2EI0TMTS" localSheetId="1" hidden="1">'[3]AMI P &amp; L'!#REF!</definedName>
    <definedName name="BExMLVI7UORSHM9FMO8S2EI0TMTS" localSheetId="12" hidden="1">'[3]AMI P &amp; L'!#REF!</definedName>
    <definedName name="BExMLVI7UORSHM9FMO8S2EI0TMTS" localSheetId="4" hidden="1">'[3]AMI P &amp; L'!#REF!</definedName>
    <definedName name="BExMLVI7UORSHM9FMO8S2EI0TMTS" localSheetId="13" hidden="1">'[3]AMI P &amp; L'!#REF!</definedName>
    <definedName name="BExMLVI7UORSHM9FMO8S2EI0TMTS" localSheetId="18" hidden="1">'[3]AMI P &amp; L'!#REF!</definedName>
    <definedName name="BExMLVI7UORSHM9FMO8S2EI0TMTS" hidden="1">'[3]AMI P &amp; L'!#REF!</definedName>
    <definedName name="BExMM5UCOT2HSSN0ZIPZW55GSOVO" localSheetId="3" hidden="1">'[3]AMI P &amp; L'!#REF!</definedName>
    <definedName name="BExMM5UCOT2HSSN0ZIPZW55GSOVO" localSheetId="10" hidden="1">'[3]AMI P &amp; L'!#REF!</definedName>
    <definedName name="BExMM5UCOT2HSSN0ZIPZW55GSOVO" localSheetId="9" hidden="1">'[3]AMI P &amp; L'!#REF!</definedName>
    <definedName name="BExMM5UCOT2HSSN0ZIPZW55GSOVO" localSheetId="14" hidden="1">'[3]AMI P &amp; L'!#REF!</definedName>
    <definedName name="BExMM5UCOT2HSSN0ZIPZW55GSOVO" localSheetId="16" hidden="1">'[3]AMI P &amp; L'!#REF!</definedName>
    <definedName name="BExMM5UCOT2HSSN0ZIPZW55GSOVO" localSheetId="5" hidden="1">'[3]AMI P &amp; L'!#REF!</definedName>
    <definedName name="BExMM5UCOT2HSSN0ZIPZW55GSOVO" localSheetId="8" hidden="1">'[3]AMI P &amp; L'!#REF!</definedName>
    <definedName name="BExMM5UCOT2HSSN0ZIPZW55GSOVO" localSheetId="17" hidden="1">'[3]AMI P &amp; L'!#REF!</definedName>
    <definedName name="BExMM5UCOT2HSSN0ZIPZW55GSOVO" localSheetId="6" hidden="1">'[3]AMI P &amp; L'!#REF!</definedName>
    <definedName name="BExMM5UCOT2HSSN0ZIPZW55GSOVO" localSheetId="1" hidden="1">'[3]AMI P &amp; L'!#REF!</definedName>
    <definedName name="BExMM5UCOT2HSSN0ZIPZW55GSOVO" localSheetId="12" hidden="1">'[3]AMI P &amp; L'!#REF!</definedName>
    <definedName name="BExMM5UCOT2HSSN0ZIPZW55GSOVO" localSheetId="4" hidden="1">'[3]AMI P &amp; L'!#REF!</definedName>
    <definedName name="BExMM5UCOT2HSSN0ZIPZW55GSOVO" localSheetId="13" hidden="1">'[3]AMI P &amp; L'!#REF!</definedName>
    <definedName name="BExMM5UCOT2HSSN0ZIPZW55GSOVO" localSheetId="18" hidden="1">'[3]AMI P &amp; L'!#REF!</definedName>
    <definedName name="BExMM5UCOT2HSSN0ZIPZW55GSOVO" hidden="1">'[3]AMI P &amp; L'!#REF!</definedName>
    <definedName name="BExMM8ZRS5RQ8H1H55RVPVTDL5NL" hidden="1">'[2]Reco Sheet for Fcast'!$F$7:$G$7</definedName>
    <definedName name="BExMMH8EAZB09XXQ5X4LR0P4NHG9" hidden="1">'[2]Reco Sheet for Fcast'!$I$11:$J$11</definedName>
    <definedName name="BExMMIQH5BABNZVCIQ7TBCQ10AY5" hidden="1">'[2]Reco Sheet for Fcast'!$F$6:$G$6</definedName>
    <definedName name="BExMMNIZ2T7M22WECMUQXEF4NJ71" localSheetId="3" hidden="1">'[3]AMI P &amp; L'!#REF!</definedName>
    <definedName name="BExMMNIZ2T7M22WECMUQXEF4NJ71" localSheetId="10" hidden="1">'[3]AMI P &amp; L'!#REF!</definedName>
    <definedName name="BExMMNIZ2T7M22WECMUQXEF4NJ71" localSheetId="9" hidden="1">'[3]AMI P &amp; L'!#REF!</definedName>
    <definedName name="BExMMNIZ2T7M22WECMUQXEF4NJ71" localSheetId="14" hidden="1">'[3]AMI P &amp; L'!#REF!</definedName>
    <definedName name="BExMMNIZ2T7M22WECMUQXEF4NJ71" localSheetId="16" hidden="1">'[3]AMI P &amp; L'!#REF!</definedName>
    <definedName name="BExMMNIZ2T7M22WECMUQXEF4NJ71" localSheetId="5" hidden="1">'[3]AMI P &amp; L'!#REF!</definedName>
    <definedName name="BExMMNIZ2T7M22WECMUQXEF4NJ71" localSheetId="8" hidden="1">'[3]AMI P &amp; L'!#REF!</definedName>
    <definedName name="BExMMNIZ2T7M22WECMUQXEF4NJ71" localSheetId="17" hidden="1">'[3]AMI P &amp; L'!#REF!</definedName>
    <definedName name="BExMMNIZ2T7M22WECMUQXEF4NJ71" localSheetId="6" hidden="1">'[3]AMI P &amp; L'!#REF!</definedName>
    <definedName name="BExMMNIZ2T7M22WECMUQXEF4NJ71" localSheetId="1" hidden="1">'[3]AMI P &amp; L'!#REF!</definedName>
    <definedName name="BExMMNIZ2T7M22WECMUQXEF4NJ71" localSheetId="12" hidden="1">'[3]AMI P &amp; L'!#REF!</definedName>
    <definedName name="BExMMNIZ2T7M22WECMUQXEF4NJ71" localSheetId="4" hidden="1">'[3]AMI P &amp; L'!#REF!</definedName>
    <definedName name="BExMMNIZ2T7M22WECMUQXEF4NJ71" localSheetId="13" hidden="1">'[3]AMI P &amp; L'!#REF!</definedName>
    <definedName name="BExMMNIZ2T7M22WECMUQXEF4NJ71" localSheetId="18" hidden="1">'[3]AMI P &amp; L'!#REF!</definedName>
    <definedName name="BExMMNIZ2T7M22WECMUQXEF4NJ71" hidden="1">'[3]AMI P &amp; L'!#REF!</definedName>
    <definedName name="BExMMPMIOU7BURTV0L1K6ACW9X73" hidden="1">'[2]Reco Sheet for Fcast'!$G$2</definedName>
    <definedName name="BExMMQ835AJDHS4B419SS645P67Q" hidden="1">'[2]Reco Sheet for Fcast'!$F$7:$G$7</definedName>
    <definedName name="BExMMQIUVPCOBISTEJJYNCCLUCPY" hidden="1">'[2]Reco Sheet for Fcast'!$G$2:$H$2</definedName>
    <definedName name="BExMMTIXETA5VAKBSOFDD5SRU887" hidden="1">'[2]Reco Sheet for Fcast'!$F$11:$G$11</definedName>
    <definedName name="BExMMV0P6P5YS3C35G0JYYHI7992" hidden="1">'[2]Reco Sheet for Fcast'!$K$2</definedName>
    <definedName name="BExMNCUSJIRTSFIE0XASGVYOMQNI" localSheetId="3" hidden="1">#REF!</definedName>
    <definedName name="BExMNCUSJIRTSFIE0XASGVYOMQNI" localSheetId="10" hidden="1">#REF!</definedName>
    <definedName name="BExMNCUSJIRTSFIE0XASGVYOMQNI" localSheetId="9" hidden="1">#REF!</definedName>
    <definedName name="BExMNCUSJIRTSFIE0XASGVYOMQNI" localSheetId="14" hidden="1">#REF!</definedName>
    <definedName name="BExMNCUSJIRTSFIE0XASGVYOMQNI" localSheetId="16" hidden="1">#REF!</definedName>
    <definedName name="BExMNCUSJIRTSFIE0XASGVYOMQNI" localSheetId="5" hidden="1">#REF!</definedName>
    <definedName name="BExMNCUSJIRTSFIE0XASGVYOMQNI" localSheetId="8" hidden="1">#REF!</definedName>
    <definedName name="BExMNCUSJIRTSFIE0XASGVYOMQNI" localSheetId="17" hidden="1">#REF!</definedName>
    <definedName name="BExMNCUSJIRTSFIE0XASGVYOMQNI" localSheetId="6" hidden="1">#REF!</definedName>
    <definedName name="BExMNCUSJIRTSFIE0XASGVYOMQNI" localSheetId="1" hidden="1">#REF!</definedName>
    <definedName name="BExMNCUSJIRTSFIE0XASGVYOMQNI" localSheetId="12" hidden="1">#REF!</definedName>
    <definedName name="BExMNCUSJIRTSFIE0XASGVYOMQNI" localSheetId="4" hidden="1">#REF!</definedName>
    <definedName name="BExMNCUSJIRTSFIE0XASGVYOMQNI" localSheetId="13" hidden="1">#REF!</definedName>
    <definedName name="BExMNCUSJIRTSFIE0XASGVYOMQNI" localSheetId="18" hidden="1">#REF!</definedName>
    <definedName name="BExMNCUSJIRTSFIE0XASGVYOMQNI" hidden="1">#REF!</definedName>
    <definedName name="BExMNJLFWZBRN9PZF1IO9CYWV1B2" hidden="1">'[2]Reco Sheet for Fcast'!$F$9:$G$9</definedName>
    <definedName name="BExMNKCJ0FA57YEUUAJE43U1QN5P" hidden="1">'[2]Reco Sheet for Fcast'!$F$6:$G$6</definedName>
    <definedName name="BExMNKN5D1WEF2OOJVP6LZ6DLU3Y" hidden="1">'[2]Reco Sheet for Fcast'!$I$6:$J$6</definedName>
    <definedName name="BExMNQMYHO8P4UBDPYK2S8W4EQCA" localSheetId="3" hidden="1">#REF!</definedName>
    <definedName name="BExMNQMYHO8P4UBDPYK2S8W4EQCA" localSheetId="10" hidden="1">#REF!</definedName>
    <definedName name="BExMNQMYHO8P4UBDPYK2S8W4EQCA" localSheetId="9" hidden="1">#REF!</definedName>
    <definedName name="BExMNQMYHO8P4UBDPYK2S8W4EQCA" localSheetId="14" hidden="1">#REF!</definedName>
    <definedName name="BExMNQMYHO8P4UBDPYK2S8W4EQCA" localSheetId="16" hidden="1">#REF!</definedName>
    <definedName name="BExMNQMYHO8P4UBDPYK2S8W4EQCA" localSheetId="5" hidden="1">#REF!</definedName>
    <definedName name="BExMNQMYHO8P4UBDPYK2S8W4EQCA" localSheetId="8" hidden="1">#REF!</definedName>
    <definedName name="BExMNQMYHO8P4UBDPYK2S8W4EQCA" localSheetId="17" hidden="1">#REF!</definedName>
    <definedName name="BExMNQMYHO8P4UBDPYK2S8W4EQCA" localSheetId="6" hidden="1">#REF!</definedName>
    <definedName name="BExMNQMYHO8P4UBDPYK2S8W4EQCA" localSheetId="1" hidden="1">#REF!</definedName>
    <definedName name="BExMNQMYHO8P4UBDPYK2S8W4EQCA" localSheetId="12" hidden="1">#REF!</definedName>
    <definedName name="BExMNQMYHO8P4UBDPYK2S8W4EQCA" localSheetId="4" hidden="1">#REF!</definedName>
    <definedName name="BExMNQMYHO8P4UBDPYK2S8W4EQCA" localSheetId="13" hidden="1">#REF!</definedName>
    <definedName name="BExMNQMYHO8P4UBDPYK2S8W4EQCA" localSheetId="18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hidden="1">'[2]Reco Sheet for Fcast'!$F$9:$G$9</definedName>
    <definedName name="BExMNRDZULKJMVY2VKIIRM2M5A1M" hidden="1">'[2]Reco Sheet for Fcast'!$I$7:$J$7</definedName>
    <definedName name="BExMO9IOWKTWHO8LQJJQI5P3INWY" hidden="1">'[2]Reco Sheet for Fcast'!$F$6:$G$6</definedName>
    <definedName name="BExMOI29DOEK5R1A5QZPUDKF7N6T" hidden="1">'[2]Reco Sheet for Fcast'!$F$11:$G$11</definedName>
    <definedName name="BExMOUHYJ7S5Q4B9QB0G3KR526U3" localSheetId="3" hidden="1">#REF!</definedName>
    <definedName name="BExMOUHYJ7S5Q4B9QB0G3KR526U3" localSheetId="10" hidden="1">#REF!</definedName>
    <definedName name="BExMOUHYJ7S5Q4B9QB0G3KR526U3" localSheetId="9" hidden="1">#REF!</definedName>
    <definedName name="BExMOUHYJ7S5Q4B9QB0G3KR526U3" localSheetId="14" hidden="1">#REF!</definedName>
    <definedName name="BExMOUHYJ7S5Q4B9QB0G3KR526U3" localSheetId="16" hidden="1">#REF!</definedName>
    <definedName name="BExMOUHYJ7S5Q4B9QB0G3KR526U3" localSheetId="5" hidden="1">#REF!</definedName>
    <definedName name="BExMOUHYJ7S5Q4B9QB0G3KR526U3" localSheetId="8" hidden="1">#REF!</definedName>
    <definedName name="BExMOUHYJ7S5Q4B9QB0G3KR526U3" localSheetId="17" hidden="1">#REF!</definedName>
    <definedName name="BExMOUHYJ7S5Q4B9QB0G3KR526U3" localSheetId="6" hidden="1">#REF!</definedName>
    <definedName name="BExMOUHYJ7S5Q4B9QB0G3KR526U3" localSheetId="1" hidden="1">#REF!</definedName>
    <definedName name="BExMOUHYJ7S5Q4B9QB0G3KR526U3" localSheetId="12" hidden="1">#REF!</definedName>
    <definedName name="BExMOUHYJ7S5Q4B9QB0G3KR526U3" localSheetId="4" hidden="1">#REF!</definedName>
    <definedName name="BExMOUHYJ7S5Q4B9QB0G3KR526U3" localSheetId="13" hidden="1">#REF!</definedName>
    <definedName name="BExMOUHYJ7S5Q4B9QB0G3KR526U3" localSheetId="18" hidden="1">#REF!</definedName>
    <definedName name="BExMOUHYJ7S5Q4B9QB0G3KR526U3" hidden="1">#REF!</definedName>
    <definedName name="BExMP13C8RR9HAQSONMZ4KBHGVIP" localSheetId="3" hidden="1">#REF!</definedName>
    <definedName name="BExMP13C8RR9HAQSONMZ4KBHGVIP" localSheetId="10" hidden="1">#REF!</definedName>
    <definedName name="BExMP13C8RR9HAQSONMZ4KBHGVIP" localSheetId="9" hidden="1">#REF!</definedName>
    <definedName name="BExMP13C8RR9HAQSONMZ4KBHGVIP" localSheetId="14" hidden="1">#REF!</definedName>
    <definedName name="BExMP13C8RR9HAQSONMZ4KBHGVIP" localSheetId="16" hidden="1">#REF!</definedName>
    <definedName name="BExMP13C8RR9HAQSONMZ4KBHGVIP" localSheetId="5" hidden="1">#REF!</definedName>
    <definedName name="BExMP13C8RR9HAQSONMZ4KBHGVIP" localSheetId="8" hidden="1">#REF!</definedName>
    <definedName name="BExMP13C8RR9HAQSONMZ4KBHGVIP" localSheetId="17" hidden="1">#REF!</definedName>
    <definedName name="BExMP13C8RR9HAQSONMZ4KBHGVIP" localSheetId="6" hidden="1">#REF!</definedName>
    <definedName name="BExMP13C8RR9HAQSONMZ4KBHGVIP" localSheetId="1" hidden="1">#REF!</definedName>
    <definedName name="BExMP13C8RR9HAQSONMZ4KBHGVIP" localSheetId="12" hidden="1">#REF!</definedName>
    <definedName name="BExMP13C8RR9HAQSONMZ4KBHGVIP" localSheetId="4" hidden="1">#REF!</definedName>
    <definedName name="BExMP13C8RR9HAQSONMZ4KBHGVIP" localSheetId="13" hidden="1">#REF!</definedName>
    <definedName name="BExMP13C8RR9HAQSONMZ4KBHGVIP" localSheetId="18" hidden="1">#REF!</definedName>
    <definedName name="BExMP13C8RR9HAQSONMZ4KBHGVIP" hidden="1">#REF!</definedName>
    <definedName name="BExMPAJ5AJAXGKGK3F6H3ODS6RF4" hidden="1">'[2]Reco Sheet for Fcast'!$F$7:$G$7</definedName>
    <definedName name="BExMPD2X55FFBVJ6CBUKNPROIOEU" hidden="1">'[2]Reco Sheet for Fcast'!$F$7:$G$7</definedName>
    <definedName name="BExMPGZ848E38FUH1JBQN97DGWAT" hidden="1">'[2]Reco Sheet for Fcast'!$I$10:$J$10</definedName>
    <definedName name="BExMPMTICOSMQENOFKQ18K0ZT4S8" hidden="1">'[2]Reco Sheet for Fcast'!$I$10:$J$10</definedName>
    <definedName name="BExMPMZ07II0R4KGWQQ7PGS3RZS4" hidden="1">'[2]Reco Sheet for Fcast'!$F$9:$G$9</definedName>
    <definedName name="BExMPOBH04JMDO6Z8DMSEJZM4ANN" hidden="1">'[2]Reco Sheet for Fcast'!$F$15</definedName>
    <definedName name="BExMPSD77XQ3HA6A4FZOJK8G2JP3" localSheetId="3" hidden="1">'[3]AMI P &amp; L'!#REF!</definedName>
    <definedName name="BExMPSD77XQ3HA6A4FZOJK8G2JP3" localSheetId="10" hidden="1">'[3]AMI P &amp; L'!#REF!</definedName>
    <definedName name="BExMPSD77XQ3HA6A4FZOJK8G2JP3" localSheetId="9" hidden="1">'[3]AMI P &amp; L'!#REF!</definedName>
    <definedName name="BExMPSD77XQ3HA6A4FZOJK8G2JP3" localSheetId="14" hidden="1">'[3]AMI P &amp; L'!#REF!</definedName>
    <definedName name="BExMPSD77XQ3HA6A4FZOJK8G2JP3" localSheetId="16" hidden="1">'[3]AMI P &amp; L'!#REF!</definedName>
    <definedName name="BExMPSD77XQ3HA6A4FZOJK8G2JP3" localSheetId="5" hidden="1">'[3]AMI P &amp; L'!#REF!</definedName>
    <definedName name="BExMPSD77XQ3HA6A4FZOJK8G2JP3" localSheetId="8" hidden="1">'[3]AMI P &amp; L'!#REF!</definedName>
    <definedName name="BExMPSD77XQ3HA6A4FZOJK8G2JP3" localSheetId="17" hidden="1">'[3]AMI P &amp; L'!#REF!</definedName>
    <definedName name="BExMPSD77XQ3HA6A4FZOJK8G2JP3" localSheetId="6" hidden="1">'[3]AMI P &amp; L'!#REF!</definedName>
    <definedName name="BExMPSD77XQ3HA6A4FZOJK8G2JP3" localSheetId="1" hidden="1">'[3]AMI P &amp; L'!#REF!</definedName>
    <definedName name="BExMPSD77XQ3HA6A4FZOJK8G2JP3" localSheetId="12" hidden="1">'[3]AMI P &amp; L'!#REF!</definedName>
    <definedName name="BExMPSD77XQ3HA6A4FZOJK8G2JP3" localSheetId="4" hidden="1">'[3]AMI P &amp; L'!#REF!</definedName>
    <definedName name="BExMPSD77XQ3HA6A4FZOJK8G2JP3" localSheetId="13" hidden="1">'[3]AMI P &amp; L'!#REF!</definedName>
    <definedName name="BExMPSD77XQ3HA6A4FZOJK8G2JP3" localSheetId="18" hidden="1">'[3]AMI P &amp; L'!#REF!</definedName>
    <definedName name="BExMPSD77XQ3HA6A4FZOJK8G2JP3" hidden="1">'[3]AMI P &amp; L'!#REF!</definedName>
    <definedName name="BExMQ4I3Q7F0BMPHSFMFW9TZ87UD" hidden="1">'[2]Reco Sheet for Fcast'!$F$9:$G$9</definedName>
    <definedName name="BExMQ4SWDWI4N16AZ0T5CJ6HH8WC" hidden="1">'[2]Reco Sheet for Fcast'!$H$2:$I$2</definedName>
    <definedName name="BExMQ71WHW50GVX45JU951AGPLFQ" localSheetId="3" hidden="1">'[3]AMI P &amp; L'!#REF!</definedName>
    <definedName name="BExMQ71WHW50GVX45JU951AGPLFQ" localSheetId="10" hidden="1">'[3]AMI P &amp; L'!#REF!</definedName>
    <definedName name="BExMQ71WHW50GVX45JU951AGPLFQ" localSheetId="9" hidden="1">'[3]AMI P &amp; L'!#REF!</definedName>
    <definedName name="BExMQ71WHW50GVX45JU951AGPLFQ" localSheetId="14" hidden="1">'[3]AMI P &amp; L'!#REF!</definedName>
    <definedName name="BExMQ71WHW50GVX45JU951AGPLFQ" localSheetId="16" hidden="1">'[3]AMI P &amp; L'!#REF!</definedName>
    <definedName name="BExMQ71WHW50GVX45JU951AGPLFQ" localSheetId="5" hidden="1">'[3]AMI P &amp; L'!#REF!</definedName>
    <definedName name="BExMQ71WHW50GVX45JU951AGPLFQ" localSheetId="8" hidden="1">'[3]AMI P &amp; L'!#REF!</definedName>
    <definedName name="BExMQ71WHW50GVX45JU951AGPLFQ" localSheetId="17" hidden="1">'[3]AMI P &amp; L'!#REF!</definedName>
    <definedName name="BExMQ71WHW50GVX45JU951AGPLFQ" localSheetId="6" hidden="1">'[3]AMI P &amp; L'!#REF!</definedName>
    <definedName name="BExMQ71WHW50GVX45JU951AGPLFQ" localSheetId="1" hidden="1">'[3]AMI P &amp; L'!#REF!</definedName>
    <definedName name="BExMQ71WHW50GVX45JU951AGPLFQ" localSheetId="12" hidden="1">'[3]AMI P &amp; L'!#REF!</definedName>
    <definedName name="BExMQ71WHW50GVX45JU951AGPLFQ" localSheetId="4" hidden="1">'[3]AMI P &amp; L'!#REF!</definedName>
    <definedName name="BExMQ71WHW50GVX45JU951AGPLFQ" localSheetId="13" hidden="1">'[3]AMI P &amp; L'!#REF!</definedName>
    <definedName name="BExMQ71WHW50GVX45JU951AGPLFQ" localSheetId="18" hidden="1">'[3]AMI P &amp; L'!#REF!</definedName>
    <definedName name="BExMQ71WHW50GVX45JU951AGPLFQ" hidden="1">'[3]AMI P &amp; L'!#REF!</definedName>
    <definedName name="BExMQFLC51WC0ZQ3ISX3C0WWY8ON" localSheetId="3" hidden="1">#REF!</definedName>
    <definedName name="BExMQFLC51WC0ZQ3ISX3C0WWY8ON" localSheetId="10" hidden="1">#REF!</definedName>
    <definedName name="BExMQFLC51WC0ZQ3ISX3C0WWY8ON" localSheetId="9" hidden="1">#REF!</definedName>
    <definedName name="BExMQFLC51WC0ZQ3ISX3C0WWY8ON" localSheetId="14" hidden="1">#REF!</definedName>
    <definedName name="BExMQFLC51WC0ZQ3ISX3C0WWY8ON" localSheetId="16" hidden="1">#REF!</definedName>
    <definedName name="BExMQFLC51WC0ZQ3ISX3C0WWY8ON" localSheetId="5" hidden="1">#REF!</definedName>
    <definedName name="BExMQFLC51WC0ZQ3ISX3C0WWY8ON" localSheetId="8" hidden="1">#REF!</definedName>
    <definedName name="BExMQFLC51WC0ZQ3ISX3C0WWY8ON" localSheetId="17" hidden="1">#REF!</definedName>
    <definedName name="BExMQFLC51WC0ZQ3ISX3C0WWY8ON" localSheetId="6" hidden="1">#REF!</definedName>
    <definedName name="BExMQFLC51WC0ZQ3ISX3C0WWY8ON" localSheetId="1" hidden="1">#REF!</definedName>
    <definedName name="BExMQFLC51WC0ZQ3ISX3C0WWY8ON" localSheetId="12" hidden="1">#REF!</definedName>
    <definedName name="BExMQFLC51WC0ZQ3ISX3C0WWY8ON" localSheetId="4" hidden="1">#REF!</definedName>
    <definedName name="BExMQFLC51WC0ZQ3ISX3C0WWY8ON" localSheetId="13" hidden="1">#REF!</definedName>
    <definedName name="BExMQFLC51WC0ZQ3ISX3C0WWY8ON" localSheetId="18" hidden="1">#REF!</definedName>
    <definedName name="BExMQFLC51WC0ZQ3ISX3C0WWY8ON" hidden="1">#REF!</definedName>
    <definedName name="BExMQGXSLPT4A6N47LE6FBVHWBOF" hidden="1">'[2]Reco Sheet for Fcast'!$F$6:$G$6</definedName>
    <definedName name="BExMQSBR7PL4KLB1Q4961QO45Y4G" hidden="1">'[2]Reco Sheet for Fcast'!$F$10:$G$10</definedName>
    <definedName name="BExMR1MA4I1X77714ZEPUVC8W398" hidden="1">'[2]Reco Sheet for Fcast'!$F$9:$G$9</definedName>
    <definedName name="BExMR8YQHA7N77HGHY4Y6R30I3XT" hidden="1">'[2]Reco Sheet for Fcast'!$F$10:$G$10</definedName>
    <definedName name="BExMRENOIARWRYOIVPDIEBVNRDO7" hidden="1">'[2]Reco Sheet for Fcast'!$G$2</definedName>
    <definedName name="BExMRJGBMBQR02EUGWJB4OYWVQPC" hidden="1">'[2]Reco Sheet for Fcast'!$F$15:$AI$18</definedName>
    <definedName name="BExMRKSTP0XVW3NVUMLECR8PG3SF" localSheetId="3" hidden="1">#REF!</definedName>
    <definedName name="BExMRKSTP0XVW3NVUMLECR8PG3SF" localSheetId="10" hidden="1">#REF!</definedName>
    <definedName name="BExMRKSTP0XVW3NVUMLECR8PG3SF" localSheetId="9" hidden="1">#REF!</definedName>
    <definedName name="BExMRKSTP0XVW3NVUMLECR8PG3SF" localSheetId="14" hidden="1">#REF!</definedName>
    <definedName name="BExMRKSTP0XVW3NVUMLECR8PG3SF" localSheetId="16" hidden="1">#REF!</definedName>
    <definedName name="BExMRKSTP0XVW3NVUMLECR8PG3SF" localSheetId="5" hidden="1">#REF!</definedName>
    <definedName name="BExMRKSTP0XVW3NVUMLECR8PG3SF" localSheetId="8" hidden="1">#REF!</definedName>
    <definedName name="BExMRKSTP0XVW3NVUMLECR8PG3SF" localSheetId="17" hidden="1">#REF!</definedName>
    <definedName name="BExMRKSTP0XVW3NVUMLECR8PG3SF" localSheetId="6" hidden="1">#REF!</definedName>
    <definedName name="BExMRKSTP0XVW3NVUMLECR8PG3SF" localSheetId="1" hidden="1">#REF!</definedName>
    <definedName name="BExMRKSTP0XVW3NVUMLECR8PG3SF" localSheetId="12" hidden="1">#REF!</definedName>
    <definedName name="BExMRKSTP0XVW3NVUMLECR8PG3SF" localSheetId="4" hidden="1">#REF!</definedName>
    <definedName name="BExMRKSTP0XVW3NVUMLECR8PG3SF" localSheetId="13" hidden="1">#REF!</definedName>
    <definedName name="BExMRKSTP0XVW3NVUMLECR8PG3SF" localSheetId="18" hidden="1">#REF!</definedName>
    <definedName name="BExMRKSTP0XVW3NVUMLECR8PG3SF" hidden="1">#REF!</definedName>
    <definedName name="BExMRRJNUMGRSDD5GGKKGEIZ6FTS" hidden="1">'[2]Reco Sheet for Fcast'!$I$10:$J$10</definedName>
    <definedName name="BExMRU3ACIU0RD2BNWO55LH5U2BR" hidden="1">'[2]Reco Sheet for Fcast'!$F$15</definedName>
    <definedName name="BExMRYVXZYRCNM005S74K8KVJXSW" hidden="1">'[4]Bud Mth'!$F$8:$G$8</definedName>
    <definedName name="BExMSQRCC40AP8BDUPL2I2DNC210" hidden="1">'[2]Reco Sheet for Fcast'!$I$6:$J$6</definedName>
    <definedName name="BExMTLXHZ9H4QYDQ0VMHUXWSVD3Q" hidden="1">'[2]Reco Sheet for Fcast'!$F$10:$G$10</definedName>
    <definedName name="BExO4J9LR712G00TVA82VNTG8O7H" hidden="1">'[2]Reco Sheet for Fcast'!$F$10:$G$10</definedName>
    <definedName name="BExO55G2KVZ7MIJ30N827CLH0I2A" hidden="1">'[2]Reco Sheet for Fcast'!$F$8:$G$8</definedName>
    <definedName name="BExO5A8PZD9EUHC5CMPU6N3SQ15L" hidden="1">'[2]Reco Sheet for Fcast'!$I$7:$J$7</definedName>
    <definedName name="BExO5TQ079AHR967WGJYSR4QAE4R" localSheetId="3" hidden="1">#REF!</definedName>
    <definedName name="BExO5TQ079AHR967WGJYSR4QAE4R" localSheetId="10" hidden="1">#REF!</definedName>
    <definedName name="BExO5TQ079AHR967WGJYSR4QAE4R" localSheetId="9" hidden="1">#REF!</definedName>
    <definedName name="BExO5TQ079AHR967WGJYSR4QAE4R" localSheetId="14" hidden="1">#REF!</definedName>
    <definedName name="BExO5TQ079AHR967WGJYSR4QAE4R" localSheetId="16" hidden="1">#REF!</definedName>
    <definedName name="BExO5TQ079AHR967WGJYSR4QAE4R" localSheetId="5" hidden="1">#REF!</definedName>
    <definedName name="BExO5TQ079AHR967WGJYSR4QAE4R" localSheetId="8" hidden="1">#REF!</definedName>
    <definedName name="BExO5TQ079AHR967WGJYSR4QAE4R" localSheetId="17" hidden="1">#REF!</definedName>
    <definedName name="BExO5TQ079AHR967WGJYSR4QAE4R" localSheetId="6" hidden="1">#REF!</definedName>
    <definedName name="BExO5TQ079AHR967WGJYSR4QAE4R" localSheetId="1" hidden="1">#REF!</definedName>
    <definedName name="BExO5TQ079AHR967WGJYSR4QAE4R" localSheetId="12" hidden="1">#REF!</definedName>
    <definedName name="BExO5TQ079AHR967WGJYSR4QAE4R" localSheetId="4" hidden="1">#REF!</definedName>
    <definedName name="BExO5TQ079AHR967WGJYSR4QAE4R" localSheetId="13" hidden="1">#REF!</definedName>
    <definedName name="BExO5TQ079AHR967WGJYSR4QAE4R" localSheetId="18" hidden="1">#REF!</definedName>
    <definedName name="BExO5TQ079AHR967WGJYSR4QAE4R" hidden="1">#REF!</definedName>
    <definedName name="BExO5XMAHL7CY3X0B1OPKZ28DCJ5" hidden="1">'[2]Reco Sheet for Fcast'!$G$2</definedName>
    <definedName name="BExO66LZJKY4PTQVREELI6POS4AY" hidden="1">'[2]Reco Sheet for Fcast'!$H$2:$I$2</definedName>
    <definedName name="BExO6A7G3T6F15S63S1OQ24SFQJH" localSheetId="3" hidden="1">'[5]Capital orders'!#REF!</definedName>
    <definedName name="BExO6A7G3T6F15S63S1OQ24SFQJH" localSheetId="10" hidden="1">'[5]Capital orders'!#REF!</definedName>
    <definedName name="BExO6A7G3T6F15S63S1OQ24SFQJH" localSheetId="9" hidden="1">'[5]Capital orders'!#REF!</definedName>
    <definedName name="BExO6A7G3T6F15S63S1OQ24SFQJH" localSheetId="14" hidden="1">'[5]Capital orders'!#REF!</definedName>
    <definedName name="BExO6A7G3T6F15S63S1OQ24SFQJH" localSheetId="16" hidden="1">'[5]Capital orders'!#REF!</definedName>
    <definedName name="BExO6A7G3T6F15S63S1OQ24SFQJH" localSheetId="5" hidden="1">'[5]Capital orders'!#REF!</definedName>
    <definedName name="BExO6A7G3T6F15S63S1OQ24SFQJH" localSheetId="8" hidden="1">'[5]Capital orders'!#REF!</definedName>
    <definedName name="BExO6A7G3T6F15S63S1OQ24SFQJH" localSheetId="17" hidden="1">'[5]Capital orders'!#REF!</definedName>
    <definedName name="BExO6A7G3T6F15S63S1OQ24SFQJH" localSheetId="6" hidden="1">'[5]Capital orders'!#REF!</definedName>
    <definedName name="BExO6A7G3T6F15S63S1OQ24SFQJH" localSheetId="1" hidden="1">'[5]Capital orders'!#REF!</definedName>
    <definedName name="BExO6A7G3T6F15S63S1OQ24SFQJH" localSheetId="12" hidden="1">'[5]Capital orders'!#REF!</definedName>
    <definedName name="BExO6A7G3T6F15S63S1OQ24SFQJH" localSheetId="4" hidden="1">'[5]Capital orders'!#REF!</definedName>
    <definedName name="BExO6A7G3T6F15S63S1OQ24SFQJH" localSheetId="13" hidden="1">'[5]Capital orders'!#REF!</definedName>
    <definedName name="BExO6A7G3T6F15S63S1OQ24SFQJH" localSheetId="18" hidden="1">'[5]Capital orders'!#REF!</definedName>
    <definedName name="BExO6A7G3T6F15S63S1OQ24SFQJH" hidden="1">'[5]Capital orders'!#REF!</definedName>
    <definedName name="BExO6LLHCYTF7CIVHKAO0NMET14Q" hidden="1">'[2]Reco Sheet for Fcast'!$I$6:$J$6</definedName>
    <definedName name="BExO764GVLC6R6LREFVX7QYWT3RE" localSheetId="3" hidden="1">'[5]Capital orders'!#REF!</definedName>
    <definedName name="BExO764GVLC6R6LREFVX7QYWT3RE" localSheetId="10" hidden="1">'[5]Capital orders'!#REF!</definedName>
    <definedName name="BExO764GVLC6R6LREFVX7QYWT3RE" localSheetId="9" hidden="1">'[5]Capital orders'!#REF!</definedName>
    <definedName name="BExO764GVLC6R6LREFVX7QYWT3RE" localSheetId="14" hidden="1">'[5]Capital orders'!#REF!</definedName>
    <definedName name="BExO764GVLC6R6LREFVX7QYWT3RE" localSheetId="16" hidden="1">'[5]Capital orders'!#REF!</definedName>
    <definedName name="BExO764GVLC6R6LREFVX7QYWT3RE" localSheetId="5" hidden="1">'[5]Capital orders'!#REF!</definedName>
    <definedName name="BExO764GVLC6R6LREFVX7QYWT3RE" localSheetId="8" hidden="1">'[5]Capital orders'!#REF!</definedName>
    <definedName name="BExO764GVLC6R6LREFVX7QYWT3RE" localSheetId="17" hidden="1">'[5]Capital orders'!#REF!</definedName>
    <definedName name="BExO764GVLC6R6LREFVX7QYWT3RE" localSheetId="6" hidden="1">'[5]Capital orders'!#REF!</definedName>
    <definedName name="BExO764GVLC6R6LREFVX7QYWT3RE" localSheetId="1" hidden="1">'[5]Capital orders'!#REF!</definedName>
    <definedName name="BExO764GVLC6R6LREFVX7QYWT3RE" localSheetId="12" hidden="1">'[5]Capital orders'!#REF!</definedName>
    <definedName name="BExO764GVLC6R6LREFVX7QYWT3RE" localSheetId="4" hidden="1">'[5]Capital orders'!#REF!</definedName>
    <definedName name="BExO764GVLC6R6LREFVX7QYWT3RE" localSheetId="13" hidden="1">'[5]Capital orders'!#REF!</definedName>
    <definedName name="BExO764GVLC6R6LREFVX7QYWT3RE" localSheetId="18" hidden="1">'[5]Capital orders'!#REF!</definedName>
    <definedName name="BExO764GVLC6R6LREFVX7QYWT3RE" hidden="1">'[5]Capital orders'!#REF!</definedName>
    <definedName name="BExO7L9A53V0L5FUS0PQUBG4XS0R" localSheetId="3" hidden="1">#REF!</definedName>
    <definedName name="BExO7L9A53V0L5FUS0PQUBG4XS0R" localSheetId="10" hidden="1">#REF!</definedName>
    <definedName name="BExO7L9A53V0L5FUS0PQUBG4XS0R" localSheetId="9" hidden="1">#REF!</definedName>
    <definedName name="BExO7L9A53V0L5FUS0PQUBG4XS0R" localSheetId="14" hidden="1">#REF!</definedName>
    <definedName name="BExO7L9A53V0L5FUS0PQUBG4XS0R" localSheetId="16" hidden="1">#REF!</definedName>
    <definedName name="BExO7L9A53V0L5FUS0PQUBG4XS0R" localSheetId="5" hidden="1">#REF!</definedName>
    <definedName name="BExO7L9A53V0L5FUS0PQUBG4XS0R" localSheetId="8" hidden="1">#REF!</definedName>
    <definedName name="BExO7L9A53V0L5FUS0PQUBG4XS0R" localSheetId="17" hidden="1">#REF!</definedName>
    <definedName name="BExO7L9A53V0L5FUS0PQUBG4XS0R" localSheetId="6" hidden="1">#REF!</definedName>
    <definedName name="BExO7L9A53V0L5FUS0PQUBG4XS0R" localSheetId="1" hidden="1">#REF!</definedName>
    <definedName name="BExO7L9A53V0L5FUS0PQUBG4XS0R" localSheetId="12" hidden="1">#REF!</definedName>
    <definedName name="BExO7L9A53V0L5FUS0PQUBG4XS0R" localSheetId="4" hidden="1">#REF!</definedName>
    <definedName name="BExO7L9A53V0L5FUS0PQUBG4XS0R" localSheetId="13" hidden="1">#REF!</definedName>
    <definedName name="BExO7L9A53V0L5FUS0PQUBG4XS0R" localSheetId="18" hidden="1">#REF!</definedName>
    <definedName name="BExO7L9A53V0L5FUS0PQUBG4XS0R" hidden="1">#REF!</definedName>
    <definedName name="BExO7OUQS3XTUQ2LDKGQ8AAQ3OJJ" hidden="1">'[2]Reco Sheet for Fcast'!$F$6:$G$6</definedName>
    <definedName name="BExO7VQWA7I6SZNHMVM6QHEOPT7N" localSheetId="3" hidden="1">#REF!</definedName>
    <definedName name="BExO7VQWA7I6SZNHMVM6QHEOPT7N" localSheetId="10" hidden="1">#REF!</definedName>
    <definedName name="BExO7VQWA7I6SZNHMVM6QHEOPT7N" localSheetId="9" hidden="1">#REF!</definedName>
    <definedName name="BExO7VQWA7I6SZNHMVM6QHEOPT7N" localSheetId="14" hidden="1">#REF!</definedName>
    <definedName name="BExO7VQWA7I6SZNHMVM6QHEOPT7N" localSheetId="16" hidden="1">#REF!</definedName>
    <definedName name="BExO7VQWA7I6SZNHMVM6QHEOPT7N" localSheetId="5" hidden="1">#REF!</definedName>
    <definedName name="BExO7VQWA7I6SZNHMVM6QHEOPT7N" localSheetId="8" hidden="1">#REF!</definedName>
    <definedName name="BExO7VQWA7I6SZNHMVM6QHEOPT7N" localSheetId="17" hidden="1">#REF!</definedName>
    <definedName name="BExO7VQWA7I6SZNHMVM6QHEOPT7N" localSheetId="6" hidden="1">#REF!</definedName>
    <definedName name="BExO7VQWA7I6SZNHMVM6QHEOPT7N" localSheetId="1" hidden="1">#REF!</definedName>
    <definedName name="BExO7VQWA7I6SZNHMVM6QHEOPT7N" localSheetId="12" hidden="1">#REF!</definedName>
    <definedName name="BExO7VQWA7I6SZNHMVM6QHEOPT7N" localSheetId="4" hidden="1">#REF!</definedName>
    <definedName name="BExO7VQWA7I6SZNHMVM6QHEOPT7N" localSheetId="13" hidden="1">#REF!</definedName>
    <definedName name="BExO7VQWA7I6SZNHMVM6QHEOPT7N" localSheetId="18" hidden="1">#REF!</definedName>
    <definedName name="BExO7VQWA7I6SZNHMVM6QHEOPT7N" hidden="1">#REF!</definedName>
    <definedName name="BExO85HMYXZJ7SONWBKKIAXMCI3C" hidden="1">'[2]Reco Sheet for Fcast'!$F$10:$G$10</definedName>
    <definedName name="BExO863922O4PBGQMUNEQKGN3K96" hidden="1">'[2]Reco Sheet for Fcast'!$F$7:$G$7</definedName>
    <definedName name="BExO89ZCBQDFNQMXBL81B6NYT5U3" localSheetId="3" hidden="1">#REF!</definedName>
    <definedName name="BExO89ZCBQDFNQMXBL81B6NYT5U3" localSheetId="10" hidden="1">#REF!</definedName>
    <definedName name="BExO89ZCBQDFNQMXBL81B6NYT5U3" localSheetId="9" hidden="1">#REF!</definedName>
    <definedName name="BExO89ZCBQDFNQMXBL81B6NYT5U3" localSheetId="14" hidden="1">#REF!</definedName>
    <definedName name="BExO89ZCBQDFNQMXBL81B6NYT5U3" localSheetId="16" hidden="1">#REF!</definedName>
    <definedName name="BExO89ZCBQDFNQMXBL81B6NYT5U3" localSheetId="5" hidden="1">#REF!</definedName>
    <definedName name="BExO89ZCBQDFNQMXBL81B6NYT5U3" localSheetId="8" hidden="1">#REF!</definedName>
    <definedName name="BExO89ZCBQDFNQMXBL81B6NYT5U3" localSheetId="17" hidden="1">#REF!</definedName>
    <definedName name="BExO89ZCBQDFNQMXBL81B6NYT5U3" localSheetId="6" hidden="1">#REF!</definedName>
    <definedName name="BExO89ZCBQDFNQMXBL81B6NYT5U3" localSheetId="1" hidden="1">#REF!</definedName>
    <definedName name="BExO89ZCBQDFNQMXBL81B6NYT5U3" localSheetId="12" hidden="1">#REF!</definedName>
    <definedName name="BExO89ZCBQDFNQMXBL81B6NYT5U3" localSheetId="4" hidden="1">#REF!</definedName>
    <definedName name="BExO89ZCBQDFNQMXBL81B6NYT5U3" localSheetId="13" hidden="1">#REF!</definedName>
    <definedName name="BExO89ZCBQDFNQMXBL81B6NYT5U3" localSheetId="18" hidden="1">#REF!</definedName>
    <definedName name="BExO89ZCBQDFNQMXBL81B6NYT5U3" hidden="1">#REF!</definedName>
    <definedName name="BExO89ZIOXN0HOKHY24F7HDZ87UT" hidden="1">'[2]Reco Sheet for Fcast'!$F$11:$G$11</definedName>
    <definedName name="BExO8A4S3VKZ6N6VX4CXOWCPKHWC" localSheetId="3" hidden="1">#REF!</definedName>
    <definedName name="BExO8A4S3VKZ6N6VX4CXOWCPKHWC" localSheetId="10" hidden="1">#REF!</definedName>
    <definedName name="BExO8A4S3VKZ6N6VX4CXOWCPKHWC" localSheetId="9" hidden="1">#REF!</definedName>
    <definedName name="BExO8A4S3VKZ6N6VX4CXOWCPKHWC" localSheetId="14" hidden="1">#REF!</definedName>
    <definedName name="BExO8A4S3VKZ6N6VX4CXOWCPKHWC" localSheetId="16" hidden="1">#REF!</definedName>
    <definedName name="BExO8A4S3VKZ6N6VX4CXOWCPKHWC" localSheetId="5" hidden="1">#REF!</definedName>
    <definedName name="BExO8A4S3VKZ6N6VX4CXOWCPKHWC" localSheetId="8" hidden="1">#REF!</definedName>
    <definedName name="BExO8A4S3VKZ6N6VX4CXOWCPKHWC" localSheetId="17" hidden="1">#REF!</definedName>
    <definedName name="BExO8A4S3VKZ6N6VX4CXOWCPKHWC" localSheetId="6" hidden="1">#REF!</definedName>
    <definedName name="BExO8A4S3VKZ6N6VX4CXOWCPKHWC" localSheetId="1" hidden="1">#REF!</definedName>
    <definedName name="BExO8A4S3VKZ6N6VX4CXOWCPKHWC" localSheetId="12" hidden="1">#REF!</definedName>
    <definedName name="BExO8A4S3VKZ6N6VX4CXOWCPKHWC" localSheetId="4" hidden="1">#REF!</definedName>
    <definedName name="BExO8A4S3VKZ6N6VX4CXOWCPKHWC" localSheetId="13" hidden="1">#REF!</definedName>
    <definedName name="BExO8A4S3VKZ6N6VX4CXOWCPKHWC" localSheetId="18" hidden="1">#REF!</definedName>
    <definedName name="BExO8A4S3VKZ6N6VX4CXOWCPKHWC" hidden="1">#REF!</definedName>
    <definedName name="BExO8CDTBCABLEUD6PE2UM2EZ6C4" hidden="1">'[2]Reco Sheet for Fcast'!$I$6:$J$6</definedName>
    <definedName name="BExO8UTAGQWDBQZEEF4HUNMLQCVU" hidden="1">'[2]Reco Sheet for Fcast'!$H$2:$I$2</definedName>
    <definedName name="BExO937E20IHMGQOZMECL3VZC7OX" hidden="1">'[2]Reco Sheet for Fcast'!$F$15</definedName>
    <definedName name="BExO94UTJKQQ7TJTTJRTSR70YVJC" hidden="1">'[2]Reco Sheet for Fcast'!$F$9:$G$9</definedName>
    <definedName name="BExO9I1E64ENA8Z42JI2J81DKZ8T" localSheetId="3" hidden="1">#REF!</definedName>
    <definedName name="BExO9I1E64ENA8Z42JI2J81DKZ8T" localSheetId="10" hidden="1">#REF!</definedName>
    <definedName name="BExO9I1E64ENA8Z42JI2J81DKZ8T" localSheetId="9" hidden="1">#REF!</definedName>
    <definedName name="BExO9I1E64ENA8Z42JI2J81DKZ8T" localSheetId="14" hidden="1">#REF!</definedName>
    <definedName name="BExO9I1E64ENA8Z42JI2J81DKZ8T" localSheetId="16" hidden="1">#REF!</definedName>
    <definedName name="BExO9I1E64ENA8Z42JI2J81DKZ8T" localSheetId="5" hidden="1">#REF!</definedName>
    <definedName name="BExO9I1E64ENA8Z42JI2J81DKZ8T" localSheetId="8" hidden="1">#REF!</definedName>
    <definedName name="BExO9I1E64ENA8Z42JI2J81DKZ8T" localSheetId="17" hidden="1">#REF!</definedName>
    <definedName name="BExO9I1E64ENA8Z42JI2J81DKZ8T" localSheetId="6" hidden="1">#REF!</definedName>
    <definedName name="BExO9I1E64ENA8Z42JI2J81DKZ8T" localSheetId="1" hidden="1">#REF!</definedName>
    <definedName name="BExO9I1E64ENA8Z42JI2J81DKZ8T" localSheetId="12" hidden="1">#REF!</definedName>
    <definedName name="BExO9I1E64ENA8Z42JI2J81DKZ8T" localSheetId="4" hidden="1">#REF!</definedName>
    <definedName name="BExO9I1E64ENA8Z42JI2J81DKZ8T" localSheetId="13" hidden="1">#REF!</definedName>
    <definedName name="BExO9I1E64ENA8Z42JI2J81DKZ8T" localSheetId="18" hidden="1">#REF!</definedName>
    <definedName name="BExO9I1E64ENA8Z42JI2J81DKZ8T" hidden="1">#REF!</definedName>
    <definedName name="BExO9J3A438976RXIUX5U9SU5T55" hidden="1">'[2]Reco Sheet for Fcast'!$K$2</definedName>
    <definedName name="BExO9RS5RXFJ1911HL3CCK6M74EP" hidden="1">'[2]Reco Sheet for Fcast'!$I$8:$J$8</definedName>
    <definedName name="BExO9SDRI1M6KMHXSG3AE5L0F2U3" hidden="1">'[2]Reco Sheet for Fcast'!$F$15</definedName>
    <definedName name="BExO9U100URQWDC51QHO5CELT91P" localSheetId="3" hidden="1">#REF!</definedName>
    <definedName name="BExO9U100URQWDC51QHO5CELT91P" localSheetId="10" hidden="1">#REF!</definedName>
    <definedName name="BExO9U100URQWDC51QHO5CELT91P" localSheetId="9" hidden="1">#REF!</definedName>
    <definedName name="BExO9U100URQWDC51QHO5CELT91P" localSheetId="14" hidden="1">#REF!</definedName>
    <definedName name="BExO9U100URQWDC51QHO5CELT91P" localSheetId="16" hidden="1">#REF!</definedName>
    <definedName name="BExO9U100URQWDC51QHO5CELT91P" localSheetId="5" hidden="1">#REF!</definedName>
    <definedName name="BExO9U100URQWDC51QHO5CELT91P" localSheetId="8" hidden="1">#REF!</definedName>
    <definedName name="BExO9U100URQWDC51QHO5CELT91P" localSheetId="17" hidden="1">#REF!</definedName>
    <definedName name="BExO9U100URQWDC51QHO5CELT91P" localSheetId="6" hidden="1">#REF!</definedName>
    <definedName name="BExO9U100URQWDC51QHO5CELT91P" localSheetId="1" hidden="1">#REF!</definedName>
    <definedName name="BExO9U100URQWDC51QHO5CELT91P" localSheetId="12" hidden="1">#REF!</definedName>
    <definedName name="BExO9U100URQWDC51QHO5CELT91P" localSheetId="4" hidden="1">#REF!</definedName>
    <definedName name="BExO9U100URQWDC51QHO5CELT91P" localSheetId="13" hidden="1">#REF!</definedName>
    <definedName name="BExO9U100URQWDC51QHO5CELT91P" localSheetId="18" hidden="1">#REF!</definedName>
    <definedName name="BExO9U100URQWDC51QHO5CELT91P" hidden="1">#REF!</definedName>
    <definedName name="BExO9V2U2YXAY904GYYGU6TD8Y7M" hidden="1">'[2]Reco Sheet for Fcast'!$F$7:$G$7</definedName>
    <definedName name="BExOA3M8QPKLDQSMPYFUCAQJNK70" hidden="1">'[2]Reco Sheet for Fcast'!$F$7:$G$7</definedName>
    <definedName name="BExOAFR4YY8GPWAZ4GI5AYC2OHJ4" localSheetId="3" hidden="1">#REF!</definedName>
    <definedName name="BExOAFR4YY8GPWAZ4GI5AYC2OHJ4" localSheetId="10" hidden="1">#REF!</definedName>
    <definedName name="BExOAFR4YY8GPWAZ4GI5AYC2OHJ4" localSheetId="9" hidden="1">#REF!</definedName>
    <definedName name="BExOAFR4YY8GPWAZ4GI5AYC2OHJ4" localSheetId="14" hidden="1">#REF!</definedName>
    <definedName name="BExOAFR4YY8GPWAZ4GI5AYC2OHJ4" localSheetId="16" hidden="1">#REF!</definedName>
    <definedName name="BExOAFR4YY8GPWAZ4GI5AYC2OHJ4" localSheetId="5" hidden="1">#REF!</definedName>
    <definedName name="BExOAFR4YY8GPWAZ4GI5AYC2OHJ4" localSheetId="8" hidden="1">#REF!</definedName>
    <definedName name="BExOAFR4YY8GPWAZ4GI5AYC2OHJ4" localSheetId="17" hidden="1">#REF!</definedName>
    <definedName name="BExOAFR4YY8GPWAZ4GI5AYC2OHJ4" localSheetId="6" hidden="1">#REF!</definedName>
    <definedName name="BExOAFR4YY8GPWAZ4GI5AYC2OHJ4" localSheetId="1" hidden="1">#REF!</definedName>
    <definedName name="BExOAFR4YY8GPWAZ4GI5AYC2OHJ4" localSheetId="12" hidden="1">#REF!</definedName>
    <definedName name="BExOAFR4YY8GPWAZ4GI5AYC2OHJ4" localSheetId="4" hidden="1">#REF!</definedName>
    <definedName name="BExOAFR4YY8GPWAZ4GI5AYC2OHJ4" localSheetId="13" hidden="1">#REF!</definedName>
    <definedName name="BExOAFR4YY8GPWAZ4GI5AYC2OHJ4" localSheetId="18" hidden="1">#REF!</definedName>
    <definedName name="BExOAFR4YY8GPWAZ4GI5AYC2OHJ4" hidden="1">#REF!</definedName>
    <definedName name="BExOAQ3GKCT7YZW1EMVU3EILSZL2" hidden="1">'[2]Reco Sheet for Fcast'!$F$9:$G$9</definedName>
    <definedName name="BExOAYHKZA3G2T1MI7GUW1LKI4SY" localSheetId="3" hidden="1">#REF!</definedName>
    <definedName name="BExOAYHKZA3G2T1MI7GUW1LKI4SY" localSheetId="10" hidden="1">#REF!</definedName>
    <definedName name="BExOAYHKZA3G2T1MI7GUW1LKI4SY" localSheetId="9" hidden="1">#REF!</definedName>
    <definedName name="BExOAYHKZA3G2T1MI7GUW1LKI4SY" localSheetId="14" hidden="1">#REF!</definedName>
    <definedName name="BExOAYHKZA3G2T1MI7GUW1LKI4SY" localSheetId="16" hidden="1">#REF!</definedName>
    <definedName name="BExOAYHKZA3G2T1MI7GUW1LKI4SY" localSheetId="5" hidden="1">#REF!</definedName>
    <definedName name="BExOAYHKZA3G2T1MI7GUW1LKI4SY" localSheetId="8" hidden="1">#REF!</definedName>
    <definedName name="BExOAYHKZA3G2T1MI7GUW1LKI4SY" localSheetId="17" hidden="1">#REF!</definedName>
    <definedName name="BExOAYHKZA3G2T1MI7GUW1LKI4SY" localSheetId="6" hidden="1">#REF!</definedName>
    <definedName name="BExOAYHKZA3G2T1MI7GUW1LKI4SY" localSheetId="1" hidden="1">#REF!</definedName>
    <definedName name="BExOAYHKZA3G2T1MI7GUW1LKI4SY" localSheetId="12" hidden="1">#REF!</definedName>
    <definedName name="BExOAYHKZA3G2T1MI7GUW1LKI4SY" localSheetId="4" hidden="1">#REF!</definedName>
    <definedName name="BExOAYHKZA3G2T1MI7GUW1LKI4SY" localSheetId="13" hidden="1">#REF!</definedName>
    <definedName name="BExOAYHKZA3G2T1MI7GUW1LKI4SY" localSheetId="18" hidden="1">#REF!</definedName>
    <definedName name="BExOAYHKZA3G2T1MI7GUW1LKI4SY" hidden="1">#REF!</definedName>
    <definedName name="BExOB94K8OJ8QZ4BXB2DJG5VONNA" localSheetId="3" hidden="1">#REF!</definedName>
    <definedName name="BExOB94K8OJ8QZ4BXB2DJG5VONNA" localSheetId="10" hidden="1">#REF!</definedName>
    <definedName name="BExOB94K8OJ8QZ4BXB2DJG5VONNA" localSheetId="9" hidden="1">#REF!</definedName>
    <definedName name="BExOB94K8OJ8QZ4BXB2DJG5VONNA" localSheetId="14" hidden="1">#REF!</definedName>
    <definedName name="BExOB94K8OJ8QZ4BXB2DJG5VONNA" localSheetId="16" hidden="1">#REF!</definedName>
    <definedName name="BExOB94K8OJ8QZ4BXB2DJG5VONNA" localSheetId="5" hidden="1">#REF!</definedName>
    <definedName name="BExOB94K8OJ8QZ4BXB2DJG5VONNA" localSheetId="8" hidden="1">#REF!</definedName>
    <definedName name="BExOB94K8OJ8QZ4BXB2DJG5VONNA" localSheetId="17" hidden="1">#REF!</definedName>
    <definedName name="BExOB94K8OJ8QZ4BXB2DJG5VONNA" localSheetId="6" hidden="1">#REF!</definedName>
    <definedName name="BExOB94K8OJ8QZ4BXB2DJG5VONNA" localSheetId="1" hidden="1">#REF!</definedName>
    <definedName name="BExOB94K8OJ8QZ4BXB2DJG5VONNA" localSheetId="12" hidden="1">#REF!</definedName>
    <definedName name="BExOB94K8OJ8QZ4BXB2DJG5VONNA" localSheetId="4" hidden="1">#REF!</definedName>
    <definedName name="BExOB94K8OJ8QZ4BXB2DJG5VONNA" localSheetId="13" hidden="1">#REF!</definedName>
    <definedName name="BExOB94K8OJ8QZ4BXB2DJG5VONNA" localSheetId="18" hidden="1">#REF!</definedName>
    <definedName name="BExOB94K8OJ8QZ4BXB2DJG5VONNA" hidden="1">#REF!</definedName>
    <definedName name="BExOB9KT2THGV4SPLDVFTFXS4B14" hidden="1">'[2]Reco Sheet for Fcast'!$F$8:$G$8</definedName>
    <definedName name="BExOBARY8ORR3FTR16NG5BCOPOIX" localSheetId="3" hidden="1">#REF!</definedName>
    <definedName name="BExOBARY8ORR3FTR16NG5BCOPOIX" localSheetId="10" hidden="1">#REF!</definedName>
    <definedName name="BExOBARY8ORR3FTR16NG5BCOPOIX" localSheetId="9" hidden="1">#REF!</definedName>
    <definedName name="BExOBARY8ORR3FTR16NG5BCOPOIX" localSheetId="14" hidden="1">#REF!</definedName>
    <definedName name="BExOBARY8ORR3FTR16NG5BCOPOIX" localSheetId="16" hidden="1">#REF!</definedName>
    <definedName name="BExOBARY8ORR3FTR16NG5BCOPOIX" localSheetId="5" hidden="1">#REF!</definedName>
    <definedName name="BExOBARY8ORR3FTR16NG5BCOPOIX" localSheetId="8" hidden="1">#REF!</definedName>
    <definedName name="BExOBARY8ORR3FTR16NG5BCOPOIX" localSheetId="17" hidden="1">#REF!</definedName>
    <definedName name="BExOBARY8ORR3FTR16NG5BCOPOIX" localSheetId="6" hidden="1">#REF!</definedName>
    <definedName name="BExOBARY8ORR3FTR16NG5BCOPOIX" localSheetId="1" hidden="1">#REF!</definedName>
    <definedName name="BExOBARY8ORR3FTR16NG5BCOPOIX" localSheetId="12" hidden="1">#REF!</definedName>
    <definedName name="BExOBARY8ORR3FTR16NG5BCOPOIX" localSheetId="4" hidden="1">#REF!</definedName>
    <definedName name="BExOBARY8ORR3FTR16NG5BCOPOIX" localSheetId="13" hidden="1">#REF!</definedName>
    <definedName name="BExOBARY8ORR3FTR16NG5BCOPOIX" localSheetId="18" hidden="1">#REF!</definedName>
    <definedName name="BExOBARY8ORR3FTR16NG5BCOPOIX" hidden="1">#REF!</definedName>
    <definedName name="BExOBEZ0IE2WBEYY3D3CMRI72N1K" hidden="1">'[2]Reco Sheet for Fcast'!$F$15</definedName>
    <definedName name="BExOBIPU8760ITY0C8N27XZ3KWEF" hidden="1">'[2]Reco Sheet for Fcast'!$G$2</definedName>
    <definedName name="BExOBM0I5L0MZ1G4H9MGMD87SBMZ" hidden="1">'[2]Reco Sheet for Fcast'!$F$7:$G$7</definedName>
    <definedName name="BExOBOUXMP88KJY2BX2JLUJH5N0K" hidden="1">'[2]Reco Sheet for Fcast'!$F$6:$G$6</definedName>
    <definedName name="BExOBP0FKQ4SVR59FB48UNLKCOR6" localSheetId="3" hidden="1">'[3]AMI P &amp; L'!#REF!</definedName>
    <definedName name="BExOBP0FKQ4SVR59FB48UNLKCOR6" localSheetId="10" hidden="1">'[3]AMI P &amp; L'!#REF!</definedName>
    <definedName name="BExOBP0FKQ4SVR59FB48UNLKCOR6" localSheetId="9" hidden="1">'[3]AMI P &amp; L'!#REF!</definedName>
    <definedName name="BExOBP0FKQ4SVR59FB48UNLKCOR6" localSheetId="14" hidden="1">'[3]AMI P &amp; L'!#REF!</definedName>
    <definedName name="BExOBP0FKQ4SVR59FB48UNLKCOR6" localSheetId="16" hidden="1">'[3]AMI P &amp; L'!#REF!</definedName>
    <definedName name="BExOBP0FKQ4SVR59FB48UNLKCOR6" localSheetId="5" hidden="1">'[3]AMI P &amp; L'!#REF!</definedName>
    <definedName name="BExOBP0FKQ4SVR59FB48UNLKCOR6" localSheetId="8" hidden="1">'[3]AMI P &amp; L'!#REF!</definedName>
    <definedName name="BExOBP0FKQ4SVR59FB48UNLKCOR6" localSheetId="17" hidden="1">'[3]AMI P &amp; L'!#REF!</definedName>
    <definedName name="BExOBP0FKQ4SVR59FB48UNLKCOR6" localSheetId="6" hidden="1">'[3]AMI P &amp; L'!#REF!</definedName>
    <definedName name="BExOBP0FKQ4SVR59FB48UNLKCOR6" localSheetId="1" hidden="1">'[3]AMI P &amp; L'!#REF!</definedName>
    <definedName name="BExOBP0FKQ4SVR59FB48UNLKCOR6" localSheetId="12" hidden="1">'[3]AMI P &amp; L'!#REF!</definedName>
    <definedName name="BExOBP0FKQ4SVR59FB48UNLKCOR6" localSheetId="4" hidden="1">'[3]AMI P &amp; L'!#REF!</definedName>
    <definedName name="BExOBP0FKQ4SVR59FB48UNLKCOR6" localSheetId="13" hidden="1">'[3]AMI P &amp; L'!#REF!</definedName>
    <definedName name="BExOBP0FKQ4SVR59FB48UNLKCOR6" localSheetId="18" hidden="1">'[3]AMI P &amp; L'!#REF!</definedName>
    <definedName name="BExOBP0FKQ4SVR59FB48UNLKCOR6" hidden="1">'[3]AMI P &amp; L'!#REF!</definedName>
    <definedName name="BExOBV5NJ50QQ3ZUWOWUTGL34SIH" localSheetId="3" hidden="1">#REF!</definedName>
    <definedName name="BExOBV5NJ50QQ3ZUWOWUTGL34SIH" localSheetId="10" hidden="1">#REF!</definedName>
    <definedName name="BExOBV5NJ50QQ3ZUWOWUTGL34SIH" localSheetId="9" hidden="1">#REF!</definedName>
    <definedName name="BExOBV5NJ50QQ3ZUWOWUTGL34SIH" localSheetId="14" hidden="1">#REF!</definedName>
    <definedName name="BExOBV5NJ50QQ3ZUWOWUTGL34SIH" localSheetId="16" hidden="1">#REF!</definedName>
    <definedName name="BExOBV5NJ50QQ3ZUWOWUTGL34SIH" localSheetId="5" hidden="1">#REF!</definedName>
    <definedName name="BExOBV5NJ50QQ3ZUWOWUTGL34SIH" localSheetId="8" hidden="1">#REF!</definedName>
    <definedName name="BExOBV5NJ50QQ3ZUWOWUTGL34SIH" localSheetId="17" hidden="1">#REF!</definedName>
    <definedName name="BExOBV5NJ50QQ3ZUWOWUTGL34SIH" localSheetId="6" hidden="1">#REF!</definedName>
    <definedName name="BExOBV5NJ50QQ3ZUWOWUTGL34SIH" localSheetId="1" hidden="1">#REF!</definedName>
    <definedName name="BExOBV5NJ50QQ3ZUWOWUTGL34SIH" localSheetId="12" hidden="1">#REF!</definedName>
    <definedName name="BExOBV5NJ50QQ3ZUWOWUTGL34SIH" localSheetId="4" hidden="1">#REF!</definedName>
    <definedName name="BExOBV5NJ50QQ3ZUWOWUTGL34SIH" localSheetId="13" hidden="1">#REF!</definedName>
    <definedName name="BExOBV5NJ50QQ3ZUWOWUTGL34SIH" localSheetId="18" hidden="1">#REF!</definedName>
    <definedName name="BExOBV5NJ50QQ3ZUWOWUTGL34SIH" hidden="1">#REF!</definedName>
    <definedName name="BExOBYAVUCQ0IGM0Y6A75QHP0Q1A" hidden="1">'[2]Reco Sheet for Fcast'!$F$9:$G$9</definedName>
    <definedName name="BExOC1G3P4Z633NKFJLRITBBHVCY" localSheetId="3" hidden="1">#REF!</definedName>
    <definedName name="BExOC1G3P4Z633NKFJLRITBBHVCY" localSheetId="10" hidden="1">#REF!</definedName>
    <definedName name="BExOC1G3P4Z633NKFJLRITBBHVCY" localSheetId="9" hidden="1">#REF!</definedName>
    <definedName name="BExOC1G3P4Z633NKFJLRITBBHVCY" localSheetId="14" hidden="1">#REF!</definedName>
    <definedName name="BExOC1G3P4Z633NKFJLRITBBHVCY" localSheetId="16" hidden="1">#REF!</definedName>
    <definedName name="BExOC1G3P4Z633NKFJLRITBBHVCY" localSheetId="5" hidden="1">#REF!</definedName>
    <definedName name="BExOC1G3P4Z633NKFJLRITBBHVCY" localSheetId="8" hidden="1">#REF!</definedName>
    <definedName name="BExOC1G3P4Z633NKFJLRITBBHVCY" localSheetId="17" hidden="1">#REF!</definedName>
    <definedName name="BExOC1G3P4Z633NKFJLRITBBHVCY" localSheetId="6" hidden="1">#REF!</definedName>
    <definedName name="BExOC1G3P4Z633NKFJLRITBBHVCY" localSheetId="1" hidden="1">#REF!</definedName>
    <definedName name="BExOC1G3P4Z633NKFJLRITBBHVCY" localSheetId="12" hidden="1">#REF!</definedName>
    <definedName name="BExOC1G3P4Z633NKFJLRITBBHVCY" localSheetId="4" hidden="1">#REF!</definedName>
    <definedName name="BExOC1G3P4Z633NKFJLRITBBHVCY" localSheetId="13" hidden="1">#REF!</definedName>
    <definedName name="BExOC1G3P4Z633NKFJLRITBBHVCY" localSheetId="18" hidden="1">#REF!</definedName>
    <definedName name="BExOC1G3P4Z633NKFJLRITBBHVCY" hidden="1">#REF!</definedName>
    <definedName name="BExOC3UEHB1CZNINSQHZANWJYKR8" hidden="1">'[2]Reco Sheet for Fcast'!$I$9:$J$9</definedName>
    <definedName name="BExOCBSF3XGO9YJ23LX2H78VOUR7" hidden="1">'[2]Reco Sheet for Fcast'!$G$2</definedName>
    <definedName name="BExOCBSFINGJ4P4IGX8EZ2JAOTBJ" localSheetId="3" hidden="1">#REF!</definedName>
    <definedName name="BExOCBSFINGJ4P4IGX8EZ2JAOTBJ" localSheetId="10" hidden="1">#REF!</definedName>
    <definedName name="BExOCBSFINGJ4P4IGX8EZ2JAOTBJ" localSheetId="9" hidden="1">#REF!</definedName>
    <definedName name="BExOCBSFINGJ4P4IGX8EZ2JAOTBJ" localSheetId="14" hidden="1">#REF!</definedName>
    <definedName name="BExOCBSFINGJ4P4IGX8EZ2JAOTBJ" localSheetId="16" hidden="1">#REF!</definedName>
    <definedName name="BExOCBSFINGJ4P4IGX8EZ2JAOTBJ" localSheetId="5" hidden="1">#REF!</definedName>
    <definedName name="BExOCBSFINGJ4P4IGX8EZ2JAOTBJ" localSheetId="8" hidden="1">#REF!</definedName>
    <definedName name="BExOCBSFINGJ4P4IGX8EZ2JAOTBJ" localSheetId="17" hidden="1">#REF!</definedName>
    <definedName name="BExOCBSFINGJ4P4IGX8EZ2JAOTBJ" localSheetId="6" hidden="1">#REF!</definedName>
    <definedName name="BExOCBSFINGJ4P4IGX8EZ2JAOTBJ" localSheetId="1" hidden="1">#REF!</definedName>
    <definedName name="BExOCBSFINGJ4P4IGX8EZ2JAOTBJ" localSheetId="12" hidden="1">#REF!</definedName>
    <definedName name="BExOCBSFINGJ4P4IGX8EZ2JAOTBJ" localSheetId="4" hidden="1">#REF!</definedName>
    <definedName name="BExOCBSFINGJ4P4IGX8EZ2JAOTBJ" localSheetId="13" hidden="1">#REF!</definedName>
    <definedName name="BExOCBSFINGJ4P4IGX8EZ2JAOTBJ" localSheetId="18" hidden="1">#REF!</definedName>
    <definedName name="BExOCBSFINGJ4P4IGX8EZ2JAOTBJ" hidden="1">#REF!</definedName>
    <definedName name="BExOCKXFMOW6WPFEVX1I7R7FNDSS" hidden="1">'[2]Reco Sheet for Fcast'!$I$9:$J$9</definedName>
    <definedName name="BExOCWWZTGTAKUL8MMNN9EOE2DVH" localSheetId="3" hidden="1">#REF!</definedName>
    <definedName name="BExOCWWZTGTAKUL8MMNN9EOE2DVH" localSheetId="10" hidden="1">#REF!</definedName>
    <definedName name="BExOCWWZTGTAKUL8MMNN9EOE2DVH" localSheetId="9" hidden="1">#REF!</definedName>
    <definedName name="BExOCWWZTGTAKUL8MMNN9EOE2DVH" localSheetId="14" hidden="1">#REF!</definedName>
    <definedName name="BExOCWWZTGTAKUL8MMNN9EOE2DVH" localSheetId="16" hidden="1">#REF!</definedName>
    <definedName name="BExOCWWZTGTAKUL8MMNN9EOE2DVH" localSheetId="5" hidden="1">#REF!</definedName>
    <definedName name="BExOCWWZTGTAKUL8MMNN9EOE2DVH" localSheetId="8" hidden="1">#REF!</definedName>
    <definedName name="BExOCWWZTGTAKUL8MMNN9EOE2DVH" localSheetId="17" hidden="1">#REF!</definedName>
    <definedName name="BExOCWWZTGTAKUL8MMNN9EOE2DVH" localSheetId="6" hidden="1">#REF!</definedName>
    <definedName name="BExOCWWZTGTAKUL8MMNN9EOE2DVH" localSheetId="1" hidden="1">#REF!</definedName>
    <definedName name="BExOCWWZTGTAKUL8MMNN9EOE2DVH" localSheetId="12" hidden="1">#REF!</definedName>
    <definedName name="BExOCWWZTGTAKUL8MMNN9EOE2DVH" localSheetId="4" hidden="1">#REF!</definedName>
    <definedName name="BExOCWWZTGTAKUL8MMNN9EOE2DVH" localSheetId="13" hidden="1">#REF!</definedName>
    <definedName name="BExOCWWZTGTAKUL8MMNN9EOE2DVH" localSheetId="18" hidden="1">#REF!</definedName>
    <definedName name="BExOCWWZTGTAKUL8MMNN9EOE2DVH" hidden="1">#REF!</definedName>
    <definedName name="BExOCYEXOB95DH5NOB0M5NOYX398" hidden="1">'[2]Reco Sheet for Fcast'!$F$6:$G$6</definedName>
    <definedName name="BExOD4ERMDMFD8X1016N4EXOUR0S" hidden="1">'[2]Reco Sheet for Fcast'!$F$8:$G$8</definedName>
    <definedName name="BExOD55RS7BQUHRQ6H3USVGKR0P7" hidden="1">'[2]Reco Sheet for Fcast'!$H$2:$I$2</definedName>
    <definedName name="BExODEWDDEABM4ZY3XREJIBZ8IVP" hidden="1">'[2]Reco Sheet for Fcast'!$G$2</definedName>
    <definedName name="BExODZFEIWV26E8RFU7XQYX1J458" hidden="1">'[2]Reco Sheet for Fcast'!$F$11:$G$11</definedName>
    <definedName name="BExOEBKG55EROA2VL360A06LKASE" hidden="1">'[2]Reco Sheet for Fcast'!$F$11:$G$11</definedName>
    <definedName name="BExOERG5LWXYYEN1DY1H2FWRJS9T" hidden="1">'[2]Reco Sheet for Fcast'!$I$6:$J$6</definedName>
    <definedName name="BExOERR3JZBGPM0JUHNGZKIHF51J" localSheetId="3" hidden="1">#REF!</definedName>
    <definedName name="BExOERR3JZBGPM0JUHNGZKIHF51J" localSheetId="10" hidden="1">#REF!</definedName>
    <definedName name="BExOERR3JZBGPM0JUHNGZKIHF51J" localSheetId="9" hidden="1">#REF!</definedName>
    <definedName name="BExOERR3JZBGPM0JUHNGZKIHF51J" localSheetId="14" hidden="1">#REF!</definedName>
    <definedName name="BExOERR3JZBGPM0JUHNGZKIHF51J" localSheetId="16" hidden="1">#REF!</definedName>
    <definedName name="BExOERR3JZBGPM0JUHNGZKIHF51J" localSheetId="5" hidden="1">#REF!</definedName>
    <definedName name="BExOERR3JZBGPM0JUHNGZKIHF51J" localSheetId="8" hidden="1">#REF!</definedName>
    <definedName name="BExOERR3JZBGPM0JUHNGZKIHF51J" localSheetId="17" hidden="1">#REF!</definedName>
    <definedName name="BExOERR3JZBGPM0JUHNGZKIHF51J" localSheetId="6" hidden="1">#REF!</definedName>
    <definedName name="BExOERR3JZBGPM0JUHNGZKIHF51J" localSheetId="1" hidden="1">#REF!</definedName>
    <definedName name="BExOERR3JZBGPM0JUHNGZKIHF51J" localSheetId="12" hidden="1">#REF!</definedName>
    <definedName name="BExOERR3JZBGPM0JUHNGZKIHF51J" localSheetId="4" hidden="1">#REF!</definedName>
    <definedName name="BExOERR3JZBGPM0JUHNGZKIHF51J" localSheetId="13" hidden="1">#REF!</definedName>
    <definedName name="BExOERR3JZBGPM0JUHNGZKIHF51J" localSheetId="18" hidden="1">#REF!</definedName>
    <definedName name="BExOERR3JZBGPM0JUHNGZKIHF51J" hidden="1">#REF!</definedName>
    <definedName name="BExOETUH0P9C7B0TJPBHO6O8LDPO" localSheetId="3" hidden="1">#REF!</definedName>
    <definedName name="BExOETUH0P9C7B0TJPBHO6O8LDPO" localSheetId="10" hidden="1">#REF!</definedName>
    <definedName name="BExOETUH0P9C7B0TJPBHO6O8LDPO" localSheetId="9" hidden="1">#REF!</definedName>
    <definedName name="BExOETUH0P9C7B0TJPBHO6O8LDPO" localSheetId="14" hidden="1">#REF!</definedName>
    <definedName name="BExOETUH0P9C7B0TJPBHO6O8LDPO" localSheetId="16" hidden="1">#REF!</definedName>
    <definedName name="BExOETUH0P9C7B0TJPBHO6O8LDPO" localSheetId="5" hidden="1">#REF!</definedName>
    <definedName name="BExOETUH0P9C7B0TJPBHO6O8LDPO" localSheetId="8" hidden="1">#REF!</definedName>
    <definedName name="BExOETUH0P9C7B0TJPBHO6O8LDPO" localSheetId="17" hidden="1">#REF!</definedName>
    <definedName name="BExOETUH0P9C7B0TJPBHO6O8LDPO" localSheetId="6" hidden="1">#REF!</definedName>
    <definedName name="BExOETUH0P9C7B0TJPBHO6O8LDPO" localSheetId="1" hidden="1">#REF!</definedName>
    <definedName name="BExOETUH0P9C7B0TJPBHO6O8LDPO" localSheetId="12" hidden="1">#REF!</definedName>
    <definedName name="BExOETUH0P9C7B0TJPBHO6O8LDPO" localSheetId="4" hidden="1">#REF!</definedName>
    <definedName name="BExOETUH0P9C7B0TJPBHO6O8LDPO" localSheetId="13" hidden="1">#REF!</definedName>
    <definedName name="BExOETUH0P9C7B0TJPBHO6O8LDPO" localSheetId="18" hidden="1">#REF!</definedName>
    <definedName name="BExOETUH0P9C7B0TJPBHO6O8LDPO" hidden="1">#REF!</definedName>
    <definedName name="BExOEV1S6JJVO5PP4BZ20SNGZR7D" hidden="1">'[2]Reco Sheet for Fcast'!$I$7:$J$7</definedName>
    <definedName name="BExOF8J5ENHOI8E3NE2IDX8Q1PAA" localSheetId="3" hidden="1">'[5]Capital orders'!#REF!</definedName>
    <definedName name="BExOF8J5ENHOI8E3NE2IDX8Q1PAA" localSheetId="10" hidden="1">'[5]Capital orders'!#REF!</definedName>
    <definedName name="BExOF8J5ENHOI8E3NE2IDX8Q1PAA" localSheetId="9" hidden="1">'[5]Capital orders'!#REF!</definedName>
    <definedName name="BExOF8J5ENHOI8E3NE2IDX8Q1PAA" localSheetId="14" hidden="1">'[5]Capital orders'!#REF!</definedName>
    <definedName name="BExOF8J5ENHOI8E3NE2IDX8Q1PAA" localSheetId="16" hidden="1">'[5]Capital orders'!#REF!</definedName>
    <definedName name="BExOF8J5ENHOI8E3NE2IDX8Q1PAA" localSheetId="5" hidden="1">'[5]Capital orders'!#REF!</definedName>
    <definedName name="BExOF8J5ENHOI8E3NE2IDX8Q1PAA" localSheetId="8" hidden="1">'[5]Capital orders'!#REF!</definedName>
    <definedName name="BExOF8J5ENHOI8E3NE2IDX8Q1PAA" localSheetId="17" hidden="1">'[5]Capital orders'!#REF!</definedName>
    <definedName name="BExOF8J5ENHOI8E3NE2IDX8Q1PAA" localSheetId="6" hidden="1">'[5]Capital orders'!#REF!</definedName>
    <definedName name="BExOF8J5ENHOI8E3NE2IDX8Q1PAA" localSheetId="1" hidden="1">'[5]Capital orders'!#REF!</definedName>
    <definedName name="BExOF8J5ENHOI8E3NE2IDX8Q1PAA" localSheetId="12" hidden="1">'[5]Capital orders'!#REF!</definedName>
    <definedName name="BExOF8J5ENHOI8E3NE2IDX8Q1PAA" localSheetId="4" hidden="1">'[5]Capital orders'!#REF!</definedName>
    <definedName name="BExOF8J5ENHOI8E3NE2IDX8Q1PAA" localSheetId="13" hidden="1">'[5]Capital orders'!#REF!</definedName>
    <definedName name="BExOF8J5ENHOI8E3NE2IDX8Q1PAA" localSheetId="18" hidden="1">'[5]Capital orders'!#REF!</definedName>
    <definedName name="BExOF8J5ENHOI8E3NE2IDX8Q1PAA" hidden="1">'[5]Capital orders'!#REF!</definedName>
    <definedName name="BExOFEDNCYI2TPTMQ8SJN3AW4YMF" hidden="1">'[2]Reco Sheet for Fcast'!$F$9:$G$9</definedName>
    <definedName name="BExOFVLXVD6RVHSQO8KZOOACSV24" localSheetId="3" hidden="1">'[3]AMI P &amp; L'!#REF!</definedName>
    <definedName name="BExOFVLXVD6RVHSQO8KZOOACSV24" localSheetId="10" hidden="1">'[3]AMI P &amp; L'!#REF!</definedName>
    <definedName name="BExOFVLXVD6RVHSQO8KZOOACSV24" localSheetId="9" hidden="1">'[3]AMI P &amp; L'!#REF!</definedName>
    <definedName name="BExOFVLXVD6RVHSQO8KZOOACSV24" localSheetId="14" hidden="1">'[3]AMI P &amp; L'!#REF!</definedName>
    <definedName name="BExOFVLXVD6RVHSQO8KZOOACSV24" localSheetId="16" hidden="1">'[3]AMI P &amp; L'!#REF!</definedName>
    <definedName name="BExOFVLXVD6RVHSQO8KZOOACSV24" localSheetId="5" hidden="1">'[3]AMI P &amp; L'!#REF!</definedName>
    <definedName name="BExOFVLXVD6RVHSQO8KZOOACSV24" localSheetId="8" hidden="1">'[3]AMI P &amp; L'!#REF!</definedName>
    <definedName name="BExOFVLXVD6RVHSQO8KZOOACSV24" localSheetId="17" hidden="1">'[3]AMI P &amp; L'!#REF!</definedName>
    <definedName name="BExOFVLXVD6RVHSQO8KZOOACSV24" localSheetId="6" hidden="1">'[3]AMI P &amp; L'!#REF!</definedName>
    <definedName name="BExOFVLXVD6RVHSQO8KZOOACSV24" localSheetId="1" hidden="1">'[3]AMI P &amp; L'!#REF!</definedName>
    <definedName name="BExOFVLXVD6RVHSQO8KZOOACSV24" localSheetId="12" hidden="1">'[3]AMI P &amp; L'!#REF!</definedName>
    <definedName name="BExOFVLXVD6RVHSQO8KZOOACSV24" localSheetId="4" hidden="1">'[3]AMI P &amp; L'!#REF!</definedName>
    <definedName name="BExOFVLXVD6RVHSQO8KZOOACSV24" localSheetId="13" hidden="1">'[3]AMI P &amp; L'!#REF!</definedName>
    <definedName name="BExOFVLXVD6RVHSQO8KZOOACSV24" localSheetId="18" hidden="1">'[3]AMI P &amp; L'!#REF!</definedName>
    <definedName name="BExOFVLXVD6RVHSQO8KZOOACSV24" hidden="1">'[3]AMI P &amp; L'!#REF!</definedName>
    <definedName name="BExOFVWR29JOZ66F7LOP8BWQPXPI" localSheetId="3" hidden="1">#REF!</definedName>
    <definedName name="BExOFVWR29JOZ66F7LOP8BWQPXPI" localSheetId="10" hidden="1">#REF!</definedName>
    <definedName name="BExOFVWR29JOZ66F7LOP8BWQPXPI" localSheetId="9" hidden="1">#REF!</definedName>
    <definedName name="BExOFVWR29JOZ66F7LOP8BWQPXPI" localSheetId="14" hidden="1">#REF!</definedName>
    <definedName name="BExOFVWR29JOZ66F7LOP8BWQPXPI" localSheetId="16" hidden="1">#REF!</definedName>
    <definedName name="BExOFVWR29JOZ66F7LOP8BWQPXPI" localSheetId="5" hidden="1">#REF!</definedName>
    <definedName name="BExOFVWR29JOZ66F7LOP8BWQPXPI" localSheetId="8" hidden="1">#REF!</definedName>
    <definedName name="BExOFVWR29JOZ66F7LOP8BWQPXPI" localSheetId="17" hidden="1">#REF!</definedName>
    <definedName name="BExOFVWR29JOZ66F7LOP8BWQPXPI" localSheetId="6" hidden="1">#REF!</definedName>
    <definedName name="BExOFVWR29JOZ66F7LOP8BWQPXPI" localSheetId="1" hidden="1">#REF!</definedName>
    <definedName name="BExOFVWR29JOZ66F7LOP8BWQPXPI" localSheetId="12" hidden="1">#REF!</definedName>
    <definedName name="BExOFVWR29JOZ66F7LOP8BWQPXPI" localSheetId="4" hidden="1">#REF!</definedName>
    <definedName name="BExOFVWR29JOZ66F7LOP8BWQPXPI" localSheetId="13" hidden="1">#REF!</definedName>
    <definedName name="BExOFVWR29JOZ66F7LOP8BWQPXPI" localSheetId="18" hidden="1">#REF!</definedName>
    <definedName name="BExOFVWR29JOZ66F7LOP8BWQPXPI" hidden="1">#REF!</definedName>
    <definedName name="BExOG2SW3XOGP9VAPQ3THV3VWV12" hidden="1">'[2]Reco Sheet for Fcast'!$F$8:$G$8</definedName>
    <definedName name="BExOG45J81K4OPA40KW5VQU54KY3" hidden="1">'[2]Reco Sheet for Fcast'!$F$7:$G$7</definedName>
    <definedName name="BExOGFE2SCL8HHT4DFAXKLUTJZOG" hidden="1">'[2]Reco Sheet for Fcast'!$F$11:$G$11</definedName>
    <definedName name="BExOGQ6I69R7MDSMN5LOOKPGDL6E" localSheetId="3" hidden="1">#REF!</definedName>
    <definedName name="BExOGQ6I69R7MDSMN5LOOKPGDL6E" localSheetId="10" hidden="1">#REF!</definedName>
    <definedName name="BExOGQ6I69R7MDSMN5LOOKPGDL6E" localSheetId="9" hidden="1">#REF!</definedName>
    <definedName name="BExOGQ6I69R7MDSMN5LOOKPGDL6E" localSheetId="14" hidden="1">#REF!</definedName>
    <definedName name="BExOGQ6I69R7MDSMN5LOOKPGDL6E" localSheetId="16" hidden="1">#REF!</definedName>
    <definedName name="BExOGQ6I69R7MDSMN5LOOKPGDL6E" localSheetId="5" hidden="1">#REF!</definedName>
    <definedName name="BExOGQ6I69R7MDSMN5LOOKPGDL6E" localSheetId="8" hidden="1">#REF!</definedName>
    <definedName name="BExOGQ6I69R7MDSMN5LOOKPGDL6E" localSheetId="17" hidden="1">#REF!</definedName>
    <definedName name="BExOGQ6I69R7MDSMN5LOOKPGDL6E" localSheetId="6" hidden="1">#REF!</definedName>
    <definedName name="BExOGQ6I69R7MDSMN5LOOKPGDL6E" localSheetId="1" hidden="1">#REF!</definedName>
    <definedName name="BExOGQ6I69R7MDSMN5LOOKPGDL6E" localSheetId="12" hidden="1">#REF!</definedName>
    <definedName name="BExOGQ6I69R7MDSMN5LOOKPGDL6E" localSheetId="4" hidden="1">#REF!</definedName>
    <definedName name="BExOGQ6I69R7MDSMN5LOOKPGDL6E" localSheetId="13" hidden="1">#REF!</definedName>
    <definedName name="BExOGQ6I69R7MDSMN5LOOKPGDL6E" localSheetId="18" hidden="1">#REF!</definedName>
    <definedName name="BExOGQ6I69R7MDSMN5LOOKPGDL6E" hidden="1">#REF!</definedName>
    <definedName name="BExOGR2VS4QGVJ34NR8UE7CLMPQ0" localSheetId="3" hidden="1">#REF!</definedName>
    <definedName name="BExOGR2VS4QGVJ34NR8UE7CLMPQ0" localSheetId="10" hidden="1">#REF!</definedName>
    <definedName name="BExOGR2VS4QGVJ34NR8UE7CLMPQ0" localSheetId="9" hidden="1">#REF!</definedName>
    <definedName name="BExOGR2VS4QGVJ34NR8UE7CLMPQ0" localSheetId="14" hidden="1">#REF!</definedName>
    <definedName name="BExOGR2VS4QGVJ34NR8UE7CLMPQ0" localSheetId="16" hidden="1">#REF!</definedName>
    <definedName name="BExOGR2VS4QGVJ34NR8UE7CLMPQ0" localSheetId="5" hidden="1">#REF!</definedName>
    <definedName name="BExOGR2VS4QGVJ34NR8UE7CLMPQ0" localSheetId="8" hidden="1">#REF!</definedName>
    <definedName name="BExOGR2VS4QGVJ34NR8UE7CLMPQ0" localSheetId="17" hidden="1">#REF!</definedName>
    <definedName name="BExOGR2VS4QGVJ34NR8UE7CLMPQ0" localSheetId="6" hidden="1">#REF!</definedName>
    <definedName name="BExOGR2VS4QGVJ34NR8UE7CLMPQ0" localSheetId="1" hidden="1">#REF!</definedName>
    <definedName name="BExOGR2VS4QGVJ34NR8UE7CLMPQ0" localSheetId="12" hidden="1">#REF!</definedName>
    <definedName name="BExOGR2VS4QGVJ34NR8UE7CLMPQ0" localSheetId="4" hidden="1">#REF!</definedName>
    <definedName name="BExOGR2VS4QGVJ34NR8UE7CLMPQ0" localSheetId="13" hidden="1">#REF!</definedName>
    <definedName name="BExOGR2VS4QGVJ34NR8UE7CLMPQ0" localSheetId="18" hidden="1">#REF!</definedName>
    <definedName name="BExOGR2VS4QGVJ34NR8UE7CLMPQ0" hidden="1">#REF!</definedName>
    <definedName name="BExOGT6D0LJ3C22RDW8COECKB1J5" hidden="1">'[2]Reco Sheet for Fcast'!$F$9:$G$9</definedName>
    <definedName name="BExOGTMI1HT31M1RGWVRAVHAK7DE" hidden="1">'[2]Reco Sheet for Fcast'!$F$7:$G$7</definedName>
    <definedName name="BExOGXO9JE5XSE9GC3I6O21UEKAO" hidden="1">'[2]Reco Sheet for Fcast'!$H$2:$I$2</definedName>
    <definedName name="BExOH9ICZ13C1LAW8OTYTR9S7ZP3" hidden="1">'[2]Reco Sheet for Fcast'!$F$9:$G$9</definedName>
    <definedName name="BExOHKLJYVQSS6GVLW8T2GOARV4J" localSheetId="3" hidden="1">#REF!</definedName>
    <definedName name="BExOHKLJYVQSS6GVLW8T2GOARV4J" localSheetId="10" hidden="1">#REF!</definedName>
    <definedName name="BExOHKLJYVQSS6GVLW8T2GOARV4J" localSheetId="9" hidden="1">#REF!</definedName>
    <definedName name="BExOHKLJYVQSS6GVLW8T2GOARV4J" localSheetId="14" hidden="1">#REF!</definedName>
    <definedName name="BExOHKLJYVQSS6GVLW8T2GOARV4J" localSheetId="16" hidden="1">#REF!</definedName>
    <definedName name="BExOHKLJYVQSS6GVLW8T2GOARV4J" localSheetId="5" hidden="1">#REF!</definedName>
    <definedName name="BExOHKLJYVQSS6GVLW8T2GOARV4J" localSheetId="8" hidden="1">#REF!</definedName>
    <definedName name="BExOHKLJYVQSS6GVLW8T2GOARV4J" localSheetId="17" hidden="1">#REF!</definedName>
    <definedName name="BExOHKLJYVQSS6GVLW8T2GOARV4J" localSheetId="6" hidden="1">#REF!</definedName>
    <definedName name="BExOHKLJYVQSS6GVLW8T2GOARV4J" localSheetId="1" hidden="1">#REF!</definedName>
    <definedName name="BExOHKLJYVQSS6GVLW8T2GOARV4J" localSheetId="12" hidden="1">#REF!</definedName>
    <definedName name="BExOHKLJYVQSS6GVLW8T2GOARV4J" localSheetId="4" hidden="1">#REF!</definedName>
    <definedName name="BExOHKLJYVQSS6GVLW8T2GOARV4J" localSheetId="13" hidden="1">#REF!</definedName>
    <definedName name="BExOHKLJYVQSS6GVLW8T2GOARV4J" localSheetId="18" hidden="1">#REF!</definedName>
    <definedName name="BExOHKLJYVQSS6GVLW8T2GOARV4J" hidden="1">#REF!</definedName>
    <definedName name="BExOHL75H3OT4WAKKPUXIVXWFVDS" hidden="1">'[2]Reco Sheet for Fcast'!$F$15</definedName>
    <definedName name="BExOHLHXXJL6363CC082M9M5VVXQ" hidden="1">'[2]Reco Sheet for Fcast'!$F$15:$J$123</definedName>
    <definedName name="BExOHNAO5UDXSO73BK2ARHWKS90Y" hidden="1">'[2]Reco Sheet for Fcast'!$F$6:$G$6</definedName>
    <definedName name="BExOHR1G1I9A9CI1HG94EWBLWNM2" hidden="1">'[2]Reco Sheet for Fcast'!$I$6:$J$6</definedName>
    <definedName name="BExOHTQPP8LQ98L6PYUI6QW08YID" hidden="1">'[2]Reco Sheet for Fcast'!$F$11:$G$11</definedName>
    <definedName name="BExOHV8IXM34DQ1XLXTJDNWLOQF9" localSheetId="3" hidden="1">#REF!</definedName>
    <definedName name="BExOHV8IXM34DQ1XLXTJDNWLOQF9" localSheetId="10" hidden="1">#REF!</definedName>
    <definedName name="BExOHV8IXM34DQ1XLXTJDNWLOQF9" localSheetId="9" hidden="1">#REF!</definedName>
    <definedName name="BExOHV8IXM34DQ1XLXTJDNWLOQF9" localSheetId="14" hidden="1">#REF!</definedName>
    <definedName name="BExOHV8IXM34DQ1XLXTJDNWLOQF9" localSheetId="16" hidden="1">#REF!</definedName>
    <definedName name="BExOHV8IXM34DQ1XLXTJDNWLOQF9" localSheetId="5" hidden="1">#REF!</definedName>
    <definedName name="BExOHV8IXM34DQ1XLXTJDNWLOQF9" localSheetId="8" hidden="1">#REF!</definedName>
    <definedName name="BExOHV8IXM34DQ1XLXTJDNWLOQF9" localSheetId="17" hidden="1">#REF!</definedName>
    <definedName name="BExOHV8IXM34DQ1XLXTJDNWLOQF9" localSheetId="6" hidden="1">#REF!</definedName>
    <definedName name="BExOHV8IXM34DQ1XLXTJDNWLOQF9" localSheetId="1" hidden="1">#REF!</definedName>
    <definedName name="BExOHV8IXM34DQ1XLXTJDNWLOQF9" localSheetId="12" hidden="1">#REF!</definedName>
    <definedName name="BExOHV8IXM34DQ1XLXTJDNWLOQF9" localSheetId="4" hidden="1">#REF!</definedName>
    <definedName name="BExOHV8IXM34DQ1XLXTJDNWLOQF9" localSheetId="13" hidden="1">#REF!</definedName>
    <definedName name="BExOHV8IXM34DQ1XLXTJDNWLOQF9" localSheetId="18" hidden="1">#REF!</definedName>
    <definedName name="BExOHV8IXM34DQ1XLXTJDNWLOQF9" hidden="1">#REF!</definedName>
    <definedName name="BExOHX6Q6NJI793PGX59O5EKTP4G" hidden="1">'[2]Reco Sheet for Fcast'!$I$7:$J$7</definedName>
    <definedName name="BExOHY8LCO3ZHOEH1ZTL0MQTYQOL" localSheetId="3" hidden="1">'[5]Capital orders'!#REF!</definedName>
    <definedName name="BExOHY8LCO3ZHOEH1ZTL0MQTYQOL" localSheetId="10" hidden="1">'[5]Capital orders'!#REF!</definedName>
    <definedName name="BExOHY8LCO3ZHOEH1ZTL0MQTYQOL" localSheetId="9" hidden="1">'[5]Capital orders'!#REF!</definedName>
    <definedName name="BExOHY8LCO3ZHOEH1ZTL0MQTYQOL" localSheetId="14" hidden="1">'[5]Capital orders'!#REF!</definedName>
    <definedName name="BExOHY8LCO3ZHOEH1ZTL0MQTYQOL" localSheetId="16" hidden="1">'[5]Capital orders'!#REF!</definedName>
    <definedName name="BExOHY8LCO3ZHOEH1ZTL0MQTYQOL" localSheetId="5" hidden="1">'[5]Capital orders'!#REF!</definedName>
    <definedName name="BExOHY8LCO3ZHOEH1ZTL0MQTYQOL" localSheetId="8" hidden="1">'[5]Capital orders'!#REF!</definedName>
    <definedName name="BExOHY8LCO3ZHOEH1ZTL0MQTYQOL" localSheetId="17" hidden="1">'[5]Capital orders'!#REF!</definedName>
    <definedName name="BExOHY8LCO3ZHOEH1ZTL0MQTYQOL" localSheetId="6" hidden="1">'[5]Capital orders'!#REF!</definedName>
    <definedName name="BExOHY8LCO3ZHOEH1ZTL0MQTYQOL" localSheetId="1" hidden="1">'[5]Capital orders'!#REF!</definedName>
    <definedName name="BExOHY8LCO3ZHOEH1ZTL0MQTYQOL" localSheetId="12" hidden="1">'[5]Capital orders'!#REF!</definedName>
    <definedName name="BExOHY8LCO3ZHOEH1ZTL0MQTYQOL" localSheetId="4" hidden="1">'[5]Capital orders'!#REF!</definedName>
    <definedName name="BExOHY8LCO3ZHOEH1ZTL0MQTYQOL" localSheetId="13" hidden="1">'[5]Capital orders'!#REF!</definedName>
    <definedName name="BExOHY8LCO3ZHOEH1ZTL0MQTYQOL" localSheetId="18" hidden="1">'[5]Capital orders'!#REF!</definedName>
    <definedName name="BExOHY8LCO3ZHOEH1ZTL0MQTYQOL" hidden="1">'[5]Capital orders'!#REF!</definedName>
    <definedName name="BExOI5VMTHH7Y8MQQ1N635CHYI0P" hidden="1">'[2]Reco Sheet for Fcast'!$F$9:$G$9</definedName>
    <definedName name="BExOIEVCP4Y6VDS23AK84MCYYHRT" hidden="1">'[2]Reco Sheet for Fcast'!$F$7:$G$7</definedName>
    <definedName name="BExOIHPQIXR0NDR5WD01BZKPKEO3" hidden="1">'[2]Reco Sheet for Fcast'!$F$7:$G$7</definedName>
    <definedName name="BExOIM7L0Z3LSII9P7ZTV4KJ8RMA" hidden="1">'[2]Reco Sheet for Fcast'!$G$2</definedName>
    <definedName name="BExOIWJVMJ6MG6JC4SPD1L00OHU1" hidden="1">'[2]Reco Sheet for Fcast'!$F$10:$G$10</definedName>
    <definedName name="BExOIYCN8Z4JK3OOG86KYUCV0ME8" hidden="1">'[2]Reco Sheet for Fcast'!$I$9:$J$9</definedName>
    <definedName name="BExOJ3AKZ9BCBZT3KD8WMSLK6MN2" hidden="1">'[2]Reco Sheet for Fcast'!$F$8:$G$8</definedName>
    <definedName name="BExOJ7XQK71I4YZDD29AKOOWZ47E" hidden="1">'[2]Reco Sheet for Fcast'!$H$2:$I$2</definedName>
    <definedName name="BExOJM0W6XGSW5MXPTTX0GNF6SFT" hidden="1">'[2]Reco Sheet for Fcast'!$I$6:$J$6</definedName>
    <definedName name="BExOJNTMI04AUDW5J41CESW52YMP" localSheetId="3" hidden="1">#REF!</definedName>
    <definedName name="BExOJNTMI04AUDW5J41CESW52YMP" localSheetId="10" hidden="1">#REF!</definedName>
    <definedName name="BExOJNTMI04AUDW5J41CESW52YMP" localSheetId="9" hidden="1">#REF!</definedName>
    <definedName name="BExOJNTMI04AUDW5J41CESW52YMP" localSheetId="14" hidden="1">#REF!</definedName>
    <definedName name="BExOJNTMI04AUDW5J41CESW52YMP" localSheetId="16" hidden="1">#REF!</definedName>
    <definedName name="BExOJNTMI04AUDW5J41CESW52YMP" localSheetId="5" hidden="1">#REF!</definedName>
    <definedName name="BExOJNTMI04AUDW5J41CESW52YMP" localSheetId="8" hidden="1">#REF!</definedName>
    <definedName name="BExOJNTMI04AUDW5J41CESW52YMP" localSheetId="17" hidden="1">#REF!</definedName>
    <definedName name="BExOJNTMI04AUDW5J41CESW52YMP" localSheetId="6" hidden="1">#REF!</definedName>
    <definedName name="BExOJNTMI04AUDW5J41CESW52YMP" localSheetId="1" hidden="1">#REF!</definedName>
    <definedName name="BExOJNTMI04AUDW5J41CESW52YMP" localSheetId="12" hidden="1">#REF!</definedName>
    <definedName name="BExOJNTMI04AUDW5J41CESW52YMP" localSheetId="4" hidden="1">#REF!</definedName>
    <definedName name="BExOJNTMI04AUDW5J41CESW52YMP" localSheetId="13" hidden="1">#REF!</definedName>
    <definedName name="BExOJNTMI04AUDW5J41CESW52YMP" localSheetId="18" hidden="1">#REF!</definedName>
    <definedName name="BExOJNTMI04AUDW5J41CESW52YMP" hidden="1">#REF!</definedName>
    <definedName name="BExOJXEUJJ9SYRJXKYYV2NCCDT2R" localSheetId="3" hidden="1">'[3]AMI P &amp; L'!#REF!</definedName>
    <definedName name="BExOJXEUJJ9SYRJXKYYV2NCCDT2R" localSheetId="10" hidden="1">'[3]AMI P &amp; L'!#REF!</definedName>
    <definedName name="BExOJXEUJJ9SYRJXKYYV2NCCDT2R" localSheetId="9" hidden="1">'[3]AMI P &amp; L'!#REF!</definedName>
    <definedName name="BExOJXEUJJ9SYRJXKYYV2NCCDT2R" localSheetId="14" hidden="1">'[3]AMI P &amp; L'!#REF!</definedName>
    <definedName name="BExOJXEUJJ9SYRJXKYYV2NCCDT2R" localSheetId="16" hidden="1">'[3]AMI P &amp; L'!#REF!</definedName>
    <definedName name="BExOJXEUJJ9SYRJXKYYV2NCCDT2R" localSheetId="5" hidden="1">'[3]AMI P &amp; L'!#REF!</definedName>
    <definedName name="BExOJXEUJJ9SYRJXKYYV2NCCDT2R" localSheetId="8" hidden="1">'[3]AMI P &amp; L'!#REF!</definedName>
    <definedName name="BExOJXEUJJ9SYRJXKYYV2NCCDT2R" localSheetId="17" hidden="1">'[3]AMI P &amp; L'!#REF!</definedName>
    <definedName name="BExOJXEUJJ9SYRJXKYYV2NCCDT2R" localSheetId="6" hidden="1">'[3]AMI P &amp; L'!#REF!</definedName>
    <definedName name="BExOJXEUJJ9SYRJXKYYV2NCCDT2R" localSheetId="1" hidden="1">'[3]AMI P &amp; L'!#REF!</definedName>
    <definedName name="BExOJXEUJJ9SYRJXKYYV2NCCDT2R" localSheetId="12" hidden="1">'[3]AMI P &amp; L'!#REF!</definedName>
    <definedName name="BExOJXEUJJ9SYRJXKYYV2NCCDT2R" localSheetId="4" hidden="1">'[3]AMI P &amp; L'!#REF!</definedName>
    <definedName name="BExOJXEUJJ9SYRJXKYYV2NCCDT2R" localSheetId="13" hidden="1">'[3]AMI P &amp; L'!#REF!</definedName>
    <definedName name="BExOJXEUJJ9SYRJXKYYV2NCCDT2R" localSheetId="18" hidden="1">'[3]AMI P &amp; L'!#REF!</definedName>
    <definedName name="BExOJXEUJJ9SYRJXKYYV2NCCDT2R" hidden="1">'[3]AMI P &amp; L'!#REF!</definedName>
    <definedName name="BExOK0EQYM9JUMAGWOUN7QDH7VMZ" localSheetId="3" hidden="1">'[3]AMI P &amp; L'!#REF!</definedName>
    <definedName name="BExOK0EQYM9JUMAGWOUN7QDH7VMZ" localSheetId="10" hidden="1">'[3]AMI P &amp; L'!#REF!</definedName>
    <definedName name="BExOK0EQYM9JUMAGWOUN7QDH7VMZ" localSheetId="9" hidden="1">'[3]AMI P &amp; L'!#REF!</definedName>
    <definedName name="BExOK0EQYM9JUMAGWOUN7QDH7VMZ" localSheetId="14" hidden="1">'[3]AMI P &amp; L'!#REF!</definedName>
    <definedName name="BExOK0EQYM9JUMAGWOUN7QDH7VMZ" localSheetId="16" hidden="1">'[3]AMI P &amp; L'!#REF!</definedName>
    <definedName name="BExOK0EQYM9JUMAGWOUN7QDH7VMZ" localSheetId="5" hidden="1">'[3]AMI P &amp; L'!#REF!</definedName>
    <definedName name="BExOK0EQYM9JUMAGWOUN7QDH7VMZ" localSheetId="8" hidden="1">'[3]AMI P &amp; L'!#REF!</definedName>
    <definedName name="BExOK0EQYM9JUMAGWOUN7QDH7VMZ" localSheetId="17" hidden="1">'[3]AMI P &amp; L'!#REF!</definedName>
    <definedName name="BExOK0EQYM9JUMAGWOUN7QDH7VMZ" localSheetId="6" hidden="1">'[3]AMI P &amp; L'!#REF!</definedName>
    <definedName name="BExOK0EQYM9JUMAGWOUN7QDH7VMZ" localSheetId="1" hidden="1">'[3]AMI P &amp; L'!#REF!</definedName>
    <definedName name="BExOK0EQYM9JUMAGWOUN7QDH7VMZ" localSheetId="12" hidden="1">'[3]AMI P &amp; L'!#REF!</definedName>
    <definedName name="BExOK0EQYM9JUMAGWOUN7QDH7VMZ" localSheetId="4" hidden="1">'[3]AMI P &amp; L'!#REF!</definedName>
    <definedName name="BExOK0EQYM9JUMAGWOUN7QDH7VMZ" localSheetId="13" hidden="1">'[3]AMI P &amp; L'!#REF!</definedName>
    <definedName name="BExOK0EQYM9JUMAGWOUN7QDH7VMZ" localSheetId="18" hidden="1">'[3]AMI P &amp; L'!#REF!</definedName>
    <definedName name="BExOK0EQYM9JUMAGWOUN7QDH7VMZ" hidden="1">'[3]AMI P &amp; L'!#REF!</definedName>
    <definedName name="BExOK10DPUX7E7X0CT199QVBODEW" localSheetId="3" hidden="1">#REF!</definedName>
    <definedName name="BExOK10DPUX7E7X0CT199QVBODEW" localSheetId="10" hidden="1">#REF!</definedName>
    <definedName name="BExOK10DPUX7E7X0CT199QVBODEW" localSheetId="9" hidden="1">#REF!</definedName>
    <definedName name="BExOK10DPUX7E7X0CT199QVBODEW" localSheetId="14" hidden="1">#REF!</definedName>
    <definedName name="BExOK10DPUX7E7X0CT199QVBODEW" localSheetId="16" hidden="1">#REF!</definedName>
    <definedName name="BExOK10DPUX7E7X0CT199QVBODEW" localSheetId="5" hidden="1">#REF!</definedName>
    <definedName name="BExOK10DPUX7E7X0CT199QVBODEW" localSheetId="8" hidden="1">#REF!</definedName>
    <definedName name="BExOK10DPUX7E7X0CT199QVBODEW" localSheetId="17" hidden="1">#REF!</definedName>
    <definedName name="BExOK10DPUX7E7X0CT199QVBODEW" localSheetId="6" hidden="1">#REF!</definedName>
    <definedName name="BExOK10DPUX7E7X0CT199QVBODEW" localSheetId="1" hidden="1">#REF!</definedName>
    <definedName name="BExOK10DPUX7E7X0CT199QVBODEW" localSheetId="12" hidden="1">#REF!</definedName>
    <definedName name="BExOK10DPUX7E7X0CT199QVBODEW" localSheetId="4" hidden="1">#REF!</definedName>
    <definedName name="BExOK10DPUX7E7X0CT199QVBODEW" localSheetId="13" hidden="1">#REF!</definedName>
    <definedName name="BExOK10DPUX7E7X0CT199QVBODEW" localSheetId="18" hidden="1">#REF!</definedName>
    <definedName name="BExOK10DPUX7E7X0CT199QVBODEW" hidden="1">#REF!</definedName>
    <definedName name="BExOK4WM9O7QNG6O57FOASI5QSN1" hidden="1">'[2]Reco Sheet for Fcast'!$F$8:$G$8</definedName>
    <definedName name="BExOK8SVNS9DXWU2QWBNB1YVNR7L" localSheetId="3" hidden="1">#REF!</definedName>
    <definedName name="BExOK8SVNS9DXWU2QWBNB1YVNR7L" localSheetId="10" hidden="1">#REF!</definedName>
    <definedName name="BExOK8SVNS9DXWU2QWBNB1YVNR7L" localSheetId="9" hidden="1">#REF!</definedName>
    <definedName name="BExOK8SVNS9DXWU2QWBNB1YVNR7L" localSheetId="14" hidden="1">#REF!</definedName>
    <definedName name="BExOK8SVNS9DXWU2QWBNB1YVNR7L" localSheetId="16" hidden="1">#REF!</definedName>
    <definedName name="BExOK8SVNS9DXWU2QWBNB1YVNR7L" localSheetId="5" hidden="1">#REF!</definedName>
    <definedName name="BExOK8SVNS9DXWU2QWBNB1YVNR7L" localSheetId="8" hidden="1">#REF!</definedName>
    <definedName name="BExOK8SVNS9DXWU2QWBNB1YVNR7L" localSheetId="17" hidden="1">#REF!</definedName>
    <definedName name="BExOK8SVNS9DXWU2QWBNB1YVNR7L" localSheetId="6" hidden="1">#REF!</definedName>
    <definedName name="BExOK8SVNS9DXWU2QWBNB1YVNR7L" localSheetId="1" hidden="1">#REF!</definedName>
    <definedName name="BExOK8SVNS9DXWU2QWBNB1YVNR7L" localSheetId="12" hidden="1">#REF!</definedName>
    <definedName name="BExOK8SVNS9DXWU2QWBNB1YVNR7L" localSheetId="4" hidden="1">#REF!</definedName>
    <definedName name="BExOK8SVNS9DXWU2QWBNB1YVNR7L" localSheetId="13" hidden="1">#REF!</definedName>
    <definedName name="BExOK8SVNS9DXWU2QWBNB1YVNR7L" localSheetId="18" hidden="1">#REF!</definedName>
    <definedName name="BExOK8SVNS9DXWU2QWBNB1YVNR7L" hidden="1">#REF!</definedName>
    <definedName name="BExOKF3GH3XG3I708CZPZD86ZVL2" localSheetId="3" hidden="1">#REF!</definedName>
    <definedName name="BExOKF3GH3XG3I708CZPZD86ZVL2" localSheetId="10" hidden="1">#REF!</definedName>
    <definedName name="BExOKF3GH3XG3I708CZPZD86ZVL2" localSheetId="9" hidden="1">#REF!</definedName>
    <definedName name="BExOKF3GH3XG3I708CZPZD86ZVL2" localSheetId="14" hidden="1">#REF!</definedName>
    <definedName name="BExOKF3GH3XG3I708CZPZD86ZVL2" localSheetId="16" hidden="1">#REF!</definedName>
    <definedName name="BExOKF3GH3XG3I708CZPZD86ZVL2" localSheetId="5" hidden="1">#REF!</definedName>
    <definedName name="BExOKF3GH3XG3I708CZPZD86ZVL2" localSheetId="8" hidden="1">#REF!</definedName>
    <definedName name="BExOKF3GH3XG3I708CZPZD86ZVL2" localSheetId="17" hidden="1">#REF!</definedName>
    <definedName name="BExOKF3GH3XG3I708CZPZD86ZVL2" localSheetId="6" hidden="1">#REF!</definedName>
    <definedName name="BExOKF3GH3XG3I708CZPZD86ZVL2" localSheetId="1" hidden="1">#REF!</definedName>
    <definedName name="BExOKF3GH3XG3I708CZPZD86ZVL2" localSheetId="12" hidden="1">#REF!</definedName>
    <definedName name="BExOKF3GH3XG3I708CZPZD86ZVL2" localSheetId="4" hidden="1">#REF!</definedName>
    <definedName name="BExOKF3GH3XG3I708CZPZD86ZVL2" localSheetId="13" hidden="1">#REF!</definedName>
    <definedName name="BExOKF3GH3XG3I708CZPZD86ZVL2" localSheetId="18" hidden="1">#REF!</definedName>
    <definedName name="BExOKF3GH3XG3I708CZPZD86ZVL2" hidden="1">#REF!</definedName>
    <definedName name="BExOKTXMJP351VXKH8VT6SXUNIMF" hidden="1">'[2]Reco Sheet for Fcast'!$F$7:$G$7</definedName>
    <definedName name="BExOKU8GMLOCNVORDE329819XN67" hidden="1">'[2]Reco Sheet for Fcast'!$I$10:$J$10</definedName>
    <definedName name="BExOL0Z3Z7IAMHPB91EO2MF49U57" hidden="1">'[2]Reco Sheet for Fcast'!$F$8:$G$8</definedName>
    <definedName name="BExOL7KH12VAR0LG741SIOJTLWFD" hidden="1">'[2]Reco Sheet for Fcast'!$F$9:$G$9</definedName>
    <definedName name="BExOL8RN4G537EFMWEFGIWRPYDZ8" localSheetId="3" hidden="1">#REF!</definedName>
    <definedName name="BExOL8RN4G537EFMWEFGIWRPYDZ8" localSheetId="10" hidden="1">#REF!</definedName>
    <definedName name="BExOL8RN4G537EFMWEFGIWRPYDZ8" localSheetId="9" hidden="1">#REF!</definedName>
    <definedName name="BExOL8RN4G537EFMWEFGIWRPYDZ8" localSheetId="14" hidden="1">#REF!</definedName>
    <definedName name="BExOL8RN4G537EFMWEFGIWRPYDZ8" localSheetId="16" hidden="1">#REF!</definedName>
    <definedName name="BExOL8RN4G537EFMWEFGIWRPYDZ8" localSheetId="5" hidden="1">#REF!</definedName>
    <definedName name="BExOL8RN4G537EFMWEFGIWRPYDZ8" localSheetId="8" hidden="1">#REF!</definedName>
    <definedName name="BExOL8RN4G537EFMWEFGIWRPYDZ8" localSheetId="17" hidden="1">#REF!</definedName>
    <definedName name="BExOL8RN4G537EFMWEFGIWRPYDZ8" localSheetId="6" hidden="1">#REF!</definedName>
    <definedName name="BExOL8RN4G537EFMWEFGIWRPYDZ8" localSheetId="1" hidden="1">#REF!</definedName>
    <definedName name="BExOL8RN4G537EFMWEFGIWRPYDZ8" localSheetId="12" hidden="1">#REF!</definedName>
    <definedName name="BExOL8RN4G537EFMWEFGIWRPYDZ8" localSheetId="4" hidden="1">#REF!</definedName>
    <definedName name="BExOL8RN4G537EFMWEFGIWRPYDZ8" localSheetId="13" hidden="1">#REF!</definedName>
    <definedName name="BExOL8RN4G537EFMWEFGIWRPYDZ8" localSheetId="18" hidden="1">#REF!</definedName>
    <definedName name="BExOL8RN4G537EFMWEFGIWRPYDZ8" hidden="1">#REF!</definedName>
    <definedName name="BExOLE5P4BERQUOGV34XYTRQMJ67" localSheetId="3" hidden="1">#REF!</definedName>
    <definedName name="BExOLE5P4BERQUOGV34XYTRQMJ67" localSheetId="10" hidden="1">#REF!</definedName>
    <definedName name="BExOLE5P4BERQUOGV34XYTRQMJ67" localSheetId="9" hidden="1">#REF!</definedName>
    <definedName name="BExOLE5P4BERQUOGV34XYTRQMJ67" localSheetId="14" hidden="1">#REF!</definedName>
    <definedName name="BExOLE5P4BERQUOGV34XYTRQMJ67" localSheetId="16" hidden="1">#REF!</definedName>
    <definedName name="BExOLE5P4BERQUOGV34XYTRQMJ67" localSheetId="5" hidden="1">#REF!</definedName>
    <definedName name="BExOLE5P4BERQUOGV34XYTRQMJ67" localSheetId="8" hidden="1">#REF!</definedName>
    <definedName name="BExOLE5P4BERQUOGV34XYTRQMJ67" localSheetId="17" hidden="1">#REF!</definedName>
    <definedName name="BExOLE5P4BERQUOGV34XYTRQMJ67" localSheetId="6" hidden="1">#REF!</definedName>
    <definedName name="BExOLE5P4BERQUOGV34XYTRQMJ67" localSheetId="1" hidden="1">#REF!</definedName>
    <definedName name="BExOLE5P4BERQUOGV34XYTRQMJ67" localSheetId="12" hidden="1">#REF!</definedName>
    <definedName name="BExOLE5P4BERQUOGV34XYTRQMJ67" localSheetId="4" hidden="1">#REF!</definedName>
    <definedName name="BExOLE5P4BERQUOGV34XYTRQMJ67" localSheetId="13" hidden="1">#REF!</definedName>
    <definedName name="BExOLE5P4BERQUOGV34XYTRQMJ67" localSheetId="18" hidden="1">#REF!</definedName>
    <definedName name="BExOLE5P4BERQUOGV34XYTRQMJ67" hidden="1">#REF!</definedName>
    <definedName name="BExOLICXFHJLILCJVFMJE5MGGWKR" localSheetId="3" hidden="1">'[3]AMI P &amp; L'!#REF!</definedName>
    <definedName name="BExOLICXFHJLILCJVFMJE5MGGWKR" localSheetId="10" hidden="1">'[3]AMI P &amp; L'!#REF!</definedName>
    <definedName name="BExOLICXFHJLILCJVFMJE5MGGWKR" localSheetId="9" hidden="1">'[3]AMI P &amp; L'!#REF!</definedName>
    <definedName name="BExOLICXFHJLILCJVFMJE5MGGWKR" localSheetId="14" hidden="1">'[3]AMI P &amp; L'!#REF!</definedName>
    <definedName name="BExOLICXFHJLILCJVFMJE5MGGWKR" localSheetId="16" hidden="1">'[3]AMI P &amp; L'!#REF!</definedName>
    <definedName name="BExOLICXFHJLILCJVFMJE5MGGWKR" localSheetId="5" hidden="1">'[3]AMI P &amp; L'!#REF!</definedName>
    <definedName name="BExOLICXFHJLILCJVFMJE5MGGWKR" localSheetId="8" hidden="1">'[3]AMI P &amp; L'!#REF!</definedName>
    <definedName name="BExOLICXFHJLILCJVFMJE5MGGWKR" localSheetId="17" hidden="1">'[3]AMI P &amp; L'!#REF!</definedName>
    <definedName name="BExOLICXFHJLILCJVFMJE5MGGWKR" localSheetId="6" hidden="1">'[3]AMI P &amp; L'!#REF!</definedName>
    <definedName name="BExOLICXFHJLILCJVFMJE5MGGWKR" localSheetId="1" hidden="1">'[3]AMI P &amp; L'!#REF!</definedName>
    <definedName name="BExOLICXFHJLILCJVFMJE5MGGWKR" localSheetId="12" hidden="1">'[3]AMI P &amp; L'!#REF!</definedName>
    <definedName name="BExOLICXFHJLILCJVFMJE5MGGWKR" localSheetId="4" hidden="1">'[3]AMI P &amp; L'!#REF!</definedName>
    <definedName name="BExOLICXFHJLILCJVFMJE5MGGWKR" localSheetId="13" hidden="1">'[3]AMI P &amp; L'!#REF!</definedName>
    <definedName name="BExOLICXFHJLILCJVFMJE5MGGWKR" localSheetId="18" hidden="1">'[3]AMI P &amp; L'!#REF!</definedName>
    <definedName name="BExOLICXFHJLILCJVFMJE5MGGWKR" hidden="1">'[3]AMI P &amp; L'!#REF!</definedName>
    <definedName name="BExOLMUQP54SNJ4377CSQ2W2VRVE" localSheetId="3" hidden="1">#REF!</definedName>
    <definedName name="BExOLMUQP54SNJ4377CSQ2W2VRVE" localSheetId="10" hidden="1">#REF!</definedName>
    <definedName name="BExOLMUQP54SNJ4377CSQ2W2VRVE" localSheetId="9" hidden="1">#REF!</definedName>
    <definedName name="BExOLMUQP54SNJ4377CSQ2W2VRVE" localSheetId="14" hidden="1">#REF!</definedName>
    <definedName name="BExOLMUQP54SNJ4377CSQ2W2VRVE" localSheetId="16" hidden="1">#REF!</definedName>
    <definedName name="BExOLMUQP54SNJ4377CSQ2W2VRVE" localSheetId="5" hidden="1">#REF!</definedName>
    <definedName name="BExOLMUQP54SNJ4377CSQ2W2VRVE" localSheetId="8" hidden="1">#REF!</definedName>
    <definedName name="BExOLMUQP54SNJ4377CSQ2W2VRVE" localSheetId="17" hidden="1">#REF!</definedName>
    <definedName name="BExOLMUQP54SNJ4377CSQ2W2VRVE" localSheetId="6" hidden="1">#REF!</definedName>
    <definedName name="BExOLMUQP54SNJ4377CSQ2W2VRVE" localSheetId="1" hidden="1">#REF!</definedName>
    <definedName name="BExOLMUQP54SNJ4377CSQ2W2VRVE" localSheetId="12" hidden="1">#REF!</definedName>
    <definedName name="BExOLMUQP54SNJ4377CSQ2W2VRVE" localSheetId="4" hidden="1">#REF!</definedName>
    <definedName name="BExOLMUQP54SNJ4377CSQ2W2VRVE" localSheetId="13" hidden="1">#REF!</definedName>
    <definedName name="BExOLMUQP54SNJ4377CSQ2W2VRVE" localSheetId="18" hidden="1">#REF!</definedName>
    <definedName name="BExOLMUQP54SNJ4377CSQ2W2VRVE" hidden="1">#REF!</definedName>
    <definedName name="BExOLOI0WJS3QC12I3ISL0D9AWOF" hidden="1">'[2]Reco Sheet for Fcast'!$I$10:$J$10</definedName>
    <definedName name="BExOLYZNG5RBD0BTS1OEZJNU92Q5" hidden="1">'[2]Reco Sheet for Fcast'!$F$9:$G$9</definedName>
    <definedName name="BExOM3HIJ3UZPOKJI68KPBJAHPDC" hidden="1">'[2]Reco Sheet for Fcast'!$F$7:$G$7</definedName>
    <definedName name="BExOMATSM3O2HLV7ZXYCJJANWKW1" localSheetId="3" hidden="1">#REF!</definedName>
    <definedName name="BExOMATSM3O2HLV7ZXYCJJANWKW1" localSheetId="10" hidden="1">#REF!</definedName>
    <definedName name="BExOMATSM3O2HLV7ZXYCJJANWKW1" localSheetId="9" hidden="1">#REF!</definedName>
    <definedName name="BExOMATSM3O2HLV7ZXYCJJANWKW1" localSheetId="14" hidden="1">#REF!</definedName>
    <definedName name="BExOMATSM3O2HLV7ZXYCJJANWKW1" localSheetId="16" hidden="1">#REF!</definedName>
    <definedName name="BExOMATSM3O2HLV7ZXYCJJANWKW1" localSheetId="5" hidden="1">#REF!</definedName>
    <definedName name="BExOMATSM3O2HLV7ZXYCJJANWKW1" localSheetId="8" hidden="1">#REF!</definedName>
    <definedName name="BExOMATSM3O2HLV7ZXYCJJANWKW1" localSheetId="17" hidden="1">#REF!</definedName>
    <definedName name="BExOMATSM3O2HLV7ZXYCJJANWKW1" localSheetId="6" hidden="1">#REF!</definedName>
    <definedName name="BExOMATSM3O2HLV7ZXYCJJANWKW1" localSheetId="1" hidden="1">#REF!</definedName>
    <definedName name="BExOMATSM3O2HLV7ZXYCJJANWKW1" localSheetId="12" hidden="1">#REF!</definedName>
    <definedName name="BExOMATSM3O2HLV7ZXYCJJANWKW1" localSheetId="4" hidden="1">#REF!</definedName>
    <definedName name="BExOMATSM3O2HLV7ZXYCJJANWKW1" localSheetId="13" hidden="1">#REF!</definedName>
    <definedName name="BExOMATSM3O2HLV7ZXYCJJANWKW1" localSheetId="18" hidden="1">#REF!</definedName>
    <definedName name="BExOMATSM3O2HLV7ZXYCJJANWKW1" hidden="1">#REF!</definedName>
    <definedName name="BExOMKPURE33YQ3K1JG9NVQD4W49" hidden="1">'[2]Reco Sheet for Fcast'!$I$8:$J$8</definedName>
    <definedName name="BExOMP7NGCLUNFK50QD2LPKRG078" hidden="1">'[2]Reco Sheet for Fcast'!$I$8:$J$8</definedName>
    <definedName name="BExOMU0A6XMY48SZRYL4WQZD13BI" localSheetId="3" hidden="1">'[3]AMI P &amp; L'!#REF!</definedName>
    <definedName name="BExOMU0A6XMY48SZRYL4WQZD13BI" localSheetId="10" hidden="1">'[3]AMI P &amp; L'!#REF!</definedName>
    <definedName name="BExOMU0A6XMY48SZRYL4WQZD13BI" localSheetId="9" hidden="1">'[3]AMI P &amp; L'!#REF!</definedName>
    <definedName name="BExOMU0A6XMY48SZRYL4WQZD13BI" localSheetId="14" hidden="1">'[3]AMI P &amp; L'!#REF!</definedName>
    <definedName name="BExOMU0A6XMY48SZRYL4WQZD13BI" localSheetId="16" hidden="1">'[3]AMI P &amp; L'!#REF!</definedName>
    <definedName name="BExOMU0A6XMY48SZRYL4WQZD13BI" localSheetId="5" hidden="1">'[3]AMI P &amp; L'!#REF!</definedName>
    <definedName name="BExOMU0A6XMY48SZRYL4WQZD13BI" localSheetId="8" hidden="1">'[3]AMI P &amp; L'!#REF!</definedName>
    <definedName name="BExOMU0A6XMY48SZRYL4WQZD13BI" localSheetId="17" hidden="1">'[3]AMI P &amp; L'!#REF!</definedName>
    <definedName name="BExOMU0A6XMY48SZRYL4WQZD13BI" localSheetId="6" hidden="1">'[3]AMI P &amp; L'!#REF!</definedName>
    <definedName name="BExOMU0A6XMY48SZRYL4WQZD13BI" localSheetId="1" hidden="1">'[3]AMI P &amp; L'!#REF!</definedName>
    <definedName name="BExOMU0A6XMY48SZRYL4WQZD13BI" localSheetId="12" hidden="1">'[3]AMI P &amp; L'!#REF!</definedName>
    <definedName name="BExOMU0A6XMY48SZRYL4WQZD13BI" localSheetId="4" hidden="1">'[3]AMI P &amp; L'!#REF!</definedName>
    <definedName name="BExOMU0A6XMY48SZRYL4WQZD13BI" localSheetId="13" hidden="1">'[3]AMI P &amp; L'!#REF!</definedName>
    <definedName name="BExOMU0A6XMY48SZRYL4WQZD13BI" localSheetId="18" hidden="1">'[3]AMI P &amp; L'!#REF!</definedName>
    <definedName name="BExOMU0A6XMY48SZRYL4WQZD13BI" hidden="1">'[3]AMI P &amp; L'!#REF!</definedName>
    <definedName name="BExOMVT0HSNC59DJP4CLISASGHKL" hidden="1">'[2]Reco Sheet for Fcast'!$I$7:$J$7</definedName>
    <definedName name="BExON0AX35F2SI0UCVMGWGVIUNI3" hidden="1">'[2]Reco Sheet for Fcast'!$I$11:$J$11</definedName>
    <definedName name="BExON41U4296DV3DPG6I5EF3OEYF" hidden="1">'[2]Reco Sheet for Fcast'!$F$9:$G$9</definedName>
    <definedName name="BExON5P2OD5NSKR8O5KK74ICUSO2" localSheetId="3" hidden="1">#REF!</definedName>
    <definedName name="BExON5P2OD5NSKR8O5KK74ICUSO2" localSheetId="10" hidden="1">#REF!</definedName>
    <definedName name="BExON5P2OD5NSKR8O5KK74ICUSO2" localSheetId="9" hidden="1">#REF!</definedName>
    <definedName name="BExON5P2OD5NSKR8O5KK74ICUSO2" localSheetId="14" hidden="1">#REF!</definedName>
    <definedName name="BExON5P2OD5NSKR8O5KK74ICUSO2" localSheetId="16" hidden="1">#REF!</definedName>
    <definedName name="BExON5P2OD5NSKR8O5KK74ICUSO2" localSheetId="5" hidden="1">#REF!</definedName>
    <definedName name="BExON5P2OD5NSKR8O5KK74ICUSO2" localSheetId="8" hidden="1">#REF!</definedName>
    <definedName name="BExON5P2OD5NSKR8O5KK74ICUSO2" localSheetId="17" hidden="1">#REF!</definedName>
    <definedName name="BExON5P2OD5NSKR8O5KK74ICUSO2" localSheetId="6" hidden="1">#REF!</definedName>
    <definedName name="BExON5P2OD5NSKR8O5KK74ICUSO2" localSheetId="1" hidden="1">#REF!</definedName>
    <definedName name="BExON5P2OD5NSKR8O5KK74ICUSO2" localSheetId="12" hidden="1">#REF!</definedName>
    <definedName name="BExON5P2OD5NSKR8O5KK74ICUSO2" localSheetId="4" hidden="1">#REF!</definedName>
    <definedName name="BExON5P2OD5NSKR8O5KK74ICUSO2" localSheetId="13" hidden="1">#REF!</definedName>
    <definedName name="BExON5P2OD5NSKR8O5KK74ICUSO2" localSheetId="18" hidden="1">#REF!</definedName>
    <definedName name="BExON5P2OD5NSKR8O5KK74ICUSO2" hidden="1">#REF!</definedName>
    <definedName name="BExONB3A7CO4YD8RB41PHC93BQ9M" hidden="1">'[2]Reco Sheet for Fcast'!$F$15:$J$123</definedName>
    <definedName name="BExONFQH6UUXF8V0GI4BRIST9RFO" hidden="1">'[2]Reco Sheet for Fcast'!$F$6:$G$6</definedName>
    <definedName name="BExONH34JHZ9VP2WPUBTIVZOCPM6" hidden="1">'[4]Bud Mth'!$I$6:$J$6</definedName>
    <definedName name="BExONHU65LML12UB9EWV7FQBQBNE" localSheetId="3" hidden="1">'[5]Capital orders'!#REF!</definedName>
    <definedName name="BExONHU65LML12UB9EWV7FQBQBNE" localSheetId="10" hidden="1">'[5]Capital orders'!#REF!</definedName>
    <definedName name="BExONHU65LML12UB9EWV7FQBQBNE" localSheetId="9" hidden="1">'[5]Capital orders'!#REF!</definedName>
    <definedName name="BExONHU65LML12UB9EWV7FQBQBNE" localSheetId="14" hidden="1">'[5]Capital orders'!#REF!</definedName>
    <definedName name="BExONHU65LML12UB9EWV7FQBQBNE" localSheetId="16" hidden="1">'[5]Capital orders'!#REF!</definedName>
    <definedName name="BExONHU65LML12UB9EWV7FQBQBNE" localSheetId="5" hidden="1">'[5]Capital orders'!#REF!</definedName>
    <definedName name="BExONHU65LML12UB9EWV7FQBQBNE" localSheetId="8" hidden="1">'[5]Capital orders'!#REF!</definedName>
    <definedName name="BExONHU65LML12UB9EWV7FQBQBNE" localSheetId="17" hidden="1">'[5]Capital orders'!#REF!</definedName>
    <definedName name="BExONHU65LML12UB9EWV7FQBQBNE" localSheetId="6" hidden="1">'[5]Capital orders'!#REF!</definedName>
    <definedName name="BExONHU65LML12UB9EWV7FQBQBNE" localSheetId="1" hidden="1">'[5]Capital orders'!#REF!</definedName>
    <definedName name="BExONHU65LML12UB9EWV7FQBQBNE" localSheetId="12" hidden="1">'[5]Capital orders'!#REF!</definedName>
    <definedName name="BExONHU65LML12UB9EWV7FQBQBNE" localSheetId="4" hidden="1">'[5]Capital orders'!#REF!</definedName>
    <definedName name="BExONHU65LML12UB9EWV7FQBQBNE" localSheetId="13" hidden="1">'[5]Capital orders'!#REF!</definedName>
    <definedName name="BExONHU65LML12UB9EWV7FQBQBNE" localSheetId="18" hidden="1">'[5]Capital orders'!#REF!</definedName>
    <definedName name="BExONHU65LML12UB9EWV7FQBQBNE" hidden="1">'[5]Capital orders'!#REF!</definedName>
    <definedName name="BExONIL31DZWU7IFVN3VV0XTXJA1" hidden="1">'[2]Reco Sheet for Fcast'!$F$11:$G$11</definedName>
    <definedName name="BExONJ1BU17R0F5A2UP1UGJBOGKS" hidden="1">'[2]Reco Sheet for Fcast'!$F$9:$G$9</definedName>
    <definedName name="BExONNZ9VMHVX3J6NLNJY7KZA61O" hidden="1">'[2]Reco Sheet for Fcast'!$I$6:$J$6</definedName>
    <definedName name="BExONRQ1BAA4F3TXP2MYQ4YCZ09S" hidden="1">'[2]Reco Sheet for Fcast'!$I$7:$J$7</definedName>
    <definedName name="BExOO1WWIZSGB0YTGKESB45TSVMZ" hidden="1">'[2]Reco Sheet for Fcast'!$F$11:$G$11</definedName>
    <definedName name="BExOO4B8FPAFYPHCTYTX37P1TQM5" hidden="1">'[2]Reco Sheet for Fcast'!$I$11:$J$11</definedName>
    <definedName name="BExOOIULUDOJRMYABWV5CCL906X6" hidden="1">'[2]Reco Sheet for Fcast'!$I$9:$J$9</definedName>
    <definedName name="BExOOTN0KTXJCL7E476XBN1CJ553" hidden="1">'[2]Reco Sheet for Fcast'!$G$2</definedName>
    <definedName name="BExOOUOOR1038J07BOYJJU106NFS" hidden="1">'[2]Reco Sheet for Fcast'!$L$6:$M$10</definedName>
    <definedName name="BExOOUZHJUFHENA2ET6S02TMZRNP" localSheetId="3" hidden="1">#REF!</definedName>
    <definedName name="BExOOUZHJUFHENA2ET6S02TMZRNP" localSheetId="10" hidden="1">#REF!</definedName>
    <definedName name="BExOOUZHJUFHENA2ET6S02TMZRNP" localSheetId="9" hidden="1">#REF!</definedName>
    <definedName name="BExOOUZHJUFHENA2ET6S02TMZRNP" localSheetId="14" hidden="1">#REF!</definedName>
    <definedName name="BExOOUZHJUFHENA2ET6S02TMZRNP" localSheetId="16" hidden="1">#REF!</definedName>
    <definedName name="BExOOUZHJUFHENA2ET6S02TMZRNP" localSheetId="5" hidden="1">#REF!</definedName>
    <definedName name="BExOOUZHJUFHENA2ET6S02TMZRNP" localSheetId="8" hidden="1">#REF!</definedName>
    <definedName name="BExOOUZHJUFHENA2ET6S02TMZRNP" localSheetId="17" hidden="1">#REF!</definedName>
    <definedName name="BExOOUZHJUFHENA2ET6S02TMZRNP" localSheetId="6" hidden="1">#REF!</definedName>
    <definedName name="BExOOUZHJUFHENA2ET6S02TMZRNP" localSheetId="1" hidden="1">#REF!</definedName>
    <definedName name="BExOOUZHJUFHENA2ET6S02TMZRNP" localSheetId="12" hidden="1">#REF!</definedName>
    <definedName name="BExOOUZHJUFHENA2ET6S02TMZRNP" localSheetId="4" hidden="1">#REF!</definedName>
    <definedName name="BExOOUZHJUFHENA2ET6S02TMZRNP" localSheetId="13" hidden="1">#REF!</definedName>
    <definedName name="BExOOUZHJUFHENA2ET6S02TMZRNP" localSheetId="18" hidden="1">#REF!</definedName>
    <definedName name="BExOOUZHJUFHENA2ET6S02TMZRNP" hidden="1">#REF!</definedName>
    <definedName name="BExOP9DEBV5W5P4Q25J3XCJBP5S9" hidden="1">'[2]Reco Sheet for Fcast'!$I$11:$J$11</definedName>
    <definedName name="BExOPFNYRBL0BFM23LZBJTADNOE4" hidden="1">'[2]Reco Sheet for Fcast'!$F$15</definedName>
    <definedName name="BExOPINVFSIZMCVT9YGT2AODVCX3" hidden="1">'[2]Reco Sheet for Fcast'!$F$6:$G$6</definedName>
    <definedName name="BExOPL26WA8DVFW4UQLIBW3HVSQL" localSheetId="3" hidden="1">#REF!</definedName>
    <definedName name="BExOPL26WA8DVFW4UQLIBW3HVSQL" localSheetId="10" hidden="1">#REF!</definedName>
    <definedName name="BExOPL26WA8DVFW4UQLIBW3HVSQL" localSheetId="9" hidden="1">#REF!</definedName>
    <definedName name="BExOPL26WA8DVFW4UQLIBW3HVSQL" localSheetId="14" hidden="1">#REF!</definedName>
    <definedName name="BExOPL26WA8DVFW4UQLIBW3HVSQL" localSheetId="16" hidden="1">#REF!</definedName>
    <definedName name="BExOPL26WA8DVFW4UQLIBW3HVSQL" localSheetId="5" hidden="1">#REF!</definedName>
    <definedName name="BExOPL26WA8DVFW4UQLIBW3HVSQL" localSheetId="8" hidden="1">#REF!</definedName>
    <definedName name="BExOPL26WA8DVFW4UQLIBW3HVSQL" localSheetId="17" hidden="1">#REF!</definedName>
    <definedName name="BExOPL26WA8DVFW4UQLIBW3HVSQL" localSheetId="6" hidden="1">#REF!</definedName>
    <definedName name="BExOPL26WA8DVFW4UQLIBW3HVSQL" localSheetId="1" hidden="1">#REF!</definedName>
    <definedName name="BExOPL26WA8DVFW4UQLIBW3HVSQL" localSheetId="12" hidden="1">#REF!</definedName>
    <definedName name="BExOPL26WA8DVFW4UQLIBW3HVSQL" localSheetId="4" hidden="1">#REF!</definedName>
    <definedName name="BExOPL26WA8DVFW4UQLIBW3HVSQL" localSheetId="13" hidden="1">#REF!</definedName>
    <definedName name="BExOPL26WA8DVFW4UQLIBW3HVSQL" localSheetId="18" hidden="1">#REF!</definedName>
    <definedName name="BExOPL26WA8DVFW4UQLIBW3HVSQL" hidden="1">#REF!</definedName>
    <definedName name="BExOQ1JN4SAC44RTMZIGHSW023WA" hidden="1">'[2]Reco Sheet for Fcast'!$I$6:$J$6</definedName>
    <definedName name="BExOQ256YMF115DJL3KBPNKABJ90" hidden="1">'[2]Reco Sheet for Fcast'!$F$6:$G$6</definedName>
    <definedName name="BExOQ31LFF5V955K4N7NSFG61GNX" hidden="1">'[4]Bud Mth'!$I$7:$J$7</definedName>
    <definedName name="BExQ19DEUOLC11IW32E2AMVZLFF1" hidden="1">'[2]Reco Sheet for Fcast'!$H$2:$I$2</definedName>
    <definedName name="BExQ1J9FM9APIRBV1P93CISOUOPN" localSheetId="3" hidden="1">#REF!</definedName>
    <definedName name="BExQ1J9FM9APIRBV1P93CISOUOPN" localSheetId="10" hidden="1">#REF!</definedName>
    <definedName name="BExQ1J9FM9APIRBV1P93CISOUOPN" localSheetId="9" hidden="1">#REF!</definedName>
    <definedName name="BExQ1J9FM9APIRBV1P93CISOUOPN" localSheetId="14" hidden="1">#REF!</definedName>
    <definedName name="BExQ1J9FM9APIRBV1P93CISOUOPN" localSheetId="16" hidden="1">#REF!</definedName>
    <definedName name="BExQ1J9FM9APIRBV1P93CISOUOPN" localSheetId="5" hidden="1">#REF!</definedName>
    <definedName name="BExQ1J9FM9APIRBV1P93CISOUOPN" localSheetId="8" hidden="1">#REF!</definedName>
    <definedName name="BExQ1J9FM9APIRBV1P93CISOUOPN" localSheetId="17" hidden="1">#REF!</definedName>
    <definedName name="BExQ1J9FM9APIRBV1P93CISOUOPN" localSheetId="6" hidden="1">#REF!</definedName>
    <definedName name="BExQ1J9FM9APIRBV1P93CISOUOPN" localSheetId="1" hidden="1">#REF!</definedName>
    <definedName name="BExQ1J9FM9APIRBV1P93CISOUOPN" localSheetId="12" hidden="1">#REF!</definedName>
    <definedName name="BExQ1J9FM9APIRBV1P93CISOUOPN" localSheetId="4" hidden="1">#REF!</definedName>
    <definedName name="BExQ1J9FM9APIRBV1P93CISOUOPN" localSheetId="13" hidden="1">#REF!</definedName>
    <definedName name="BExQ1J9FM9APIRBV1P93CISOUOPN" localSheetId="18" hidden="1">#REF!</definedName>
    <definedName name="BExQ1J9FM9APIRBV1P93CISOUOPN" hidden="1">#REF!</definedName>
    <definedName name="BExQ1SJXKHE45NHA4Y912ZWK0BVS" localSheetId="3" hidden="1">#REF!</definedName>
    <definedName name="BExQ1SJXKHE45NHA4Y912ZWK0BVS" localSheetId="10" hidden="1">#REF!</definedName>
    <definedName name="BExQ1SJXKHE45NHA4Y912ZWK0BVS" localSheetId="9" hidden="1">#REF!</definedName>
    <definedName name="BExQ1SJXKHE45NHA4Y912ZWK0BVS" localSheetId="14" hidden="1">#REF!</definedName>
    <definedName name="BExQ1SJXKHE45NHA4Y912ZWK0BVS" localSheetId="16" hidden="1">#REF!</definedName>
    <definedName name="BExQ1SJXKHE45NHA4Y912ZWK0BVS" localSheetId="5" hidden="1">#REF!</definedName>
    <definedName name="BExQ1SJXKHE45NHA4Y912ZWK0BVS" localSheetId="8" hidden="1">#REF!</definedName>
    <definedName name="BExQ1SJXKHE45NHA4Y912ZWK0BVS" localSheetId="17" hidden="1">#REF!</definedName>
    <definedName name="BExQ1SJXKHE45NHA4Y912ZWK0BVS" localSheetId="6" hidden="1">#REF!</definedName>
    <definedName name="BExQ1SJXKHE45NHA4Y912ZWK0BVS" localSheetId="1" hidden="1">#REF!</definedName>
    <definedName name="BExQ1SJXKHE45NHA4Y912ZWK0BVS" localSheetId="12" hidden="1">#REF!</definedName>
    <definedName name="BExQ1SJXKHE45NHA4Y912ZWK0BVS" localSheetId="4" hidden="1">#REF!</definedName>
    <definedName name="BExQ1SJXKHE45NHA4Y912ZWK0BVS" localSheetId="13" hidden="1">#REF!</definedName>
    <definedName name="BExQ1SJXKHE45NHA4Y912ZWK0BVS" localSheetId="18" hidden="1">#REF!</definedName>
    <definedName name="BExQ1SJXKHE45NHA4Y912ZWK0BVS" hidden="1">#REF!</definedName>
    <definedName name="BExQ1V922YTT0W39UMN4F4HNC5AS" localSheetId="3" hidden="1">'[5]Capital orders'!#REF!</definedName>
    <definedName name="BExQ1V922YTT0W39UMN4F4HNC5AS" localSheetId="10" hidden="1">'[5]Capital orders'!#REF!</definedName>
    <definedName name="BExQ1V922YTT0W39UMN4F4HNC5AS" localSheetId="9" hidden="1">'[5]Capital orders'!#REF!</definedName>
    <definedName name="BExQ1V922YTT0W39UMN4F4HNC5AS" localSheetId="14" hidden="1">'[5]Capital orders'!#REF!</definedName>
    <definedName name="BExQ1V922YTT0W39UMN4F4HNC5AS" localSheetId="16" hidden="1">'[5]Capital orders'!#REF!</definedName>
    <definedName name="BExQ1V922YTT0W39UMN4F4HNC5AS" localSheetId="5" hidden="1">'[5]Capital orders'!#REF!</definedName>
    <definedName name="BExQ1V922YTT0W39UMN4F4HNC5AS" localSheetId="8" hidden="1">'[5]Capital orders'!#REF!</definedName>
    <definedName name="BExQ1V922YTT0W39UMN4F4HNC5AS" localSheetId="17" hidden="1">'[5]Capital orders'!#REF!</definedName>
    <definedName name="BExQ1V922YTT0W39UMN4F4HNC5AS" localSheetId="6" hidden="1">'[5]Capital orders'!#REF!</definedName>
    <definedName name="BExQ1V922YTT0W39UMN4F4HNC5AS" localSheetId="1" hidden="1">'[5]Capital orders'!#REF!</definedName>
    <definedName name="BExQ1V922YTT0W39UMN4F4HNC5AS" localSheetId="12" hidden="1">'[5]Capital orders'!#REF!</definedName>
    <definedName name="BExQ1V922YTT0W39UMN4F4HNC5AS" localSheetId="4" hidden="1">'[5]Capital orders'!#REF!</definedName>
    <definedName name="BExQ1V922YTT0W39UMN4F4HNC5AS" localSheetId="13" hidden="1">'[5]Capital orders'!#REF!</definedName>
    <definedName name="BExQ1V922YTT0W39UMN4F4HNC5AS" localSheetId="18" hidden="1">'[5]Capital orders'!#REF!</definedName>
    <definedName name="BExQ1V922YTT0W39UMN4F4HNC5AS" hidden="1">'[5]Capital orders'!#REF!</definedName>
    <definedName name="BExQ1WG83K960T15H8A2VLMPXVU0" hidden="1">'[4]Bud Mth'!$G$2:$H$2</definedName>
    <definedName name="BExQ29C73XR33S3668YYSYZAIHTG" hidden="1">'[2]Reco Sheet for Fcast'!$I$11:$J$11</definedName>
    <definedName name="BExQ2FS228IUDUP2023RA1D4AO4C" hidden="1">'[2]Reco Sheet for Fcast'!$F$11:$G$11</definedName>
    <definedName name="BExQ2L0XYWLY9VPZWXYYFRIRQRJ1" hidden="1">'[2]Reco Sheet for Fcast'!$F$7:$G$7</definedName>
    <definedName name="BExQ2M841F5Z1BQYR8DG5FKK0LIU" localSheetId="3" hidden="1">'[3]AMI P &amp; L'!#REF!</definedName>
    <definedName name="BExQ2M841F5Z1BQYR8DG5FKK0LIU" localSheetId="10" hidden="1">'[3]AMI P &amp; L'!#REF!</definedName>
    <definedName name="BExQ2M841F5Z1BQYR8DG5FKK0LIU" localSheetId="9" hidden="1">'[3]AMI P &amp; L'!#REF!</definedName>
    <definedName name="BExQ2M841F5Z1BQYR8DG5FKK0LIU" localSheetId="14" hidden="1">'[3]AMI P &amp; L'!#REF!</definedName>
    <definedName name="BExQ2M841F5Z1BQYR8DG5FKK0LIU" localSheetId="16" hidden="1">'[3]AMI P &amp; L'!#REF!</definedName>
    <definedName name="BExQ2M841F5Z1BQYR8DG5FKK0LIU" localSheetId="5" hidden="1">'[3]AMI P &amp; L'!#REF!</definedName>
    <definedName name="BExQ2M841F5Z1BQYR8DG5FKK0LIU" localSheetId="8" hidden="1">'[3]AMI P &amp; L'!#REF!</definedName>
    <definedName name="BExQ2M841F5Z1BQYR8DG5FKK0LIU" localSheetId="17" hidden="1">'[3]AMI P &amp; L'!#REF!</definedName>
    <definedName name="BExQ2M841F5Z1BQYR8DG5FKK0LIU" localSheetId="6" hidden="1">'[3]AMI P &amp; L'!#REF!</definedName>
    <definedName name="BExQ2M841F5Z1BQYR8DG5FKK0LIU" localSheetId="1" hidden="1">'[3]AMI P &amp; L'!#REF!</definedName>
    <definedName name="BExQ2M841F5Z1BQYR8DG5FKK0LIU" localSheetId="12" hidden="1">'[3]AMI P &amp; L'!#REF!</definedName>
    <definedName name="BExQ2M841F5Z1BQYR8DG5FKK0LIU" localSheetId="4" hidden="1">'[3]AMI P &amp; L'!#REF!</definedName>
    <definedName name="BExQ2M841F5Z1BQYR8DG5FKK0LIU" localSheetId="13" hidden="1">'[3]AMI P &amp; L'!#REF!</definedName>
    <definedName name="BExQ2M841F5Z1BQYR8DG5FKK0LIU" localSheetId="18" hidden="1">'[3]AMI P &amp; L'!#REF!</definedName>
    <definedName name="BExQ2M841F5Z1BQYR8DG5FKK0LIU" hidden="1">'[3]AMI P &amp; L'!#REF!</definedName>
    <definedName name="BExQ300G8I8TK45A0MVHV15422EU" localSheetId="3" hidden="1">'[3]AMI P &amp; L'!#REF!</definedName>
    <definedName name="BExQ300G8I8TK45A0MVHV15422EU" localSheetId="10" hidden="1">'[3]AMI P &amp; L'!#REF!</definedName>
    <definedName name="BExQ300G8I8TK45A0MVHV15422EU" localSheetId="9" hidden="1">'[3]AMI P &amp; L'!#REF!</definedName>
    <definedName name="BExQ300G8I8TK45A0MVHV15422EU" localSheetId="14" hidden="1">'[3]AMI P &amp; L'!#REF!</definedName>
    <definedName name="BExQ300G8I8TK45A0MVHV15422EU" localSheetId="16" hidden="1">'[3]AMI P &amp; L'!#REF!</definedName>
    <definedName name="BExQ300G8I8TK45A0MVHV15422EU" localSheetId="5" hidden="1">'[3]AMI P &amp; L'!#REF!</definedName>
    <definedName name="BExQ300G8I8TK45A0MVHV15422EU" localSheetId="8" hidden="1">'[3]AMI P &amp; L'!#REF!</definedName>
    <definedName name="BExQ300G8I8TK45A0MVHV15422EU" localSheetId="17" hidden="1">'[3]AMI P &amp; L'!#REF!</definedName>
    <definedName name="BExQ300G8I8TK45A0MVHV15422EU" localSheetId="6" hidden="1">'[3]AMI P &amp; L'!#REF!</definedName>
    <definedName name="BExQ300G8I8TK45A0MVHV15422EU" localSheetId="1" hidden="1">'[3]AMI P &amp; L'!#REF!</definedName>
    <definedName name="BExQ300G8I8TK45A0MVHV15422EU" localSheetId="12" hidden="1">'[3]AMI P &amp; L'!#REF!</definedName>
    <definedName name="BExQ300G8I8TK45A0MVHV15422EU" localSheetId="4" hidden="1">'[3]AMI P &amp; L'!#REF!</definedName>
    <definedName name="BExQ300G8I8TK45A0MVHV15422EU" localSheetId="13" hidden="1">'[3]AMI P &amp; L'!#REF!</definedName>
    <definedName name="BExQ300G8I8TK45A0MVHV15422EU" localSheetId="18" hidden="1">'[3]AMI P &amp; L'!#REF!</definedName>
    <definedName name="BExQ300G8I8TK45A0MVHV15422EU" hidden="1">'[3]AMI P &amp; L'!#REF!</definedName>
    <definedName name="BExQ31YI1MP6GUMQYF1OMB5P5GOE" localSheetId="3" hidden="1">#REF!</definedName>
    <definedName name="BExQ31YI1MP6GUMQYF1OMB5P5GOE" localSheetId="10" hidden="1">#REF!</definedName>
    <definedName name="BExQ31YI1MP6GUMQYF1OMB5P5GOE" localSheetId="9" hidden="1">#REF!</definedName>
    <definedName name="BExQ31YI1MP6GUMQYF1OMB5P5GOE" localSheetId="14" hidden="1">#REF!</definedName>
    <definedName name="BExQ31YI1MP6GUMQYF1OMB5P5GOE" localSheetId="16" hidden="1">#REF!</definedName>
    <definedName name="BExQ31YI1MP6GUMQYF1OMB5P5GOE" localSheetId="5" hidden="1">#REF!</definedName>
    <definedName name="BExQ31YI1MP6GUMQYF1OMB5P5GOE" localSheetId="8" hidden="1">#REF!</definedName>
    <definedName name="BExQ31YI1MP6GUMQYF1OMB5P5GOE" localSheetId="17" hidden="1">#REF!</definedName>
    <definedName name="BExQ31YI1MP6GUMQYF1OMB5P5GOE" localSheetId="6" hidden="1">#REF!</definedName>
    <definedName name="BExQ31YI1MP6GUMQYF1OMB5P5GOE" localSheetId="1" hidden="1">#REF!</definedName>
    <definedName name="BExQ31YI1MP6GUMQYF1OMB5P5GOE" localSheetId="12" hidden="1">#REF!</definedName>
    <definedName name="BExQ31YI1MP6GUMQYF1OMB5P5GOE" localSheetId="4" hidden="1">#REF!</definedName>
    <definedName name="BExQ31YI1MP6GUMQYF1OMB5P5GOE" localSheetId="13" hidden="1">#REF!</definedName>
    <definedName name="BExQ31YI1MP6GUMQYF1OMB5P5GOE" localSheetId="18" hidden="1">#REF!</definedName>
    <definedName name="BExQ31YI1MP6GUMQYF1OMB5P5GOE" hidden="1">#REF!</definedName>
    <definedName name="BExQ38JVNZHQEVM20T8PEG1GP01R" localSheetId="3" hidden="1">#REF!</definedName>
    <definedName name="BExQ38JVNZHQEVM20T8PEG1GP01R" localSheetId="10" hidden="1">#REF!</definedName>
    <definedName name="BExQ38JVNZHQEVM20T8PEG1GP01R" localSheetId="9" hidden="1">#REF!</definedName>
    <definedName name="BExQ38JVNZHQEVM20T8PEG1GP01R" localSheetId="14" hidden="1">#REF!</definedName>
    <definedName name="BExQ38JVNZHQEVM20T8PEG1GP01R" localSheetId="16" hidden="1">#REF!</definedName>
    <definedName name="BExQ38JVNZHQEVM20T8PEG1GP01R" localSheetId="5" hidden="1">#REF!</definedName>
    <definedName name="BExQ38JVNZHQEVM20T8PEG1GP01R" localSheetId="8" hidden="1">#REF!</definedName>
    <definedName name="BExQ38JVNZHQEVM20T8PEG1GP01R" localSheetId="17" hidden="1">#REF!</definedName>
    <definedName name="BExQ38JVNZHQEVM20T8PEG1GP01R" localSheetId="6" hidden="1">#REF!</definedName>
    <definedName name="BExQ38JVNZHQEVM20T8PEG1GP01R" localSheetId="1" hidden="1">#REF!</definedName>
    <definedName name="BExQ38JVNZHQEVM20T8PEG1GP01R" localSheetId="12" hidden="1">#REF!</definedName>
    <definedName name="BExQ38JVNZHQEVM20T8PEG1GP01R" localSheetId="4" hidden="1">#REF!</definedName>
    <definedName name="BExQ38JVNZHQEVM20T8PEG1GP01R" localSheetId="13" hidden="1">#REF!</definedName>
    <definedName name="BExQ38JVNZHQEVM20T8PEG1GP01R" localSheetId="18" hidden="1">#REF!</definedName>
    <definedName name="BExQ38JVNZHQEVM20T8PEG1GP01R" hidden="1">#REF!</definedName>
    <definedName name="BExQ39R28MXSG2SEV956F0KZ20AN" localSheetId="3" hidden="1">'[3]AMI P &amp; L'!#REF!</definedName>
    <definedName name="BExQ39R28MXSG2SEV956F0KZ20AN" localSheetId="10" hidden="1">'[3]AMI P &amp; L'!#REF!</definedName>
    <definedName name="BExQ39R28MXSG2SEV956F0KZ20AN" localSheetId="9" hidden="1">'[3]AMI P &amp; L'!#REF!</definedName>
    <definedName name="BExQ39R28MXSG2SEV956F0KZ20AN" localSheetId="14" hidden="1">'[3]AMI P &amp; L'!#REF!</definedName>
    <definedName name="BExQ39R28MXSG2SEV956F0KZ20AN" localSheetId="16" hidden="1">'[3]AMI P &amp; L'!#REF!</definedName>
    <definedName name="BExQ39R28MXSG2SEV956F0KZ20AN" localSheetId="5" hidden="1">'[3]AMI P &amp; L'!#REF!</definedName>
    <definedName name="BExQ39R28MXSG2SEV956F0KZ20AN" localSheetId="8" hidden="1">'[3]AMI P &amp; L'!#REF!</definedName>
    <definedName name="BExQ39R28MXSG2SEV956F0KZ20AN" localSheetId="17" hidden="1">'[3]AMI P &amp; L'!#REF!</definedName>
    <definedName name="BExQ39R28MXSG2SEV956F0KZ20AN" localSheetId="6" hidden="1">'[3]AMI P &amp; L'!#REF!</definedName>
    <definedName name="BExQ39R28MXSG2SEV956F0KZ20AN" localSheetId="1" hidden="1">'[3]AMI P &amp; L'!#REF!</definedName>
    <definedName name="BExQ39R28MXSG2SEV956F0KZ20AN" localSheetId="12" hidden="1">'[3]AMI P &amp; L'!#REF!</definedName>
    <definedName name="BExQ39R28MXSG2SEV956F0KZ20AN" localSheetId="4" hidden="1">'[3]AMI P &amp; L'!#REF!</definedName>
    <definedName name="BExQ39R28MXSG2SEV956F0KZ20AN" localSheetId="13" hidden="1">'[3]AMI P &amp; L'!#REF!</definedName>
    <definedName name="BExQ39R28MXSG2SEV956F0KZ20AN" localSheetId="18" hidden="1">'[3]AMI P &amp; L'!#REF!</definedName>
    <definedName name="BExQ39R28MXSG2SEV956F0KZ20AN" hidden="1">'[3]AMI P &amp; L'!#REF!</definedName>
    <definedName name="BExQ3D1P3M5Z3HLMEZ17E0BLEE4U" localSheetId="3" hidden="1">'[3]AMI P &amp; L'!#REF!</definedName>
    <definedName name="BExQ3D1P3M5Z3HLMEZ17E0BLEE4U" localSheetId="10" hidden="1">'[3]AMI P &amp; L'!#REF!</definedName>
    <definedName name="BExQ3D1P3M5Z3HLMEZ17E0BLEE4U" localSheetId="9" hidden="1">'[3]AMI P &amp; L'!#REF!</definedName>
    <definedName name="BExQ3D1P3M5Z3HLMEZ17E0BLEE4U" localSheetId="14" hidden="1">'[3]AMI P &amp; L'!#REF!</definedName>
    <definedName name="BExQ3D1P3M5Z3HLMEZ17E0BLEE4U" localSheetId="16" hidden="1">'[3]AMI P &amp; L'!#REF!</definedName>
    <definedName name="BExQ3D1P3M5Z3HLMEZ17E0BLEE4U" localSheetId="5" hidden="1">'[3]AMI P &amp; L'!#REF!</definedName>
    <definedName name="BExQ3D1P3M5Z3HLMEZ17E0BLEE4U" localSheetId="8" hidden="1">'[3]AMI P &amp; L'!#REF!</definedName>
    <definedName name="BExQ3D1P3M5Z3HLMEZ17E0BLEE4U" localSheetId="17" hidden="1">'[3]AMI P &amp; L'!#REF!</definedName>
    <definedName name="BExQ3D1P3M5Z3HLMEZ17E0BLEE4U" localSheetId="6" hidden="1">'[3]AMI P &amp; L'!#REF!</definedName>
    <definedName name="BExQ3D1P3M5Z3HLMEZ17E0BLEE4U" localSheetId="1" hidden="1">'[3]AMI P &amp; L'!#REF!</definedName>
    <definedName name="BExQ3D1P3M5Z3HLMEZ17E0BLEE4U" localSheetId="12" hidden="1">'[3]AMI P &amp; L'!#REF!</definedName>
    <definedName name="BExQ3D1P3M5Z3HLMEZ17E0BLEE4U" localSheetId="4" hidden="1">'[3]AMI P &amp; L'!#REF!</definedName>
    <definedName name="BExQ3D1P3M5Z3HLMEZ17E0BLEE4U" localSheetId="13" hidden="1">'[3]AMI P &amp; L'!#REF!</definedName>
    <definedName name="BExQ3D1P3M5Z3HLMEZ17E0BLEE4U" localSheetId="18" hidden="1">'[3]AMI P &amp; L'!#REF!</definedName>
    <definedName name="BExQ3D1P3M5Z3HLMEZ17E0BLEE4U" hidden="1">'[3]AMI P &amp; L'!#REF!</definedName>
    <definedName name="BExQ3O4W7QF8BOXTUT4IOGF6YKUD" hidden="1">'[2]Reco Sheet for Fcast'!$G$2</definedName>
    <definedName name="BExQ3PXOWSN8561ZR8IEY8ZASI3B" hidden="1">'[2]Reco Sheet for Fcast'!$I$8:$J$8</definedName>
    <definedName name="BExQ3TZF04IPY0B0UG9CQQ5736UA" hidden="1">'[2]Reco Sheet for Fcast'!$F$8:$G$8</definedName>
    <definedName name="BExQ42IU9MNDYLODP41DL6YTZMAR" localSheetId="3" hidden="1">'[3]AMI P &amp; L'!#REF!</definedName>
    <definedName name="BExQ42IU9MNDYLODP41DL6YTZMAR" localSheetId="10" hidden="1">'[3]AMI P &amp; L'!#REF!</definedName>
    <definedName name="BExQ42IU9MNDYLODP41DL6YTZMAR" localSheetId="9" hidden="1">'[3]AMI P &amp; L'!#REF!</definedName>
    <definedName name="BExQ42IU9MNDYLODP41DL6YTZMAR" localSheetId="14" hidden="1">'[3]AMI P &amp; L'!#REF!</definedName>
    <definedName name="BExQ42IU9MNDYLODP41DL6YTZMAR" localSheetId="16" hidden="1">'[3]AMI P &amp; L'!#REF!</definedName>
    <definedName name="BExQ42IU9MNDYLODP41DL6YTZMAR" localSheetId="5" hidden="1">'[3]AMI P &amp; L'!#REF!</definedName>
    <definedName name="BExQ42IU9MNDYLODP41DL6YTZMAR" localSheetId="8" hidden="1">'[3]AMI P &amp; L'!#REF!</definedName>
    <definedName name="BExQ42IU9MNDYLODP41DL6YTZMAR" localSheetId="17" hidden="1">'[3]AMI P &amp; L'!#REF!</definedName>
    <definedName name="BExQ42IU9MNDYLODP41DL6YTZMAR" localSheetId="6" hidden="1">'[3]AMI P &amp; L'!#REF!</definedName>
    <definedName name="BExQ42IU9MNDYLODP41DL6YTZMAR" localSheetId="1" hidden="1">'[3]AMI P &amp; L'!#REF!</definedName>
    <definedName name="BExQ42IU9MNDYLODP41DL6YTZMAR" localSheetId="12" hidden="1">'[3]AMI P &amp; L'!#REF!</definedName>
    <definedName name="BExQ42IU9MNDYLODP41DL6YTZMAR" localSheetId="4" hidden="1">'[3]AMI P &amp; L'!#REF!</definedName>
    <definedName name="BExQ42IU9MNDYLODP41DL6YTZMAR" localSheetId="13" hidden="1">'[3]AMI P &amp; L'!#REF!</definedName>
    <definedName name="BExQ42IU9MNDYLODP41DL6YTZMAR" localSheetId="18" hidden="1">'[3]AMI P &amp; L'!#REF!</definedName>
    <definedName name="BExQ42IU9MNDYLODP41DL6YTZMAR" hidden="1">'[3]AMI P &amp; L'!#REF!</definedName>
    <definedName name="BExQ452HF7N1HYPXJXQ8WD6SOWUV" hidden="1">'[2]Reco Sheet for Fcast'!$I$6:$J$6</definedName>
    <definedName name="BExQ4BTBSHPHVEDRCXC2ROW8PLFC" hidden="1">'[2]Reco Sheet for Fcast'!$F$6:$G$6</definedName>
    <definedName name="BExQ4DGKF54SRKQUTUT4B1CZSS62" hidden="1">'[2]Reco Sheet for Fcast'!$I$7:$J$7</definedName>
    <definedName name="BExQ4M04XQFHM953TPL217CAK4ZP" hidden="1">'[2]Reco Sheet for Fcast'!$F$7:$G$7</definedName>
    <definedName name="BExQ4T74LQ5PYTV1MUQUW75A4BDY" hidden="1">'[2]Reco Sheet for Fcast'!$I$11:$J$11</definedName>
    <definedName name="BExQ4XJHD7EJCNH7S1MJDZJ2MNWG" hidden="1">'[2]Reco Sheet for Fcast'!$I$10:$J$10</definedName>
    <definedName name="BExQ5039ZCEWBUJHU682G4S89J03" hidden="1">'[2]Reco Sheet for Fcast'!$F$6:$G$6</definedName>
    <definedName name="BExQ56Z9W6YHZHRXOFFI8EFA7CDI" hidden="1">'[2]Reco Sheet for Fcast'!$H$2:$I$2</definedName>
    <definedName name="BExQ5ITIC66SDM614FOSP325TOY5" localSheetId="3" hidden="1">#REF!</definedName>
    <definedName name="BExQ5ITIC66SDM614FOSP325TOY5" localSheetId="10" hidden="1">#REF!</definedName>
    <definedName name="BExQ5ITIC66SDM614FOSP325TOY5" localSheetId="9" hidden="1">#REF!</definedName>
    <definedName name="BExQ5ITIC66SDM614FOSP325TOY5" localSheetId="14" hidden="1">#REF!</definedName>
    <definedName name="BExQ5ITIC66SDM614FOSP325TOY5" localSheetId="16" hidden="1">#REF!</definedName>
    <definedName name="BExQ5ITIC66SDM614FOSP325TOY5" localSheetId="5" hidden="1">#REF!</definedName>
    <definedName name="BExQ5ITIC66SDM614FOSP325TOY5" localSheetId="8" hidden="1">#REF!</definedName>
    <definedName name="BExQ5ITIC66SDM614FOSP325TOY5" localSheetId="17" hidden="1">#REF!</definedName>
    <definedName name="BExQ5ITIC66SDM614FOSP325TOY5" localSheetId="6" hidden="1">#REF!</definedName>
    <definedName name="BExQ5ITIC66SDM614FOSP325TOY5" localSheetId="1" hidden="1">#REF!</definedName>
    <definedName name="BExQ5ITIC66SDM614FOSP325TOY5" localSheetId="12" hidden="1">#REF!</definedName>
    <definedName name="BExQ5ITIC66SDM614FOSP325TOY5" localSheetId="4" hidden="1">#REF!</definedName>
    <definedName name="BExQ5ITIC66SDM614FOSP325TOY5" localSheetId="13" hidden="1">#REF!</definedName>
    <definedName name="BExQ5ITIC66SDM614FOSP325TOY5" localSheetId="18" hidden="1">#REF!</definedName>
    <definedName name="BExQ5ITIC66SDM614FOSP325TOY5" hidden="1">#REF!</definedName>
    <definedName name="BExQ5KX3Z668H1KUCKZ9J24HUQ1F" hidden="1">'[2]Reco Sheet for Fcast'!$F$7:$G$7</definedName>
    <definedName name="BExQ5SPLEYLGXSVLD9HO5BKQXKIP" localSheetId="3" hidden="1">#REF!</definedName>
    <definedName name="BExQ5SPLEYLGXSVLD9HO5BKQXKIP" localSheetId="10" hidden="1">#REF!</definedName>
    <definedName name="BExQ5SPLEYLGXSVLD9HO5BKQXKIP" localSheetId="9" hidden="1">#REF!</definedName>
    <definedName name="BExQ5SPLEYLGXSVLD9HO5BKQXKIP" localSheetId="14" hidden="1">#REF!</definedName>
    <definedName name="BExQ5SPLEYLGXSVLD9HO5BKQXKIP" localSheetId="16" hidden="1">#REF!</definedName>
    <definedName name="BExQ5SPLEYLGXSVLD9HO5BKQXKIP" localSheetId="5" hidden="1">#REF!</definedName>
    <definedName name="BExQ5SPLEYLGXSVLD9HO5BKQXKIP" localSheetId="8" hidden="1">#REF!</definedName>
    <definedName name="BExQ5SPLEYLGXSVLD9HO5BKQXKIP" localSheetId="17" hidden="1">#REF!</definedName>
    <definedName name="BExQ5SPLEYLGXSVLD9HO5BKQXKIP" localSheetId="6" hidden="1">#REF!</definedName>
    <definedName name="BExQ5SPLEYLGXSVLD9HO5BKQXKIP" localSheetId="1" hidden="1">#REF!</definedName>
    <definedName name="BExQ5SPLEYLGXSVLD9HO5BKQXKIP" localSheetId="12" hidden="1">#REF!</definedName>
    <definedName name="BExQ5SPLEYLGXSVLD9HO5BKQXKIP" localSheetId="4" hidden="1">#REF!</definedName>
    <definedName name="BExQ5SPLEYLGXSVLD9HO5BKQXKIP" localSheetId="13" hidden="1">#REF!</definedName>
    <definedName name="BExQ5SPLEYLGXSVLD9HO5BKQXKIP" localSheetId="18" hidden="1">#REF!</definedName>
    <definedName name="BExQ5SPLEYLGXSVLD9HO5BKQXKIP" hidden="1">#REF!</definedName>
    <definedName name="BExQ5SPMSOCJYLAY20NB5A6O32RE" hidden="1">'[2]Reco Sheet for Fcast'!$F$15</definedName>
    <definedName name="BExQ5UICMGTMK790KTLK49MAGXRC" hidden="1">'[2]Reco Sheet for Fcast'!$F$6:$G$6</definedName>
    <definedName name="BExQ5YUUK9FD0QGTY4WD0W90O7OL" hidden="1">'[2]Reco Sheet for Fcast'!$F$8:$G$8</definedName>
    <definedName name="BExQ63793YQ9BH7JLCNRIATIGTRG" localSheetId="3" hidden="1">'[3]AMI P &amp; L'!#REF!</definedName>
    <definedName name="BExQ63793YQ9BH7JLCNRIATIGTRG" localSheetId="10" hidden="1">'[3]AMI P &amp; L'!#REF!</definedName>
    <definedName name="BExQ63793YQ9BH7JLCNRIATIGTRG" localSheetId="9" hidden="1">'[3]AMI P &amp; L'!#REF!</definedName>
    <definedName name="BExQ63793YQ9BH7JLCNRIATIGTRG" localSheetId="14" hidden="1">'[3]AMI P &amp; L'!#REF!</definedName>
    <definedName name="BExQ63793YQ9BH7JLCNRIATIGTRG" localSheetId="16" hidden="1">'[3]AMI P &amp; L'!#REF!</definedName>
    <definedName name="BExQ63793YQ9BH7JLCNRIATIGTRG" localSheetId="5" hidden="1">'[3]AMI P &amp; L'!#REF!</definedName>
    <definedName name="BExQ63793YQ9BH7JLCNRIATIGTRG" localSheetId="8" hidden="1">'[3]AMI P &amp; L'!#REF!</definedName>
    <definedName name="BExQ63793YQ9BH7JLCNRIATIGTRG" localSheetId="17" hidden="1">'[3]AMI P &amp; L'!#REF!</definedName>
    <definedName name="BExQ63793YQ9BH7JLCNRIATIGTRG" localSheetId="6" hidden="1">'[3]AMI P &amp; L'!#REF!</definedName>
    <definedName name="BExQ63793YQ9BH7JLCNRIATIGTRG" localSheetId="1" hidden="1">'[3]AMI P &amp; L'!#REF!</definedName>
    <definedName name="BExQ63793YQ9BH7JLCNRIATIGTRG" localSheetId="12" hidden="1">'[3]AMI P &amp; L'!#REF!</definedName>
    <definedName name="BExQ63793YQ9BH7JLCNRIATIGTRG" localSheetId="4" hidden="1">'[3]AMI P &amp; L'!#REF!</definedName>
    <definedName name="BExQ63793YQ9BH7JLCNRIATIGTRG" localSheetId="13" hidden="1">'[3]AMI P &amp; L'!#REF!</definedName>
    <definedName name="BExQ63793YQ9BH7JLCNRIATIGTRG" localSheetId="18" hidden="1">'[3]AMI P &amp; L'!#REF!</definedName>
    <definedName name="BExQ63793YQ9BH7JLCNRIATIGTRG" hidden="1">'[3]AMI P &amp; L'!#REF!</definedName>
    <definedName name="BExQ6BW4OE2LJPN7H8XKFK42SCJA" localSheetId="3" hidden="1">#REF!</definedName>
    <definedName name="BExQ6BW4OE2LJPN7H8XKFK42SCJA" localSheetId="10" hidden="1">#REF!</definedName>
    <definedName name="BExQ6BW4OE2LJPN7H8XKFK42SCJA" localSheetId="9" hidden="1">#REF!</definedName>
    <definedName name="BExQ6BW4OE2LJPN7H8XKFK42SCJA" localSheetId="14" hidden="1">#REF!</definedName>
    <definedName name="BExQ6BW4OE2LJPN7H8XKFK42SCJA" localSheetId="16" hidden="1">#REF!</definedName>
    <definedName name="BExQ6BW4OE2LJPN7H8XKFK42SCJA" localSheetId="5" hidden="1">#REF!</definedName>
    <definedName name="BExQ6BW4OE2LJPN7H8XKFK42SCJA" localSheetId="8" hidden="1">#REF!</definedName>
    <definedName name="BExQ6BW4OE2LJPN7H8XKFK42SCJA" localSheetId="17" hidden="1">#REF!</definedName>
    <definedName name="BExQ6BW4OE2LJPN7H8XKFK42SCJA" localSheetId="6" hidden="1">#REF!</definedName>
    <definedName name="BExQ6BW4OE2LJPN7H8XKFK42SCJA" localSheetId="1" hidden="1">#REF!</definedName>
    <definedName name="BExQ6BW4OE2LJPN7H8XKFK42SCJA" localSheetId="12" hidden="1">#REF!</definedName>
    <definedName name="BExQ6BW4OE2LJPN7H8XKFK42SCJA" localSheetId="4" hidden="1">#REF!</definedName>
    <definedName name="BExQ6BW4OE2LJPN7H8XKFK42SCJA" localSheetId="13" hidden="1">#REF!</definedName>
    <definedName name="BExQ6BW4OE2LJPN7H8XKFK42SCJA" localSheetId="18" hidden="1">#REF!</definedName>
    <definedName name="BExQ6BW4OE2LJPN7H8XKFK42SCJA" hidden="1">#REF!</definedName>
    <definedName name="BExQ6CN1EF2UPZ57ZYMGK8TUJQSS" hidden="1">'[2]Reco Sheet for Fcast'!$I$9:$J$9</definedName>
    <definedName name="BExQ6M2YXJ8AMRJF3QGHC40ADAHZ" hidden="1">'[2]Reco Sheet for Fcast'!$I$6:$J$6</definedName>
    <definedName name="BExQ6M8B0X44N9TV56ATUVHGDI00" hidden="1">'[2]Reco Sheet for Fcast'!$F$15:$J$123</definedName>
    <definedName name="BExQ6POH065GV0I74XXVD0VUPBJW" hidden="1">'[2]Reco Sheet for Fcast'!$F$10:$G$10</definedName>
    <definedName name="BExQ6WV9KPSMXPPLGZ3KK4WNYTHU" hidden="1">'[2]Reco Sheet for Fcast'!$G$2</definedName>
    <definedName name="BExQ6XRSPHARKJTKTB0NOV3SBZIW" hidden="1">'[2]Reco Sheet for Fcast'!$I$9:$J$9</definedName>
    <definedName name="BExQ783XTMM2A9I3UKCFWJH1PP2N" hidden="1">'[2]Reco Sheet for Fcast'!$F$11:$G$11</definedName>
    <definedName name="BExQ79LX01ZPQB8EGD1ZHR2VK2H3" hidden="1">'[2]Reco Sheet for Fcast'!$I$10:$J$10</definedName>
    <definedName name="BExQ7ANJWDL69ZUG3AW5S2HJL4GL" localSheetId="3" hidden="1">#REF!</definedName>
    <definedName name="BExQ7ANJWDL69ZUG3AW5S2HJL4GL" localSheetId="10" hidden="1">#REF!</definedName>
    <definedName name="BExQ7ANJWDL69ZUG3AW5S2HJL4GL" localSheetId="9" hidden="1">#REF!</definedName>
    <definedName name="BExQ7ANJWDL69ZUG3AW5S2HJL4GL" localSheetId="14" hidden="1">#REF!</definedName>
    <definedName name="BExQ7ANJWDL69ZUG3AW5S2HJL4GL" localSheetId="16" hidden="1">#REF!</definedName>
    <definedName name="BExQ7ANJWDL69ZUG3AW5S2HJL4GL" localSheetId="5" hidden="1">#REF!</definedName>
    <definedName name="BExQ7ANJWDL69ZUG3AW5S2HJL4GL" localSheetId="8" hidden="1">#REF!</definedName>
    <definedName name="BExQ7ANJWDL69ZUG3AW5S2HJL4GL" localSheetId="17" hidden="1">#REF!</definedName>
    <definedName name="BExQ7ANJWDL69ZUG3AW5S2HJL4GL" localSheetId="6" hidden="1">#REF!</definedName>
    <definedName name="BExQ7ANJWDL69ZUG3AW5S2HJL4GL" localSheetId="1" hidden="1">#REF!</definedName>
    <definedName name="BExQ7ANJWDL69ZUG3AW5S2HJL4GL" localSheetId="12" hidden="1">#REF!</definedName>
    <definedName name="BExQ7ANJWDL69ZUG3AW5S2HJL4GL" localSheetId="4" hidden="1">#REF!</definedName>
    <definedName name="BExQ7ANJWDL69ZUG3AW5S2HJL4GL" localSheetId="13" hidden="1">#REF!</definedName>
    <definedName name="BExQ7ANJWDL69ZUG3AW5S2HJL4GL" localSheetId="18" hidden="1">#REF!</definedName>
    <definedName name="BExQ7ANJWDL69ZUG3AW5S2HJL4GL" hidden="1">#REF!</definedName>
    <definedName name="BExQ7B3V9MGDK2OIJ61XXFBFLJFZ" hidden="1">'[2]Reco Sheet for Fcast'!$F$7:$G$7</definedName>
    <definedName name="BExQ7CB046NVPF9ZXDGA7OXOLSLX" hidden="1">'[2]Reco Sheet for Fcast'!$F$6:$G$6</definedName>
    <definedName name="BExQ7IWDCGGOO1HTJ97YGO1CK3R9" hidden="1">'[2]Reco Sheet for Fcast'!$I$7:$J$7</definedName>
    <definedName name="BExQ7JNFIEGS2HKNBALH3Q2N5G7Z" hidden="1">'[2]Reco Sheet for Fcast'!$I$8:$J$8</definedName>
    <definedName name="BExQ7MY3U2Z1IZ71U5LJUD00VVB4" localSheetId="3" hidden="1">'[3]AMI P &amp; L'!#REF!</definedName>
    <definedName name="BExQ7MY3U2Z1IZ71U5LJUD00VVB4" localSheetId="10" hidden="1">'[3]AMI P &amp; L'!#REF!</definedName>
    <definedName name="BExQ7MY3U2Z1IZ71U5LJUD00VVB4" localSheetId="9" hidden="1">'[3]AMI P &amp; L'!#REF!</definedName>
    <definedName name="BExQ7MY3U2Z1IZ71U5LJUD00VVB4" localSheetId="14" hidden="1">'[3]AMI P &amp; L'!#REF!</definedName>
    <definedName name="BExQ7MY3U2Z1IZ71U5LJUD00VVB4" localSheetId="16" hidden="1">'[3]AMI P &amp; L'!#REF!</definedName>
    <definedName name="BExQ7MY3U2Z1IZ71U5LJUD00VVB4" localSheetId="5" hidden="1">'[3]AMI P &amp; L'!#REF!</definedName>
    <definedName name="BExQ7MY3U2Z1IZ71U5LJUD00VVB4" localSheetId="8" hidden="1">'[3]AMI P &amp; L'!#REF!</definedName>
    <definedName name="BExQ7MY3U2Z1IZ71U5LJUD00VVB4" localSheetId="17" hidden="1">'[3]AMI P &amp; L'!#REF!</definedName>
    <definedName name="BExQ7MY3U2Z1IZ71U5LJUD00VVB4" localSheetId="6" hidden="1">'[3]AMI P &amp; L'!#REF!</definedName>
    <definedName name="BExQ7MY3U2Z1IZ71U5LJUD00VVB4" localSheetId="1" hidden="1">'[3]AMI P &amp; L'!#REF!</definedName>
    <definedName name="BExQ7MY3U2Z1IZ71U5LJUD00VVB4" localSheetId="12" hidden="1">'[3]AMI P &amp; L'!#REF!</definedName>
    <definedName name="BExQ7MY3U2Z1IZ71U5LJUD00VVB4" localSheetId="4" hidden="1">'[3]AMI P &amp; L'!#REF!</definedName>
    <definedName name="BExQ7MY3U2Z1IZ71U5LJUD00VVB4" localSheetId="13" hidden="1">'[3]AMI P &amp; L'!#REF!</definedName>
    <definedName name="BExQ7MY3U2Z1IZ71U5LJUD00VVB4" localSheetId="18" hidden="1">'[3]AMI P &amp; L'!#REF!</definedName>
    <definedName name="BExQ7MY3U2Z1IZ71U5LJUD00VVB4" hidden="1">'[3]AMI P &amp; L'!#REF!</definedName>
    <definedName name="BExQ7XL2Q1GVUFL1F9KK0K0EXMWG" localSheetId="3" hidden="1">'[3]AMI P &amp; L'!#REF!</definedName>
    <definedName name="BExQ7XL2Q1GVUFL1F9KK0K0EXMWG" localSheetId="10" hidden="1">'[3]AMI P &amp; L'!#REF!</definedName>
    <definedName name="BExQ7XL2Q1GVUFL1F9KK0K0EXMWG" localSheetId="9" hidden="1">'[3]AMI P &amp; L'!#REF!</definedName>
    <definedName name="BExQ7XL2Q1GVUFL1F9KK0K0EXMWG" localSheetId="14" hidden="1">'[3]AMI P &amp; L'!#REF!</definedName>
    <definedName name="BExQ7XL2Q1GVUFL1F9KK0K0EXMWG" localSheetId="16" hidden="1">'[3]AMI P &amp; L'!#REF!</definedName>
    <definedName name="BExQ7XL2Q1GVUFL1F9KK0K0EXMWG" localSheetId="5" hidden="1">'[3]AMI P &amp; L'!#REF!</definedName>
    <definedName name="BExQ7XL2Q1GVUFL1F9KK0K0EXMWG" localSheetId="8" hidden="1">'[3]AMI P &amp; L'!#REF!</definedName>
    <definedName name="BExQ7XL2Q1GVUFL1F9KK0K0EXMWG" localSheetId="17" hidden="1">'[3]AMI P &amp; L'!#REF!</definedName>
    <definedName name="BExQ7XL2Q1GVUFL1F9KK0K0EXMWG" localSheetId="6" hidden="1">'[3]AMI P &amp; L'!#REF!</definedName>
    <definedName name="BExQ7XL2Q1GVUFL1F9KK0K0EXMWG" localSheetId="1" hidden="1">'[3]AMI P &amp; L'!#REF!</definedName>
    <definedName name="BExQ7XL2Q1GVUFL1F9KK0K0EXMWG" localSheetId="12" hidden="1">'[3]AMI P &amp; L'!#REF!</definedName>
    <definedName name="BExQ7XL2Q1GVUFL1F9KK0K0EXMWG" localSheetId="4" hidden="1">'[3]AMI P &amp; L'!#REF!</definedName>
    <definedName name="BExQ7XL2Q1GVUFL1F9KK0K0EXMWG" localSheetId="13" hidden="1">'[3]AMI P &amp; L'!#REF!</definedName>
    <definedName name="BExQ7XL2Q1GVUFL1F9KK0K0EXMWG" localSheetId="18" hidden="1">'[3]AMI P &amp; L'!#REF!</definedName>
    <definedName name="BExQ7XL2Q1GVUFL1F9KK0K0EXMWG" hidden="1">'[3]AMI P &amp; L'!#REF!</definedName>
    <definedName name="BExQ8469L3ZRZ3KYZPYMSJIDL7Y5" hidden="1">'[2]Reco Sheet for Fcast'!$I$6:$J$6</definedName>
    <definedName name="BExQ84MJB94HL3BWRN50M4NCB6Z0" hidden="1">'[2]Reco Sheet for Fcast'!$F$15</definedName>
    <definedName name="BExQ8583ZE00NW7T9OF11OT9IA14" hidden="1">'[2]Reco Sheet for Fcast'!$F$15</definedName>
    <definedName name="BExQ89PYX7QKH887T258CNA7DPDG" localSheetId="3" hidden="1">'[5]Capital orders'!#REF!</definedName>
    <definedName name="BExQ89PYX7QKH887T258CNA7DPDG" localSheetId="10" hidden="1">'[5]Capital orders'!#REF!</definedName>
    <definedName name="BExQ89PYX7QKH887T258CNA7DPDG" localSheetId="9" hidden="1">'[5]Capital orders'!#REF!</definedName>
    <definedName name="BExQ89PYX7QKH887T258CNA7DPDG" localSheetId="14" hidden="1">'[5]Capital orders'!#REF!</definedName>
    <definedName name="BExQ89PYX7QKH887T258CNA7DPDG" localSheetId="16" hidden="1">'[5]Capital orders'!#REF!</definedName>
    <definedName name="BExQ89PYX7QKH887T258CNA7DPDG" localSheetId="5" hidden="1">'[5]Capital orders'!#REF!</definedName>
    <definedName name="BExQ89PYX7QKH887T258CNA7DPDG" localSheetId="8" hidden="1">'[5]Capital orders'!#REF!</definedName>
    <definedName name="BExQ89PYX7QKH887T258CNA7DPDG" localSheetId="17" hidden="1">'[5]Capital orders'!#REF!</definedName>
    <definedName name="BExQ89PYX7QKH887T258CNA7DPDG" localSheetId="6" hidden="1">'[5]Capital orders'!#REF!</definedName>
    <definedName name="BExQ89PYX7QKH887T258CNA7DPDG" localSheetId="1" hidden="1">'[5]Capital orders'!#REF!</definedName>
    <definedName name="BExQ89PYX7QKH887T258CNA7DPDG" localSheetId="12" hidden="1">'[5]Capital orders'!#REF!</definedName>
    <definedName name="BExQ89PYX7QKH887T258CNA7DPDG" localSheetId="4" hidden="1">'[5]Capital orders'!#REF!</definedName>
    <definedName name="BExQ89PYX7QKH887T258CNA7DPDG" localSheetId="13" hidden="1">'[5]Capital orders'!#REF!</definedName>
    <definedName name="BExQ89PYX7QKH887T258CNA7DPDG" localSheetId="18" hidden="1">'[5]Capital orders'!#REF!</definedName>
    <definedName name="BExQ89PYX7QKH887T258CNA7DPDG" hidden="1">'[5]Capital orders'!#REF!</definedName>
    <definedName name="BExQ8A0RPE3IMIFIZLUE7KD2N21W" localSheetId="3" hidden="1">'[3]AMI P &amp; L'!#REF!</definedName>
    <definedName name="BExQ8A0RPE3IMIFIZLUE7KD2N21W" localSheetId="10" hidden="1">'[3]AMI P &amp; L'!#REF!</definedName>
    <definedName name="BExQ8A0RPE3IMIFIZLUE7KD2N21W" localSheetId="9" hidden="1">'[3]AMI P &amp; L'!#REF!</definedName>
    <definedName name="BExQ8A0RPE3IMIFIZLUE7KD2N21W" localSheetId="14" hidden="1">'[3]AMI P &amp; L'!#REF!</definedName>
    <definedName name="BExQ8A0RPE3IMIFIZLUE7KD2N21W" localSheetId="16" hidden="1">'[3]AMI P &amp; L'!#REF!</definedName>
    <definedName name="BExQ8A0RPE3IMIFIZLUE7KD2N21W" localSheetId="5" hidden="1">'[3]AMI P &amp; L'!#REF!</definedName>
    <definedName name="BExQ8A0RPE3IMIFIZLUE7KD2N21W" localSheetId="8" hidden="1">'[3]AMI P &amp; L'!#REF!</definedName>
    <definedName name="BExQ8A0RPE3IMIFIZLUE7KD2N21W" localSheetId="17" hidden="1">'[3]AMI P &amp; L'!#REF!</definedName>
    <definedName name="BExQ8A0RPE3IMIFIZLUE7KD2N21W" localSheetId="6" hidden="1">'[3]AMI P &amp; L'!#REF!</definedName>
    <definedName name="BExQ8A0RPE3IMIFIZLUE7KD2N21W" localSheetId="1" hidden="1">'[3]AMI P &amp; L'!#REF!</definedName>
    <definedName name="BExQ8A0RPE3IMIFIZLUE7KD2N21W" localSheetId="12" hidden="1">'[3]AMI P &amp; L'!#REF!</definedName>
    <definedName name="BExQ8A0RPE3IMIFIZLUE7KD2N21W" localSheetId="4" hidden="1">'[3]AMI P &amp; L'!#REF!</definedName>
    <definedName name="BExQ8A0RPE3IMIFIZLUE7KD2N21W" localSheetId="13" hidden="1">'[3]AMI P &amp; L'!#REF!</definedName>
    <definedName name="BExQ8A0RPE3IMIFIZLUE7KD2N21W" localSheetId="18" hidden="1">'[3]AMI P &amp; L'!#REF!</definedName>
    <definedName name="BExQ8A0RPE3IMIFIZLUE7KD2N21W" hidden="1">'[3]AMI P &amp; L'!#REF!</definedName>
    <definedName name="BExQ8ABK6H1ADV2R2OYT8NFFYG2N" hidden="1">'[2]Reco Sheet for Fcast'!$H$2:$I$2</definedName>
    <definedName name="BExQ8B2GTATY2SYZWYQKTTDGONE4" localSheetId="3" hidden="1">#REF!</definedName>
    <definedName name="BExQ8B2GTATY2SYZWYQKTTDGONE4" localSheetId="10" hidden="1">#REF!</definedName>
    <definedName name="BExQ8B2GTATY2SYZWYQKTTDGONE4" localSheetId="9" hidden="1">#REF!</definedName>
    <definedName name="BExQ8B2GTATY2SYZWYQKTTDGONE4" localSheetId="14" hidden="1">#REF!</definedName>
    <definedName name="BExQ8B2GTATY2SYZWYQKTTDGONE4" localSheetId="16" hidden="1">#REF!</definedName>
    <definedName name="BExQ8B2GTATY2SYZWYQKTTDGONE4" localSheetId="5" hidden="1">#REF!</definedName>
    <definedName name="BExQ8B2GTATY2SYZWYQKTTDGONE4" localSheetId="8" hidden="1">#REF!</definedName>
    <definedName name="BExQ8B2GTATY2SYZWYQKTTDGONE4" localSheetId="17" hidden="1">#REF!</definedName>
    <definedName name="BExQ8B2GTATY2SYZWYQKTTDGONE4" localSheetId="6" hidden="1">#REF!</definedName>
    <definedName name="BExQ8B2GTATY2SYZWYQKTTDGONE4" localSheetId="1" hidden="1">#REF!</definedName>
    <definedName name="BExQ8B2GTATY2SYZWYQKTTDGONE4" localSheetId="12" hidden="1">#REF!</definedName>
    <definedName name="BExQ8B2GTATY2SYZWYQKTTDGONE4" localSheetId="4" hidden="1">#REF!</definedName>
    <definedName name="BExQ8B2GTATY2SYZWYQKTTDGONE4" localSheetId="13" hidden="1">#REF!</definedName>
    <definedName name="BExQ8B2GTATY2SYZWYQKTTDGONE4" localSheetId="18" hidden="1">#REF!</definedName>
    <definedName name="BExQ8B2GTATY2SYZWYQKTTDGONE4" hidden="1">#REF!</definedName>
    <definedName name="BExQ8DM90XJ6GCJIK9LC5O82I2TJ" hidden="1">'[2]Reco Sheet for Fcast'!$F$15</definedName>
    <definedName name="BExQ8G0K46ZORA0QVQTDI7Z8LXGF" hidden="1">'[2]Reco Sheet for Fcast'!$I$7:$J$7</definedName>
    <definedName name="BExQ8O3WEU8HNTTGKTW5T0QSKCLP" localSheetId="3" hidden="1">'[3]AMI P &amp; L'!#REF!</definedName>
    <definedName name="BExQ8O3WEU8HNTTGKTW5T0QSKCLP" localSheetId="10" hidden="1">'[3]AMI P &amp; L'!#REF!</definedName>
    <definedName name="BExQ8O3WEU8HNTTGKTW5T0QSKCLP" localSheetId="9" hidden="1">'[3]AMI P &amp; L'!#REF!</definedName>
    <definedName name="BExQ8O3WEU8HNTTGKTW5T0QSKCLP" localSheetId="14" hidden="1">'[3]AMI P &amp; L'!#REF!</definedName>
    <definedName name="BExQ8O3WEU8HNTTGKTW5T0QSKCLP" localSheetId="16" hidden="1">'[3]AMI P &amp; L'!#REF!</definedName>
    <definedName name="BExQ8O3WEU8HNTTGKTW5T0QSKCLP" localSheetId="5" hidden="1">'[3]AMI P &amp; L'!#REF!</definedName>
    <definedName name="BExQ8O3WEU8HNTTGKTW5T0QSKCLP" localSheetId="8" hidden="1">'[3]AMI P &amp; L'!#REF!</definedName>
    <definedName name="BExQ8O3WEU8HNTTGKTW5T0QSKCLP" localSheetId="17" hidden="1">'[3]AMI P &amp; L'!#REF!</definedName>
    <definedName name="BExQ8O3WEU8HNTTGKTW5T0QSKCLP" localSheetId="6" hidden="1">'[3]AMI P &amp; L'!#REF!</definedName>
    <definedName name="BExQ8O3WEU8HNTTGKTW5T0QSKCLP" localSheetId="1" hidden="1">'[3]AMI P &amp; L'!#REF!</definedName>
    <definedName name="BExQ8O3WEU8HNTTGKTW5T0QSKCLP" localSheetId="12" hidden="1">'[3]AMI P &amp; L'!#REF!</definedName>
    <definedName name="BExQ8O3WEU8HNTTGKTW5T0QSKCLP" localSheetId="4" hidden="1">'[3]AMI P &amp; L'!#REF!</definedName>
    <definedName name="BExQ8O3WEU8HNTTGKTW5T0QSKCLP" localSheetId="13" hidden="1">'[3]AMI P &amp; L'!#REF!</definedName>
    <definedName name="BExQ8O3WEU8HNTTGKTW5T0QSKCLP" localSheetId="18" hidden="1">'[3]AMI P &amp; L'!#REF!</definedName>
    <definedName name="BExQ8O3WEU8HNTTGKTW5T0QSKCLP" hidden="1">'[3]AMI P &amp; L'!#REF!</definedName>
    <definedName name="BExQ8ZCEDBOBJA3D9LDP5TU2WYGR" hidden="1">'[2]Reco Sheet for Fcast'!$H$2:$I$2</definedName>
    <definedName name="BExQ94LAW6MAQBWY25WTBFV5PPZJ" hidden="1">'[2]Reco Sheet for Fcast'!$H$2:$I$2</definedName>
    <definedName name="BExQ97QIPOSSRK978N8P234Y1XA4" hidden="1">'[2]Reco Sheet for Fcast'!$G$2</definedName>
    <definedName name="BExQ9E6FBAXTHGF3RXANFIA77GXP" hidden="1">'[2]Reco Sheet for Fcast'!$G$2</definedName>
    <definedName name="BExQ9FOI3AFYS7CTELHWZ9F8PCOR" localSheetId="3" hidden="1">#REF!</definedName>
    <definedName name="BExQ9FOI3AFYS7CTELHWZ9F8PCOR" localSheetId="10" hidden="1">#REF!</definedName>
    <definedName name="BExQ9FOI3AFYS7CTELHWZ9F8PCOR" localSheetId="9" hidden="1">#REF!</definedName>
    <definedName name="BExQ9FOI3AFYS7CTELHWZ9F8PCOR" localSheetId="14" hidden="1">#REF!</definedName>
    <definedName name="BExQ9FOI3AFYS7CTELHWZ9F8PCOR" localSheetId="16" hidden="1">#REF!</definedName>
    <definedName name="BExQ9FOI3AFYS7CTELHWZ9F8PCOR" localSheetId="5" hidden="1">#REF!</definedName>
    <definedName name="BExQ9FOI3AFYS7CTELHWZ9F8PCOR" localSheetId="8" hidden="1">#REF!</definedName>
    <definedName name="BExQ9FOI3AFYS7CTELHWZ9F8PCOR" localSheetId="17" hidden="1">#REF!</definedName>
    <definedName name="BExQ9FOI3AFYS7CTELHWZ9F8PCOR" localSheetId="6" hidden="1">#REF!</definedName>
    <definedName name="BExQ9FOI3AFYS7CTELHWZ9F8PCOR" localSheetId="1" hidden="1">#REF!</definedName>
    <definedName name="BExQ9FOI3AFYS7CTELHWZ9F8PCOR" localSheetId="12" hidden="1">#REF!</definedName>
    <definedName name="BExQ9FOI3AFYS7CTELHWZ9F8PCOR" localSheetId="4" hidden="1">#REF!</definedName>
    <definedName name="BExQ9FOI3AFYS7CTELHWZ9F8PCOR" localSheetId="13" hidden="1">#REF!</definedName>
    <definedName name="BExQ9FOI3AFYS7CTELHWZ9F8PCOR" localSheetId="18" hidden="1">#REF!</definedName>
    <definedName name="BExQ9FOI3AFYS7CTELHWZ9F8PCOR" hidden="1">#REF!</definedName>
    <definedName name="BExQ9KX9734KIAK7IMRLHCPYDHO2" hidden="1">'[2]Reco Sheet for Fcast'!$F$10:$G$10</definedName>
    <definedName name="BExQ9L81FF4I7816VTPFBDWVU4CW" hidden="1">'[2]Reco Sheet for Fcast'!$I$9:$J$9</definedName>
    <definedName name="BExQ9M4E2ACZOWWWP1JJIQO8AHUM" localSheetId="3" hidden="1">'[3]AMI P &amp; L'!#REF!</definedName>
    <definedName name="BExQ9M4E2ACZOWWWP1JJIQO8AHUM" localSheetId="10" hidden="1">'[3]AMI P &amp; L'!#REF!</definedName>
    <definedName name="BExQ9M4E2ACZOWWWP1JJIQO8AHUM" localSheetId="9" hidden="1">'[3]AMI P &amp; L'!#REF!</definedName>
    <definedName name="BExQ9M4E2ACZOWWWP1JJIQO8AHUM" localSheetId="14" hidden="1">'[3]AMI P &amp; L'!#REF!</definedName>
    <definedName name="BExQ9M4E2ACZOWWWP1JJIQO8AHUM" localSheetId="16" hidden="1">'[3]AMI P &amp; L'!#REF!</definedName>
    <definedName name="BExQ9M4E2ACZOWWWP1JJIQO8AHUM" localSheetId="5" hidden="1">'[3]AMI P &amp; L'!#REF!</definedName>
    <definedName name="BExQ9M4E2ACZOWWWP1JJIQO8AHUM" localSheetId="8" hidden="1">'[3]AMI P &amp; L'!#REF!</definedName>
    <definedName name="BExQ9M4E2ACZOWWWP1JJIQO8AHUM" localSheetId="17" hidden="1">'[3]AMI P &amp; L'!#REF!</definedName>
    <definedName name="BExQ9M4E2ACZOWWWP1JJIQO8AHUM" localSheetId="6" hidden="1">'[3]AMI P &amp; L'!#REF!</definedName>
    <definedName name="BExQ9M4E2ACZOWWWP1JJIQO8AHUM" localSheetId="1" hidden="1">'[3]AMI P &amp; L'!#REF!</definedName>
    <definedName name="BExQ9M4E2ACZOWWWP1JJIQO8AHUM" localSheetId="12" hidden="1">'[3]AMI P &amp; L'!#REF!</definedName>
    <definedName name="BExQ9M4E2ACZOWWWP1JJIQO8AHUM" localSheetId="4" hidden="1">'[3]AMI P &amp; L'!#REF!</definedName>
    <definedName name="BExQ9M4E2ACZOWWWP1JJIQO8AHUM" localSheetId="13" hidden="1">'[3]AMI P &amp; L'!#REF!</definedName>
    <definedName name="BExQ9M4E2ACZOWWWP1JJIQO8AHUM" localSheetId="18" hidden="1">'[3]AMI P &amp; L'!#REF!</definedName>
    <definedName name="BExQ9M4E2ACZOWWWP1JJIQO8AHUM" hidden="1">'[3]AMI P &amp; L'!#REF!</definedName>
    <definedName name="BExQ9UTANMJCK7LJ4OQMD6F2Q01L" hidden="1">'[2]Reco Sheet for Fcast'!$H$2:$I$2</definedName>
    <definedName name="BExQ9ZLYHWABXAA9NJDW8ZS0UQ9P" localSheetId="3" hidden="1">'[3]AMI P &amp; L'!#REF!</definedName>
    <definedName name="BExQ9ZLYHWABXAA9NJDW8ZS0UQ9P" localSheetId="10" hidden="1">'[3]AMI P &amp; L'!#REF!</definedName>
    <definedName name="BExQ9ZLYHWABXAA9NJDW8ZS0UQ9P" localSheetId="9" hidden="1">'[3]AMI P &amp; L'!#REF!</definedName>
    <definedName name="BExQ9ZLYHWABXAA9NJDW8ZS0UQ9P" localSheetId="14" hidden="1">'[3]AMI P &amp; L'!#REF!</definedName>
    <definedName name="BExQ9ZLYHWABXAA9NJDW8ZS0UQ9P" localSheetId="16" hidden="1">'[3]AMI P &amp; L'!#REF!</definedName>
    <definedName name="BExQ9ZLYHWABXAA9NJDW8ZS0UQ9P" localSheetId="5" hidden="1">'[3]AMI P &amp; L'!#REF!</definedName>
    <definedName name="BExQ9ZLYHWABXAA9NJDW8ZS0UQ9P" localSheetId="8" hidden="1">'[3]AMI P &amp; L'!#REF!</definedName>
    <definedName name="BExQ9ZLYHWABXAA9NJDW8ZS0UQ9P" localSheetId="17" hidden="1">'[3]AMI P &amp; L'!#REF!</definedName>
    <definedName name="BExQ9ZLYHWABXAA9NJDW8ZS0UQ9P" localSheetId="6" hidden="1">'[3]AMI P &amp; L'!#REF!</definedName>
    <definedName name="BExQ9ZLYHWABXAA9NJDW8ZS0UQ9P" localSheetId="1" hidden="1">'[3]AMI P &amp; L'!#REF!</definedName>
    <definedName name="BExQ9ZLYHWABXAA9NJDW8ZS0UQ9P" localSheetId="12" hidden="1">'[3]AMI P &amp; L'!#REF!</definedName>
    <definedName name="BExQ9ZLYHWABXAA9NJDW8ZS0UQ9P" localSheetId="4" hidden="1">'[3]AMI P &amp; L'!#REF!</definedName>
    <definedName name="BExQ9ZLYHWABXAA9NJDW8ZS0UQ9P" localSheetId="13" hidden="1">'[3]AMI P &amp; L'!#REF!</definedName>
    <definedName name="BExQ9ZLYHWABXAA9NJDW8ZS0UQ9P" localSheetId="18" hidden="1">'[3]AMI P &amp; L'!#REF!</definedName>
    <definedName name="BExQ9ZLYHWABXAA9NJDW8ZS0UQ9P" hidden="1">'[3]AMI P &amp; L'!#REF!</definedName>
    <definedName name="BExQA324HSCK40ENJUT9CS9EC71B" localSheetId="3" hidden="1">'[3]AMI P &amp; L'!#REF!</definedName>
    <definedName name="BExQA324HSCK40ENJUT9CS9EC71B" localSheetId="10" hidden="1">'[3]AMI P &amp; L'!#REF!</definedName>
    <definedName name="BExQA324HSCK40ENJUT9CS9EC71B" localSheetId="9" hidden="1">'[3]AMI P &amp; L'!#REF!</definedName>
    <definedName name="BExQA324HSCK40ENJUT9CS9EC71B" localSheetId="14" hidden="1">'[3]AMI P &amp; L'!#REF!</definedName>
    <definedName name="BExQA324HSCK40ENJUT9CS9EC71B" localSheetId="16" hidden="1">'[3]AMI P &amp; L'!#REF!</definedName>
    <definedName name="BExQA324HSCK40ENJUT9CS9EC71B" localSheetId="5" hidden="1">'[3]AMI P &amp; L'!#REF!</definedName>
    <definedName name="BExQA324HSCK40ENJUT9CS9EC71B" localSheetId="8" hidden="1">'[3]AMI P &amp; L'!#REF!</definedName>
    <definedName name="BExQA324HSCK40ENJUT9CS9EC71B" localSheetId="17" hidden="1">'[3]AMI P &amp; L'!#REF!</definedName>
    <definedName name="BExQA324HSCK40ENJUT9CS9EC71B" localSheetId="6" hidden="1">'[3]AMI P &amp; L'!#REF!</definedName>
    <definedName name="BExQA324HSCK40ENJUT9CS9EC71B" localSheetId="1" hidden="1">'[3]AMI P &amp; L'!#REF!</definedName>
    <definedName name="BExQA324HSCK40ENJUT9CS9EC71B" localSheetId="12" hidden="1">'[3]AMI P &amp; L'!#REF!</definedName>
    <definedName name="BExQA324HSCK40ENJUT9CS9EC71B" localSheetId="4" hidden="1">'[3]AMI P &amp; L'!#REF!</definedName>
    <definedName name="BExQA324HSCK40ENJUT9CS9EC71B" localSheetId="13" hidden="1">'[3]AMI P &amp; L'!#REF!</definedName>
    <definedName name="BExQA324HSCK40ENJUT9CS9EC71B" localSheetId="18" hidden="1">'[3]AMI P &amp; L'!#REF!</definedName>
    <definedName name="BExQA324HSCK40ENJUT9CS9EC71B" hidden="1">'[3]AMI P &amp; L'!#REF!</definedName>
    <definedName name="BExQA55GY0STSNBWQCWN8E31ZXCS" hidden="1">'[2]Reco Sheet for Fcast'!$I$6:$J$6</definedName>
    <definedName name="BExQA9HZIN9XEMHEEVHT99UU9Z82" hidden="1">'[2]Reco Sheet for Fcast'!$I$10:$J$10</definedName>
    <definedName name="BExQAELFYH92K8CJL155181UDORO" hidden="1">'[2]Reco Sheet for Fcast'!$H$2:$I$2</definedName>
    <definedName name="BExQAG8PP8R5NJKNQD1U4QOSD6X5" hidden="1">'[2]Reco Sheet for Fcast'!$F$15</definedName>
    <definedName name="BExQBC0EAV6PKQT8I8C3GLEZDMZL" localSheetId="3" hidden="1">#REF!</definedName>
    <definedName name="BExQBC0EAV6PKQT8I8C3GLEZDMZL" localSheetId="10" hidden="1">#REF!</definedName>
    <definedName name="BExQBC0EAV6PKQT8I8C3GLEZDMZL" localSheetId="9" hidden="1">#REF!</definedName>
    <definedName name="BExQBC0EAV6PKQT8I8C3GLEZDMZL" localSheetId="14" hidden="1">#REF!</definedName>
    <definedName name="BExQBC0EAV6PKQT8I8C3GLEZDMZL" localSheetId="16" hidden="1">#REF!</definedName>
    <definedName name="BExQBC0EAV6PKQT8I8C3GLEZDMZL" localSheetId="5" hidden="1">#REF!</definedName>
    <definedName name="BExQBC0EAV6PKQT8I8C3GLEZDMZL" localSheetId="8" hidden="1">#REF!</definedName>
    <definedName name="BExQBC0EAV6PKQT8I8C3GLEZDMZL" localSheetId="17" hidden="1">#REF!</definedName>
    <definedName name="BExQBC0EAV6PKQT8I8C3GLEZDMZL" localSheetId="6" hidden="1">#REF!</definedName>
    <definedName name="BExQBC0EAV6PKQT8I8C3GLEZDMZL" localSheetId="1" hidden="1">#REF!</definedName>
    <definedName name="BExQBC0EAV6PKQT8I8C3GLEZDMZL" localSheetId="12" hidden="1">#REF!</definedName>
    <definedName name="BExQBC0EAV6PKQT8I8C3GLEZDMZL" localSheetId="4" hidden="1">#REF!</definedName>
    <definedName name="BExQBC0EAV6PKQT8I8C3GLEZDMZL" localSheetId="13" hidden="1">#REF!</definedName>
    <definedName name="BExQBC0EAV6PKQT8I8C3GLEZDMZL" localSheetId="18" hidden="1">#REF!</definedName>
    <definedName name="BExQBC0EAV6PKQT8I8C3GLEZDMZL" hidden="1">#REF!</definedName>
    <definedName name="BExQBDICMZTSA1X73TMHNO4JSFLN" hidden="1">'[2]Reco Sheet for Fcast'!$K$2</definedName>
    <definedName name="BExQBEER6CRCRPSSL61S0OMH57ZA" hidden="1">'[2]Reco Sheet for Fcast'!$F$11:$G$11</definedName>
    <definedName name="BExQBIGGY5TXI2FJVVZSLZ0LTZYH" hidden="1">'[2]Reco Sheet for Fcast'!$I$10:$J$10</definedName>
    <definedName name="BExQBM1RUSIQ85LLMM2159BYDPIP" hidden="1">'[2]Reco Sheet for Fcast'!$I$7:$J$7</definedName>
    <definedName name="BExQBPSOZ47V81YAEURP0NQJNTJH" hidden="1">'[2]Reco Sheet for Fcast'!$F$9:$G$9</definedName>
    <definedName name="BExQC5TWT21CGBKD0IHAXTIN2QB8" hidden="1">'[2]Reco Sheet for Fcast'!$I$8:$J$8</definedName>
    <definedName name="BExQC94JL9F5GW4S8DQCAF4WB2DA" hidden="1">'[2]Reco Sheet for Fcast'!$F$10:$G$10</definedName>
    <definedName name="BExQCKTD8AT0824LGWREXM1B5D1X" hidden="1">'[2]Reco Sheet for Fcast'!$I$7:$J$7</definedName>
    <definedName name="BExQCP0EE3PKTDKVOL04IOBUGZ6F" hidden="1">'[2]Reco Sheet for Fcast'!$I$11:$J$11</definedName>
    <definedName name="BExQCRPJCDKQQIBYGE5391OQXNQ7" localSheetId="3" hidden="1">#REF!</definedName>
    <definedName name="BExQCRPJCDKQQIBYGE5391OQXNQ7" localSheetId="10" hidden="1">#REF!</definedName>
    <definedName name="BExQCRPJCDKQQIBYGE5391OQXNQ7" localSheetId="9" hidden="1">#REF!</definedName>
    <definedName name="BExQCRPJCDKQQIBYGE5391OQXNQ7" localSheetId="14" hidden="1">#REF!</definedName>
    <definedName name="BExQCRPJCDKQQIBYGE5391OQXNQ7" localSheetId="16" hidden="1">#REF!</definedName>
    <definedName name="BExQCRPJCDKQQIBYGE5391OQXNQ7" localSheetId="5" hidden="1">#REF!</definedName>
    <definedName name="BExQCRPJCDKQQIBYGE5391OQXNQ7" localSheetId="8" hidden="1">#REF!</definedName>
    <definedName name="BExQCRPJCDKQQIBYGE5391OQXNQ7" localSheetId="17" hidden="1">#REF!</definedName>
    <definedName name="BExQCRPJCDKQQIBYGE5391OQXNQ7" localSheetId="6" hidden="1">#REF!</definedName>
    <definedName name="BExQCRPJCDKQQIBYGE5391OQXNQ7" localSheetId="1" hidden="1">#REF!</definedName>
    <definedName name="BExQCRPJCDKQQIBYGE5391OQXNQ7" localSheetId="12" hidden="1">#REF!</definedName>
    <definedName name="BExQCRPJCDKQQIBYGE5391OQXNQ7" localSheetId="4" hidden="1">#REF!</definedName>
    <definedName name="BExQCRPJCDKQQIBYGE5391OQXNQ7" localSheetId="13" hidden="1">#REF!</definedName>
    <definedName name="BExQCRPJCDKQQIBYGE5391OQXNQ7" localSheetId="18" hidden="1">#REF!</definedName>
    <definedName name="BExQCRPJCDKQQIBYGE5391OQXNQ7" hidden="1">#REF!</definedName>
    <definedName name="BExQD3ZVGTFSCD9MSWY8NN45FLM3" localSheetId="3" hidden="1">#REF!</definedName>
    <definedName name="BExQD3ZVGTFSCD9MSWY8NN45FLM3" localSheetId="10" hidden="1">#REF!</definedName>
    <definedName name="BExQD3ZVGTFSCD9MSWY8NN45FLM3" localSheetId="9" hidden="1">#REF!</definedName>
    <definedName name="BExQD3ZVGTFSCD9MSWY8NN45FLM3" localSheetId="14" hidden="1">#REF!</definedName>
    <definedName name="BExQD3ZVGTFSCD9MSWY8NN45FLM3" localSheetId="16" hidden="1">#REF!</definedName>
    <definedName name="BExQD3ZVGTFSCD9MSWY8NN45FLM3" localSheetId="5" hidden="1">#REF!</definedName>
    <definedName name="BExQD3ZVGTFSCD9MSWY8NN45FLM3" localSheetId="8" hidden="1">#REF!</definedName>
    <definedName name="BExQD3ZVGTFSCD9MSWY8NN45FLM3" localSheetId="17" hidden="1">#REF!</definedName>
    <definedName name="BExQD3ZVGTFSCD9MSWY8NN45FLM3" localSheetId="6" hidden="1">#REF!</definedName>
    <definedName name="BExQD3ZVGTFSCD9MSWY8NN45FLM3" localSheetId="1" hidden="1">#REF!</definedName>
    <definedName name="BExQD3ZVGTFSCD9MSWY8NN45FLM3" localSheetId="12" hidden="1">#REF!</definedName>
    <definedName name="BExQD3ZVGTFSCD9MSWY8NN45FLM3" localSheetId="4" hidden="1">#REF!</definedName>
    <definedName name="BExQD3ZVGTFSCD9MSWY8NN45FLM3" localSheetId="13" hidden="1">#REF!</definedName>
    <definedName name="BExQD3ZVGTFSCD9MSWY8NN45FLM3" localSheetId="18" hidden="1">#REF!</definedName>
    <definedName name="BExQD3ZVGTFSCD9MSWY8NN45FLM3" hidden="1">#REF!</definedName>
    <definedName name="BExQD571YWOXKR2SX85K5MKQ0AO2" hidden="1">'[2]Reco Sheet for Fcast'!$F$7:$G$7</definedName>
    <definedName name="BExQD7AKUWKH58PNJCJZNN1COR9E" localSheetId="3" hidden="1">#REF!</definedName>
    <definedName name="BExQD7AKUWKH58PNJCJZNN1COR9E" localSheetId="10" hidden="1">#REF!</definedName>
    <definedName name="BExQD7AKUWKH58PNJCJZNN1COR9E" localSheetId="9" hidden="1">#REF!</definedName>
    <definedName name="BExQD7AKUWKH58PNJCJZNN1COR9E" localSheetId="14" hidden="1">#REF!</definedName>
    <definedName name="BExQD7AKUWKH58PNJCJZNN1COR9E" localSheetId="16" hidden="1">#REF!</definedName>
    <definedName name="BExQD7AKUWKH58PNJCJZNN1COR9E" localSheetId="5" hidden="1">#REF!</definedName>
    <definedName name="BExQD7AKUWKH58PNJCJZNN1COR9E" localSheetId="8" hidden="1">#REF!</definedName>
    <definedName name="BExQD7AKUWKH58PNJCJZNN1COR9E" localSheetId="17" hidden="1">#REF!</definedName>
    <definedName name="BExQD7AKUWKH58PNJCJZNN1COR9E" localSheetId="6" hidden="1">#REF!</definedName>
    <definedName name="BExQD7AKUWKH58PNJCJZNN1COR9E" localSheetId="1" hidden="1">#REF!</definedName>
    <definedName name="BExQD7AKUWKH58PNJCJZNN1COR9E" localSheetId="12" hidden="1">#REF!</definedName>
    <definedName name="BExQD7AKUWKH58PNJCJZNN1COR9E" localSheetId="4" hidden="1">#REF!</definedName>
    <definedName name="BExQD7AKUWKH58PNJCJZNN1COR9E" localSheetId="13" hidden="1">#REF!</definedName>
    <definedName name="BExQD7AKUWKH58PNJCJZNN1COR9E" localSheetId="18" hidden="1">#REF!</definedName>
    <definedName name="BExQD7AKUWKH58PNJCJZNN1COR9E" hidden="1">#REF!</definedName>
    <definedName name="BExQDB6VCHN8PNX8EA6JNIEQ2JC2" hidden="1">'[2]Reco Sheet for Fcast'!$G$2</definedName>
    <definedName name="BExQDE1B6U2Q9B73KBENABP71YM1" localSheetId="3" hidden="1">'[3]AMI P &amp; L'!#REF!</definedName>
    <definedName name="BExQDE1B6U2Q9B73KBENABP71YM1" localSheetId="10" hidden="1">'[3]AMI P &amp; L'!#REF!</definedName>
    <definedName name="BExQDE1B6U2Q9B73KBENABP71YM1" localSheetId="9" hidden="1">'[3]AMI P &amp; L'!#REF!</definedName>
    <definedName name="BExQDE1B6U2Q9B73KBENABP71YM1" localSheetId="14" hidden="1">'[3]AMI P &amp; L'!#REF!</definedName>
    <definedName name="BExQDE1B6U2Q9B73KBENABP71YM1" localSheetId="16" hidden="1">'[3]AMI P &amp; L'!#REF!</definedName>
    <definedName name="BExQDE1B6U2Q9B73KBENABP71YM1" localSheetId="5" hidden="1">'[3]AMI P &amp; L'!#REF!</definedName>
    <definedName name="BExQDE1B6U2Q9B73KBENABP71YM1" localSheetId="8" hidden="1">'[3]AMI P &amp; L'!#REF!</definedName>
    <definedName name="BExQDE1B6U2Q9B73KBENABP71YM1" localSheetId="17" hidden="1">'[3]AMI P &amp; L'!#REF!</definedName>
    <definedName name="BExQDE1B6U2Q9B73KBENABP71YM1" localSheetId="6" hidden="1">'[3]AMI P &amp; L'!#REF!</definedName>
    <definedName name="BExQDE1B6U2Q9B73KBENABP71YM1" localSheetId="1" hidden="1">'[3]AMI P &amp; L'!#REF!</definedName>
    <definedName name="BExQDE1B6U2Q9B73KBENABP71YM1" localSheetId="12" hidden="1">'[3]AMI P &amp; L'!#REF!</definedName>
    <definedName name="BExQDE1B6U2Q9B73KBENABP71YM1" localSheetId="4" hidden="1">'[3]AMI P &amp; L'!#REF!</definedName>
    <definedName name="BExQDE1B6U2Q9B73KBENABP71YM1" localSheetId="13" hidden="1">'[3]AMI P &amp; L'!#REF!</definedName>
    <definedName name="BExQDE1B6U2Q9B73KBENABP71YM1" localSheetId="18" hidden="1">'[3]AMI P &amp; L'!#REF!</definedName>
    <definedName name="BExQDE1B6U2Q9B73KBENABP71YM1" hidden="1">'[3]AMI P &amp; L'!#REF!</definedName>
    <definedName name="BExQDGQCN7ZW41QDUHOBJUGQAX40" hidden="1">'[2]Reco Sheet for Fcast'!$I$8:$J$8</definedName>
    <definedName name="BExQE32AI2WOKFCB98XJZ6D7SAOF" localSheetId="3" hidden="1">'[5]Capital orders'!#REF!</definedName>
    <definedName name="BExQE32AI2WOKFCB98XJZ6D7SAOF" localSheetId="10" hidden="1">'[5]Capital orders'!#REF!</definedName>
    <definedName name="BExQE32AI2WOKFCB98XJZ6D7SAOF" localSheetId="9" hidden="1">'[5]Capital orders'!#REF!</definedName>
    <definedName name="BExQE32AI2WOKFCB98XJZ6D7SAOF" localSheetId="14" hidden="1">'[5]Capital orders'!#REF!</definedName>
    <definedName name="BExQE32AI2WOKFCB98XJZ6D7SAOF" localSheetId="16" hidden="1">'[5]Capital orders'!#REF!</definedName>
    <definedName name="BExQE32AI2WOKFCB98XJZ6D7SAOF" localSheetId="5" hidden="1">'[5]Capital orders'!#REF!</definedName>
    <definedName name="BExQE32AI2WOKFCB98XJZ6D7SAOF" localSheetId="8" hidden="1">'[5]Capital orders'!#REF!</definedName>
    <definedName name="BExQE32AI2WOKFCB98XJZ6D7SAOF" localSheetId="17" hidden="1">'[5]Capital orders'!#REF!</definedName>
    <definedName name="BExQE32AI2WOKFCB98XJZ6D7SAOF" localSheetId="6" hidden="1">'[5]Capital orders'!#REF!</definedName>
    <definedName name="BExQE32AI2WOKFCB98XJZ6D7SAOF" localSheetId="1" hidden="1">'[5]Capital orders'!#REF!</definedName>
    <definedName name="BExQE32AI2WOKFCB98XJZ6D7SAOF" localSheetId="12" hidden="1">'[5]Capital orders'!#REF!</definedName>
    <definedName name="BExQE32AI2WOKFCB98XJZ6D7SAOF" localSheetId="4" hidden="1">'[5]Capital orders'!#REF!</definedName>
    <definedName name="BExQE32AI2WOKFCB98XJZ6D7SAOF" localSheetId="13" hidden="1">'[5]Capital orders'!#REF!</definedName>
    <definedName name="BExQE32AI2WOKFCB98XJZ6D7SAOF" localSheetId="18" hidden="1">'[5]Capital orders'!#REF!</definedName>
    <definedName name="BExQE32AI2WOKFCB98XJZ6D7SAOF" hidden="1">'[5]Capital orders'!#REF!</definedName>
    <definedName name="BExQEG918FUBEWTF0HLT9G5I5XRJ" localSheetId="3" hidden="1">#REF!</definedName>
    <definedName name="BExQEG918FUBEWTF0HLT9G5I5XRJ" localSheetId="10" hidden="1">#REF!</definedName>
    <definedName name="BExQEG918FUBEWTF0HLT9G5I5XRJ" localSheetId="9" hidden="1">#REF!</definedName>
    <definedName name="BExQEG918FUBEWTF0HLT9G5I5XRJ" localSheetId="14" hidden="1">#REF!</definedName>
    <definedName name="BExQEG918FUBEWTF0HLT9G5I5XRJ" localSheetId="16" hidden="1">#REF!</definedName>
    <definedName name="BExQEG918FUBEWTF0HLT9G5I5XRJ" localSheetId="5" hidden="1">#REF!</definedName>
    <definedName name="BExQEG918FUBEWTF0HLT9G5I5XRJ" localSheetId="8" hidden="1">#REF!</definedName>
    <definedName name="BExQEG918FUBEWTF0HLT9G5I5XRJ" localSheetId="17" hidden="1">#REF!</definedName>
    <definedName name="BExQEG918FUBEWTF0HLT9G5I5XRJ" localSheetId="6" hidden="1">#REF!</definedName>
    <definedName name="BExQEG918FUBEWTF0HLT9G5I5XRJ" localSheetId="1" hidden="1">#REF!</definedName>
    <definedName name="BExQEG918FUBEWTF0HLT9G5I5XRJ" localSheetId="12" hidden="1">#REF!</definedName>
    <definedName name="BExQEG918FUBEWTF0HLT9G5I5XRJ" localSheetId="4" hidden="1">#REF!</definedName>
    <definedName name="BExQEG918FUBEWTF0HLT9G5I5XRJ" localSheetId="13" hidden="1">#REF!</definedName>
    <definedName name="BExQEG918FUBEWTF0HLT9G5I5XRJ" localSheetId="18" hidden="1">#REF!</definedName>
    <definedName name="BExQEG918FUBEWTF0HLT9G5I5XRJ" hidden="1">#REF!</definedName>
    <definedName name="BExQEK54SZATP11ZZ75GH6P9GFQ3" localSheetId="3" hidden="1">'[5]Capital orders'!#REF!</definedName>
    <definedName name="BExQEK54SZATP11ZZ75GH6P9GFQ3" localSheetId="10" hidden="1">'[5]Capital orders'!#REF!</definedName>
    <definedName name="BExQEK54SZATP11ZZ75GH6P9GFQ3" localSheetId="9" hidden="1">'[5]Capital orders'!#REF!</definedName>
    <definedName name="BExQEK54SZATP11ZZ75GH6P9GFQ3" localSheetId="14" hidden="1">'[5]Capital orders'!#REF!</definedName>
    <definedName name="BExQEK54SZATP11ZZ75GH6P9GFQ3" localSheetId="16" hidden="1">'[5]Capital orders'!#REF!</definedName>
    <definedName name="BExQEK54SZATP11ZZ75GH6P9GFQ3" localSheetId="5" hidden="1">'[5]Capital orders'!#REF!</definedName>
    <definedName name="BExQEK54SZATP11ZZ75GH6P9GFQ3" localSheetId="8" hidden="1">'[5]Capital orders'!#REF!</definedName>
    <definedName name="BExQEK54SZATP11ZZ75GH6P9GFQ3" localSheetId="17" hidden="1">'[5]Capital orders'!#REF!</definedName>
    <definedName name="BExQEK54SZATP11ZZ75GH6P9GFQ3" localSheetId="6" hidden="1">'[5]Capital orders'!#REF!</definedName>
    <definedName name="BExQEK54SZATP11ZZ75GH6P9GFQ3" localSheetId="1" hidden="1">'[5]Capital orders'!#REF!</definedName>
    <definedName name="BExQEK54SZATP11ZZ75GH6P9GFQ3" localSheetId="12" hidden="1">'[5]Capital orders'!#REF!</definedName>
    <definedName name="BExQEK54SZATP11ZZ75GH6P9GFQ3" localSheetId="4" hidden="1">'[5]Capital orders'!#REF!</definedName>
    <definedName name="BExQEK54SZATP11ZZ75GH6P9GFQ3" localSheetId="13" hidden="1">'[5]Capital orders'!#REF!</definedName>
    <definedName name="BExQEK54SZATP11ZZ75GH6P9GFQ3" localSheetId="18" hidden="1">'[5]Capital orders'!#REF!</definedName>
    <definedName name="BExQEK54SZATP11ZZ75GH6P9GFQ3" hidden="1">'[5]Capital orders'!#REF!</definedName>
    <definedName name="BExQEMUA4HEFM4OVO8M8MA8PIAW1" localSheetId="3" hidden="1">'[3]AMI P &amp; L'!#REF!</definedName>
    <definedName name="BExQEMUA4HEFM4OVO8M8MA8PIAW1" localSheetId="10" hidden="1">'[3]AMI P &amp; L'!#REF!</definedName>
    <definedName name="BExQEMUA4HEFM4OVO8M8MA8PIAW1" localSheetId="9" hidden="1">'[3]AMI P &amp; L'!#REF!</definedName>
    <definedName name="BExQEMUA4HEFM4OVO8M8MA8PIAW1" localSheetId="14" hidden="1">'[3]AMI P &amp; L'!#REF!</definedName>
    <definedName name="BExQEMUA4HEFM4OVO8M8MA8PIAW1" localSheetId="16" hidden="1">'[3]AMI P &amp; L'!#REF!</definedName>
    <definedName name="BExQEMUA4HEFM4OVO8M8MA8PIAW1" localSheetId="5" hidden="1">'[3]AMI P &amp; L'!#REF!</definedName>
    <definedName name="BExQEMUA4HEFM4OVO8M8MA8PIAW1" localSheetId="8" hidden="1">'[3]AMI P &amp; L'!#REF!</definedName>
    <definedName name="BExQEMUA4HEFM4OVO8M8MA8PIAW1" localSheetId="17" hidden="1">'[3]AMI P &amp; L'!#REF!</definedName>
    <definedName name="BExQEMUA4HEFM4OVO8M8MA8PIAW1" localSheetId="6" hidden="1">'[3]AMI P &amp; L'!#REF!</definedName>
    <definedName name="BExQEMUA4HEFM4OVO8M8MA8PIAW1" localSheetId="1" hidden="1">'[3]AMI P &amp; L'!#REF!</definedName>
    <definedName name="BExQEMUA4HEFM4OVO8M8MA8PIAW1" localSheetId="12" hidden="1">'[3]AMI P &amp; L'!#REF!</definedName>
    <definedName name="BExQEMUA4HEFM4OVO8M8MA8PIAW1" localSheetId="4" hidden="1">'[3]AMI P &amp; L'!#REF!</definedName>
    <definedName name="BExQEMUA4HEFM4OVO8M8MA8PIAW1" localSheetId="13" hidden="1">'[3]AMI P &amp; L'!#REF!</definedName>
    <definedName name="BExQEMUA4HEFM4OVO8M8MA8PIAW1" localSheetId="18" hidden="1">'[3]AMI P &amp; L'!#REF!</definedName>
    <definedName name="BExQEMUA4HEFM4OVO8M8MA8PIAW1" hidden="1">'[3]AMI P &amp; L'!#REF!</definedName>
    <definedName name="BExQEQ4XZQFIKUXNU9H7WE7AMZ1U" hidden="1">'[2]Reco Sheet for Fcast'!$I$6:$J$6</definedName>
    <definedName name="BExQF1OEB07CRAP6ALNNMJNJ3P2D" hidden="1">'[2]Reco Sheet for Fcast'!$F$8:$G$8</definedName>
    <definedName name="BExQF54F62R5B3N9BG47XYK8T6XS" localSheetId="3" hidden="1">#REF!</definedName>
    <definedName name="BExQF54F62R5B3N9BG47XYK8T6XS" localSheetId="10" hidden="1">#REF!</definedName>
    <definedName name="BExQF54F62R5B3N9BG47XYK8T6XS" localSheetId="9" hidden="1">#REF!</definedName>
    <definedName name="BExQF54F62R5B3N9BG47XYK8T6XS" localSheetId="14" hidden="1">#REF!</definedName>
    <definedName name="BExQF54F62R5B3N9BG47XYK8T6XS" localSheetId="16" hidden="1">#REF!</definedName>
    <definedName name="BExQF54F62R5B3N9BG47XYK8T6XS" localSheetId="5" hidden="1">#REF!</definedName>
    <definedName name="BExQF54F62R5B3N9BG47XYK8T6XS" localSheetId="8" hidden="1">#REF!</definedName>
    <definedName name="BExQF54F62R5B3N9BG47XYK8T6XS" localSheetId="17" hidden="1">#REF!</definedName>
    <definedName name="BExQF54F62R5B3N9BG47XYK8T6XS" localSheetId="6" hidden="1">#REF!</definedName>
    <definedName name="BExQF54F62R5B3N9BG47XYK8T6XS" localSheetId="1" hidden="1">#REF!</definedName>
    <definedName name="BExQF54F62R5B3N9BG47XYK8T6XS" localSheetId="12" hidden="1">#REF!</definedName>
    <definedName name="BExQF54F62R5B3N9BG47XYK8T6XS" localSheetId="4" hidden="1">#REF!</definedName>
    <definedName name="BExQF54F62R5B3N9BG47XYK8T6XS" localSheetId="13" hidden="1">#REF!</definedName>
    <definedName name="BExQF54F62R5B3N9BG47XYK8T6XS" localSheetId="18" hidden="1">#REF!</definedName>
    <definedName name="BExQF54F62R5B3N9BG47XYK8T6XS" hidden="1">#REF!</definedName>
    <definedName name="BExQF9X2AQPFJZTCHTU5PTTR0JAH" hidden="1">'[2]Reco Sheet for Fcast'!$F$10:$G$10</definedName>
    <definedName name="BExQFC0M9KKFMQKPLPEO2RQDB7MM" hidden="1">'[2]Reco Sheet for Fcast'!$I$10:$J$10</definedName>
    <definedName name="BExQFEEV7627R8TYZCM28C6V6WHE" hidden="1">'[2]Reco Sheet for Fcast'!$F$15</definedName>
    <definedName name="BExQFEK8NUD04X2OBRA275ADPSDL" localSheetId="3" hidden="1">'[3]AMI P &amp; L'!#REF!</definedName>
    <definedName name="BExQFEK8NUD04X2OBRA275ADPSDL" localSheetId="10" hidden="1">'[3]AMI P &amp; L'!#REF!</definedName>
    <definedName name="BExQFEK8NUD04X2OBRA275ADPSDL" localSheetId="9" hidden="1">'[3]AMI P &amp; L'!#REF!</definedName>
    <definedName name="BExQFEK8NUD04X2OBRA275ADPSDL" localSheetId="14" hidden="1">'[3]AMI P &amp; L'!#REF!</definedName>
    <definedName name="BExQFEK8NUD04X2OBRA275ADPSDL" localSheetId="16" hidden="1">'[3]AMI P &amp; L'!#REF!</definedName>
    <definedName name="BExQFEK8NUD04X2OBRA275ADPSDL" localSheetId="5" hidden="1">'[3]AMI P &amp; L'!#REF!</definedName>
    <definedName name="BExQFEK8NUD04X2OBRA275ADPSDL" localSheetId="8" hidden="1">'[3]AMI P &amp; L'!#REF!</definedName>
    <definedName name="BExQFEK8NUD04X2OBRA275ADPSDL" localSheetId="17" hidden="1">'[3]AMI P &amp; L'!#REF!</definedName>
    <definedName name="BExQFEK8NUD04X2OBRA275ADPSDL" localSheetId="6" hidden="1">'[3]AMI P &amp; L'!#REF!</definedName>
    <definedName name="BExQFEK8NUD04X2OBRA275ADPSDL" localSheetId="1" hidden="1">'[3]AMI P &amp; L'!#REF!</definedName>
    <definedName name="BExQFEK8NUD04X2OBRA275ADPSDL" localSheetId="12" hidden="1">'[3]AMI P &amp; L'!#REF!</definedName>
    <definedName name="BExQFEK8NUD04X2OBRA275ADPSDL" localSheetId="4" hidden="1">'[3]AMI P &amp; L'!#REF!</definedName>
    <definedName name="BExQFEK8NUD04X2OBRA275ADPSDL" localSheetId="13" hidden="1">'[3]AMI P &amp; L'!#REF!</definedName>
    <definedName name="BExQFEK8NUD04X2OBRA275ADPSDL" localSheetId="18" hidden="1">'[3]AMI P &amp; L'!#REF!</definedName>
    <definedName name="BExQFEK8NUD04X2OBRA275ADPSDL" hidden="1">'[3]AMI P &amp; L'!#REF!</definedName>
    <definedName name="BExQFGYIWDR4W0YF7XR6E4EWWJ02" hidden="1">'[2]Reco Sheet for Fcast'!$I$6:$J$6</definedName>
    <definedName name="BExQFK9CM9S7VEN838EI8DKI9WSL" localSheetId="3" hidden="1">#REF!</definedName>
    <definedName name="BExQFK9CM9S7VEN838EI8DKI9WSL" localSheetId="10" hidden="1">#REF!</definedName>
    <definedName name="BExQFK9CM9S7VEN838EI8DKI9WSL" localSheetId="9" hidden="1">#REF!</definedName>
    <definedName name="BExQFK9CM9S7VEN838EI8DKI9WSL" localSheetId="14" hidden="1">#REF!</definedName>
    <definedName name="BExQFK9CM9S7VEN838EI8DKI9WSL" localSheetId="16" hidden="1">#REF!</definedName>
    <definedName name="BExQFK9CM9S7VEN838EI8DKI9WSL" localSheetId="5" hidden="1">#REF!</definedName>
    <definedName name="BExQFK9CM9S7VEN838EI8DKI9WSL" localSheetId="8" hidden="1">#REF!</definedName>
    <definedName name="BExQFK9CM9S7VEN838EI8DKI9WSL" localSheetId="17" hidden="1">#REF!</definedName>
    <definedName name="BExQFK9CM9S7VEN838EI8DKI9WSL" localSheetId="6" hidden="1">#REF!</definedName>
    <definedName name="BExQFK9CM9S7VEN838EI8DKI9WSL" localSheetId="1" hidden="1">#REF!</definedName>
    <definedName name="BExQFK9CM9S7VEN838EI8DKI9WSL" localSheetId="12" hidden="1">#REF!</definedName>
    <definedName name="BExQFK9CM9S7VEN838EI8DKI9WSL" localSheetId="4" hidden="1">#REF!</definedName>
    <definedName name="BExQFK9CM9S7VEN838EI8DKI9WSL" localSheetId="13" hidden="1">#REF!</definedName>
    <definedName name="BExQFK9CM9S7VEN838EI8DKI9WSL" localSheetId="18" hidden="1">#REF!</definedName>
    <definedName name="BExQFK9CM9S7VEN838EI8DKI9WSL" hidden="1">#REF!</definedName>
    <definedName name="BExQFOGG5ULYNV6XAFVJ1T69RAUZ" hidden="1">'[4]Bud Mth'!$I$10:$J$10</definedName>
    <definedName name="BExQFPNFKA36IAPS22LAUMBDI4KE" hidden="1">'[2]Reco Sheet for Fcast'!$I$10:$J$10</definedName>
    <definedName name="BExQFPSWEMA8WBUZ4WK20LR13VSU" hidden="1">'[2]Reco Sheet for Fcast'!$K$2</definedName>
    <definedName name="BExQFSYARQ5AIUI2V7O1EDCDM882" localSheetId="3" hidden="1">'[3]AMI P &amp; L'!#REF!</definedName>
    <definedName name="BExQFSYARQ5AIUI2V7O1EDCDM882" localSheetId="10" hidden="1">'[3]AMI P &amp; L'!#REF!</definedName>
    <definedName name="BExQFSYARQ5AIUI2V7O1EDCDM882" localSheetId="9" hidden="1">'[3]AMI P &amp; L'!#REF!</definedName>
    <definedName name="BExQFSYARQ5AIUI2V7O1EDCDM882" localSheetId="14" hidden="1">'[3]AMI P &amp; L'!#REF!</definedName>
    <definedName name="BExQFSYARQ5AIUI2V7O1EDCDM882" localSheetId="16" hidden="1">'[3]AMI P &amp; L'!#REF!</definedName>
    <definedName name="BExQFSYARQ5AIUI2V7O1EDCDM882" localSheetId="5" hidden="1">'[3]AMI P &amp; L'!#REF!</definedName>
    <definedName name="BExQFSYARQ5AIUI2V7O1EDCDM882" localSheetId="8" hidden="1">'[3]AMI P &amp; L'!#REF!</definedName>
    <definedName name="BExQFSYARQ5AIUI2V7O1EDCDM882" localSheetId="17" hidden="1">'[3]AMI P &amp; L'!#REF!</definedName>
    <definedName name="BExQFSYARQ5AIUI2V7O1EDCDM882" localSheetId="6" hidden="1">'[3]AMI P &amp; L'!#REF!</definedName>
    <definedName name="BExQFSYARQ5AIUI2V7O1EDCDM882" localSheetId="1" hidden="1">'[3]AMI P &amp; L'!#REF!</definedName>
    <definedName name="BExQFSYARQ5AIUI2V7O1EDCDM882" localSheetId="12" hidden="1">'[3]AMI P &amp; L'!#REF!</definedName>
    <definedName name="BExQFSYARQ5AIUI2V7O1EDCDM882" localSheetId="4" hidden="1">'[3]AMI P &amp; L'!#REF!</definedName>
    <definedName name="BExQFSYARQ5AIUI2V7O1EDCDM882" localSheetId="13" hidden="1">'[3]AMI P &amp; L'!#REF!</definedName>
    <definedName name="BExQFSYARQ5AIUI2V7O1EDCDM882" localSheetId="18" hidden="1">'[3]AMI P &amp; L'!#REF!</definedName>
    <definedName name="BExQFSYARQ5AIUI2V7O1EDCDM882" hidden="1">'[3]AMI P &amp; L'!#REF!</definedName>
    <definedName name="BExQFVSPOSCCPF1TLJPIWYWYB8A9" hidden="1">'[2]Reco Sheet for Fcast'!$F$10:$G$10</definedName>
    <definedName name="BExQFWJQXNQAW6LUMOEDS6KMJMYL" hidden="1">'[2]Reco Sheet for Fcast'!$F$7:$G$7</definedName>
    <definedName name="BExQG8TYRD2G42UA5ZPCRLNKUDMX" hidden="1">'[2]Reco Sheet for Fcast'!$F$7:$G$7</definedName>
    <definedName name="BExQGO48J9MPCDQ96RBB9UN9AIGT" hidden="1">'[2]Reco Sheet for Fcast'!$F$9:$G$9</definedName>
    <definedName name="BExQGSBB6MJWDW7AYWA0MSFTXKRR" hidden="1">'[2]Reco Sheet for Fcast'!$I$8:$J$8</definedName>
    <definedName name="BExQGZ7H6ND6DRMZMKKTMXLFYHJC" localSheetId="3" hidden="1">#REF!</definedName>
    <definedName name="BExQGZ7H6ND6DRMZMKKTMXLFYHJC" localSheetId="10" hidden="1">#REF!</definedName>
    <definedName name="BExQGZ7H6ND6DRMZMKKTMXLFYHJC" localSheetId="9" hidden="1">#REF!</definedName>
    <definedName name="BExQGZ7H6ND6DRMZMKKTMXLFYHJC" localSheetId="14" hidden="1">#REF!</definedName>
    <definedName name="BExQGZ7H6ND6DRMZMKKTMXLFYHJC" localSheetId="16" hidden="1">#REF!</definedName>
    <definedName name="BExQGZ7H6ND6DRMZMKKTMXLFYHJC" localSheetId="5" hidden="1">#REF!</definedName>
    <definedName name="BExQGZ7H6ND6DRMZMKKTMXLFYHJC" localSheetId="8" hidden="1">#REF!</definedName>
    <definedName name="BExQGZ7H6ND6DRMZMKKTMXLFYHJC" localSheetId="17" hidden="1">#REF!</definedName>
    <definedName name="BExQGZ7H6ND6DRMZMKKTMXLFYHJC" localSheetId="6" hidden="1">#REF!</definedName>
    <definedName name="BExQGZ7H6ND6DRMZMKKTMXLFYHJC" localSheetId="1" hidden="1">#REF!</definedName>
    <definedName name="BExQGZ7H6ND6DRMZMKKTMXLFYHJC" localSheetId="12" hidden="1">#REF!</definedName>
    <definedName name="BExQGZ7H6ND6DRMZMKKTMXLFYHJC" localSheetId="4" hidden="1">#REF!</definedName>
    <definedName name="BExQGZ7H6ND6DRMZMKKTMXLFYHJC" localSheetId="13" hidden="1">#REF!</definedName>
    <definedName name="BExQGZ7H6ND6DRMZMKKTMXLFYHJC" localSheetId="18" hidden="1">#REF!</definedName>
    <definedName name="BExQGZ7H6ND6DRMZMKKTMXLFYHJC" hidden="1">#REF!</definedName>
    <definedName name="BExQH0UURAJ13AVO5UI04HSRGVYW" hidden="1">'[2]Reco Sheet for Fcast'!$F$6:$G$6</definedName>
    <definedName name="BExQH6ZZY0NR8SE48PSI9D0CU1TC" hidden="1">'[2]Reco Sheet for Fcast'!$I$10:$J$10</definedName>
    <definedName name="BExQH9P2MCXAJOVEO4GFQT6MNW22" hidden="1">'[2]Reco Sheet for Fcast'!$F$15</definedName>
    <definedName name="BExQHC3DXXZX5BWEIV17DNSO0EB6" localSheetId="3" hidden="1">'[3]AMI P &amp; L'!#REF!</definedName>
    <definedName name="BExQHC3DXXZX5BWEIV17DNSO0EB6" localSheetId="10" hidden="1">'[3]AMI P &amp; L'!#REF!</definedName>
    <definedName name="BExQHC3DXXZX5BWEIV17DNSO0EB6" localSheetId="9" hidden="1">'[3]AMI P &amp; L'!#REF!</definedName>
    <definedName name="BExQHC3DXXZX5BWEIV17DNSO0EB6" localSheetId="14" hidden="1">'[3]AMI P &amp; L'!#REF!</definedName>
    <definedName name="BExQHC3DXXZX5BWEIV17DNSO0EB6" localSheetId="16" hidden="1">'[3]AMI P &amp; L'!#REF!</definedName>
    <definedName name="BExQHC3DXXZX5BWEIV17DNSO0EB6" localSheetId="5" hidden="1">'[3]AMI P &amp; L'!#REF!</definedName>
    <definedName name="BExQHC3DXXZX5BWEIV17DNSO0EB6" localSheetId="8" hidden="1">'[3]AMI P &amp; L'!#REF!</definedName>
    <definedName name="BExQHC3DXXZX5BWEIV17DNSO0EB6" localSheetId="17" hidden="1">'[3]AMI P &amp; L'!#REF!</definedName>
    <definedName name="BExQHC3DXXZX5BWEIV17DNSO0EB6" localSheetId="6" hidden="1">'[3]AMI P &amp; L'!#REF!</definedName>
    <definedName name="BExQHC3DXXZX5BWEIV17DNSO0EB6" localSheetId="1" hidden="1">'[3]AMI P &amp; L'!#REF!</definedName>
    <definedName name="BExQHC3DXXZX5BWEIV17DNSO0EB6" localSheetId="12" hidden="1">'[3]AMI P &amp; L'!#REF!</definedName>
    <definedName name="BExQHC3DXXZX5BWEIV17DNSO0EB6" localSheetId="4" hidden="1">'[3]AMI P &amp; L'!#REF!</definedName>
    <definedName name="BExQHC3DXXZX5BWEIV17DNSO0EB6" localSheetId="13" hidden="1">'[3]AMI P &amp; L'!#REF!</definedName>
    <definedName name="BExQHC3DXXZX5BWEIV17DNSO0EB6" localSheetId="18" hidden="1">'[3]AMI P &amp; L'!#REF!</definedName>
    <definedName name="BExQHC3DXXZX5BWEIV17DNSO0EB6" hidden="1">'[3]AMI P &amp; L'!#REF!</definedName>
    <definedName name="BExQHCZSBYUY8OKKJXFYWKBBM6AH" hidden="1">'[2]Reco Sheet for Fcast'!$I$11:$J$11</definedName>
    <definedName name="BExQHPKXZ1K33V2F90NZIQRZYIAW" hidden="1">'[2]Reco Sheet for Fcast'!$I$11:$J$11</definedName>
    <definedName name="BExQHVF9KD06AG2RXUQJ9X4PVGX4" hidden="1">'[2]Reco Sheet for Fcast'!$I$7:$J$7</definedName>
    <definedName name="BExQHZBHVN2L4HC7ACTR73T5OCV0" hidden="1">'[2]Reco Sheet for Fcast'!$G$2</definedName>
    <definedName name="BExQI85V9TNLDJT5LTRZS10Y26SG" hidden="1">'[2]Reco Sheet for Fcast'!$G$2</definedName>
    <definedName name="BExQIAPKHVEV8CU1L3TTHJW67FJ5" hidden="1">'[2]Reco Sheet for Fcast'!$F$6:$G$6</definedName>
    <definedName name="BExQIBB4I3Z6AUU0HYV1DHRS13M4" hidden="1">'[2]Reco Sheet for Fcast'!$I$9:$J$9</definedName>
    <definedName name="BExQIBWPAXU7HJZLKGJZY3EB7MIS" hidden="1">'[2]Reco Sheet for Fcast'!$I$11:$J$11</definedName>
    <definedName name="BExQIM3J1Y2DOI3BDUM8WV3BMSIN" hidden="1">'[2]Reco Sheet for Fcast'!$F$9:$G$9</definedName>
    <definedName name="BExQIS8O6R36CI01XRY9ISM99TW9" hidden="1">'[2]Reco Sheet for Fcast'!$F$15</definedName>
    <definedName name="BExQIVJB9MJ25NDUHTCVMSODJY2C" hidden="1">'[2]Reco Sheet for Fcast'!$F$11:$G$11</definedName>
    <definedName name="BExQJBF7LAX128WR7VTMJC88ZLPG" hidden="1">'[2]Reco Sheet for Fcast'!$I$10:$J$10</definedName>
    <definedName name="BExQJEVCKX6KZHNCLYXY7D0MX5KN" hidden="1">'[2]Reco Sheet for Fcast'!$G$2</definedName>
    <definedName name="BExQJFBF3KAMSKYCE9AX0C3FDWJE" localSheetId="3" hidden="1">#REF!</definedName>
    <definedName name="BExQJFBF3KAMSKYCE9AX0C3FDWJE" localSheetId="10" hidden="1">#REF!</definedName>
    <definedName name="BExQJFBF3KAMSKYCE9AX0C3FDWJE" localSheetId="9" hidden="1">#REF!</definedName>
    <definedName name="BExQJFBF3KAMSKYCE9AX0C3FDWJE" localSheetId="14" hidden="1">#REF!</definedName>
    <definedName name="BExQJFBF3KAMSKYCE9AX0C3FDWJE" localSheetId="16" hidden="1">#REF!</definedName>
    <definedName name="BExQJFBF3KAMSKYCE9AX0C3FDWJE" localSheetId="5" hidden="1">#REF!</definedName>
    <definedName name="BExQJFBF3KAMSKYCE9AX0C3FDWJE" localSheetId="8" hidden="1">#REF!</definedName>
    <definedName name="BExQJFBF3KAMSKYCE9AX0C3FDWJE" localSheetId="17" hidden="1">#REF!</definedName>
    <definedName name="BExQJFBF3KAMSKYCE9AX0C3FDWJE" localSheetId="6" hidden="1">#REF!</definedName>
    <definedName name="BExQJFBF3KAMSKYCE9AX0C3FDWJE" localSheetId="1" hidden="1">#REF!</definedName>
    <definedName name="BExQJFBF3KAMSKYCE9AX0C3FDWJE" localSheetId="12" hidden="1">#REF!</definedName>
    <definedName name="BExQJFBF3KAMSKYCE9AX0C3FDWJE" localSheetId="4" hidden="1">#REF!</definedName>
    <definedName name="BExQJFBF3KAMSKYCE9AX0C3FDWJE" localSheetId="13" hidden="1">#REF!</definedName>
    <definedName name="BExQJFBF3KAMSKYCE9AX0C3FDWJE" localSheetId="18" hidden="1">#REF!</definedName>
    <definedName name="BExQJFBF3KAMSKYCE9AX0C3FDWJE" hidden="1">#REF!</definedName>
    <definedName name="BExQJIBC34O4SDXEWBX0XXJ9F93B" localSheetId="3" hidden="1">#REF!</definedName>
    <definedName name="BExQJIBC34O4SDXEWBX0XXJ9F93B" localSheetId="10" hidden="1">#REF!</definedName>
    <definedName name="BExQJIBC34O4SDXEWBX0XXJ9F93B" localSheetId="9" hidden="1">#REF!</definedName>
    <definedName name="BExQJIBC34O4SDXEWBX0XXJ9F93B" localSheetId="14" hidden="1">#REF!</definedName>
    <definedName name="BExQJIBC34O4SDXEWBX0XXJ9F93B" localSheetId="16" hidden="1">#REF!</definedName>
    <definedName name="BExQJIBC34O4SDXEWBX0XXJ9F93B" localSheetId="5" hidden="1">#REF!</definedName>
    <definedName name="BExQJIBC34O4SDXEWBX0XXJ9F93B" localSheetId="8" hidden="1">#REF!</definedName>
    <definedName name="BExQJIBC34O4SDXEWBX0XXJ9F93B" localSheetId="17" hidden="1">#REF!</definedName>
    <definedName name="BExQJIBC34O4SDXEWBX0XXJ9F93B" localSheetId="6" hidden="1">#REF!</definedName>
    <definedName name="BExQJIBC34O4SDXEWBX0XXJ9F93B" localSheetId="1" hidden="1">#REF!</definedName>
    <definedName name="BExQJIBC34O4SDXEWBX0XXJ9F93B" localSheetId="12" hidden="1">#REF!</definedName>
    <definedName name="BExQJIBC34O4SDXEWBX0XXJ9F93B" localSheetId="4" hidden="1">#REF!</definedName>
    <definedName name="BExQJIBC34O4SDXEWBX0XXJ9F93B" localSheetId="13" hidden="1">#REF!</definedName>
    <definedName name="BExQJIBC34O4SDXEWBX0XXJ9F93B" localSheetId="18" hidden="1">#REF!</definedName>
    <definedName name="BExQJIBC34O4SDXEWBX0XXJ9F93B" hidden="1">#REF!</definedName>
    <definedName name="BExQJJYSDX8B0J1QGF2HL071KKA3" hidden="1">'[2]Reco Sheet for Fcast'!$F$7:$G$7</definedName>
    <definedName name="BExQJL0FR3OWBYI6TVYE6R6KPU28" localSheetId="3" hidden="1">#REF!</definedName>
    <definedName name="BExQJL0FR3OWBYI6TVYE6R6KPU28" localSheetId="10" hidden="1">#REF!</definedName>
    <definedName name="BExQJL0FR3OWBYI6TVYE6R6KPU28" localSheetId="9" hidden="1">#REF!</definedName>
    <definedName name="BExQJL0FR3OWBYI6TVYE6R6KPU28" localSheetId="14" hidden="1">#REF!</definedName>
    <definedName name="BExQJL0FR3OWBYI6TVYE6R6KPU28" localSheetId="16" hidden="1">#REF!</definedName>
    <definedName name="BExQJL0FR3OWBYI6TVYE6R6KPU28" localSheetId="5" hidden="1">#REF!</definedName>
    <definedName name="BExQJL0FR3OWBYI6TVYE6R6KPU28" localSheetId="8" hidden="1">#REF!</definedName>
    <definedName name="BExQJL0FR3OWBYI6TVYE6R6KPU28" localSheetId="17" hidden="1">#REF!</definedName>
    <definedName name="BExQJL0FR3OWBYI6TVYE6R6KPU28" localSheetId="6" hidden="1">#REF!</definedName>
    <definedName name="BExQJL0FR3OWBYI6TVYE6R6KPU28" localSheetId="1" hidden="1">#REF!</definedName>
    <definedName name="BExQJL0FR3OWBYI6TVYE6R6KPU28" localSheetId="12" hidden="1">#REF!</definedName>
    <definedName name="BExQJL0FR3OWBYI6TVYE6R6KPU28" localSheetId="4" hidden="1">#REF!</definedName>
    <definedName name="BExQJL0FR3OWBYI6TVYE6R6KPU28" localSheetId="13" hidden="1">#REF!</definedName>
    <definedName name="BExQJL0FR3OWBYI6TVYE6R6KPU28" localSheetId="18" hidden="1">#REF!</definedName>
    <definedName name="BExQJL0FR3OWBYI6TVYE6R6KPU28" hidden="1">#REF!</definedName>
    <definedName name="BExQK1HV6SQQ7CP8H8IUKI9TYXTD" hidden="1">'[2]Reco Sheet for Fcast'!$I$7:$J$7</definedName>
    <definedName name="BExQK3LE5CSBW1E4H4KHW548FL2R" hidden="1">'[2]Reco Sheet for Fcast'!$I$7:$J$7</definedName>
    <definedName name="BExQKG6LD6PLNDGNGO9DJXY865BR" hidden="1">'[2]Reco Sheet for Fcast'!$I$10:$J$10</definedName>
    <definedName name="BExQLE1TOW3A287TQB0AVWENT8O1" hidden="1">'[2]Reco Sheet for Fcast'!$I$6:$J$6</definedName>
    <definedName name="BExRYOYB4A3E5F6MTROY69LR0PMG" hidden="1">'[2]Reco Sheet for Fcast'!$F$7:$G$7</definedName>
    <definedName name="BExRYZLA9EW71H4SXQR525S72LLP" hidden="1">'[2]Reco Sheet for Fcast'!$I$9:$J$9</definedName>
    <definedName name="BExRZ66M8G9FQ0VFP077QSZBSOA5" hidden="1">'[2]Reco Sheet for Fcast'!$F$6:$G$6</definedName>
    <definedName name="BExRZ8FMQQL46I8AQWU17LRNZD5T" hidden="1">'[2]Reco Sheet for Fcast'!$I$6:$J$6</definedName>
    <definedName name="BExRZIRRIXRUMZ5GOO95S7460BMP" hidden="1">'[2]Reco Sheet for Fcast'!$K$2</definedName>
    <definedName name="BExRZK9RAHMM0ZLTNSK7A4LDC42D" hidden="1">'[2]Reco Sheet for Fcast'!$I$7:$J$7</definedName>
    <definedName name="BExRZOGSR69INI6GAEPHDWSNK5Q4" hidden="1">'[2]Reco Sheet for Fcast'!$F$6:$G$6</definedName>
    <definedName name="BExRZR0LVVK3899VBSAJ65GT2E3B" localSheetId="3" hidden="1">#REF!</definedName>
    <definedName name="BExRZR0LVVK3899VBSAJ65GT2E3B" localSheetId="10" hidden="1">#REF!</definedName>
    <definedName name="BExRZR0LVVK3899VBSAJ65GT2E3B" localSheetId="9" hidden="1">#REF!</definedName>
    <definedName name="BExRZR0LVVK3899VBSAJ65GT2E3B" localSheetId="14" hidden="1">#REF!</definedName>
    <definedName name="BExRZR0LVVK3899VBSAJ65GT2E3B" localSheetId="16" hidden="1">#REF!</definedName>
    <definedName name="BExRZR0LVVK3899VBSAJ65GT2E3B" localSheetId="5" hidden="1">#REF!</definedName>
    <definedName name="BExRZR0LVVK3899VBSAJ65GT2E3B" localSheetId="8" hidden="1">#REF!</definedName>
    <definedName name="BExRZR0LVVK3899VBSAJ65GT2E3B" localSheetId="17" hidden="1">#REF!</definedName>
    <definedName name="BExRZR0LVVK3899VBSAJ65GT2E3B" localSheetId="6" hidden="1">#REF!</definedName>
    <definedName name="BExRZR0LVVK3899VBSAJ65GT2E3B" localSheetId="1" hidden="1">#REF!</definedName>
    <definedName name="BExRZR0LVVK3899VBSAJ65GT2E3B" localSheetId="12" hidden="1">#REF!</definedName>
    <definedName name="BExRZR0LVVK3899VBSAJ65GT2E3B" localSheetId="4" hidden="1">#REF!</definedName>
    <definedName name="BExRZR0LVVK3899VBSAJ65GT2E3B" localSheetId="13" hidden="1">#REF!</definedName>
    <definedName name="BExRZR0LVVK3899VBSAJ65GT2E3B" localSheetId="18" hidden="1">#REF!</definedName>
    <definedName name="BExRZR0LVVK3899VBSAJ65GT2E3B" hidden="1">#REF!</definedName>
    <definedName name="BExS0ASQBKRTPDWFK0KUDFOS9LE5" hidden="1">'[2]Reco Sheet for Fcast'!$F$8:$G$8</definedName>
    <definedName name="BExS0GHQUF6YT0RU3TKDEO8CSJYB" hidden="1">'[2]Reco Sheet for Fcast'!$K$2</definedName>
    <definedName name="BExS0JSDQ1GV78JIPV6TBXM2DTJL" hidden="1">'[4]Bud Mth'!$F$11:$G$11</definedName>
    <definedName name="BExS0K8IHC45I78DMZBOJ1P13KQA" hidden="1">'[2]Reco Sheet for Fcast'!$F$7:$G$7</definedName>
    <definedName name="BExS15IJV0WW662NXQUVT3FGP4ST" hidden="1">'[2]Reco Sheet for Fcast'!$F$7:$G$7</definedName>
    <definedName name="BExS194110MR25BYJI3CJ2EGZ8XT" hidden="1">'[2]Reco Sheet for Fcast'!$F$9:$G$9</definedName>
    <definedName name="BExS1BNVGNSGD4EP90QL8WXYWZ66" hidden="1">'[2]Reco Sheet for Fcast'!$F$2:$G$2</definedName>
    <definedName name="BExS1UE39N6NCND7MAARSBWXS6HU" hidden="1">'[2]Reco Sheet for Fcast'!$G$2</definedName>
    <definedName name="BExS1VL8PBT2LUQ4ZEAPPFJ4XW2N" hidden="1">'[4]Bud Mth'!$F$7:$G$7</definedName>
    <definedName name="BExS226HTWL5WVC76MP5A1IBI8WD" hidden="1">'[2]Reco Sheet for Fcast'!$F$6:$G$6</definedName>
    <definedName name="BExS26OI2QNNAH2WMDD95Z400048" hidden="1">'[2]Reco Sheet for Fcast'!$F$10:$G$10</definedName>
    <definedName name="BExS2BH5B8XAQLRCALR1KDKIS6AP" hidden="1">'[4]Bud Mth'!$F$10:$G$10</definedName>
    <definedName name="BExS2DF6B4ZUF3VZLI4G6LJ3BF38" hidden="1">'[2]Reco Sheet for Fcast'!$F$8:$G$8</definedName>
    <definedName name="BExS2QB5FS5LYTFYO4BROTWG3OV5" hidden="1">'[2]Reco Sheet for Fcast'!$H$2:$I$2</definedName>
    <definedName name="BExS2TLU1HONYV6S3ZD9T12D7CIG" hidden="1">'[2]Reco Sheet for Fcast'!$F$10:$G$10</definedName>
    <definedName name="BExS318UV9I2FXPQQWUKKX00QLPJ" hidden="1">'[2]Reco Sheet for Fcast'!$J$2:$K$2</definedName>
    <definedName name="BExS3FMRX3LHIDMNRZT9X7Q9I9B2" localSheetId="3" hidden="1">#REF!</definedName>
    <definedName name="BExS3FMRX3LHIDMNRZT9X7Q9I9B2" localSheetId="10" hidden="1">#REF!</definedName>
    <definedName name="BExS3FMRX3LHIDMNRZT9X7Q9I9B2" localSheetId="9" hidden="1">#REF!</definedName>
    <definedName name="BExS3FMRX3LHIDMNRZT9X7Q9I9B2" localSheetId="14" hidden="1">#REF!</definedName>
    <definedName name="BExS3FMRX3LHIDMNRZT9X7Q9I9B2" localSheetId="16" hidden="1">#REF!</definedName>
    <definedName name="BExS3FMRX3LHIDMNRZT9X7Q9I9B2" localSheetId="5" hidden="1">#REF!</definedName>
    <definedName name="BExS3FMRX3LHIDMNRZT9X7Q9I9B2" localSheetId="8" hidden="1">#REF!</definedName>
    <definedName name="BExS3FMRX3LHIDMNRZT9X7Q9I9B2" localSheetId="17" hidden="1">#REF!</definedName>
    <definedName name="BExS3FMRX3LHIDMNRZT9X7Q9I9B2" localSheetId="6" hidden="1">#REF!</definedName>
    <definedName name="BExS3FMRX3LHIDMNRZT9X7Q9I9B2" localSheetId="1" hidden="1">#REF!</definedName>
    <definedName name="BExS3FMRX3LHIDMNRZT9X7Q9I9B2" localSheetId="12" hidden="1">#REF!</definedName>
    <definedName name="BExS3FMRX3LHIDMNRZT9X7Q9I9B2" localSheetId="4" hidden="1">#REF!</definedName>
    <definedName name="BExS3FMRX3LHIDMNRZT9X7Q9I9B2" localSheetId="13" hidden="1">#REF!</definedName>
    <definedName name="BExS3FMRX3LHIDMNRZT9X7Q9I9B2" localSheetId="18" hidden="1">#REF!</definedName>
    <definedName name="BExS3FMRX3LHIDMNRZT9X7Q9I9B2" hidden="1">#REF!</definedName>
    <definedName name="BExS3LBS0SMTHALVM4NRI1BAV1NP" hidden="1">'[2]Reco Sheet for Fcast'!$F$8:$G$8</definedName>
    <definedName name="BExS3MTQ75VBXDGEBURP6YT8RROE" hidden="1">'[2]Reco Sheet for Fcast'!$I$10:$J$10</definedName>
    <definedName name="BExS3OMGYO0DFN5186UFKEXZ2RX3" hidden="1">'[2]Reco Sheet for Fcast'!$I$11:$J$11</definedName>
    <definedName name="BExS3SDERJ27OER67TIGOVZU13A2" hidden="1">'[2]Reco Sheet for Fcast'!$F$7:$G$7</definedName>
    <definedName name="BExS46R5WDNU5KL04FKY5LHJUCB8" hidden="1">'[2]Reco Sheet for Fcast'!$I$6:$J$6</definedName>
    <definedName name="BExS4ASWKM93XA275AXHYP8AG6SU" hidden="1">'[2]Reco Sheet for Fcast'!$I$10:$J$10</definedName>
    <definedName name="BExS4DSSYMU66HS480YWZC1VZML6" localSheetId="3" hidden="1">'[5]Capital orders'!#REF!</definedName>
    <definedName name="BExS4DSSYMU66HS480YWZC1VZML6" localSheetId="10" hidden="1">'[5]Capital orders'!#REF!</definedName>
    <definedName name="BExS4DSSYMU66HS480YWZC1VZML6" localSheetId="9" hidden="1">'[5]Capital orders'!#REF!</definedName>
    <definedName name="BExS4DSSYMU66HS480YWZC1VZML6" localSheetId="14" hidden="1">'[5]Capital orders'!#REF!</definedName>
    <definedName name="BExS4DSSYMU66HS480YWZC1VZML6" localSheetId="16" hidden="1">'[5]Capital orders'!#REF!</definedName>
    <definedName name="BExS4DSSYMU66HS480YWZC1VZML6" localSheetId="5" hidden="1">'[5]Capital orders'!#REF!</definedName>
    <definedName name="BExS4DSSYMU66HS480YWZC1VZML6" localSheetId="8" hidden="1">'[5]Capital orders'!#REF!</definedName>
    <definedName name="BExS4DSSYMU66HS480YWZC1VZML6" localSheetId="17" hidden="1">'[5]Capital orders'!#REF!</definedName>
    <definedName name="BExS4DSSYMU66HS480YWZC1VZML6" localSheetId="6" hidden="1">'[5]Capital orders'!#REF!</definedName>
    <definedName name="BExS4DSSYMU66HS480YWZC1VZML6" localSheetId="1" hidden="1">'[5]Capital orders'!#REF!</definedName>
    <definedName name="BExS4DSSYMU66HS480YWZC1VZML6" localSheetId="12" hidden="1">'[5]Capital orders'!#REF!</definedName>
    <definedName name="BExS4DSSYMU66HS480YWZC1VZML6" localSheetId="4" hidden="1">'[5]Capital orders'!#REF!</definedName>
    <definedName name="BExS4DSSYMU66HS480YWZC1VZML6" localSheetId="13" hidden="1">'[5]Capital orders'!#REF!</definedName>
    <definedName name="BExS4DSSYMU66HS480YWZC1VZML6" localSheetId="18" hidden="1">'[5]Capital orders'!#REF!</definedName>
    <definedName name="BExS4DSSYMU66HS480YWZC1VZML6" hidden="1">'[5]Capital orders'!#REF!</definedName>
    <definedName name="BExS4JN3Y6SVBKILQK0R9HS45Y52" hidden="1">'[2]Reco Sheet for Fcast'!$F$8:$G$8</definedName>
    <definedName name="BExS4LQMUTP91FH4M5NM9Y7L6XN6" localSheetId="3" hidden="1">#REF!</definedName>
    <definedName name="BExS4LQMUTP91FH4M5NM9Y7L6XN6" localSheetId="10" hidden="1">#REF!</definedName>
    <definedName name="BExS4LQMUTP91FH4M5NM9Y7L6XN6" localSheetId="9" hidden="1">#REF!</definedName>
    <definedName name="BExS4LQMUTP91FH4M5NM9Y7L6XN6" localSheetId="14" hidden="1">#REF!</definedName>
    <definedName name="BExS4LQMUTP91FH4M5NM9Y7L6XN6" localSheetId="16" hidden="1">#REF!</definedName>
    <definedName name="BExS4LQMUTP91FH4M5NM9Y7L6XN6" localSheetId="5" hidden="1">#REF!</definedName>
    <definedName name="BExS4LQMUTP91FH4M5NM9Y7L6XN6" localSheetId="8" hidden="1">#REF!</definedName>
    <definedName name="BExS4LQMUTP91FH4M5NM9Y7L6XN6" localSheetId="17" hidden="1">#REF!</definedName>
    <definedName name="BExS4LQMUTP91FH4M5NM9Y7L6XN6" localSheetId="6" hidden="1">#REF!</definedName>
    <definedName name="BExS4LQMUTP91FH4M5NM9Y7L6XN6" localSheetId="1" hidden="1">#REF!</definedName>
    <definedName name="BExS4LQMUTP91FH4M5NM9Y7L6XN6" localSheetId="12" hidden="1">#REF!</definedName>
    <definedName name="BExS4LQMUTP91FH4M5NM9Y7L6XN6" localSheetId="4" hidden="1">#REF!</definedName>
    <definedName name="BExS4LQMUTP91FH4M5NM9Y7L6XN6" localSheetId="13" hidden="1">#REF!</definedName>
    <definedName name="BExS4LQMUTP91FH4M5NM9Y7L6XN6" localSheetId="18" hidden="1">#REF!</definedName>
    <definedName name="BExS4LQMUTP91FH4M5NM9Y7L6XN6" hidden="1">#REF!</definedName>
    <definedName name="BExS4P6S41O6Z6BED77U3GD9PNH1" hidden="1">'[2]Reco Sheet for Fcast'!$I$8:$J$8</definedName>
    <definedName name="BExS51H0N51UT0FZOPZRCF1GU063" hidden="1">'[2]Reco Sheet for Fcast'!$I$9:$J$9</definedName>
    <definedName name="BExS54X72TJFC41FJK72MLRR2OO7" hidden="1">'[2]Reco Sheet for Fcast'!$I$11:$J$11</definedName>
    <definedName name="BExS59F0PA1V2ZC7S5TN6IT41SXP" hidden="1">'[2]Reco Sheet for Fcast'!$F$11:$G$11</definedName>
    <definedName name="BExS5L3TGB8JVW9ROYWTKYTUPW27" hidden="1">'[2]Reco Sheet for Fcast'!$F$7:$G$7</definedName>
    <definedName name="BExS5TCGLYOBBY10G49VWHGM40DJ" localSheetId="3" hidden="1">#REF!</definedName>
    <definedName name="BExS5TCGLYOBBY10G49VWHGM40DJ" localSheetId="10" hidden="1">#REF!</definedName>
    <definedName name="BExS5TCGLYOBBY10G49VWHGM40DJ" localSheetId="9" hidden="1">#REF!</definedName>
    <definedName name="BExS5TCGLYOBBY10G49VWHGM40DJ" localSheetId="14" hidden="1">#REF!</definedName>
    <definedName name="BExS5TCGLYOBBY10G49VWHGM40DJ" localSheetId="16" hidden="1">#REF!</definedName>
    <definedName name="BExS5TCGLYOBBY10G49VWHGM40DJ" localSheetId="5" hidden="1">#REF!</definedName>
    <definedName name="BExS5TCGLYOBBY10G49VWHGM40DJ" localSheetId="8" hidden="1">#REF!</definedName>
    <definedName name="BExS5TCGLYOBBY10G49VWHGM40DJ" localSheetId="17" hidden="1">#REF!</definedName>
    <definedName name="BExS5TCGLYOBBY10G49VWHGM40DJ" localSheetId="6" hidden="1">#REF!</definedName>
    <definedName name="BExS5TCGLYOBBY10G49VWHGM40DJ" localSheetId="1" hidden="1">#REF!</definedName>
    <definedName name="BExS5TCGLYOBBY10G49VWHGM40DJ" localSheetId="12" hidden="1">#REF!</definedName>
    <definedName name="BExS5TCGLYOBBY10G49VWHGM40DJ" localSheetId="4" hidden="1">#REF!</definedName>
    <definedName name="BExS5TCGLYOBBY10G49VWHGM40DJ" localSheetId="13" hidden="1">#REF!</definedName>
    <definedName name="BExS5TCGLYOBBY10G49VWHGM40DJ" localSheetId="18" hidden="1">#REF!</definedName>
    <definedName name="BExS5TCGLYOBBY10G49VWHGM40DJ" hidden="1">#REF!</definedName>
    <definedName name="BExS6GKQ96EHVLYWNJDWXZXUZW90" hidden="1">'[2]Reco Sheet for Fcast'!$F$8:$G$8</definedName>
    <definedName name="BExS6ITKSZFRR01YD5B0F676SYN7" localSheetId="3" hidden="1">'[3]AMI P &amp; L'!#REF!</definedName>
    <definedName name="BExS6ITKSZFRR01YD5B0F676SYN7" localSheetId="10" hidden="1">'[3]AMI P &amp; L'!#REF!</definedName>
    <definedName name="BExS6ITKSZFRR01YD5B0F676SYN7" localSheetId="9" hidden="1">'[3]AMI P &amp; L'!#REF!</definedName>
    <definedName name="BExS6ITKSZFRR01YD5B0F676SYN7" localSheetId="14" hidden="1">'[3]AMI P &amp; L'!#REF!</definedName>
    <definedName name="BExS6ITKSZFRR01YD5B0F676SYN7" localSheetId="16" hidden="1">'[3]AMI P &amp; L'!#REF!</definedName>
    <definedName name="BExS6ITKSZFRR01YD5B0F676SYN7" localSheetId="5" hidden="1">'[3]AMI P &amp; L'!#REF!</definedName>
    <definedName name="BExS6ITKSZFRR01YD5B0F676SYN7" localSheetId="8" hidden="1">'[3]AMI P &amp; L'!#REF!</definedName>
    <definedName name="BExS6ITKSZFRR01YD5B0F676SYN7" localSheetId="17" hidden="1">'[3]AMI P &amp; L'!#REF!</definedName>
    <definedName name="BExS6ITKSZFRR01YD5B0F676SYN7" localSheetId="6" hidden="1">'[3]AMI P &amp; L'!#REF!</definedName>
    <definedName name="BExS6ITKSZFRR01YD5B0F676SYN7" localSheetId="1" hidden="1">'[3]AMI P &amp; L'!#REF!</definedName>
    <definedName name="BExS6ITKSZFRR01YD5B0F676SYN7" localSheetId="12" hidden="1">'[3]AMI P &amp; L'!#REF!</definedName>
    <definedName name="BExS6ITKSZFRR01YD5B0F676SYN7" localSheetId="4" hidden="1">'[3]AMI P &amp; L'!#REF!</definedName>
    <definedName name="BExS6ITKSZFRR01YD5B0F676SYN7" localSheetId="13" hidden="1">'[3]AMI P &amp; L'!#REF!</definedName>
    <definedName name="BExS6ITKSZFRR01YD5B0F676SYN7" localSheetId="18" hidden="1">'[3]AMI P &amp; L'!#REF!</definedName>
    <definedName name="BExS6ITKSZFRR01YD5B0F676SYN7" hidden="1">'[3]AMI P &amp; L'!#REF!</definedName>
    <definedName name="BExS6N0LI574IAC89EFW6CLTCQ33" hidden="1">'[2]Reco Sheet for Fcast'!$I$10:$J$10</definedName>
    <definedName name="BExS6WRDBF3ST86ZOBBUL3GTCR11" hidden="1">'[2]Reco Sheet for Fcast'!$I$8:$J$8</definedName>
    <definedName name="BExS6XNRKR0C3MTA0LV5B60UB908" hidden="1">'[2]Reco Sheet for Fcast'!$F$6:$G$6</definedName>
    <definedName name="BExS7CSJZR2R51S2LFXJ1OO82L9R" hidden="1">'[4]Bud Mth'!$L$6:$M$11</definedName>
    <definedName name="BExS7TKQYLRZGM93UY3ZJZJBQNFJ" hidden="1">'[2]Reco Sheet for Fcast'!$I$6:$J$6</definedName>
    <definedName name="BExS7Y2LNGVHSIBKC7C3R6X4LDR6" hidden="1">'[2]Reco Sheet for Fcast'!$I$11:$J$11</definedName>
    <definedName name="BExS7YDEJWVULTHX3SF8FS5KQAPB" localSheetId="3" hidden="1">#REF!</definedName>
    <definedName name="BExS7YDEJWVULTHX3SF8FS5KQAPB" localSheetId="10" hidden="1">#REF!</definedName>
    <definedName name="BExS7YDEJWVULTHX3SF8FS5KQAPB" localSheetId="9" hidden="1">#REF!</definedName>
    <definedName name="BExS7YDEJWVULTHX3SF8FS5KQAPB" localSheetId="14" hidden="1">#REF!</definedName>
    <definedName name="BExS7YDEJWVULTHX3SF8FS5KQAPB" localSheetId="16" hidden="1">#REF!</definedName>
    <definedName name="BExS7YDEJWVULTHX3SF8FS5KQAPB" localSheetId="5" hidden="1">#REF!</definedName>
    <definedName name="BExS7YDEJWVULTHX3SF8FS5KQAPB" localSheetId="8" hidden="1">#REF!</definedName>
    <definedName name="BExS7YDEJWVULTHX3SF8FS5KQAPB" localSheetId="17" hidden="1">#REF!</definedName>
    <definedName name="BExS7YDEJWVULTHX3SF8FS5KQAPB" localSheetId="6" hidden="1">#REF!</definedName>
    <definedName name="BExS7YDEJWVULTHX3SF8FS5KQAPB" localSheetId="1" hidden="1">#REF!</definedName>
    <definedName name="BExS7YDEJWVULTHX3SF8FS5KQAPB" localSheetId="12" hidden="1">#REF!</definedName>
    <definedName name="BExS7YDEJWVULTHX3SF8FS5KQAPB" localSheetId="4" hidden="1">#REF!</definedName>
    <definedName name="BExS7YDEJWVULTHX3SF8FS5KQAPB" localSheetId="13" hidden="1">#REF!</definedName>
    <definedName name="BExS7YDEJWVULTHX3SF8FS5KQAPB" localSheetId="18" hidden="1">#REF!</definedName>
    <definedName name="BExS7YDEJWVULTHX3SF8FS5KQAPB" hidden="1">#REF!</definedName>
    <definedName name="BExS81TE0EY44Y3W2M4Z4MGNP5OM" localSheetId="3" hidden="1">'[3]AMI P &amp; L'!#REF!</definedName>
    <definedName name="BExS81TE0EY44Y3W2M4Z4MGNP5OM" localSheetId="10" hidden="1">'[3]AMI P &amp; L'!#REF!</definedName>
    <definedName name="BExS81TE0EY44Y3W2M4Z4MGNP5OM" localSheetId="9" hidden="1">'[3]AMI P &amp; L'!#REF!</definedName>
    <definedName name="BExS81TE0EY44Y3W2M4Z4MGNP5OM" localSheetId="14" hidden="1">'[3]AMI P &amp; L'!#REF!</definedName>
    <definedName name="BExS81TE0EY44Y3W2M4Z4MGNP5OM" localSheetId="16" hidden="1">'[3]AMI P &amp; L'!#REF!</definedName>
    <definedName name="BExS81TE0EY44Y3W2M4Z4MGNP5OM" localSheetId="5" hidden="1">'[3]AMI P &amp; L'!#REF!</definedName>
    <definedName name="BExS81TE0EY44Y3W2M4Z4MGNP5OM" localSheetId="8" hidden="1">'[3]AMI P &amp; L'!#REF!</definedName>
    <definedName name="BExS81TE0EY44Y3W2M4Z4MGNP5OM" localSheetId="17" hidden="1">'[3]AMI P &amp; L'!#REF!</definedName>
    <definedName name="BExS81TE0EY44Y3W2M4Z4MGNP5OM" localSheetId="6" hidden="1">'[3]AMI P &amp; L'!#REF!</definedName>
    <definedName name="BExS81TE0EY44Y3W2M4Z4MGNP5OM" localSheetId="1" hidden="1">'[3]AMI P &amp; L'!#REF!</definedName>
    <definedName name="BExS81TE0EY44Y3W2M4Z4MGNP5OM" localSheetId="12" hidden="1">'[3]AMI P &amp; L'!#REF!</definedName>
    <definedName name="BExS81TE0EY44Y3W2M4Z4MGNP5OM" localSheetId="4" hidden="1">'[3]AMI P &amp; L'!#REF!</definedName>
    <definedName name="BExS81TE0EY44Y3W2M4Z4MGNP5OM" localSheetId="13" hidden="1">'[3]AMI P &amp; L'!#REF!</definedName>
    <definedName name="BExS81TE0EY44Y3W2M4Z4MGNP5OM" localSheetId="18" hidden="1">'[3]AMI P &amp; L'!#REF!</definedName>
    <definedName name="BExS81TE0EY44Y3W2M4Z4MGNP5OM" hidden="1">'[3]AMI P &amp; L'!#REF!</definedName>
    <definedName name="BExS81YPDZDVJJVS15HV2HDXAC3Y" hidden="1">'[2]Reco Sheet for Fcast'!$I$10:$J$10</definedName>
    <definedName name="BExS82PRVNUTEKQZS56YT2DVF6C2" hidden="1">'[2]Reco Sheet for Fcast'!$I$6:$J$6</definedName>
    <definedName name="BExS8BPG5A0GR5AO1U951NDGGR0L" hidden="1">'[2]Reco Sheet for Fcast'!$F$9:$G$9</definedName>
    <definedName name="BExS8FR1778VV7DHWQTG4B927FMB" localSheetId="3" hidden="1">#REF!</definedName>
    <definedName name="BExS8FR1778VV7DHWQTG4B927FMB" localSheetId="10" hidden="1">#REF!</definedName>
    <definedName name="BExS8FR1778VV7DHWQTG4B927FMB" localSheetId="9" hidden="1">#REF!</definedName>
    <definedName name="BExS8FR1778VV7DHWQTG4B927FMB" localSheetId="14" hidden="1">#REF!</definedName>
    <definedName name="BExS8FR1778VV7DHWQTG4B927FMB" localSheetId="16" hidden="1">#REF!</definedName>
    <definedName name="BExS8FR1778VV7DHWQTG4B927FMB" localSheetId="5" hidden="1">#REF!</definedName>
    <definedName name="BExS8FR1778VV7DHWQTG4B927FMB" localSheetId="8" hidden="1">#REF!</definedName>
    <definedName name="BExS8FR1778VV7DHWQTG4B927FMB" localSheetId="17" hidden="1">#REF!</definedName>
    <definedName name="BExS8FR1778VV7DHWQTG4B927FMB" localSheetId="6" hidden="1">#REF!</definedName>
    <definedName name="BExS8FR1778VV7DHWQTG4B927FMB" localSheetId="1" hidden="1">#REF!</definedName>
    <definedName name="BExS8FR1778VV7DHWQTG4B927FMB" localSheetId="12" hidden="1">#REF!</definedName>
    <definedName name="BExS8FR1778VV7DHWQTG4B927FMB" localSheetId="4" hidden="1">#REF!</definedName>
    <definedName name="BExS8FR1778VV7DHWQTG4B927FMB" localSheetId="13" hidden="1">#REF!</definedName>
    <definedName name="BExS8FR1778VV7DHWQTG4B927FMB" localSheetId="18" hidden="1">#REF!</definedName>
    <definedName name="BExS8FR1778VV7DHWQTG4B927FMB" hidden="1">#REF!</definedName>
    <definedName name="BExS8GSUS17UY50TEM2AWF36BR9Z" hidden="1">'[2]Reco Sheet for Fcast'!$F$7:$G$7</definedName>
    <definedName name="BExS8HJRBVG0XI6PWA9KTMJZMQXK" hidden="1">'[2]Reco Sheet for Fcast'!$F$7:$G$7</definedName>
    <definedName name="BExS8R51C8RM2FS6V6IRTYO9GA4A" hidden="1">'[2]Reco Sheet for Fcast'!$F$15</definedName>
    <definedName name="BExS8WDX408F60MH1X9B9UZ2H4R7" hidden="1">'[2]Reco Sheet for Fcast'!$I$9:$J$9</definedName>
    <definedName name="BExS8Z2W2QEC3MH0BZIYLDFQNUIP" hidden="1">'[2]Reco Sheet for Fcast'!$F$11:$G$11</definedName>
    <definedName name="BExS92DKGRFFCIA9C0IXDOLO57EP" hidden="1">'[2]Reco Sheet for Fcast'!$I$9:$J$9</definedName>
    <definedName name="BExS96Q4LPS2XW49NMVPAVI6Y2PQ" localSheetId="3" hidden="1">'[5]Capital orders'!#REF!</definedName>
    <definedName name="BExS96Q4LPS2XW49NMVPAVI6Y2PQ" localSheetId="10" hidden="1">'[5]Capital orders'!#REF!</definedName>
    <definedName name="BExS96Q4LPS2XW49NMVPAVI6Y2PQ" localSheetId="9" hidden="1">'[5]Capital orders'!#REF!</definedName>
    <definedName name="BExS96Q4LPS2XW49NMVPAVI6Y2PQ" localSheetId="14" hidden="1">'[5]Capital orders'!#REF!</definedName>
    <definedName name="BExS96Q4LPS2XW49NMVPAVI6Y2PQ" localSheetId="16" hidden="1">'[5]Capital orders'!#REF!</definedName>
    <definedName name="BExS96Q4LPS2XW49NMVPAVI6Y2PQ" localSheetId="5" hidden="1">'[5]Capital orders'!#REF!</definedName>
    <definedName name="BExS96Q4LPS2XW49NMVPAVI6Y2PQ" localSheetId="8" hidden="1">'[5]Capital orders'!#REF!</definedName>
    <definedName name="BExS96Q4LPS2XW49NMVPAVI6Y2PQ" localSheetId="17" hidden="1">'[5]Capital orders'!#REF!</definedName>
    <definedName name="BExS96Q4LPS2XW49NMVPAVI6Y2PQ" localSheetId="6" hidden="1">'[5]Capital orders'!#REF!</definedName>
    <definedName name="BExS96Q4LPS2XW49NMVPAVI6Y2PQ" localSheetId="1" hidden="1">'[5]Capital orders'!#REF!</definedName>
    <definedName name="BExS96Q4LPS2XW49NMVPAVI6Y2PQ" localSheetId="12" hidden="1">'[5]Capital orders'!#REF!</definedName>
    <definedName name="BExS96Q4LPS2XW49NMVPAVI6Y2PQ" localSheetId="4" hidden="1">'[5]Capital orders'!#REF!</definedName>
    <definedName name="BExS96Q4LPS2XW49NMVPAVI6Y2PQ" localSheetId="13" hidden="1">'[5]Capital orders'!#REF!</definedName>
    <definedName name="BExS96Q4LPS2XW49NMVPAVI6Y2PQ" localSheetId="18" hidden="1">'[5]Capital orders'!#REF!</definedName>
    <definedName name="BExS96Q4LPS2XW49NMVPAVI6Y2PQ" hidden="1">'[5]Capital orders'!#REF!</definedName>
    <definedName name="BExS98OB4321YCHLCQ022PXKTT2W" hidden="1">'[2]Reco Sheet for Fcast'!$I$10:$J$10</definedName>
    <definedName name="BExS9C9N8GFISC6HUERJ0EI06GB2" hidden="1">'[2]Reco Sheet for Fcast'!$I$6:$J$6</definedName>
    <definedName name="BExS9DX13CACP3J8JDREK30JB1SQ" hidden="1">'[2]Reco Sheet for Fcast'!$F$9:$G$9</definedName>
    <definedName name="BExS9FPRS2KRRCS33SE6WFNF5GYL" hidden="1">'[2]Reco Sheet for Fcast'!$F$9:$G$9</definedName>
    <definedName name="BExS9WI0A6PSEB8N9GPXF2Z7MWHM" hidden="1">'[2]Reco Sheet for Fcast'!$I$7:$J$7</definedName>
    <definedName name="BExSA1QQVF4PNV7K3S1BMNPN0TK8" localSheetId="3" hidden="1">#REF!</definedName>
    <definedName name="BExSA1QQVF4PNV7K3S1BMNPN0TK8" localSheetId="10" hidden="1">#REF!</definedName>
    <definedName name="BExSA1QQVF4PNV7K3S1BMNPN0TK8" localSheetId="9" hidden="1">#REF!</definedName>
    <definedName name="BExSA1QQVF4PNV7K3S1BMNPN0TK8" localSheetId="14" hidden="1">#REF!</definedName>
    <definedName name="BExSA1QQVF4PNV7K3S1BMNPN0TK8" localSheetId="16" hidden="1">#REF!</definedName>
    <definedName name="BExSA1QQVF4PNV7K3S1BMNPN0TK8" localSheetId="5" hidden="1">#REF!</definedName>
    <definedName name="BExSA1QQVF4PNV7K3S1BMNPN0TK8" localSheetId="8" hidden="1">#REF!</definedName>
    <definedName name="BExSA1QQVF4PNV7K3S1BMNPN0TK8" localSheetId="17" hidden="1">#REF!</definedName>
    <definedName name="BExSA1QQVF4PNV7K3S1BMNPN0TK8" localSheetId="6" hidden="1">#REF!</definedName>
    <definedName name="BExSA1QQVF4PNV7K3S1BMNPN0TK8" localSheetId="1" hidden="1">#REF!</definedName>
    <definedName name="BExSA1QQVF4PNV7K3S1BMNPN0TK8" localSheetId="12" hidden="1">#REF!</definedName>
    <definedName name="BExSA1QQVF4PNV7K3S1BMNPN0TK8" localSheetId="4" hidden="1">#REF!</definedName>
    <definedName name="BExSA1QQVF4PNV7K3S1BMNPN0TK8" localSheetId="13" hidden="1">#REF!</definedName>
    <definedName name="BExSA1QQVF4PNV7K3S1BMNPN0TK8" localSheetId="18" hidden="1">#REF!</definedName>
    <definedName name="BExSA1QQVF4PNV7K3S1BMNPN0TK8" hidden="1">#REF!</definedName>
    <definedName name="BExSA5HP306TN9XJS0TU619DLRR7" hidden="1">'[2]Reco Sheet for Fcast'!$H$2:$I$2</definedName>
    <definedName name="BExSAAVWQOOIA6B3JHQVGP08HFEM" hidden="1">'[2]Reco Sheet for Fcast'!$I$8:$J$8</definedName>
    <definedName name="BExSABS96AQZ56MKQWBDQWUWTPX5" localSheetId="3" hidden="1">#REF!</definedName>
    <definedName name="BExSABS96AQZ56MKQWBDQWUWTPX5" localSheetId="10" hidden="1">#REF!</definedName>
    <definedName name="BExSABS96AQZ56MKQWBDQWUWTPX5" localSheetId="9" hidden="1">#REF!</definedName>
    <definedName name="BExSABS96AQZ56MKQWBDQWUWTPX5" localSheetId="14" hidden="1">#REF!</definedName>
    <definedName name="BExSABS96AQZ56MKQWBDQWUWTPX5" localSheetId="16" hidden="1">#REF!</definedName>
    <definedName name="BExSABS96AQZ56MKQWBDQWUWTPX5" localSheetId="5" hidden="1">#REF!</definedName>
    <definedName name="BExSABS96AQZ56MKQWBDQWUWTPX5" localSheetId="8" hidden="1">#REF!</definedName>
    <definedName name="BExSABS96AQZ56MKQWBDQWUWTPX5" localSheetId="17" hidden="1">#REF!</definedName>
    <definedName name="BExSABS96AQZ56MKQWBDQWUWTPX5" localSheetId="6" hidden="1">#REF!</definedName>
    <definedName name="BExSABS96AQZ56MKQWBDQWUWTPX5" localSheetId="1" hidden="1">#REF!</definedName>
    <definedName name="BExSABS96AQZ56MKQWBDQWUWTPX5" localSheetId="12" hidden="1">#REF!</definedName>
    <definedName name="BExSABS96AQZ56MKQWBDQWUWTPX5" localSheetId="4" hidden="1">#REF!</definedName>
    <definedName name="BExSABS96AQZ56MKQWBDQWUWTPX5" localSheetId="13" hidden="1">#REF!</definedName>
    <definedName name="BExSABS96AQZ56MKQWBDQWUWTPX5" localSheetId="18" hidden="1">#REF!</definedName>
    <definedName name="BExSABS96AQZ56MKQWBDQWUWTPX5" hidden="1">#REF!</definedName>
    <definedName name="BExSAFJ3IICU2M7QPVE4ARYMXZKX" hidden="1">'[2]Reco Sheet for Fcast'!$F$7:$G$7</definedName>
    <definedName name="BExSAH6ID8OHX379UXVNGFO8J6KQ" hidden="1">'[2]Reco Sheet for Fcast'!$F$8:$G$8</definedName>
    <definedName name="BExSAQBHIXGQRNIRGCJMBXUPCZQA" hidden="1">'[2]Reco Sheet for Fcast'!$I$8:$J$8</definedName>
    <definedName name="BExSAUTCT4P7JP57NOR9MTX33QJZ" hidden="1">'[2]Reco Sheet for Fcast'!$F$10:$G$10</definedName>
    <definedName name="BExSAY9CA9TFXQ9M9FBJRGJO9T9E" localSheetId="3" hidden="1">'[3]AMI P &amp; L'!#REF!</definedName>
    <definedName name="BExSAY9CA9TFXQ9M9FBJRGJO9T9E" localSheetId="10" hidden="1">'[3]AMI P &amp; L'!#REF!</definedName>
    <definedName name="BExSAY9CA9TFXQ9M9FBJRGJO9T9E" localSheetId="9" hidden="1">'[3]AMI P &amp; L'!#REF!</definedName>
    <definedName name="BExSAY9CA9TFXQ9M9FBJRGJO9T9E" localSheetId="14" hidden="1">'[3]AMI P &amp; L'!#REF!</definedName>
    <definedName name="BExSAY9CA9TFXQ9M9FBJRGJO9T9E" localSheetId="16" hidden="1">'[3]AMI P &amp; L'!#REF!</definedName>
    <definedName name="BExSAY9CA9TFXQ9M9FBJRGJO9T9E" localSheetId="5" hidden="1">'[3]AMI P &amp; L'!#REF!</definedName>
    <definedName name="BExSAY9CA9TFXQ9M9FBJRGJO9T9E" localSheetId="8" hidden="1">'[3]AMI P &amp; L'!#REF!</definedName>
    <definedName name="BExSAY9CA9TFXQ9M9FBJRGJO9T9E" localSheetId="17" hidden="1">'[3]AMI P &amp; L'!#REF!</definedName>
    <definedName name="BExSAY9CA9TFXQ9M9FBJRGJO9T9E" localSheetId="6" hidden="1">'[3]AMI P &amp; L'!#REF!</definedName>
    <definedName name="BExSAY9CA9TFXQ9M9FBJRGJO9T9E" localSheetId="1" hidden="1">'[3]AMI P &amp; L'!#REF!</definedName>
    <definedName name="BExSAY9CA9TFXQ9M9FBJRGJO9T9E" localSheetId="12" hidden="1">'[3]AMI P &amp; L'!#REF!</definedName>
    <definedName name="BExSAY9CA9TFXQ9M9FBJRGJO9T9E" localSheetId="4" hidden="1">'[3]AMI P &amp; L'!#REF!</definedName>
    <definedName name="BExSAY9CA9TFXQ9M9FBJRGJO9T9E" localSheetId="13" hidden="1">'[3]AMI P &amp; L'!#REF!</definedName>
    <definedName name="BExSAY9CA9TFXQ9M9FBJRGJO9T9E" localSheetId="18" hidden="1">'[3]AMI P &amp; L'!#REF!</definedName>
    <definedName name="BExSAY9CA9TFXQ9M9FBJRGJO9T9E" hidden="1">'[3]AMI P &amp; L'!#REF!</definedName>
    <definedName name="BExSB4JYKQ3MINI7RAYK5M8BLJDC" hidden="1">'[2]Reco Sheet for Fcast'!$I$10:$J$10</definedName>
    <definedName name="BExSB85FV73BJGCHMB5WBRYZT69Z" localSheetId="3" hidden="1">'[5]Capital orders'!#REF!</definedName>
    <definedName name="BExSB85FV73BJGCHMB5WBRYZT69Z" localSheetId="10" hidden="1">'[5]Capital orders'!#REF!</definedName>
    <definedName name="BExSB85FV73BJGCHMB5WBRYZT69Z" localSheetId="9" hidden="1">'[5]Capital orders'!#REF!</definedName>
    <definedName name="BExSB85FV73BJGCHMB5WBRYZT69Z" localSheetId="14" hidden="1">'[5]Capital orders'!#REF!</definedName>
    <definedName name="BExSB85FV73BJGCHMB5WBRYZT69Z" localSheetId="16" hidden="1">'[5]Capital orders'!#REF!</definedName>
    <definedName name="BExSB85FV73BJGCHMB5WBRYZT69Z" localSheetId="5" hidden="1">'[5]Capital orders'!#REF!</definedName>
    <definedName name="BExSB85FV73BJGCHMB5WBRYZT69Z" localSheetId="8" hidden="1">'[5]Capital orders'!#REF!</definedName>
    <definedName name="BExSB85FV73BJGCHMB5WBRYZT69Z" localSheetId="17" hidden="1">'[5]Capital orders'!#REF!</definedName>
    <definedName name="BExSB85FV73BJGCHMB5WBRYZT69Z" localSheetId="6" hidden="1">'[5]Capital orders'!#REF!</definedName>
    <definedName name="BExSB85FV73BJGCHMB5WBRYZT69Z" localSheetId="1" hidden="1">'[5]Capital orders'!#REF!</definedName>
    <definedName name="BExSB85FV73BJGCHMB5WBRYZT69Z" localSheetId="12" hidden="1">'[5]Capital orders'!#REF!</definedName>
    <definedName name="BExSB85FV73BJGCHMB5WBRYZT69Z" localSheetId="4" hidden="1">'[5]Capital orders'!#REF!</definedName>
    <definedName name="BExSB85FV73BJGCHMB5WBRYZT69Z" localSheetId="13" hidden="1">'[5]Capital orders'!#REF!</definedName>
    <definedName name="BExSB85FV73BJGCHMB5WBRYZT69Z" localSheetId="18" hidden="1">'[5]Capital orders'!#REF!</definedName>
    <definedName name="BExSB85FV73BJGCHMB5WBRYZT69Z" hidden="1">'[5]Capital orders'!#REF!</definedName>
    <definedName name="BExSBD8TZE1B5CZK6VNCCA977BCZ" localSheetId="3" hidden="1">#REF!</definedName>
    <definedName name="BExSBD8TZE1B5CZK6VNCCA977BCZ" localSheetId="10" hidden="1">#REF!</definedName>
    <definedName name="BExSBD8TZE1B5CZK6VNCCA977BCZ" localSheetId="9" hidden="1">#REF!</definedName>
    <definedName name="BExSBD8TZE1B5CZK6VNCCA977BCZ" localSheetId="14" hidden="1">#REF!</definedName>
    <definedName name="BExSBD8TZE1B5CZK6VNCCA977BCZ" localSheetId="16" hidden="1">#REF!</definedName>
    <definedName name="BExSBD8TZE1B5CZK6VNCCA977BCZ" localSheetId="5" hidden="1">#REF!</definedName>
    <definedName name="BExSBD8TZE1B5CZK6VNCCA977BCZ" localSheetId="8" hidden="1">#REF!</definedName>
    <definedName name="BExSBD8TZE1B5CZK6VNCCA977BCZ" localSheetId="17" hidden="1">#REF!</definedName>
    <definedName name="BExSBD8TZE1B5CZK6VNCCA977BCZ" localSheetId="6" hidden="1">#REF!</definedName>
    <definedName name="BExSBD8TZE1B5CZK6VNCCA977BCZ" localSheetId="1" hidden="1">#REF!</definedName>
    <definedName name="BExSBD8TZE1B5CZK6VNCCA977BCZ" localSheetId="12" hidden="1">#REF!</definedName>
    <definedName name="BExSBD8TZE1B5CZK6VNCCA977BCZ" localSheetId="4" hidden="1">#REF!</definedName>
    <definedName name="BExSBD8TZE1B5CZK6VNCCA977BCZ" localSheetId="13" hidden="1">#REF!</definedName>
    <definedName name="BExSBD8TZE1B5CZK6VNCCA977BCZ" localSheetId="18" hidden="1">#REF!</definedName>
    <definedName name="BExSBD8TZE1B5CZK6VNCCA977BCZ" hidden="1">#REF!</definedName>
    <definedName name="BExSBMOS41ZRLWYLOU29V6Y7YORR" localSheetId="3" hidden="1">'[3]AMI P &amp; L'!#REF!</definedName>
    <definedName name="BExSBMOS41ZRLWYLOU29V6Y7YORR" localSheetId="10" hidden="1">'[3]AMI P &amp; L'!#REF!</definedName>
    <definedName name="BExSBMOS41ZRLWYLOU29V6Y7YORR" localSheetId="9" hidden="1">'[3]AMI P &amp; L'!#REF!</definedName>
    <definedName name="BExSBMOS41ZRLWYLOU29V6Y7YORR" localSheetId="14" hidden="1">'[3]AMI P &amp; L'!#REF!</definedName>
    <definedName name="BExSBMOS41ZRLWYLOU29V6Y7YORR" localSheetId="16" hidden="1">'[3]AMI P &amp; L'!#REF!</definedName>
    <definedName name="BExSBMOS41ZRLWYLOU29V6Y7YORR" localSheetId="5" hidden="1">'[3]AMI P &amp; L'!#REF!</definedName>
    <definedName name="BExSBMOS41ZRLWYLOU29V6Y7YORR" localSheetId="8" hidden="1">'[3]AMI P &amp; L'!#REF!</definedName>
    <definedName name="BExSBMOS41ZRLWYLOU29V6Y7YORR" localSheetId="17" hidden="1">'[3]AMI P &amp; L'!#REF!</definedName>
    <definedName name="BExSBMOS41ZRLWYLOU29V6Y7YORR" localSheetId="6" hidden="1">'[3]AMI P &amp; L'!#REF!</definedName>
    <definedName name="BExSBMOS41ZRLWYLOU29V6Y7YORR" localSheetId="1" hidden="1">'[3]AMI P &amp; L'!#REF!</definedName>
    <definedName name="BExSBMOS41ZRLWYLOU29V6Y7YORR" localSheetId="12" hidden="1">'[3]AMI P &amp; L'!#REF!</definedName>
    <definedName name="BExSBMOS41ZRLWYLOU29V6Y7YORR" localSheetId="4" hidden="1">'[3]AMI P &amp; L'!#REF!</definedName>
    <definedName name="BExSBMOS41ZRLWYLOU29V6Y7YORR" localSheetId="13" hidden="1">'[3]AMI P &amp; L'!#REF!</definedName>
    <definedName name="BExSBMOS41ZRLWYLOU29V6Y7YORR" localSheetId="18" hidden="1">'[3]AMI P &amp; L'!#REF!</definedName>
    <definedName name="BExSBMOS41ZRLWYLOU29V6Y7YORR" hidden="1">'[3]AMI P &amp; L'!#REF!</definedName>
    <definedName name="BExSBRBXXQMBU1TYDW1BXTEVEPRU" hidden="1">'[2]Reco Sheet for Fcast'!$F$8:$G$8</definedName>
    <definedName name="BExSC54998WTZ21DSL0R8UN0Y9JH" hidden="1">'[2]Reco Sheet for Fcast'!$F$8:$G$8</definedName>
    <definedName name="BExSC60N7WR9PJSNC9B7ORCX9NGY" hidden="1">'[2]Reco Sheet for Fcast'!$I$7:$J$7</definedName>
    <definedName name="BExSCE99EZTILTTCE4NJJF96OYYM" hidden="1">'[2]Reco Sheet for Fcast'!$G$2</definedName>
    <definedName name="BExSCHUQZ2HFEWS54X67DIS8OSXZ" hidden="1">'[2]Reco Sheet for Fcast'!$F$6:$G$6</definedName>
    <definedName name="BExSCOG41SKKG4GYU76WRWW1CTE6" hidden="1">'[2]Reco Sheet for Fcast'!$F$11:$G$11</definedName>
    <definedName name="BExSCRAPD4F1ENO6Q7M8FSCSMREW" localSheetId="3" hidden="1">#REF!</definedName>
    <definedName name="BExSCRAPD4F1ENO6Q7M8FSCSMREW" localSheetId="10" hidden="1">#REF!</definedName>
    <definedName name="BExSCRAPD4F1ENO6Q7M8FSCSMREW" localSheetId="9" hidden="1">#REF!</definedName>
    <definedName name="BExSCRAPD4F1ENO6Q7M8FSCSMREW" localSheetId="14" hidden="1">#REF!</definedName>
    <definedName name="BExSCRAPD4F1ENO6Q7M8FSCSMREW" localSheetId="16" hidden="1">#REF!</definedName>
    <definedName name="BExSCRAPD4F1ENO6Q7M8FSCSMREW" localSheetId="5" hidden="1">#REF!</definedName>
    <definedName name="BExSCRAPD4F1ENO6Q7M8FSCSMREW" localSheetId="8" hidden="1">#REF!</definedName>
    <definedName name="BExSCRAPD4F1ENO6Q7M8FSCSMREW" localSheetId="17" hidden="1">#REF!</definedName>
    <definedName name="BExSCRAPD4F1ENO6Q7M8FSCSMREW" localSheetId="6" hidden="1">#REF!</definedName>
    <definedName name="BExSCRAPD4F1ENO6Q7M8FSCSMREW" localSheetId="1" hidden="1">#REF!</definedName>
    <definedName name="BExSCRAPD4F1ENO6Q7M8FSCSMREW" localSheetId="12" hidden="1">#REF!</definedName>
    <definedName name="BExSCRAPD4F1ENO6Q7M8FSCSMREW" localSheetId="4" hidden="1">#REF!</definedName>
    <definedName name="BExSCRAPD4F1ENO6Q7M8FSCSMREW" localSheetId="13" hidden="1">#REF!</definedName>
    <definedName name="BExSCRAPD4F1ENO6Q7M8FSCSMREW" localSheetId="18" hidden="1">#REF!</definedName>
    <definedName name="BExSCRAPD4F1ENO6Q7M8FSCSMREW" hidden="1">#REF!</definedName>
    <definedName name="BExSCVC9P86YVFMRKKUVRV29MZXZ" hidden="1">'[2]Reco Sheet for Fcast'!$G$2</definedName>
    <definedName name="BExSD233CH4MU9ZMGNRF97ZV7KWU" hidden="1">'[2]Reco Sheet for Fcast'!$F$8:$G$8</definedName>
    <definedName name="BExSD2U0F3BN6IN9N4R2DTTJG15H" hidden="1">'[2]Reco Sheet for Fcast'!$I$6:$J$6</definedName>
    <definedName name="BExSD6A6NY15YSMFH51ST6XJY429" hidden="1">'[2]Reco Sheet for Fcast'!$K$2</definedName>
    <definedName name="BExSD9VH6PF6RQ135VOEE08YXPAW" hidden="1">'[2]Reco Sheet for Fcast'!$F$11:$G$11</definedName>
    <definedName name="BExSDP5Y04WWMX2WWRITWOX8R5I9" hidden="1">'[2]Reco Sheet for Fcast'!$F$6:$G$6</definedName>
    <definedName name="BExSDSGM203BJTNS9MKCBX453HMD" hidden="1">'[2]Reco Sheet for Fcast'!$F$8:$G$8</definedName>
    <definedName name="BExSDT20XUFXTDM37M148AXAP7HN" hidden="1">'[2]Reco Sheet for Fcast'!$I$11:$J$11</definedName>
    <definedName name="BExSDUEOM0DE6ENOXB9XUONYJI7X" localSheetId="3" hidden="1">#REF!</definedName>
    <definedName name="BExSDUEOM0DE6ENOXB9XUONYJI7X" localSheetId="10" hidden="1">#REF!</definedName>
    <definedName name="BExSDUEOM0DE6ENOXB9XUONYJI7X" localSheetId="9" hidden="1">#REF!</definedName>
    <definedName name="BExSDUEOM0DE6ENOXB9XUONYJI7X" localSheetId="14" hidden="1">#REF!</definedName>
    <definedName name="BExSDUEOM0DE6ENOXB9XUONYJI7X" localSheetId="16" hidden="1">#REF!</definedName>
    <definedName name="BExSDUEOM0DE6ENOXB9XUONYJI7X" localSheetId="5" hidden="1">#REF!</definedName>
    <definedName name="BExSDUEOM0DE6ENOXB9XUONYJI7X" localSheetId="8" hidden="1">#REF!</definedName>
    <definedName name="BExSDUEOM0DE6ENOXB9XUONYJI7X" localSheetId="17" hidden="1">#REF!</definedName>
    <definedName name="BExSDUEOM0DE6ENOXB9XUONYJI7X" localSheetId="6" hidden="1">#REF!</definedName>
    <definedName name="BExSDUEOM0DE6ENOXB9XUONYJI7X" localSheetId="1" hidden="1">#REF!</definedName>
    <definedName name="BExSDUEOM0DE6ENOXB9XUONYJI7X" localSheetId="12" hidden="1">#REF!</definedName>
    <definedName name="BExSDUEOM0DE6ENOXB9XUONYJI7X" localSheetId="4" hidden="1">#REF!</definedName>
    <definedName name="BExSDUEOM0DE6ENOXB9XUONYJI7X" localSheetId="13" hidden="1">#REF!</definedName>
    <definedName name="BExSDUEOM0DE6ENOXB9XUONYJI7X" localSheetId="18" hidden="1">#REF!</definedName>
    <definedName name="BExSDUEOM0DE6ENOXB9XUONYJI7X" hidden="1">#REF!</definedName>
    <definedName name="BExSEEHK1VLWD7JBV9SVVVIKQZ3I" hidden="1">'[2]Reco Sheet for Fcast'!$F$8:$G$8</definedName>
    <definedName name="BExSEJKZLX37P3V33TRTFJ30BFRK" hidden="1">'[2]Reco Sheet for Fcast'!$F$9:$G$9</definedName>
    <definedName name="BExSEP9UVOAI6TMXKNK587PQ3328" hidden="1">'[2]Reco Sheet for Fcast'!$I$10:$J$10</definedName>
    <definedName name="BExSF07QFLZCO4P6K6QF05XG7PH1" hidden="1">'[2]Reco Sheet for Fcast'!$F$11:$G$11</definedName>
    <definedName name="BExSFJ8ZAGQ63A4MVMZRQWLVRGQ5" hidden="1">'[2]Reco Sheet for Fcast'!$F$8:$G$8</definedName>
    <definedName name="BExSFKQRST2S9KXWWLCXYLKSF4G1" hidden="1">'[2]Reco Sheet for Fcast'!$F$8:$G$8</definedName>
    <definedName name="BExSFYDRRTAZVPXRWUF5PDQ97WFF" hidden="1">'[2]Reco Sheet for Fcast'!$G$2</definedName>
    <definedName name="BExSFZVPFTXA3F0IJ2NGH1GXX9R7" hidden="1">'[2]Reco Sheet for Fcast'!$I$9:$J$9</definedName>
    <definedName name="BExSG60TZAT2SKO046IKGMD8SGUE" localSheetId="3" hidden="1">#REF!</definedName>
    <definedName name="BExSG60TZAT2SKO046IKGMD8SGUE" localSheetId="10" hidden="1">#REF!</definedName>
    <definedName name="BExSG60TZAT2SKO046IKGMD8SGUE" localSheetId="9" hidden="1">#REF!</definedName>
    <definedName name="BExSG60TZAT2SKO046IKGMD8SGUE" localSheetId="14" hidden="1">#REF!</definedName>
    <definedName name="BExSG60TZAT2SKO046IKGMD8SGUE" localSheetId="16" hidden="1">#REF!</definedName>
    <definedName name="BExSG60TZAT2SKO046IKGMD8SGUE" localSheetId="5" hidden="1">#REF!</definedName>
    <definedName name="BExSG60TZAT2SKO046IKGMD8SGUE" localSheetId="8" hidden="1">#REF!</definedName>
    <definedName name="BExSG60TZAT2SKO046IKGMD8SGUE" localSheetId="17" hidden="1">#REF!</definedName>
    <definedName name="BExSG60TZAT2SKO046IKGMD8SGUE" localSheetId="6" hidden="1">#REF!</definedName>
    <definedName name="BExSG60TZAT2SKO046IKGMD8SGUE" localSheetId="1" hidden="1">#REF!</definedName>
    <definedName name="BExSG60TZAT2SKO046IKGMD8SGUE" localSheetId="12" hidden="1">#REF!</definedName>
    <definedName name="BExSG60TZAT2SKO046IKGMD8SGUE" localSheetId="4" hidden="1">#REF!</definedName>
    <definedName name="BExSG60TZAT2SKO046IKGMD8SGUE" localSheetId="13" hidden="1">#REF!</definedName>
    <definedName name="BExSG60TZAT2SKO046IKGMD8SGUE" localSheetId="18" hidden="1">#REF!</definedName>
    <definedName name="BExSG60TZAT2SKO046IKGMD8SGUE" hidden="1">#REF!</definedName>
    <definedName name="BExSG90Q4ZUU2IPGDYOM169NJV9S" hidden="1">'[2]Reco Sheet for Fcast'!$I$9:$J$9</definedName>
    <definedName name="BExSG9X3DU845PNXYJGGLBQY2UHG" localSheetId="3" hidden="1">'[3]AMI P &amp; L'!#REF!</definedName>
    <definedName name="BExSG9X3DU845PNXYJGGLBQY2UHG" localSheetId="10" hidden="1">'[3]AMI P &amp; L'!#REF!</definedName>
    <definedName name="BExSG9X3DU845PNXYJGGLBQY2UHG" localSheetId="9" hidden="1">'[3]AMI P &amp; L'!#REF!</definedName>
    <definedName name="BExSG9X3DU845PNXYJGGLBQY2UHG" localSheetId="14" hidden="1">'[3]AMI P &amp; L'!#REF!</definedName>
    <definedName name="BExSG9X3DU845PNXYJGGLBQY2UHG" localSheetId="16" hidden="1">'[3]AMI P &amp; L'!#REF!</definedName>
    <definedName name="BExSG9X3DU845PNXYJGGLBQY2UHG" localSheetId="5" hidden="1">'[3]AMI P &amp; L'!#REF!</definedName>
    <definedName name="BExSG9X3DU845PNXYJGGLBQY2UHG" localSheetId="8" hidden="1">'[3]AMI P &amp; L'!#REF!</definedName>
    <definedName name="BExSG9X3DU845PNXYJGGLBQY2UHG" localSheetId="17" hidden="1">'[3]AMI P &amp; L'!#REF!</definedName>
    <definedName name="BExSG9X3DU845PNXYJGGLBQY2UHG" localSheetId="6" hidden="1">'[3]AMI P &amp; L'!#REF!</definedName>
    <definedName name="BExSG9X3DU845PNXYJGGLBQY2UHG" localSheetId="1" hidden="1">'[3]AMI P &amp; L'!#REF!</definedName>
    <definedName name="BExSG9X3DU845PNXYJGGLBQY2UHG" localSheetId="12" hidden="1">'[3]AMI P &amp; L'!#REF!</definedName>
    <definedName name="BExSG9X3DU845PNXYJGGLBQY2UHG" localSheetId="4" hidden="1">'[3]AMI P &amp; L'!#REF!</definedName>
    <definedName name="BExSG9X3DU845PNXYJGGLBQY2UHG" localSheetId="13" hidden="1">'[3]AMI P &amp; L'!#REF!</definedName>
    <definedName name="BExSG9X3DU845PNXYJGGLBQY2UHG" localSheetId="18" hidden="1">'[3]AMI P &amp; L'!#REF!</definedName>
    <definedName name="BExSG9X3DU845PNXYJGGLBQY2UHG" hidden="1">'[3]AMI P &amp; L'!#REF!</definedName>
    <definedName name="BExSGE45J27MDUUNXW7Z8Q33UAON" hidden="1">'[2]Reco Sheet for Fcast'!$F$9:$G$9</definedName>
    <definedName name="BExSGE9LY91Q0URHB4YAMX0UAMYI" hidden="1">'[2]Reco Sheet for Fcast'!$I$6:$J$6</definedName>
    <definedName name="BExSGEPPAC5VNZNBFZ6X4J18CUCB" hidden="1">'[4]Bud Mth'!$F$15</definedName>
    <definedName name="BExSGIB6UEU4H2UHIK30B61ELOCC" hidden="1">'[4]Bud Mth'!$I$7:$J$7</definedName>
    <definedName name="BExSGLB2URTLBCKBB4Y885W925F2" hidden="1">'[2]Reco Sheet for Fcast'!$H$2:$I$2</definedName>
    <definedName name="BExSGM25R69NWJV48BYBJO2J24VT" hidden="1">'[4]Bud Mth'!$I$8:$J$8</definedName>
    <definedName name="BExSGOAYG73SFWOPAQV80P710GID" localSheetId="3" hidden="1">'[3]AMI P &amp; L'!#REF!</definedName>
    <definedName name="BExSGOAYG73SFWOPAQV80P710GID" localSheetId="10" hidden="1">'[3]AMI P &amp; L'!#REF!</definedName>
    <definedName name="BExSGOAYG73SFWOPAQV80P710GID" localSheetId="9" hidden="1">'[3]AMI P &amp; L'!#REF!</definedName>
    <definedName name="BExSGOAYG73SFWOPAQV80P710GID" localSheetId="14" hidden="1">'[3]AMI P &amp; L'!#REF!</definedName>
    <definedName name="BExSGOAYG73SFWOPAQV80P710GID" localSheetId="16" hidden="1">'[3]AMI P &amp; L'!#REF!</definedName>
    <definedName name="BExSGOAYG73SFWOPAQV80P710GID" localSheetId="5" hidden="1">'[3]AMI P &amp; L'!#REF!</definedName>
    <definedName name="BExSGOAYG73SFWOPAQV80P710GID" localSheetId="8" hidden="1">'[3]AMI P &amp; L'!#REF!</definedName>
    <definedName name="BExSGOAYG73SFWOPAQV80P710GID" localSheetId="17" hidden="1">'[3]AMI P &amp; L'!#REF!</definedName>
    <definedName name="BExSGOAYG73SFWOPAQV80P710GID" localSheetId="6" hidden="1">'[3]AMI P &amp; L'!#REF!</definedName>
    <definedName name="BExSGOAYG73SFWOPAQV80P710GID" localSheetId="1" hidden="1">'[3]AMI P &amp; L'!#REF!</definedName>
    <definedName name="BExSGOAYG73SFWOPAQV80P710GID" localSheetId="12" hidden="1">'[3]AMI P &amp; L'!#REF!</definedName>
    <definedName name="BExSGOAYG73SFWOPAQV80P710GID" localSheetId="4" hidden="1">'[3]AMI P &amp; L'!#REF!</definedName>
    <definedName name="BExSGOAYG73SFWOPAQV80P710GID" localSheetId="13" hidden="1">'[3]AMI P &amp; L'!#REF!</definedName>
    <definedName name="BExSGOAYG73SFWOPAQV80P710GID" localSheetId="18" hidden="1">'[3]AMI P &amp; L'!#REF!</definedName>
    <definedName name="BExSGOAYG73SFWOPAQV80P710GID" hidden="1">'[3]AMI P &amp; L'!#REF!</definedName>
    <definedName name="BExSGOWJHRW7FWKLO2EHUOOGHNAF" hidden="1">'[2]Reco Sheet for Fcast'!$G$2</definedName>
    <definedName name="BExSGOWJTAP41ZV5Q23H7MI9C76W" hidden="1">'[2]Reco Sheet for Fcast'!$F$8:$G$8</definedName>
    <definedName name="BExSGR5JQVX2HQ0PKCGZNSSUM1RV" hidden="1">'[2]Reco Sheet for Fcast'!$F$8:$G$8</definedName>
    <definedName name="BExSGVHX69GJZHD99DKE4RZ042B1" hidden="1">'[2]Reco Sheet for Fcast'!$F$8:$G$8</definedName>
    <definedName name="BExSGZJO4J4ZO04E2N2ECVYS9DEZ" hidden="1">'[2]Reco Sheet for Fcast'!$I$11:$J$11</definedName>
    <definedName name="BExSHAHFHS7MMNJR8JPVABRGBVIT" hidden="1">'[2]Reco Sheet for Fcast'!$I$9:$J$9</definedName>
    <definedName name="BExSHGH88QZWW4RNAX4YKAZ5JEBL" hidden="1">'[2]Reco Sheet for Fcast'!$H$2:$I$2</definedName>
    <definedName name="BExSHOKK1OO3CX9Z28C58E5J1D9W" hidden="1">'[2]Reco Sheet for Fcast'!$F$7:$G$7</definedName>
    <definedName name="BExSHQD8KYLTQGDXIRKCHQQ7MKIH" hidden="1">'[2]Reco Sheet for Fcast'!$I$11:$J$11</definedName>
    <definedName name="BExSHQO1L8X0LZLRFIGPEK60LN5P" localSheetId="3" hidden="1">#REF!</definedName>
    <definedName name="BExSHQO1L8X0LZLRFIGPEK60LN5P" localSheetId="10" hidden="1">#REF!</definedName>
    <definedName name="BExSHQO1L8X0LZLRFIGPEK60LN5P" localSheetId="9" hidden="1">#REF!</definedName>
    <definedName name="BExSHQO1L8X0LZLRFIGPEK60LN5P" localSheetId="14" hidden="1">#REF!</definedName>
    <definedName name="BExSHQO1L8X0LZLRFIGPEK60LN5P" localSheetId="16" hidden="1">#REF!</definedName>
    <definedName name="BExSHQO1L8X0LZLRFIGPEK60LN5P" localSheetId="5" hidden="1">#REF!</definedName>
    <definedName name="BExSHQO1L8X0LZLRFIGPEK60LN5P" localSheetId="8" hidden="1">#REF!</definedName>
    <definedName name="BExSHQO1L8X0LZLRFIGPEK60LN5P" localSheetId="17" hidden="1">#REF!</definedName>
    <definedName name="BExSHQO1L8X0LZLRFIGPEK60LN5P" localSheetId="6" hidden="1">#REF!</definedName>
    <definedName name="BExSHQO1L8X0LZLRFIGPEK60LN5P" localSheetId="1" hidden="1">#REF!</definedName>
    <definedName name="BExSHQO1L8X0LZLRFIGPEK60LN5P" localSheetId="12" hidden="1">#REF!</definedName>
    <definedName name="BExSHQO1L8X0LZLRFIGPEK60LN5P" localSheetId="4" hidden="1">#REF!</definedName>
    <definedName name="BExSHQO1L8X0LZLRFIGPEK60LN5P" localSheetId="13" hidden="1">#REF!</definedName>
    <definedName name="BExSHQO1L8X0LZLRFIGPEK60LN5P" localSheetId="18" hidden="1">#REF!</definedName>
    <definedName name="BExSHQO1L8X0LZLRFIGPEK60LN5P" hidden="1">#REF!</definedName>
    <definedName name="BExSHVGPIAHXI97UBLI9G4I4M29F" hidden="1">'[2]Reco Sheet for Fcast'!$I$7:$J$7</definedName>
    <definedName name="BExSI0K2YL3HTCQAD8A7TR4QCUR6" hidden="1">'[2]Reco Sheet for Fcast'!$F$15:$J$123</definedName>
    <definedName name="BExSIFUDNRWXWIWNGCCFOOD8WIAZ" hidden="1">'[2]Reco Sheet for Fcast'!$F$10:$G$10</definedName>
    <definedName name="BExTTZNS2PBCR93C9IUW49UZ4I6T" localSheetId="3" hidden="1">'[3]AMI P &amp; L'!#REF!</definedName>
    <definedName name="BExTTZNS2PBCR93C9IUW49UZ4I6T" localSheetId="10" hidden="1">'[3]AMI P &amp; L'!#REF!</definedName>
    <definedName name="BExTTZNS2PBCR93C9IUW49UZ4I6T" localSheetId="9" hidden="1">'[3]AMI P &amp; L'!#REF!</definedName>
    <definedName name="BExTTZNS2PBCR93C9IUW49UZ4I6T" localSheetId="14" hidden="1">'[3]AMI P &amp; L'!#REF!</definedName>
    <definedName name="BExTTZNS2PBCR93C9IUW49UZ4I6T" localSheetId="16" hidden="1">'[3]AMI P &amp; L'!#REF!</definedName>
    <definedName name="BExTTZNS2PBCR93C9IUW49UZ4I6T" localSheetId="5" hidden="1">'[3]AMI P &amp; L'!#REF!</definedName>
    <definedName name="BExTTZNS2PBCR93C9IUW49UZ4I6T" localSheetId="8" hidden="1">'[3]AMI P &amp; L'!#REF!</definedName>
    <definedName name="BExTTZNS2PBCR93C9IUW49UZ4I6T" localSheetId="17" hidden="1">'[3]AMI P &amp; L'!#REF!</definedName>
    <definedName name="BExTTZNS2PBCR93C9IUW49UZ4I6T" localSheetId="6" hidden="1">'[3]AMI P &amp; L'!#REF!</definedName>
    <definedName name="BExTTZNS2PBCR93C9IUW49UZ4I6T" localSheetId="1" hidden="1">'[3]AMI P &amp; L'!#REF!</definedName>
    <definedName name="BExTTZNS2PBCR93C9IUW49UZ4I6T" localSheetId="12" hidden="1">'[3]AMI P &amp; L'!#REF!</definedName>
    <definedName name="BExTTZNS2PBCR93C9IUW49UZ4I6T" localSheetId="4" hidden="1">'[3]AMI P &amp; L'!#REF!</definedName>
    <definedName name="BExTTZNS2PBCR93C9IUW49UZ4I6T" localSheetId="13" hidden="1">'[3]AMI P &amp; L'!#REF!</definedName>
    <definedName name="BExTTZNS2PBCR93C9IUW49UZ4I6T" localSheetId="18" hidden="1">'[3]AMI P &amp; L'!#REF!</definedName>
    <definedName name="BExTTZNS2PBCR93C9IUW49UZ4I6T" hidden="1">'[3]AMI P &amp; L'!#REF!</definedName>
    <definedName name="BExTU2YFQ25JQ6MEMRHHN66VLTPJ" hidden="1">'[2]Reco Sheet for Fcast'!$F$9:$G$9</definedName>
    <definedName name="BExTU75IOII1V5O0C9X2VAYYVJUG" hidden="1">'[2]Reco Sheet for Fcast'!$F$15</definedName>
    <definedName name="BExTUA5F7V4LUIIAM17J3A8XF3JE" hidden="1">'[2]Reco Sheet for Fcast'!$F$8:$G$8</definedName>
    <definedName name="BExTUJ53ANGZ3H1KDK4CR4Q0OD6P" hidden="1">'[2]Reco Sheet for Fcast'!$F$11:$G$11</definedName>
    <definedName name="BExTUKXSZBM7C57G6NGLWGU4WOHY" hidden="1">'[2]Reco Sheet for Fcast'!$I$6:$J$6</definedName>
    <definedName name="BExTUSQCFFYZCDNHWHADBC2E1ZP1" hidden="1">'[2]Reco Sheet for Fcast'!$I$7:$J$7</definedName>
    <definedName name="BExTUVFGOJEYS28JURA5KHQFDU5J" hidden="1">'[2]Reco Sheet for Fcast'!$F$7:$G$7</definedName>
    <definedName name="BExTUW10U40QCYGHM5NJ3YR1O5SP" hidden="1">'[2]Reco Sheet for Fcast'!$F$9:$G$9</definedName>
    <definedName name="BExTUWXFQHINU66YG82BI20ATMB5" hidden="1">'[2]Reco Sheet for Fcast'!$F$15:$G$26</definedName>
    <definedName name="BExTUXDIWLJS33T33GOZENENX702" localSheetId="3" hidden="1">#REF!</definedName>
    <definedName name="BExTUXDIWLJS33T33GOZENENX702" localSheetId="10" hidden="1">#REF!</definedName>
    <definedName name="BExTUXDIWLJS33T33GOZENENX702" localSheetId="9" hidden="1">#REF!</definedName>
    <definedName name="BExTUXDIWLJS33T33GOZENENX702" localSheetId="14" hidden="1">#REF!</definedName>
    <definedName name="BExTUXDIWLJS33T33GOZENENX702" localSheetId="16" hidden="1">#REF!</definedName>
    <definedName name="BExTUXDIWLJS33T33GOZENENX702" localSheetId="5" hidden="1">#REF!</definedName>
    <definedName name="BExTUXDIWLJS33T33GOZENENX702" localSheetId="8" hidden="1">#REF!</definedName>
    <definedName name="BExTUXDIWLJS33T33GOZENENX702" localSheetId="17" hidden="1">#REF!</definedName>
    <definedName name="BExTUXDIWLJS33T33GOZENENX702" localSheetId="6" hidden="1">#REF!</definedName>
    <definedName name="BExTUXDIWLJS33T33GOZENENX702" localSheetId="1" hidden="1">#REF!</definedName>
    <definedName name="BExTUXDIWLJS33T33GOZENENX702" localSheetId="12" hidden="1">#REF!</definedName>
    <definedName name="BExTUXDIWLJS33T33GOZENENX702" localSheetId="4" hidden="1">#REF!</definedName>
    <definedName name="BExTUXDIWLJS33T33GOZENENX702" localSheetId="13" hidden="1">#REF!</definedName>
    <definedName name="BExTUXDIWLJS33T33GOZENENX702" localSheetId="18" hidden="1">#REF!</definedName>
    <definedName name="BExTUXDIWLJS33T33GOZENENX702" hidden="1">#REF!</definedName>
    <definedName name="BExTUY9WNSJ91GV8CP0SKJTEIV82" localSheetId="3" hidden="1">'[3]AMI P &amp; L'!#REF!</definedName>
    <definedName name="BExTUY9WNSJ91GV8CP0SKJTEIV82" localSheetId="10" hidden="1">'[3]AMI P &amp; L'!#REF!</definedName>
    <definedName name="BExTUY9WNSJ91GV8CP0SKJTEIV82" localSheetId="9" hidden="1">'[3]AMI P &amp; L'!#REF!</definedName>
    <definedName name="BExTUY9WNSJ91GV8CP0SKJTEIV82" localSheetId="14" hidden="1">'[3]AMI P &amp; L'!#REF!</definedName>
    <definedName name="BExTUY9WNSJ91GV8CP0SKJTEIV82" localSheetId="16" hidden="1">'[3]AMI P &amp; L'!#REF!</definedName>
    <definedName name="BExTUY9WNSJ91GV8CP0SKJTEIV82" localSheetId="5" hidden="1">'[3]AMI P &amp; L'!#REF!</definedName>
    <definedName name="BExTUY9WNSJ91GV8CP0SKJTEIV82" localSheetId="8" hidden="1">'[3]AMI P &amp; L'!#REF!</definedName>
    <definedName name="BExTUY9WNSJ91GV8CP0SKJTEIV82" localSheetId="17" hidden="1">'[3]AMI P &amp; L'!#REF!</definedName>
    <definedName name="BExTUY9WNSJ91GV8CP0SKJTEIV82" localSheetId="6" hidden="1">'[3]AMI P &amp; L'!#REF!</definedName>
    <definedName name="BExTUY9WNSJ91GV8CP0SKJTEIV82" localSheetId="1" hidden="1">'[3]AMI P &amp; L'!#REF!</definedName>
    <definedName name="BExTUY9WNSJ91GV8CP0SKJTEIV82" localSheetId="12" hidden="1">'[3]AMI P &amp; L'!#REF!</definedName>
    <definedName name="BExTUY9WNSJ91GV8CP0SKJTEIV82" localSheetId="4" hidden="1">'[3]AMI P &amp; L'!#REF!</definedName>
    <definedName name="BExTUY9WNSJ91GV8CP0SKJTEIV82" localSheetId="13" hidden="1">'[3]AMI P &amp; L'!#REF!</definedName>
    <definedName name="BExTUY9WNSJ91GV8CP0SKJTEIV82" localSheetId="18" hidden="1">'[3]AMI P &amp; L'!#REF!</definedName>
    <definedName name="BExTUY9WNSJ91GV8CP0SKJTEIV82" hidden="1">'[3]AMI P &amp; L'!#REF!</definedName>
    <definedName name="BExTV67VIM8PV6KO253M4DUBJQLC" hidden="1">'[2]Reco Sheet for Fcast'!$F$15</definedName>
    <definedName name="BExTVELZCF2YA5L6F23BYZZR6WHF" localSheetId="3" hidden="1">'[3]AMI P &amp; L'!#REF!</definedName>
    <definedName name="BExTVELZCF2YA5L6F23BYZZR6WHF" localSheetId="10" hidden="1">'[3]AMI P &amp; L'!#REF!</definedName>
    <definedName name="BExTVELZCF2YA5L6F23BYZZR6WHF" localSheetId="9" hidden="1">'[3]AMI P &amp; L'!#REF!</definedName>
    <definedName name="BExTVELZCF2YA5L6F23BYZZR6WHF" localSheetId="14" hidden="1">'[3]AMI P &amp; L'!#REF!</definedName>
    <definedName name="BExTVELZCF2YA5L6F23BYZZR6WHF" localSheetId="16" hidden="1">'[3]AMI P &amp; L'!#REF!</definedName>
    <definedName name="BExTVELZCF2YA5L6F23BYZZR6WHF" localSheetId="5" hidden="1">'[3]AMI P &amp; L'!#REF!</definedName>
    <definedName name="BExTVELZCF2YA5L6F23BYZZR6WHF" localSheetId="8" hidden="1">'[3]AMI P &amp; L'!#REF!</definedName>
    <definedName name="BExTVELZCF2YA5L6F23BYZZR6WHF" localSheetId="17" hidden="1">'[3]AMI P &amp; L'!#REF!</definedName>
    <definedName name="BExTVELZCF2YA5L6F23BYZZR6WHF" localSheetId="6" hidden="1">'[3]AMI P &amp; L'!#REF!</definedName>
    <definedName name="BExTVELZCF2YA5L6F23BYZZR6WHF" localSheetId="1" hidden="1">'[3]AMI P &amp; L'!#REF!</definedName>
    <definedName name="BExTVELZCF2YA5L6F23BYZZR6WHF" localSheetId="12" hidden="1">'[3]AMI P &amp; L'!#REF!</definedName>
    <definedName name="BExTVELZCF2YA5L6F23BYZZR6WHF" localSheetId="4" hidden="1">'[3]AMI P &amp; L'!#REF!</definedName>
    <definedName name="BExTVELZCF2YA5L6F23BYZZR6WHF" localSheetId="13" hidden="1">'[3]AMI P &amp; L'!#REF!</definedName>
    <definedName name="BExTVELZCF2YA5L6F23BYZZR6WHF" localSheetId="18" hidden="1">'[3]AMI P &amp; L'!#REF!</definedName>
    <definedName name="BExTVELZCF2YA5L6F23BYZZR6WHF" hidden="1">'[3]AMI P &amp; L'!#REF!</definedName>
    <definedName name="BExTVGPIQZ99YFXUC8OONUX5BD42" hidden="1">'[2]Reco Sheet for Fcast'!$F$11:$G$11</definedName>
    <definedName name="BExTVS8U0EZLJRZ2MIUYGE8U301G" localSheetId="3" hidden="1">#REF!</definedName>
    <definedName name="BExTVS8U0EZLJRZ2MIUYGE8U301G" localSheetId="10" hidden="1">#REF!</definedName>
    <definedName name="BExTVS8U0EZLJRZ2MIUYGE8U301G" localSheetId="9" hidden="1">#REF!</definedName>
    <definedName name="BExTVS8U0EZLJRZ2MIUYGE8U301G" localSheetId="14" hidden="1">#REF!</definedName>
    <definedName name="BExTVS8U0EZLJRZ2MIUYGE8U301G" localSheetId="16" hidden="1">#REF!</definedName>
    <definedName name="BExTVS8U0EZLJRZ2MIUYGE8U301G" localSheetId="5" hidden="1">#REF!</definedName>
    <definedName name="BExTVS8U0EZLJRZ2MIUYGE8U301G" localSheetId="8" hidden="1">#REF!</definedName>
    <definedName name="BExTVS8U0EZLJRZ2MIUYGE8U301G" localSheetId="17" hidden="1">#REF!</definedName>
    <definedName name="BExTVS8U0EZLJRZ2MIUYGE8U301G" localSheetId="6" hidden="1">#REF!</definedName>
    <definedName name="BExTVS8U0EZLJRZ2MIUYGE8U301G" localSheetId="1" hidden="1">#REF!</definedName>
    <definedName name="BExTVS8U0EZLJRZ2MIUYGE8U301G" localSheetId="12" hidden="1">#REF!</definedName>
    <definedName name="BExTVS8U0EZLJRZ2MIUYGE8U301G" localSheetId="4" hidden="1">#REF!</definedName>
    <definedName name="BExTVS8U0EZLJRZ2MIUYGE8U301G" localSheetId="13" hidden="1">#REF!</definedName>
    <definedName name="BExTVS8U0EZLJRZ2MIUYGE8U301G" localSheetId="18" hidden="1">#REF!</definedName>
    <definedName name="BExTVS8U0EZLJRZ2MIUYGE8U301G" hidden="1">#REF!</definedName>
    <definedName name="BExTVZQLP9VFLEYQ9280W13X7E8K" hidden="1">'[2]Reco Sheet for Fcast'!$I$7:$J$7</definedName>
    <definedName name="BExTW5QDSCAJ7RXS743LW6RL5SJK" hidden="1">'[4]Bud Mth'!$L$6:$M$11</definedName>
    <definedName name="BExTWB4LA1PODQOH4LDTHQKBN16K" hidden="1">'[2]Reco Sheet for Fcast'!$F$15</definedName>
    <definedName name="BExTWI0Q8AWXUA3ZN7I5V3QK2KM1" hidden="1">'[2]Reco Sheet for Fcast'!$I$11:$J$11</definedName>
    <definedName name="BExTWJTIA3WUW1PUWXAOP9O8NKLZ" hidden="1">'[2]Reco Sheet for Fcast'!$F$6:$G$6</definedName>
    <definedName name="BExTWW95OX07FNA01WF5MSSSFQLX" hidden="1">'[2]Reco Sheet for Fcast'!$F$7:$G$7</definedName>
    <definedName name="BExTX11TGMK4J1I8SCX5QV40L2NX" localSheetId="3" hidden="1">#REF!</definedName>
    <definedName name="BExTX11TGMK4J1I8SCX5QV40L2NX" localSheetId="10" hidden="1">#REF!</definedName>
    <definedName name="BExTX11TGMK4J1I8SCX5QV40L2NX" localSheetId="9" hidden="1">#REF!</definedName>
    <definedName name="BExTX11TGMK4J1I8SCX5QV40L2NX" localSheetId="14" hidden="1">#REF!</definedName>
    <definedName name="BExTX11TGMK4J1I8SCX5QV40L2NX" localSheetId="16" hidden="1">#REF!</definedName>
    <definedName name="BExTX11TGMK4J1I8SCX5QV40L2NX" localSheetId="5" hidden="1">#REF!</definedName>
    <definedName name="BExTX11TGMK4J1I8SCX5QV40L2NX" localSheetId="8" hidden="1">#REF!</definedName>
    <definedName name="BExTX11TGMK4J1I8SCX5QV40L2NX" localSheetId="17" hidden="1">#REF!</definedName>
    <definedName name="BExTX11TGMK4J1I8SCX5QV40L2NX" localSheetId="6" hidden="1">#REF!</definedName>
    <definedName name="BExTX11TGMK4J1I8SCX5QV40L2NX" localSheetId="1" hidden="1">#REF!</definedName>
    <definedName name="BExTX11TGMK4J1I8SCX5QV40L2NX" localSheetId="12" hidden="1">#REF!</definedName>
    <definedName name="BExTX11TGMK4J1I8SCX5QV40L2NX" localSheetId="4" hidden="1">#REF!</definedName>
    <definedName name="BExTX11TGMK4J1I8SCX5QV40L2NX" localSheetId="13" hidden="1">#REF!</definedName>
    <definedName name="BExTX11TGMK4J1I8SCX5QV40L2NX" localSheetId="18" hidden="1">#REF!</definedName>
    <definedName name="BExTX11TGMK4J1I8SCX5QV40L2NX" hidden="1">#REF!</definedName>
    <definedName name="BExTX1NDJMYRERGKCYTBGJXXUSGU" localSheetId="3" hidden="1">#REF!</definedName>
    <definedName name="BExTX1NDJMYRERGKCYTBGJXXUSGU" localSheetId="10" hidden="1">#REF!</definedName>
    <definedName name="BExTX1NDJMYRERGKCYTBGJXXUSGU" localSheetId="9" hidden="1">#REF!</definedName>
    <definedName name="BExTX1NDJMYRERGKCYTBGJXXUSGU" localSheetId="14" hidden="1">#REF!</definedName>
    <definedName name="BExTX1NDJMYRERGKCYTBGJXXUSGU" localSheetId="16" hidden="1">#REF!</definedName>
    <definedName name="BExTX1NDJMYRERGKCYTBGJXXUSGU" localSheetId="5" hidden="1">#REF!</definedName>
    <definedName name="BExTX1NDJMYRERGKCYTBGJXXUSGU" localSheetId="8" hidden="1">#REF!</definedName>
    <definedName name="BExTX1NDJMYRERGKCYTBGJXXUSGU" localSheetId="17" hidden="1">#REF!</definedName>
    <definedName name="BExTX1NDJMYRERGKCYTBGJXXUSGU" localSheetId="6" hidden="1">#REF!</definedName>
    <definedName name="BExTX1NDJMYRERGKCYTBGJXXUSGU" localSheetId="1" hidden="1">#REF!</definedName>
    <definedName name="BExTX1NDJMYRERGKCYTBGJXXUSGU" localSheetId="12" hidden="1">#REF!</definedName>
    <definedName name="BExTX1NDJMYRERGKCYTBGJXXUSGU" localSheetId="4" hidden="1">#REF!</definedName>
    <definedName name="BExTX1NDJMYRERGKCYTBGJXXUSGU" localSheetId="13" hidden="1">#REF!</definedName>
    <definedName name="BExTX1NDJMYRERGKCYTBGJXXUSGU" localSheetId="18" hidden="1">#REF!</definedName>
    <definedName name="BExTX1NDJMYRERGKCYTBGJXXUSGU" hidden="1">#REF!</definedName>
    <definedName name="BExTX476KI0RNB71XI5TYMANSGBG" hidden="1">'[2]Reco Sheet for Fcast'!$F$10:$G$10</definedName>
    <definedName name="BExTX8UBV7014XRKCDCLI03YH4RN" localSheetId="3" hidden="1">'[5]Capital orders'!#REF!</definedName>
    <definedName name="BExTX8UBV7014XRKCDCLI03YH4RN" localSheetId="10" hidden="1">'[5]Capital orders'!#REF!</definedName>
    <definedName name="BExTX8UBV7014XRKCDCLI03YH4RN" localSheetId="9" hidden="1">'[5]Capital orders'!#REF!</definedName>
    <definedName name="BExTX8UBV7014XRKCDCLI03YH4RN" localSheetId="14" hidden="1">'[5]Capital orders'!#REF!</definedName>
    <definedName name="BExTX8UBV7014XRKCDCLI03YH4RN" localSheetId="16" hidden="1">'[5]Capital orders'!#REF!</definedName>
    <definedName name="BExTX8UBV7014XRKCDCLI03YH4RN" localSheetId="5" hidden="1">'[5]Capital orders'!#REF!</definedName>
    <definedName name="BExTX8UBV7014XRKCDCLI03YH4RN" localSheetId="8" hidden="1">'[5]Capital orders'!#REF!</definedName>
    <definedName name="BExTX8UBV7014XRKCDCLI03YH4RN" localSheetId="17" hidden="1">'[5]Capital orders'!#REF!</definedName>
    <definedName name="BExTX8UBV7014XRKCDCLI03YH4RN" localSheetId="6" hidden="1">'[5]Capital orders'!#REF!</definedName>
    <definedName name="BExTX8UBV7014XRKCDCLI03YH4RN" localSheetId="1" hidden="1">'[5]Capital orders'!#REF!</definedName>
    <definedName name="BExTX8UBV7014XRKCDCLI03YH4RN" localSheetId="12" hidden="1">'[5]Capital orders'!#REF!</definedName>
    <definedName name="BExTX8UBV7014XRKCDCLI03YH4RN" localSheetId="4" hidden="1">'[5]Capital orders'!#REF!</definedName>
    <definedName name="BExTX8UBV7014XRKCDCLI03YH4RN" localSheetId="13" hidden="1">'[5]Capital orders'!#REF!</definedName>
    <definedName name="BExTX8UBV7014XRKCDCLI03YH4RN" localSheetId="18" hidden="1">'[5]Capital orders'!#REF!</definedName>
    <definedName name="BExTX8UBV7014XRKCDCLI03YH4RN" hidden="1">'[5]Capital orders'!#REF!</definedName>
    <definedName name="BExTXJ6HBAIXMMWKZTJNFDYVZCAY" localSheetId="3" hidden="1">'[3]AMI P &amp; L'!#REF!</definedName>
    <definedName name="BExTXJ6HBAIXMMWKZTJNFDYVZCAY" localSheetId="10" hidden="1">'[3]AMI P &amp; L'!#REF!</definedName>
    <definedName name="BExTXJ6HBAIXMMWKZTJNFDYVZCAY" localSheetId="9" hidden="1">'[3]AMI P &amp; L'!#REF!</definedName>
    <definedName name="BExTXJ6HBAIXMMWKZTJNFDYVZCAY" localSheetId="14" hidden="1">'[3]AMI P &amp; L'!#REF!</definedName>
    <definedName name="BExTXJ6HBAIXMMWKZTJNFDYVZCAY" localSheetId="16" hidden="1">'[3]AMI P &amp; L'!#REF!</definedName>
    <definedName name="BExTXJ6HBAIXMMWKZTJNFDYVZCAY" localSheetId="5" hidden="1">'[3]AMI P &amp; L'!#REF!</definedName>
    <definedName name="BExTXJ6HBAIXMMWKZTJNFDYVZCAY" localSheetId="8" hidden="1">'[3]AMI P &amp; L'!#REF!</definedName>
    <definedName name="BExTXJ6HBAIXMMWKZTJNFDYVZCAY" localSheetId="17" hidden="1">'[3]AMI P &amp; L'!#REF!</definedName>
    <definedName name="BExTXJ6HBAIXMMWKZTJNFDYVZCAY" localSheetId="6" hidden="1">'[3]AMI P &amp; L'!#REF!</definedName>
    <definedName name="BExTXJ6HBAIXMMWKZTJNFDYVZCAY" localSheetId="1" hidden="1">'[3]AMI P &amp; L'!#REF!</definedName>
    <definedName name="BExTXJ6HBAIXMMWKZTJNFDYVZCAY" localSheetId="12" hidden="1">'[3]AMI P &amp; L'!#REF!</definedName>
    <definedName name="BExTXJ6HBAIXMMWKZTJNFDYVZCAY" localSheetId="4" hidden="1">'[3]AMI P &amp; L'!#REF!</definedName>
    <definedName name="BExTXJ6HBAIXMMWKZTJNFDYVZCAY" localSheetId="13" hidden="1">'[3]AMI P &amp; L'!#REF!</definedName>
    <definedName name="BExTXJ6HBAIXMMWKZTJNFDYVZCAY" localSheetId="18" hidden="1">'[3]AMI P &amp; L'!#REF!</definedName>
    <definedName name="BExTXJ6HBAIXMMWKZTJNFDYVZCAY" hidden="1">'[3]AMI P &amp; L'!#REF!</definedName>
    <definedName name="BExTXT812NQT8GAEGH738U29BI0D" localSheetId="3" hidden="1">'[3]AMI P &amp; L'!#REF!</definedName>
    <definedName name="BExTXT812NQT8GAEGH738U29BI0D" localSheetId="10" hidden="1">'[3]AMI P &amp; L'!#REF!</definedName>
    <definedName name="BExTXT812NQT8GAEGH738U29BI0D" localSheetId="9" hidden="1">'[3]AMI P &amp; L'!#REF!</definedName>
    <definedName name="BExTXT812NQT8GAEGH738U29BI0D" localSheetId="14" hidden="1">'[3]AMI P &amp; L'!#REF!</definedName>
    <definedName name="BExTXT812NQT8GAEGH738U29BI0D" localSheetId="16" hidden="1">'[3]AMI P &amp; L'!#REF!</definedName>
    <definedName name="BExTXT812NQT8GAEGH738U29BI0D" localSheetId="5" hidden="1">'[3]AMI P &amp; L'!#REF!</definedName>
    <definedName name="BExTXT812NQT8GAEGH738U29BI0D" localSheetId="8" hidden="1">'[3]AMI P &amp; L'!#REF!</definedName>
    <definedName name="BExTXT812NQT8GAEGH738U29BI0D" localSheetId="17" hidden="1">'[3]AMI P &amp; L'!#REF!</definedName>
    <definedName name="BExTXT812NQT8GAEGH738U29BI0D" localSheetId="6" hidden="1">'[3]AMI P &amp; L'!#REF!</definedName>
    <definedName name="BExTXT812NQT8GAEGH738U29BI0D" localSheetId="1" hidden="1">'[3]AMI P &amp; L'!#REF!</definedName>
    <definedName name="BExTXT812NQT8GAEGH738U29BI0D" localSheetId="12" hidden="1">'[3]AMI P &amp; L'!#REF!</definedName>
    <definedName name="BExTXT812NQT8GAEGH738U29BI0D" localSheetId="4" hidden="1">'[3]AMI P &amp; L'!#REF!</definedName>
    <definedName name="BExTXT812NQT8GAEGH738U29BI0D" localSheetId="13" hidden="1">'[3]AMI P &amp; L'!#REF!</definedName>
    <definedName name="BExTXT812NQT8GAEGH738U29BI0D" localSheetId="18" hidden="1">'[3]AMI P &amp; L'!#REF!</definedName>
    <definedName name="BExTXT812NQT8GAEGH738U29BI0D" hidden="1">'[3]AMI P &amp; L'!#REF!</definedName>
    <definedName name="BExTXWIP2TFPTQ76NHFOB72NICRZ" hidden="1">'[2]Reco Sheet for Fcast'!$H$2:$I$2</definedName>
    <definedName name="BExTY5T62H651VC86QM4X7E28JVA" localSheetId="3" hidden="1">'[3]AMI P &amp; L'!#REF!</definedName>
    <definedName name="BExTY5T62H651VC86QM4X7E28JVA" localSheetId="10" hidden="1">'[3]AMI P &amp; L'!#REF!</definedName>
    <definedName name="BExTY5T62H651VC86QM4X7E28JVA" localSheetId="9" hidden="1">'[3]AMI P &amp; L'!#REF!</definedName>
    <definedName name="BExTY5T62H651VC86QM4X7E28JVA" localSheetId="14" hidden="1">'[3]AMI P &amp; L'!#REF!</definedName>
    <definedName name="BExTY5T62H651VC86QM4X7E28JVA" localSheetId="16" hidden="1">'[3]AMI P &amp; L'!#REF!</definedName>
    <definedName name="BExTY5T62H651VC86QM4X7E28JVA" localSheetId="5" hidden="1">'[3]AMI P &amp; L'!#REF!</definedName>
    <definedName name="BExTY5T62H651VC86QM4X7E28JVA" localSheetId="8" hidden="1">'[3]AMI P &amp; L'!#REF!</definedName>
    <definedName name="BExTY5T62H651VC86QM4X7E28JVA" localSheetId="17" hidden="1">'[3]AMI P &amp; L'!#REF!</definedName>
    <definedName name="BExTY5T62H651VC86QM4X7E28JVA" localSheetId="6" hidden="1">'[3]AMI P &amp; L'!#REF!</definedName>
    <definedName name="BExTY5T62H651VC86QM4X7E28JVA" localSheetId="1" hidden="1">'[3]AMI P &amp; L'!#REF!</definedName>
    <definedName name="BExTY5T62H651VC86QM4X7E28JVA" localSheetId="12" hidden="1">'[3]AMI P &amp; L'!#REF!</definedName>
    <definedName name="BExTY5T62H651VC86QM4X7E28JVA" localSheetId="4" hidden="1">'[3]AMI P &amp; L'!#REF!</definedName>
    <definedName name="BExTY5T62H651VC86QM4X7E28JVA" localSheetId="13" hidden="1">'[3]AMI P &amp; L'!#REF!</definedName>
    <definedName name="BExTY5T62H651VC86QM4X7E28JVA" localSheetId="18" hidden="1">'[3]AMI P &amp; L'!#REF!</definedName>
    <definedName name="BExTY5T62H651VC86QM4X7E28JVA" hidden="1">'[3]AMI P &amp; L'!#REF!</definedName>
    <definedName name="BExTYKCEFJ83LZM95M1V7CSFQVEA" hidden="1">'[2]Reco Sheet for Fcast'!$G$2</definedName>
    <definedName name="BExTYNHRQ0T9YWN16KKDWXQ3D73B" hidden="1">'[2]Reco Sheet for Fcast'!$F$9:$G$9</definedName>
    <definedName name="BExTYPLA9N640MFRJJQPKXT7P88M" hidden="1">'[2]Reco Sheet for Fcast'!$I$10:$J$10</definedName>
    <definedName name="BExTZ7F71SNTOX4LLZCK5R9VUMIJ" hidden="1">'[2]Reco Sheet for Fcast'!$F$8:$G$8</definedName>
    <definedName name="BExTZ8X5G9S3PA4FPSNK7T69W7QT" hidden="1">'[2]Reco Sheet for Fcast'!$F$15</definedName>
    <definedName name="BExTZ97Y0RMR8V5BI9F2H4MFB77O" hidden="1">'[2]Reco Sheet for Fcast'!$F$8:$G$8</definedName>
    <definedName name="BExTZCNYJOB7B7OI7V27ZVLV1X2D" localSheetId="3" hidden="1">#REF!</definedName>
    <definedName name="BExTZCNYJOB7B7OI7V27ZVLV1X2D" localSheetId="10" hidden="1">#REF!</definedName>
    <definedName name="BExTZCNYJOB7B7OI7V27ZVLV1X2D" localSheetId="9" hidden="1">#REF!</definedName>
    <definedName name="BExTZCNYJOB7B7OI7V27ZVLV1X2D" localSheetId="14" hidden="1">#REF!</definedName>
    <definedName name="BExTZCNYJOB7B7OI7V27ZVLV1X2D" localSheetId="16" hidden="1">#REF!</definedName>
    <definedName name="BExTZCNYJOB7B7OI7V27ZVLV1X2D" localSheetId="5" hidden="1">#REF!</definedName>
    <definedName name="BExTZCNYJOB7B7OI7V27ZVLV1X2D" localSheetId="8" hidden="1">#REF!</definedName>
    <definedName name="BExTZCNYJOB7B7OI7V27ZVLV1X2D" localSheetId="17" hidden="1">#REF!</definedName>
    <definedName name="BExTZCNYJOB7B7OI7V27ZVLV1X2D" localSheetId="6" hidden="1">#REF!</definedName>
    <definedName name="BExTZCNYJOB7B7OI7V27ZVLV1X2D" localSheetId="1" hidden="1">#REF!</definedName>
    <definedName name="BExTZCNYJOB7B7OI7V27ZVLV1X2D" localSheetId="12" hidden="1">#REF!</definedName>
    <definedName name="BExTZCNYJOB7B7OI7V27ZVLV1X2D" localSheetId="4" hidden="1">#REF!</definedName>
    <definedName name="BExTZCNYJOB7B7OI7V27ZVLV1X2D" localSheetId="13" hidden="1">#REF!</definedName>
    <definedName name="BExTZCNYJOB7B7OI7V27ZVLV1X2D" localSheetId="18" hidden="1">#REF!</definedName>
    <definedName name="BExTZCNYJOB7B7OI7V27ZVLV1X2D" hidden="1">#REF!</definedName>
    <definedName name="BExTZK5PMCAXJL4DUIGL6H9Y8U4C" hidden="1">'[2]Reco Sheet for Fcast'!$G$2</definedName>
    <definedName name="BExTZKB6L5SXV5UN71YVTCBEIGWY" hidden="1">'[2]Reco Sheet for Fcast'!$F$11:$G$11</definedName>
    <definedName name="BExTZLICVKK4NBJFEGL270GJ2VQO" hidden="1">'[2]Reco Sheet for Fcast'!$F$11:$G$11</definedName>
    <definedName name="BExTZO2596CBZKPI7YNA1QQNPAIJ" localSheetId="3" hidden="1">'[3]AMI P &amp; L'!#REF!</definedName>
    <definedName name="BExTZO2596CBZKPI7YNA1QQNPAIJ" localSheetId="10" hidden="1">'[3]AMI P &amp; L'!#REF!</definedName>
    <definedName name="BExTZO2596CBZKPI7YNA1QQNPAIJ" localSheetId="9" hidden="1">'[3]AMI P &amp; L'!#REF!</definedName>
    <definedName name="BExTZO2596CBZKPI7YNA1QQNPAIJ" localSheetId="14" hidden="1">'[3]AMI P &amp; L'!#REF!</definedName>
    <definedName name="BExTZO2596CBZKPI7YNA1QQNPAIJ" localSheetId="16" hidden="1">'[3]AMI P &amp; L'!#REF!</definedName>
    <definedName name="BExTZO2596CBZKPI7YNA1QQNPAIJ" localSheetId="5" hidden="1">'[3]AMI P &amp; L'!#REF!</definedName>
    <definedName name="BExTZO2596CBZKPI7YNA1QQNPAIJ" localSheetId="8" hidden="1">'[3]AMI P &amp; L'!#REF!</definedName>
    <definedName name="BExTZO2596CBZKPI7YNA1QQNPAIJ" localSheetId="17" hidden="1">'[3]AMI P &amp; L'!#REF!</definedName>
    <definedName name="BExTZO2596CBZKPI7YNA1QQNPAIJ" localSheetId="6" hidden="1">'[3]AMI P &amp; L'!#REF!</definedName>
    <definedName name="BExTZO2596CBZKPI7YNA1QQNPAIJ" localSheetId="1" hidden="1">'[3]AMI P &amp; L'!#REF!</definedName>
    <definedName name="BExTZO2596CBZKPI7YNA1QQNPAIJ" localSheetId="12" hidden="1">'[3]AMI P &amp; L'!#REF!</definedName>
    <definedName name="BExTZO2596CBZKPI7YNA1QQNPAIJ" localSheetId="4" hidden="1">'[3]AMI P &amp; L'!#REF!</definedName>
    <definedName name="BExTZO2596CBZKPI7YNA1QQNPAIJ" localSheetId="13" hidden="1">'[3]AMI P &amp; L'!#REF!</definedName>
    <definedName name="BExTZO2596CBZKPI7YNA1QQNPAIJ" localSheetId="18" hidden="1">'[3]AMI P &amp; L'!#REF!</definedName>
    <definedName name="BExTZO2596CBZKPI7YNA1QQNPAIJ" hidden="1">'[3]AMI P &amp; L'!#REF!</definedName>
    <definedName name="BExTZRI5JZ4A251Y611W94RCOSWH" localSheetId="3" hidden="1">#REF!</definedName>
    <definedName name="BExTZRI5JZ4A251Y611W94RCOSWH" localSheetId="10" hidden="1">#REF!</definedName>
    <definedName name="BExTZRI5JZ4A251Y611W94RCOSWH" localSheetId="9" hidden="1">#REF!</definedName>
    <definedName name="BExTZRI5JZ4A251Y611W94RCOSWH" localSheetId="14" hidden="1">#REF!</definedName>
    <definedName name="BExTZRI5JZ4A251Y611W94RCOSWH" localSheetId="16" hidden="1">#REF!</definedName>
    <definedName name="BExTZRI5JZ4A251Y611W94RCOSWH" localSheetId="5" hidden="1">#REF!</definedName>
    <definedName name="BExTZRI5JZ4A251Y611W94RCOSWH" localSheetId="8" hidden="1">#REF!</definedName>
    <definedName name="BExTZRI5JZ4A251Y611W94RCOSWH" localSheetId="17" hidden="1">#REF!</definedName>
    <definedName name="BExTZRI5JZ4A251Y611W94RCOSWH" localSheetId="6" hidden="1">#REF!</definedName>
    <definedName name="BExTZRI5JZ4A251Y611W94RCOSWH" localSheetId="1" hidden="1">#REF!</definedName>
    <definedName name="BExTZRI5JZ4A251Y611W94RCOSWH" localSheetId="12" hidden="1">#REF!</definedName>
    <definedName name="BExTZRI5JZ4A251Y611W94RCOSWH" localSheetId="4" hidden="1">#REF!</definedName>
    <definedName name="BExTZRI5JZ4A251Y611W94RCOSWH" localSheetId="13" hidden="1">#REF!</definedName>
    <definedName name="BExTZRI5JZ4A251Y611W94RCOSWH" localSheetId="18" hidden="1">#REF!</definedName>
    <definedName name="BExTZRI5JZ4A251Y611W94RCOSWH" hidden="1">#REF!</definedName>
    <definedName name="BExTZY8TDV4U7FQL7O10G6VKWKPJ" hidden="1">'[2]Reco Sheet for Fcast'!$F$10:$G$10</definedName>
    <definedName name="BExU02QNT4LT7H9JPUC4FXTLVGZT" localSheetId="3" hidden="1">'[3]AMI P &amp; L'!#REF!</definedName>
    <definedName name="BExU02QNT4LT7H9JPUC4FXTLVGZT" localSheetId="10" hidden="1">'[3]AMI P &amp; L'!#REF!</definedName>
    <definedName name="BExU02QNT4LT7H9JPUC4FXTLVGZT" localSheetId="9" hidden="1">'[3]AMI P &amp; L'!#REF!</definedName>
    <definedName name="BExU02QNT4LT7H9JPUC4FXTLVGZT" localSheetId="14" hidden="1">'[3]AMI P &amp; L'!#REF!</definedName>
    <definedName name="BExU02QNT4LT7H9JPUC4FXTLVGZT" localSheetId="16" hidden="1">'[3]AMI P &amp; L'!#REF!</definedName>
    <definedName name="BExU02QNT4LT7H9JPUC4FXTLVGZT" localSheetId="5" hidden="1">'[3]AMI P &amp; L'!#REF!</definedName>
    <definedName name="BExU02QNT4LT7H9JPUC4FXTLVGZT" localSheetId="8" hidden="1">'[3]AMI P &amp; L'!#REF!</definedName>
    <definedName name="BExU02QNT4LT7H9JPUC4FXTLVGZT" localSheetId="17" hidden="1">'[3]AMI P &amp; L'!#REF!</definedName>
    <definedName name="BExU02QNT4LT7H9JPUC4FXTLVGZT" localSheetId="6" hidden="1">'[3]AMI P &amp; L'!#REF!</definedName>
    <definedName name="BExU02QNT4LT7H9JPUC4FXTLVGZT" localSheetId="1" hidden="1">'[3]AMI P &amp; L'!#REF!</definedName>
    <definedName name="BExU02QNT4LT7H9JPUC4FXTLVGZT" localSheetId="12" hidden="1">'[3]AMI P &amp; L'!#REF!</definedName>
    <definedName name="BExU02QNT4LT7H9JPUC4FXTLVGZT" localSheetId="4" hidden="1">'[3]AMI P &amp; L'!#REF!</definedName>
    <definedName name="BExU02QNT4LT7H9JPUC4FXTLVGZT" localSheetId="13" hidden="1">'[3]AMI P &amp; L'!#REF!</definedName>
    <definedName name="BExU02QNT4LT7H9JPUC4FXTLVGZT" localSheetId="18" hidden="1">'[3]AMI P &amp; L'!#REF!</definedName>
    <definedName name="BExU02QNT4LT7H9JPUC4FXTLVGZT" hidden="1">'[3]AMI P &amp; L'!#REF!</definedName>
    <definedName name="BExU0BFJJQO1HJZKI14QGOQ6JROO" hidden="1">'[2]Reco Sheet for Fcast'!$I$9:$J$9</definedName>
    <definedName name="BExU0FH5WTGW8MRFUFMDDSMJ6YQ5" hidden="1">'[2]Reco Sheet for Fcast'!$F$10:$G$10</definedName>
    <definedName name="BExU0GDOIL9U33QGU9ZU3YX3V1I4" hidden="1">'[2]Reco Sheet for Fcast'!$F$10:$G$10</definedName>
    <definedName name="BExU0GTRJDB0T7KEE27AHPJ1VG21" localSheetId="3" hidden="1">#REF!</definedName>
    <definedName name="BExU0GTRJDB0T7KEE27AHPJ1VG21" localSheetId="10" hidden="1">#REF!</definedName>
    <definedName name="BExU0GTRJDB0T7KEE27AHPJ1VG21" localSheetId="9" hidden="1">#REF!</definedName>
    <definedName name="BExU0GTRJDB0T7KEE27AHPJ1VG21" localSheetId="14" hidden="1">#REF!</definedName>
    <definedName name="BExU0GTRJDB0T7KEE27AHPJ1VG21" localSheetId="16" hidden="1">#REF!</definedName>
    <definedName name="BExU0GTRJDB0T7KEE27AHPJ1VG21" localSheetId="5" hidden="1">#REF!</definedName>
    <definedName name="BExU0GTRJDB0T7KEE27AHPJ1VG21" localSheetId="8" hidden="1">#REF!</definedName>
    <definedName name="BExU0GTRJDB0T7KEE27AHPJ1VG21" localSheetId="17" hidden="1">#REF!</definedName>
    <definedName name="BExU0GTRJDB0T7KEE27AHPJ1VG21" localSheetId="6" hidden="1">#REF!</definedName>
    <definedName name="BExU0GTRJDB0T7KEE27AHPJ1VG21" localSheetId="1" hidden="1">#REF!</definedName>
    <definedName name="BExU0GTRJDB0T7KEE27AHPJ1VG21" localSheetId="12" hidden="1">#REF!</definedName>
    <definedName name="BExU0GTRJDB0T7KEE27AHPJ1VG21" localSheetId="4" hidden="1">#REF!</definedName>
    <definedName name="BExU0GTRJDB0T7KEE27AHPJ1VG21" localSheetId="13" hidden="1">#REF!</definedName>
    <definedName name="BExU0GTRJDB0T7KEE27AHPJ1VG21" localSheetId="18" hidden="1">#REF!</definedName>
    <definedName name="BExU0GTRJDB0T7KEE27AHPJ1VG21" hidden="1">#REF!</definedName>
    <definedName name="BExU0HKTO8WJDQDWRTUK5TETM3HS" hidden="1">'[2]Reco Sheet for Fcast'!$F$15</definedName>
    <definedName name="BExU0HQ4TX5Q172958BE5EAUX5J9" localSheetId="3" hidden="1">#REF!</definedName>
    <definedName name="BExU0HQ4TX5Q172958BE5EAUX5J9" localSheetId="10" hidden="1">#REF!</definedName>
    <definedName name="BExU0HQ4TX5Q172958BE5EAUX5J9" localSheetId="9" hidden="1">#REF!</definedName>
    <definedName name="BExU0HQ4TX5Q172958BE5EAUX5J9" localSheetId="14" hidden="1">#REF!</definedName>
    <definedName name="BExU0HQ4TX5Q172958BE5EAUX5J9" localSheetId="16" hidden="1">#REF!</definedName>
    <definedName name="BExU0HQ4TX5Q172958BE5EAUX5J9" localSheetId="5" hidden="1">#REF!</definedName>
    <definedName name="BExU0HQ4TX5Q172958BE5EAUX5J9" localSheetId="8" hidden="1">#REF!</definedName>
    <definedName name="BExU0HQ4TX5Q172958BE5EAUX5J9" localSheetId="17" hidden="1">#REF!</definedName>
    <definedName name="BExU0HQ4TX5Q172958BE5EAUX5J9" localSheetId="6" hidden="1">#REF!</definedName>
    <definedName name="BExU0HQ4TX5Q172958BE5EAUX5J9" localSheetId="1" hidden="1">#REF!</definedName>
    <definedName name="BExU0HQ4TX5Q172958BE5EAUX5J9" localSheetId="12" hidden="1">#REF!</definedName>
    <definedName name="BExU0HQ4TX5Q172958BE5EAUX5J9" localSheetId="4" hidden="1">#REF!</definedName>
    <definedName name="BExU0HQ4TX5Q172958BE5EAUX5J9" localSheetId="13" hidden="1">#REF!</definedName>
    <definedName name="BExU0HQ4TX5Q172958BE5EAUX5J9" localSheetId="18" hidden="1">#REF!</definedName>
    <definedName name="BExU0HQ4TX5Q172958BE5EAUX5J9" hidden="1">#REF!</definedName>
    <definedName name="BExU0MO3IK2BK6Z03N91DRPAM4ZL" localSheetId="3" hidden="1">'[5]Capital orders'!#REF!</definedName>
    <definedName name="BExU0MO3IK2BK6Z03N91DRPAM4ZL" localSheetId="10" hidden="1">'[5]Capital orders'!#REF!</definedName>
    <definedName name="BExU0MO3IK2BK6Z03N91DRPAM4ZL" localSheetId="9" hidden="1">'[5]Capital orders'!#REF!</definedName>
    <definedName name="BExU0MO3IK2BK6Z03N91DRPAM4ZL" localSheetId="14" hidden="1">'[5]Capital orders'!#REF!</definedName>
    <definedName name="BExU0MO3IK2BK6Z03N91DRPAM4ZL" localSheetId="16" hidden="1">'[5]Capital orders'!#REF!</definedName>
    <definedName name="BExU0MO3IK2BK6Z03N91DRPAM4ZL" localSheetId="5" hidden="1">'[5]Capital orders'!#REF!</definedName>
    <definedName name="BExU0MO3IK2BK6Z03N91DRPAM4ZL" localSheetId="8" hidden="1">'[5]Capital orders'!#REF!</definedName>
    <definedName name="BExU0MO3IK2BK6Z03N91DRPAM4ZL" localSheetId="17" hidden="1">'[5]Capital orders'!#REF!</definedName>
    <definedName name="BExU0MO3IK2BK6Z03N91DRPAM4ZL" localSheetId="6" hidden="1">'[5]Capital orders'!#REF!</definedName>
    <definedName name="BExU0MO3IK2BK6Z03N91DRPAM4ZL" localSheetId="1" hidden="1">'[5]Capital orders'!#REF!</definedName>
    <definedName name="BExU0MO3IK2BK6Z03N91DRPAM4ZL" localSheetId="12" hidden="1">'[5]Capital orders'!#REF!</definedName>
    <definedName name="BExU0MO3IK2BK6Z03N91DRPAM4ZL" localSheetId="4" hidden="1">'[5]Capital orders'!#REF!</definedName>
    <definedName name="BExU0MO3IK2BK6Z03N91DRPAM4ZL" localSheetId="13" hidden="1">'[5]Capital orders'!#REF!</definedName>
    <definedName name="BExU0MO3IK2BK6Z03N91DRPAM4ZL" localSheetId="18" hidden="1">'[5]Capital orders'!#REF!</definedName>
    <definedName name="BExU0MO3IK2BK6Z03N91DRPAM4ZL" hidden="1">'[5]Capital orders'!#REF!</definedName>
    <definedName name="BExU0MTJQPE041ZN7H8UKGV6MZT7" hidden="1">'[2]Reco Sheet for Fcast'!$F$10:$G$10</definedName>
    <definedName name="BExU0V279SQQZ2OOHNLK0LYLXALV" localSheetId="3" hidden="1">#REF!</definedName>
    <definedName name="BExU0V279SQQZ2OOHNLK0LYLXALV" localSheetId="10" hidden="1">#REF!</definedName>
    <definedName name="BExU0V279SQQZ2OOHNLK0LYLXALV" localSheetId="9" hidden="1">#REF!</definedName>
    <definedName name="BExU0V279SQQZ2OOHNLK0LYLXALV" localSheetId="14" hidden="1">#REF!</definedName>
    <definedName name="BExU0V279SQQZ2OOHNLK0LYLXALV" localSheetId="16" hidden="1">#REF!</definedName>
    <definedName name="BExU0V279SQQZ2OOHNLK0LYLXALV" localSheetId="5" hidden="1">#REF!</definedName>
    <definedName name="BExU0V279SQQZ2OOHNLK0LYLXALV" localSheetId="8" hidden="1">#REF!</definedName>
    <definedName name="BExU0V279SQQZ2OOHNLK0LYLXALV" localSheetId="17" hidden="1">#REF!</definedName>
    <definedName name="BExU0V279SQQZ2OOHNLK0LYLXALV" localSheetId="6" hidden="1">#REF!</definedName>
    <definedName name="BExU0V279SQQZ2OOHNLK0LYLXALV" localSheetId="1" hidden="1">#REF!</definedName>
    <definedName name="BExU0V279SQQZ2OOHNLK0LYLXALV" localSheetId="12" hidden="1">#REF!</definedName>
    <definedName name="BExU0V279SQQZ2OOHNLK0LYLXALV" localSheetId="4" hidden="1">#REF!</definedName>
    <definedName name="BExU0V279SQQZ2OOHNLK0LYLXALV" localSheetId="13" hidden="1">#REF!</definedName>
    <definedName name="BExU0V279SQQZ2OOHNLK0LYLXALV" localSheetId="18" hidden="1">#REF!</definedName>
    <definedName name="BExU0V279SQQZ2OOHNLK0LYLXALV" hidden="1">#REF!</definedName>
    <definedName name="BExU0XWRUGFUSOVL9IX14W0517FO" localSheetId="3" hidden="1">'[5]Capital orders'!#REF!</definedName>
    <definedName name="BExU0XWRUGFUSOVL9IX14W0517FO" localSheetId="10" hidden="1">'[5]Capital orders'!#REF!</definedName>
    <definedName name="BExU0XWRUGFUSOVL9IX14W0517FO" localSheetId="9" hidden="1">'[5]Capital orders'!#REF!</definedName>
    <definedName name="BExU0XWRUGFUSOVL9IX14W0517FO" localSheetId="14" hidden="1">'[5]Capital orders'!#REF!</definedName>
    <definedName name="BExU0XWRUGFUSOVL9IX14W0517FO" localSheetId="16" hidden="1">'[5]Capital orders'!#REF!</definedName>
    <definedName name="BExU0XWRUGFUSOVL9IX14W0517FO" localSheetId="5" hidden="1">'[5]Capital orders'!#REF!</definedName>
    <definedName name="BExU0XWRUGFUSOVL9IX14W0517FO" localSheetId="8" hidden="1">'[5]Capital orders'!#REF!</definedName>
    <definedName name="BExU0XWRUGFUSOVL9IX14W0517FO" localSheetId="17" hidden="1">'[5]Capital orders'!#REF!</definedName>
    <definedName name="BExU0XWRUGFUSOVL9IX14W0517FO" localSheetId="6" hidden="1">'[5]Capital orders'!#REF!</definedName>
    <definedName name="BExU0XWRUGFUSOVL9IX14W0517FO" localSheetId="1" hidden="1">'[5]Capital orders'!#REF!</definedName>
    <definedName name="BExU0XWRUGFUSOVL9IX14W0517FO" localSheetId="12" hidden="1">'[5]Capital orders'!#REF!</definedName>
    <definedName name="BExU0XWRUGFUSOVL9IX14W0517FO" localSheetId="4" hidden="1">'[5]Capital orders'!#REF!</definedName>
    <definedName name="BExU0XWRUGFUSOVL9IX14W0517FO" localSheetId="13" hidden="1">'[5]Capital orders'!#REF!</definedName>
    <definedName name="BExU0XWRUGFUSOVL9IX14W0517FO" localSheetId="18" hidden="1">'[5]Capital orders'!#REF!</definedName>
    <definedName name="BExU0XWRUGFUSOVL9IX14W0517FO" hidden="1">'[5]Capital orders'!#REF!</definedName>
    <definedName name="BExU0ZUUFYHLUK4M4E8GLGIBBNT0" hidden="1">'[2]Reco Sheet for Fcast'!$F$10:$G$10</definedName>
    <definedName name="BExU147D6RPG6ZVTSXRKFSVRHSBG" hidden="1">'[2]Reco Sheet for Fcast'!$F$11:$G$11</definedName>
    <definedName name="BExU16R10W1SOAPNG4CDJ01T7JRE" hidden="1">'[2]Reco Sheet for Fcast'!$I$6:$J$6</definedName>
    <definedName name="BExU17CKOR3GNIHDNVLH9L1IOJS9" hidden="1">'[2]Reco Sheet for Fcast'!$F$10:$G$10</definedName>
    <definedName name="BExU1CQSGHIYEUTB4X944L0P5KO6" hidden="1">'[2]Reco Sheet for Fcast'!$I$8:$J$8</definedName>
    <definedName name="BExU1GXUTLRPJN4MRINLAPHSZQFG" hidden="1">'[2]Reco Sheet for Fcast'!$F$15</definedName>
    <definedName name="BExU1IL9AOHFO85BZB6S60DK3N8H" localSheetId="3" hidden="1">'[3]AMI P &amp; L'!#REF!</definedName>
    <definedName name="BExU1IL9AOHFO85BZB6S60DK3N8H" localSheetId="10" hidden="1">'[3]AMI P &amp; L'!#REF!</definedName>
    <definedName name="BExU1IL9AOHFO85BZB6S60DK3N8H" localSheetId="9" hidden="1">'[3]AMI P &amp; L'!#REF!</definedName>
    <definedName name="BExU1IL9AOHFO85BZB6S60DK3N8H" localSheetId="14" hidden="1">'[3]AMI P &amp; L'!#REF!</definedName>
    <definedName name="BExU1IL9AOHFO85BZB6S60DK3N8H" localSheetId="16" hidden="1">'[3]AMI P &amp; L'!#REF!</definedName>
    <definedName name="BExU1IL9AOHFO85BZB6S60DK3N8H" localSheetId="5" hidden="1">'[3]AMI P &amp; L'!#REF!</definedName>
    <definedName name="BExU1IL9AOHFO85BZB6S60DK3N8H" localSheetId="8" hidden="1">'[3]AMI P &amp; L'!#REF!</definedName>
    <definedName name="BExU1IL9AOHFO85BZB6S60DK3N8H" localSheetId="17" hidden="1">'[3]AMI P &amp; L'!#REF!</definedName>
    <definedName name="BExU1IL9AOHFO85BZB6S60DK3N8H" localSheetId="6" hidden="1">'[3]AMI P &amp; L'!#REF!</definedName>
    <definedName name="BExU1IL9AOHFO85BZB6S60DK3N8H" localSheetId="1" hidden="1">'[3]AMI P &amp; L'!#REF!</definedName>
    <definedName name="BExU1IL9AOHFO85BZB6S60DK3N8H" localSheetId="12" hidden="1">'[3]AMI P &amp; L'!#REF!</definedName>
    <definedName name="BExU1IL9AOHFO85BZB6S60DK3N8H" localSheetId="4" hidden="1">'[3]AMI P &amp; L'!#REF!</definedName>
    <definedName name="BExU1IL9AOHFO85BZB6S60DK3N8H" localSheetId="13" hidden="1">'[3]AMI P &amp; L'!#REF!</definedName>
    <definedName name="BExU1IL9AOHFO85BZB6S60DK3N8H" localSheetId="18" hidden="1">'[3]AMI P &amp; L'!#REF!</definedName>
    <definedName name="BExU1IL9AOHFO85BZB6S60DK3N8H" hidden="1">'[3]AMI P &amp; L'!#REF!</definedName>
    <definedName name="BExU1NOPS09CLFZL1O31RAF9BQNQ" localSheetId="3" hidden="1">'[3]AMI P &amp; L'!#REF!</definedName>
    <definedName name="BExU1NOPS09CLFZL1O31RAF9BQNQ" localSheetId="10" hidden="1">'[3]AMI P &amp; L'!#REF!</definedName>
    <definedName name="BExU1NOPS09CLFZL1O31RAF9BQNQ" localSheetId="9" hidden="1">'[3]AMI P &amp; L'!#REF!</definedName>
    <definedName name="BExU1NOPS09CLFZL1O31RAF9BQNQ" localSheetId="14" hidden="1">'[3]AMI P &amp; L'!#REF!</definedName>
    <definedName name="BExU1NOPS09CLFZL1O31RAF9BQNQ" localSheetId="16" hidden="1">'[3]AMI P &amp; L'!#REF!</definedName>
    <definedName name="BExU1NOPS09CLFZL1O31RAF9BQNQ" localSheetId="5" hidden="1">'[3]AMI P &amp; L'!#REF!</definedName>
    <definedName name="BExU1NOPS09CLFZL1O31RAF9BQNQ" localSheetId="8" hidden="1">'[3]AMI P &amp; L'!#REF!</definedName>
    <definedName name="BExU1NOPS09CLFZL1O31RAF9BQNQ" localSheetId="17" hidden="1">'[3]AMI P &amp; L'!#REF!</definedName>
    <definedName name="BExU1NOPS09CLFZL1O31RAF9BQNQ" localSheetId="6" hidden="1">'[3]AMI P &amp; L'!#REF!</definedName>
    <definedName name="BExU1NOPS09CLFZL1O31RAF9BQNQ" localSheetId="1" hidden="1">'[3]AMI P &amp; L'!#REF!</definedName>
    <definedName name="BExU1NOPS09CLFZL1O31RAF9BQNQ" localSheetId="12" hidden="1">'[3]AMI P &amp; L'!#REF!</definedName>
    <definedName name="BExU1NOPS09CLFZL1O31RAF9BQNQ" localSheetId="4" hidden="1">'[3]AMI P &amp; L'!#REF!</definedName>
    <definedName name="BExU1NOPS09CLFZL1O31RAF9BQNQ" localSheetId="13" hidden="1">'[3]AMI P &amp; L'!#REF!</definedName>
    <definedName name="BExU1NOPS09CLFZL1O31RAF9BQNQ" localSheetId="18" hidden="1">'[3]AMI P &amp; L'!#REF!</definedName>
    <definedName name="BExU1NOPS09CLFZL1O31RAF9BQNQ" hidden="1">'[3]AMI P &amp; L'!#REF!</definedName>
    <definedName name="BExU1PH9MOEX1JZVZ3D5M9DXB191" hidden="1">'[2]Reco Sheet for Fcast'!$H$2:$I$2</definedName>
    <definedName name="BExU1QZEEKJA35IMEOLOJ3ODX0ZA" hidden="1">'[2]Reco Sheet for Fcast'!$F$9:$G$9</definedName>
    <definedName name="BExU1VRURIWWVJ95O40WA23LMTJD" localSheetId="3" hidden="1">'[3]AMI P &amp; L'!#REF!</definedName>
    <definedName name="BExU1VRURIWWVJ95O40WA23LMTJD" localSheetId="10" hidden="1">'[3]AMI P &amp; L'!#REF!</definedName>
    <definedName name="BExU1VRURIWWVJ95O40WA23LMTJD" localSheetId="9" hidden="1">'[3]AMI P &amp; L'!#REF!</definedName>
    <definedName name="BExU1VRURIWWVJ95O40WA23LMTJD" localSheetId="14" hidden="1">'[3]AMI P &amp; L'!#REF!</definedName>
    <definedName name="BExU1VRURIWWVJ95O40WA23LMTJD" localSheetId="16" hidden="1">'[3]AMI P &amp; L'!#REF!</definedName>
    <definedName name="BExU1VRURIWWVJ95O40WA23LMTJD" localSheetId="5" hidden="1">'[3]AMI P &amp; L'!#REF!</definedName>
    <definedName name="BExU1VRURIWWVJ95O40WA23LMTJD" localSheetId="8" hidden="1">'[3]AMI P &amp; L'!#REF!</definedName>
    <definedName name="BExU1VRURIWWVJ95O40WA23LMTJD" localSheetId="17" hidden="1">'[3]AMI P &amp; L'!#REF!</definedName>
    <definedName name="BExU1VRURIWWVJ95O40WA23LMTJD" localSheetId="6" hidden="1">'[3]AMI P &amp; L'!#REF!</definedName>
    <definedName name="BExU1VRURIWWVJ95O40WA23LMTJD" localSheetId="1" hidden="1">'[3]AMI P &amp; L'!#REF!</definedName>
    <definedName name="BExU1VRURIWWVJ95O40WA23LMTJD" localSheetId="12" hidden="1">'[3]AMI P &amp; L'!#REF!</definedName>
    <definedName name="BExU1VRURIWWVJ95O40WA23LMTJD" localSheetId="4" hidden="1">'[3]AMI P &amp; L'!#REF!</definedName>
    <definedName name="BExU1VRURIWWVJ95O40WA23LMTJD" localSheetId="13" hidden="1">'[3]AMI P &amp; L'!#REF!</definedName>
    <definedName name="BExU1VRURIWWVJ95O40WA23LMTJD" localSheetId="18" hidden="1">'[3]AMI P &amp; L'!#REF!</definedName>
    <definedName name="BExU1VRURIWWVJ95O40WA23LMTJD" hidden="1">'[3]AMI P &amp; L'!#REF!</definedName>
    <definedName name="BExU2M5CK6XK55UIHDVYRXJJJRI4" hidden="1">'[2]Reco Sheet for Fcast'!$F$15</definedName>
    <definedName name="BExU2TXVT25ZTOFQAF6CM53Z1RLF" hidden="1">'[2]Reco Sheet for Fcast'!$K$2</definedName>
    <definedName name="BExU2XZLYIU19G7358W5T9E87AFR" hidden="1">'[2]Reco Sheet for Fcast'!$I$7:$J$7</definedName>
    <definedName name="BExU31FMG5EZ3RLMEW3HTVQ1N7XG" localSheetId="3" hidden="1">#REF!</definedName>
    <definedName name="BExU31FMG5EZ3RLMEW3HTVQ1N7XG" localSheetId="10" hidden="1">#REF!</definedName>
    <definedName name="BExU31FMG5EZ3RLMEW3HTVQ1N7XG" localSheetId="9" hidden="1">#REF!</definedName>
    <definedName name="BExU31FMG5EZ3RLMEW3HTVQ1N7XG" localSheetId="14" hidden="1">#REF!</definedName>
    <definedName name="BExU31FMG5EZ3RLMEW3HTVQ1N7XG" localSheetId="16" hidden="1">#REF!</definedName>
    <definedName name="BExU31FMG5EZ3RLMEW3HTVQ1N7XG" localSheetId="5" hidden="1">#REF!</definedName>
    <definedName name="BExU31FMG5EZ3RLMEW3HTVQ1N7XG" localSheetId="8" hidden="1">#REF!</definedName>
    <definedName name="BExU31FMG5EZ3RLMEW3HTVQ1N7XG" localSheetId="17" hidden="1">#REF!</definedName>
    <definedName name="BExU31FMG5EZ3RLMEW3HTVQ1N7XG" localSheetId="6" hidden="1">#REF!</definedName>
    <definedName name="BExU31FMG5EZ3RLMEW3HTVQ1N7XG" localSheetId="1" hidden="1">#REF!</definedName>
    <definedName name="BExU31FMG5EZ3RLMEW3HTVQ1N7XG" localSheetId="12" hidden="1">#REF!</definedName>
    <definedName name="BExU31FMG5EZ3RLMEW3HTVQ1N7XG" localSheetId="4" hidden="1">#REF!</definedName>
    <definedName name="BExU31FMG5EZ3RLMEW3HTVQ1N7XG" localSheetId="13" hidden="1">#REF!</definedName>
    <definedName name="BExU31FMG5EZ3RLMEW3HTVQ1N7XG" localSheetId="18" hidden="1">#REF!</definedName>
    <definedName name="BExU31FMG5EZ3RLMEW3HTVQ1N7XG" hidden="1">#REF!</definedName>
    <definedName name="BExU3B66MCKJFSKT3HL8B5EJGVX0" hidden="1">'[2]Reco Sheet for Fcast'!$G$2</definedName>
    <definedName name="BExU3RYEDSJFAKYWNZXCULXMIK83" hidden="1">'[4]Bud Mth'!$F$11:$G$11</definedName>
    <definedName name="BExU3UNI9NR1RNZR07NSLSZMDOQQ" hidden="1">'[2]Reco Sheet for Fcast'!$I$6:$J$6</definedName>
    <definedName name="BExU401R18N6XKZKL7CNFOZQCM14" hidden="1">'[2]Reco Sheet for Fcast'!$F$10:$G$10</definedName>
    <definedName name="BExU41UI1HPSMTWQ49N53B0N2Y8P" localSheetId="3" hidden="1">#REF!</definedName>
    <definedName name="BExU41UI1HPSMTWQ49N53B0N2Y8P" localSheetId="10" hidden="1">#REF!</definedName>
    <definedName name="BExU41UI1HPSMTWQ49N53B0N2Y8P" localSheetId="9" hidden="1">#REF!</definedName>
    <definedName name="BExU41UI1HPSMTWQ49N53B0N2Y8P" localSheetId="14" hidden="1">#REF!</definedName>
    <definedName name="BExU41UI1HPSMTWQ49N53B0N2Y8P" localSheetId="16" hidden="1">#REF!</definedName>
    <definedName name="BExU41UI1HPSMTWQ49N53B0N2Y8P" localSheetId="5" hidden="1">#REF!</definedName>
    <definedName name="BExU41UI1HPSMTWQ49N53B0N2Y8P" localSheetId="8" hidden="1">#REF!</definedName>
    <definedName name="BExU41UI1HPSMTWQ49N53B0N2Y8P" localSheetId="17" hidden="1">#REF!</definedName>
    <definedName name="BExU41UI1HPSMTWQ49N53B0N2Y8P" localSheetId="6" hidden="1">#REF!</definedName>
    <definedName name="BExU41UI1HPSMTWQ49N53B0N2Y8P" localSheetId="1" hidden="1">#REF!</definedName>
    <definedName name="BExU41UI1HPSMTWQ49N53B0N2Y8P" localSheetId="12" hidden="1">#REF!</definedName>
    <definedName name="BExU41UI1HPSMTWQ49N53B0N2Y8P" localSheetId="4" hidden="1">#REF!</definedName>
    <definedName name="BExU41UI1HPSMTWQ49N53B0N2Y8P" localSheetId="13" hidden="1">#REF!</definedName>
    <definedName name="BExU41UI1HPSMTWQ49N53B0N2Y8P" localSheetId="18" hidden="1">#REF!</definedName>
    <definedName name="BExU41UI1HPSMTWQ49N53B0N2Y8P" hidden="1">#REF!</definedName>
    <definedName name="BExU42QVGY7TK39W1BIN6CDRG2OE" hidden="1">'[2]Reco Sheet for Fcast'!$I$10:$J$10</definedName>
    <definedName name="BExU46CCJ3OAXXF669QU83U8505X" localSheetId="3" hidden="1">#REF!</definedName>
    <definedName name="BExU46CCJ3OAXXF669QU83U8505X" localSheetId="10" hidden="1">#REF!</definedName>
    <definedName name="BExU46CCJ3OAXXF669QU83U8505X" localSheetId="9" hidden="1">#REF!</definedName>
    <definedName name="BExU46CCJ3OAXXF669QU83U8505X" localSheetId="14" hidden="1">#REF!</definedName>
    <definedName name="BExU46CCJ3OAXXF669QU83U8505X" localSheetId="16" hidden="1">#REF!</definedName>
    <definedName name="BExU46CCJ3OAXXF669QU83U8505X" localSheetId="5" hidden="1">#REF!</definedName>
    <definedName name="BExU46CCJ3OAXXF669QU83U8505X" localSheetId="8" hidden="1">#REF!</definedName>
    <definedName name="BExU46CCJ3OAXXF669QU83U8505X" localSheetId="17" hidden="1">#REF!</definedName>
    <definedName name="BExU46CCJ3OAXXF669QU83U8505X" localSheetId="6" hidden="1">#REF!</definedName>
    <definedName name="BExU46CCJ3OAXXF669QU83U8505X" localSheetId="1" hidden="1">#REF!</definedName>
    <definedName name="BExU46CCJ3OAXXF669QU83U8505X" localSheetId="12" hidden="1">#REF!</definedName>
    <definedName name="BExU46CCJ3OAXXF669QU83U8505X" localSheetId="4" hidden="1">#REF!</definedName>
    <definedName name="BExU46CCJ3OAXXF669QU83U8505X" localSheetId="13" hidden="1">#REF!</definedName>
    <definedName name="BExU46CCJ3OAXXF669QU83U8505X" localSheetId="18" hidden="1">#REF!</definedName>
    <definedName name="BExU46CCJ3OAXXF669QU83U8505X" hidden="1">#REF!</definedName>
    <definedName name="BExU47OZMS6TCWMEHHF0UCSFLLPI" hidden="1">'[2]Reco Sheet for Fcast'!$F$10:$G$10</definedName>
    <definedName name="BExU4D36E8TXN0M8KSNGEAFYP4DQ" hidden="1">'[2]Reco Sheet for Fcast'!$F$11:$G$11</definedName>
    <definedName name="BExU4G31RRVLJ3AC6E1FNEFMXM3O" hidden="1">'[2]Reco Sheet for Fcast'!$I$7:$J$7</definedName>
    <definedName name="BExU4GDVLPUEWBA4MRYRTQAUNO7B" localSheetId="3" hidden="1">'[3]AMI P &amp; L'!#REF!</definedName>
    <definedName name="BExU4GDVLPUEWBA4MRYRTQAUNO7B" localSheetId="10" hidden="1">'[3]AMI P &amp; L'!#REF!</definedName>
    <definedName name="BExU4GDVLPUEWBA4MRYRTQAUNO7B" localSheetId="9" hidden="1">'[3]AMI P &amp; L'!#REF!</definedName>
    <definedName name="BExU4GDVLPUEWBA4MRYRTQAUNO7B" localSheetId="14" hidden="1">'[3]AMI P &amp; L'!#REF!</definedName>
    <definedName name="BExU4GDVLPUEWBA4MRYRTQAUNO7B" localSheetId="16" hidden="1">'[3]AMI P &amp; L'!#REF!</definedName>
    <definedName name="BExU4GDVLPUEWBA4MRYRTQAUNO7B" localSheetId="5" hidden="1">'[3]AMI P &amp; L'!#REF!</definedName>
    <definedName name="BExU4GDVLPUEWBA4MRYRTQAUNO7B" localSheetId="8" hidden="1">'[3]AMI P &amp; L'!#REF!</definedName>
    <definedName name="BExU4GDVLPUEWBA4MRYRTQAUNO7B" localSheetId="17" hidden="1">'[3]AMI P &amp; L'!#REF!</definedName>
    <definedName name="BExU4GDVLPUEWBA4MRYRTQAUNO7B" localSheetId="6" hidden="1">'[3]AMI P &amp; L'!#REF!</definedName>
    <definedName name="BExU4GDVLPUEWBA4MRYRTQAUNO7B" localSheetId="1" hidden="1">'[3]AMI P &amp; L'!#REF!</definedName>
    <definedName name="BExU4GDVLPUEWBA4MRYRTQAUNO7B" localSheetId="12" hidden="1">'[3]AMI P &amp; L'!#REF!</definedName>
    <definedName name="BExU4GDVLPUEWBA4MRYRTQAUNO7B" localSheetId="4" hidden="1">'[3]AMI P &amp; L'!#REF!</definedName>
    <definedName name="BExU4GDVLPUEWBA4MRYRTQAUNO7B" localSheetId="13" hidden="1">'[3]AMI P &amp; L'!#REF!</definedName>
    <definedName name="BExU4GDVLPUEWBA4MRYRTQAUNO7B" localSheetId="18" hidden="1">'[3]AMI P &amp; L'!#REF!</definedName>
    <definedName name="BExU4GDVLPUEWBA4MRYRTQAUNO7B" hidden="1">'[3]AMI P &amp; L'!#REF!</definedName>
    <definedName name="BExU4I148DA7PRCCISLWQ6ABXFK6" hidden="1">'[2]Reco Sheet for Fcast'!$F$2:$G$2</definedName>
    <definedName name="BExU4L101H2KQHVKCKQ4PBAWZV6K" hidden="1">'[2]Reco Sheet for Fcast'!$G$2</definedName>
    <definedName name="BExU4NA00RRRBGRT6TOB0MXZRCRZ" hidden="1">'[2]Reco Sheet for Fcast'!$I$8:$J$8</definedName>
    <definedName name="BExU529I6YHVOG83TJHWSILIQU1S" hidden="1">'[2]Reco Sheet for Fcast'!$F$6:$G$6</definedName>
    <definedName name="BExU57YCIKPRD8QWL6EU0YR3NG3J" hidden="1">'[2]Reco Sheet for Fcast'!$G$2</definedName>
    <definedName name="BExU59WK17RXBRY6DNZSMRYEZFUD" hidden="1">'[2]Reco Sheet for Fcast'!$F$6:$G$6</definedName>
    <definedName name="BExU5DSTBWXLN6E59B757KRWRI6E" hidden="1">'[2]Reco Sheet for Fcast'!$H$2:$I$2</definedName>
    <definedName name="BExU5TDWM8NNDHYPQ7OQODTQ368A" hidden="1">'[2]Reco Sheet for Fcast'!$I$9:$J$9</definedName>
    <definedName name="BExU5U4T9X5KDP3VK3NW53ZHZR0J" localSheetId="3" hidden="1">#REF!</definedName>
    <definedName name="BExU5U4T9X5KDP3VK3NW53ZHZR0J" localSheetId="10" hidden="1">#REF!</definedName>
    <definedName name="BExU5U4T9X5KDP3VK3NW53ZHZR0J" localSheetId="9" hidden="1">#REF!</definedName>
    <definedName name="BExU5U4T9X5KDP3VK3NW53ZHZR0J" localSheetId="14" hidden="1">#REF!</definedName>
    <definedName name="BExU5U4T9X5KDP3VK3NW53ZHZR0J" localSheetId="16" hidden="1">#REF!</definedName>
    <definedName name="BExU5U4T9X5KDP3VK3NW53ZHZR0J" localSheetId="5" hidden="1">#REF!</definedName>
    <definedName name="BExU5U4T9X5KDP3VK3NW53ZHZR0J" localSheetId="8" hidden="1">#REF!</definedName>
    <definedName name="BExU5U4T9X5KDP3VK3NW53ZHZR0J" localSheetId="17" hidden="1">#REF!</definedName>
    <definedName name="BExU5U4T9X5KDP3VK3NW53ZHZR0J" localSheetId="6" hidden="1">#REF!</definedName>
    <definedName name="BExU5U4T9X5KDP3VK3NW53ZHZR0J" localSheetId="1" hidden="1">#REF!</definedName>
    <definedName name="BExU5U4T9X5KDP3VK3NW53ZHZR0J" localSheetId="12" hidden="1">#REF!</definedName>
    <definedName name="BExU5U4T9X5KDP3VK3NW53ZHZR0J" localSheetId="4" hidden="1">#REF!</definedName>
    <definedName name="BExU5U4T9X5KDP3VK3NW53ZHZR0J" localSheetId="13" hidden="1">#REF!</definedName>
    <definedName name="BExU5U4T9X5KDP3VK3NW53ZHZR0J" localSheetId="18" hidden="1">#REF!</definedName>
    <definedName name="BExU5U4T9X5KDP3VK3NW53ZHZR0J" hidden="1">#REF!</definedName>
    <definedName name="BExU5X4OX1V1XHS6WSSORVQPP6Z3" hidden="1">'[2]Reco Sheet for Fcast'!$I$8:$J$8</definedName>
    <definedName name="BExU5XVPARTFMRYHNUTBKDIL4UJN" hidden="1">'[2]Reco Sheet for Fcast'!$F$9:$G$9</definedName>
    <definedName name="BExU66KMFBAP8JCVG9VM1RD1TNFF" hidden="1">'[2]Reco Sheet for Fcast'!$F$8:$G$8</definedName>
    <definedName name="BExU68IOM3CB3TACNAE9565TW7SH" hidden="1">'[2]Reco Sheet for Fcast'!$H$2:$I$2</definedName>
    <definedName name="BExU6AM82KN21E82HMWVP3LWP9IL" hidden="1">'[2]Reco Sheet for Fcast'!$I$8:$J$8</definedName>
    <definedName name="BExU6ECYWW93VXVS8TAIJBYECM1V" localSheetId="3" hidden="1">#REF!</definedName>
    <definedName name="BExU6ECYWW93VXVS8TAIJBYECM1V" localSheetId="10" hidden="1">#REF!</definedName>
    <definedName name="BExU6ECYWW93VXVS8TAIJBYECM1V" localSheetId="9" hidden="1">#REF!</definedName>
    <definedName name="BExU6ECYWW93VXVS8TAIJBYECM1V" localSheetId="14" hidden="1">#REF!</definedName>
    <definedName name="BExU6ECYWW93VXVS8TAIJBYECM1V" localSheetId="16" hidden="1">#REF!</definedName>
    <definedName name="BExU6ECYWW93VXVS8TAIJBYECM1V" localSheetId="5" hidden="1">#REF!</definedName>
    <definedName name="BExU6ECYWW93VXVS8TAIJBYECM1V" localSheetId="8" hidden="1">#REF!</definedName>
    <definedName name="BExU6ECYWW93VXVS8TAIJBYECM1V" localSheetId="17" hidden="1">#REF!</definedName>
    <definedName name="BExU6ECYWW93VXVS8TAIJBYECM1V" localSheetId="6" hidden="1">#REF!</definedName>
    <definedName name="BExU6ECYWW93VXVS8TAIJBYECM1V" localSheetId="1" hidden="1">#REF!</definedName>
    <definedName name="BExU6ECYWW93VXVS8TAIJBYECM1V" localSheetId="12" hidden="1">#REF!</definedName>
    <definedName name="BExU6ECYWW93VXVS8TAIJBYECM1V" localSheetId="4" hidden="1">#REF!</definedName>
    <definedName name="BExU6ECYWW93VXVS8TAIJBYECM1V" localSheetId="13" hidden="1">#REF!</definedName>
    <definedName name="BExU6ECYWW93VXVS8TAIJBYECM1V" localSheetId="18" hidden="1">#REF!</definedName>
    <definedName name="BExU6ECYWW93VXVS8TAIJBYECM1V" hidden="1">#REF!</definedName>
    <definedName name="BExU6FEU1MRHU98R9YOJC5OKUJ6L" hidden="1">'[2]Reco Sheet for Fcast'!$I$11:$J$11</definedName>
    <definedName name="BExU6KIAJ663Y8W8QMU4HCF183DF" hidden="1">'[2]Reco Sheet for Fcast'!$F$7:$G$7</definedName>
    <definedName name="BExU6KT19B4PG6SHXFBGBPLM66KT" hidden="1">'[2]Reco Sheet for Fcast'!$G$2</definedName>
    <definedName name="BExU6PAVKIOAIMQ9XQIHHF1SUAGO" hidden="1">'[2]Reco Sheet for Fcast'!$F$6:$G$6</definedName>
    <definedName name="BExU6WXXC7SSQDMHSLUN5C2V4IYX" hidden="1">'[2]Reco Sheet for Fcast'!$I$7:$J$7</definedName>
    <definedName name="BExU73387E74XE8A9UKZLZNJYY65" hidden="1">'[2]Reco Sheet for Fcast'!$I$7:$J$7</definedName>
    <definedName name="BExU76ZHCJM8I7VSICCMSTC33O6U" hidden="1">'[2]Reco Sheet for Fcast'!$I$9:$J$9</definedName>
    <definedName name="BExU7BBTUF8BQ42DSGM94X5TG5GF" hidden="1">'[2]Reco Sheet for Fcast'!$I$10:$J$10</definedName>
    <definedName name="BExU7ES0XCYMF26C2IBWVI4GIYRC" localSheetId="3" hidden="1">#REF!</definedName>
    <definedName name="BExU7ES0XCYMF26C2IBWVI4GIYRC" localSheetId="10" hidden="1">#REF!</definedName>
    <definedName name="BExU7ES0XCYMF26C2IBWVI4GIYRC" localSheetId="9" hidden="1">#REF!</definedName>
    <definedName name="BExU7ES0XCYMF26C2IBWVI4GIYRC" localSheetId="14" hidden="1">#REF!</definedName>
    <definedName name="BExU7ES0XCYMF26C2IBWVI4GIYRC" localSheetId="16" hidden="1">#REF!</definedName>
    <definedName name="BExU7ES0XCYMF26C2IBWVI4GIYRC" localSheetId="5" hidden="1">#REF!</definedName>
    <definedName name="BExU7ES0XCYMF26C2IBWVI4GIYRC" localSheetId="8" hidden="1">#REF!</definedName>
    <definedName name="BExU7ES0XCYMF26C2IBWVI4GIYRC" localSheetId="17" hidden="1">#REF!</definedName>
    <definedName name="BExU7ES0XCYMF26C2IBWVI4GIYRC" localSheetId="6" hidden="1">#REF!</definedName>
    <definedName name="BExU7ES0XCYMF26C2IBWVI4GIYRC" localSheetId="1" hidden="1">#REF!</definedName>
    <definedName name="BExU7ES0XCYMF26C2IBWVI4GIYRC" localSheetId="12" hidden="1">#REF!</definedName>
    <definedName name="BExU7ES0XCYMF26C2IBWVI4GIYRC" localSheetId="4" hidden="1">#REF!</definedName>
    <definedName name="BExU7ES0XCYMF26C2IBWVI4GIYRC" localSheetId="13" hidden="1">#REF!</definedName>
    <definedName name="BExU7ES0XCYMF26C2IBWVI4GIYRC" localSheetId="18" hidden="1">#REF!</definedName>
    <definedName name="BExU7ES0XCYMF26C2IBWVI4GIYRC" hidden="1">#REF!</definedName>
    <definedName name="BExU7HH4EAHFQHT4AXKGWAWZP3I0" hidden="1">'[2]Reco Sheet for Fcast'!$I$8:$J$8</definedName>
    <definedName name="BExU7MF1ZVPDHOSMCAXOSYICHZ4I" hidden="1">'[2]Reco Sheet for Fcast'!$F$11:$G$11</definedName>
    <definedName name="BExU7O2BJ6D5YCKEL6FD2EFCWYRX" hidden="1">'[2]Reco Sheet for Fcast'!$I$7:$J$7</definedName>
    <definedName name="BExU7Q0JS9YIUKUPNSSAIDK2KJAV" hidden="1">'[2]Reco Sheet for Fcast'!$F$10:$G$10</definedName>
    <definedName name="BExU80I6AE5OU7P7F5V7HWIZBJ4P" localSheetId="3" hidden="1">'[3]AMI P &amp; L'!#REF!</definedName>
    <definedName name="BExU80I6AE5OU7P7F5V7HWIZBJ4P" localSheetId="10" hidden="1">'[3]AMI P &amp; L'!#REF!</definedName>
    <definedName name="BExU80I6AE5OU7P7F5V7HWIZBJ4P" localSheetId="9" hidden="1">'[3]AMI P &amp; L'!#REF!</definedName>
    <definedName name="BExU80I6AE5OU7P7F5V7HWIZBJ4P" localSheetId="14" hidden="1">'[3]AMI P &amp; L'!#REF!</definedName>
    <definedName name="BExU80I6AE5OU7P7F5V7HWIZBJ4P" localSheetId="16" hidden="1">'[3]AMI P &amp; L'!#REF!</definedName>
    <definedName name="BExU80I6AE5OU7P7F5V7HWIZBJ4P" localSheetId="5" hidden="1">'[3]AMI P &amp; L'!#REF!</definedName>
    <definedName name="BExU80I6AE5OU7P7F5V7HWIZBJ4P" localSheetId="8" hidden="1">'[3]AMI P &amp; L'!#REF!</definedName>
    <definedName name="BExU80I6AE5OU7P7F5V7HWIZBJ4P" localSheetId="17" hidden="1">'[3]AMI P &amp; L'!#REF!</definedName>
    <definedName name="BExU80I6AE5OU7P7F5V7HWIZBJ4P" localSheetId="6" hidden="1">'[3]AMI P &amp; L'!#REF!</definedName>
    <definedName name="BExU80I6AE5OU7P7F5V7HWIZBJ4P" localSheetId="1" hidden="1">'[3]AMI P &amp; L'!#REF!</definedName>
    <definedName name="BExU80I6AE5OU7P7F5V7HWIZBJ4P" localSheetId="12" hidden="1">'[3]AMI P &amp; L'!#REF!</definedName>
    <definedName name="BExU80I6AE5OU7P7F5V7HWIZBJ4P" localSheetId="4" hidden="1">'[3]AMI P &amp; L'!#REF!</definedName>
    <definedName name="BExU80I6AE5OU7P7F5V7HWIZBJ4P" localSheetId="13" hidden="1">'[3]AMI P &amp; L'!#REF!</definedName>
    <definedName name="BExU80I6AE5OU7P7F5V7HWIZBJ4P" localSheetId="18" hidden="1">'[3]AMI P &amp; L'!#REF!</definedName>
    <definedName name="BExU80I6AE5OU7P7F5V7HWIZBJ4P" hidden="1">'[3]AMI P &amp; L'!#REF!</definedName>
    <definedName name="BExU86NB26MCPYIISZ36HADONGT2" hidden="1">'[2]Reco Sheet for Fcast'!$H$2:$I$2</definedName>
    <definedName name="BExU885EZZNSZV3GP298UJ8LB7OL" hidden="1">'[2]Reco Sheet for Fcast'!$F$9:$G$9</definedName>
    <definedName name="BExU8FSAUP9TUZ1NO9WXK80QPHWV" hidden="1">'[2]Reco Sheet for Fcast'!$H$2:$I$2</definedName>
    <definedName name="BExU8KFLAN778MBN93NYZB0FV30G" hidden="1">'[2]Reco Sheet for Fcast'!$I$6:$J$6</definedName>
    <definedName name="BExU8UX9JX3XLB47YZ8GFXE0V7R2" hidden="1">'[2]Reco Sheet for Fcast'!$I$11:$J$11</definedName>
    <definedName name="BExU8ZKKDINBKQPVOBFCFBCNK8RG" localSheetId="3" hidden="1">#REF!</definedName>
    <definedName name="BExU8ZKKDINBKQPVOBFCFBCNK8RG" localSheetId="10" hidden="1">#REF!</definedName>
    <definedName name="BExU8ZKKDINBKQPVOBFCFBCNK8RG" localSheetId="9" hidden="1">#REF!</definedName>
    <definedName name="BExU8ZKKDINBKQPVOBFCFBCNK8RG" localSheetId="14" hidden="1">#REF!</definedName>
    <definedName name="BExU8ZKKDINBKQPVOBFCFBCNK8RG" localSheetId="16" hidden="1">#REF!</definedName>
    <definedName name="BExU8ZKKDINBKQPVOBFCFBCNK8RG" localSheetId="5" hidden="1">#REF!</definedName>
    <definedName name="BExU8ZKKDINBKQPVOBFCFBCNK8RG" localSheetId="8" hidden="1">#REF!</definedName>
    <definedName name="BExU8ZKKDINBKQPVOBFCFBCNK8RG" localSheetId="17" hidden="1">#REF!</definedName>
    <definedName name="BExU8ZKKDINBKQPVOBFCFBCNK8RG" localSheetId="6" hidden="1">#REF!</definedName>
    <definedName name="BExU8ZKKDINBKQPVOBFCFBCNK8RG" localSheetId="1" hidden="1">#REF!</definedName>
    <definedName name="BExU8ZKKDINBKQPVOBFCFBCNK8RG" localSheetId="12" hidden="1">#REF!</definedName>
    <definedName name="BExU8ZKKDINBKQPVOBFCFBCNK8RG" localSheetId="4" hidden="1">#REF!</definedName>
    <definedName name="BExU8ZKKDINBKQPVOBFCFBCNK8RG" localSheetId="13" hidden="1">#REF!</definedName>
    <definedName name="BExU8ZKKDINBKQPVOBFCFBCNK8RG" localSheetId="18" hidden="1">#REF!</definedName>
    <definedName name="BExU8ZKKDINBKQPVOBFCFBCNK8RG" hidden="1">#REF!</definedName>
    <definedName name="BExU96M1J7P9DZQ3S9H0C12KGYTW" hidden="1">'[2]Reco Sheet for Fcast'!$F$11:$G$11</definedName>
    <definedName name="BExU9F05OR1GZ3057R6UL3WPEIYI" hidden="1">'[2]Reco Sheet for Fcast'!$I$10:$J$10</definedName>
    <definedName name="BExU9GCSO5YILIKG6VAHN13DL75K" hidden="1">'[2]Reco Sheet for Fcast'!$F$15</definedName>
    <definedName name="BExU9KJOZLO15N11MJVN782NFGJ0" hidden="1">'[2]Reco Sheet for Fcast'!$G$2</definedName>
    <definedName name="BExU9LG29XU2K1GNKRO4438JYQZE" hidden="1">'[2]Reco Sheet for Fcast'!$F$10:$G$10</definedName>
    <definedName name="BExU9RW36I5Z6JIXUIUB3PJH86LT" hidden="1">'[2]Reco Sheet for Fcast'!$I$11:$J$11</definedName>
    <definedName name="BExUA28AO7OWDG3H23Q0CL4B7BHW" hidden="1">'[2]Reco Sheet for Fcast'!$I$10:$J$10</definedName>
    <definedName name="BExUA5O923FFNEBY8BPO1TU3QGBM" hidden="1">'[2]Reco Sheet for Fcast'!$F$8:$G$8</definedName>
    <definedName name="BExUA6Q4K25VH452AQ3ZIRBCMS61" hidden="1">'[2]Reco Sheet for Fcast'!$I$11:$J$11</definedName>
    <definedName name="BExUAD618VJT7Y268F09VY8TCB6I" hidden="1">'[2]Reco Sheet for Fcast'!$F$11:$G$11</definedName>
    <definedName name="BExUAFV4JMBSM2SKBQL9NHL0NIBS" hidden="1">'[2]Reco Sheet for Fcast'!$I$8:$J$8</definedName>
    <definedName name="BExUAMWQODKBXMRH1QCMJLJBF8M7" hidden="1">'[2]Reco Sheet for Fcast'!$I$8:$J$8</definedName>
    <definedName name="BExUAX8WS5OPVLCDXRGKTU2QMTFO" hidden="1">'[2]Reco Sheet for Fcast'!$F$11:$G$11</definedName>
    <definedName name="BExUB08T2BYPVAJVBMXLIDWLL1OE" localSheetId="3" hidden="1">#REF!</definedName>
    <definedName name="BExUB08T2BYPVAJVBMXLIDWLL1OE" localSheetId="10" hidden="1">#REF!</definedName>
    <definedName name="BExUB08T2BYPVAJVBMXLIDWLL1OE" localSheetId="9" hidden="1">#REF!</definedName>
    <definedName name="BExUB08T2BYPVAJVBMXLIDWLL1OE" localSheetId="14" hidden="1">#REF!</definedName>
    <definedName name="BExUB08T2BYPVAJVBMXLIDWLL1OE" localSheetId="16" hidden="1">#REF!</definedName>
    <definedName name="BExUB08T2BYPVAJVBMXLIDWLL1OE" localSheetId="5" hidden="1">#REF!</definedName>
    <definedName name="BExUB08T2BYPVAJVBMXLIDWLL1OE" localSheetId="8" hidden="1">#REF!</definedName>
    <definedName name="BExUB08T2BYPVAJVBMXLIDWLL1OE" localSheetId="17" hidden="1">#REF!</definedName>
    <definedName name="BExUB08T2BYPVAJVBMXLIDWLL1OE" localSheetId="6" hidden="1">#REF!</definedName>
    <definedName name="BExUB08T2BYPVAJVBMXLIDWLL1OE" localSheetId="1" hidden="1">#REF!</definedName>
    <definedName name="BExUB08T2BYPVAJVBMXLIDWLL1OE" localSheetId="12" hidden="1">#REF!</definedName>
    <definedName name="BExUB08T2BYPVAJVBMXLIDWLL1OE" localSheetId="4" hidden="1">#REF!</definedName>
    <definedName name="BExUB08T2BYPVAJVBMXLIDWLL1OE" localSheetId="13" hidden="1">#REF!</definedName>
    <definedName name="BExUB08T2BYPVAJVBMXLIDWLL1OE" localSheetId="18" hidden="1">#REF!</definedName>
    <definedName name="BExUB08T2BYPVAJVBMXLIDWLL1OE" hidden="1">#REF!</definedName>
    <definedName name="BExUB33EK29TFQ0BN3SU5AAHUXYI" hidden="1">'[4]Bud Mth'!$I$9:$J$9</definedName>
    <definedName name="BExUB8HLEXSBVPZ5AXNQEK96F1N4" hidden="1">'[2]Reco Sheet for Fcast'!$I$8:$J$8</definedName>
    <definedName name="BExUBCDVZIEA7YT0LPSMHL5ZSERQ" hidden="1">'[2]Reco Sheet for Fcast'!$F$11:$G$11</definedName>
    <definedName name="BExUBKXBUCN760QYU7Q8GESBWOQH" hidden="1">'[2]Reco Sheet for Fcast'!$I$9:$J$9</definedName>
    <definedName name="BExUBL83ED0P076RN9RJ8P1MZ299" hidden="1">'[2]Reco Sheet for Fcast'!$H$2:$I$2</definedName>
    <definedName name="BExUBWBAQDH3CAWZ4R4K50QVAO9Z" localSheetId="3" hidden="1">#REF!</definedName>
    <definedName name="BExUBWBAQDH3CAWZ4R4K50QVAO9Z" localSheetId="10" hidden="1">#REF!</definedName>
    <definedName name="BExUBWBAQDH3CAWZ4R4K50QVAO9Z" localSheetId="9" hidden="1">#REF!</definedName>
    <definedName name="BExUBWBAQDH3CAWZ4R4K50QVAO9Z" localSheetId="14" hidden="1">#REF!</definedName>
    <definedName name="BExUBWBAQDH3CAWZ4R4K50QVAO9Z" localSheetId="16" hidden="1">#REF!</definedName>
    <definedName name="BExUBWBAQDH3CAWZ4R4K50QVAO9Z" localSheetId="5" hidden="1">#REF!</definedName>
    <definedName name="BExUBWBAQDH3CAWZ4R4K50QVAO9Z" localSheetId="8" hidden="1">#REF!</definedName>
    <definedName name="BExUBWBAQDH3CAWZ4R4K50QVAO9Z" localSheetId="17" hidden="1">#REF!</definedName>
    <definedName name="BExUBWBAQDH3CAWZ4R4K50QVAO9Z" localSheetId="6" hidden="1">#REF!</definedName>
    <definedName name="BExUBWBAQDH3CAWZ4R4K50QVAO9Z" localSheetId="1" hidden="1">#REF!</definedName>
    <definedName name="BExUBWBAQDH3CAWZ4R4K50QVAO9Z" localSheetId="12" hidden="1">#REF!</definedName>
    <definedName name="BExUBWBAQDH3CAWZ4R4K50QVAO9Z" localSheetId="4" hidden="1">#REF!</definedName>
    <definedName name="BExUBWBAQDH3CAWZ4R4K50QVAO9Z" localSheetId="13" hidden="1">#REF!</definedName>
    <definedName name="BExUBWBAQDH3CAWZ4R4K50QVAO9Z" localSheetId="18" hidden="1">#REF!</definedName>
    <definedName name="BExUBWBAQDH3CAWZ4R4K50QVAO9Z" hidden="1">#REF!</definedName>
    <definedName name="BExUBWBBDMQYIMES51STJPTYF2KB" localSheetId="3" hidden="1">'[5]Capital orders'!#REF!</definedName>
    <definedName name="BExUBWBBDMQYIMES51STJPTYF2KB" localSheetId="10" hidden="1">'[5]Capital orders'!#REF!</definedName>
    <definedName name="BExUBWBBDMQYIMES51STJPTYF2KB" localSheetId="9" hidden="1">'[5]Capital orders'!#REF!</definedName>
    <definedName name="BExUBWBBDMQYIMES51STJPTYF2KB" localSheetId="14" hidden="1">'[5]Capital orders'!#REF!</definedName>
    <definedName name="BExUBWBBDMQYIMES51STJPTYF2KB" localSheetId="16" hidden="1">'[5]Capital orders'!#REF!</definedName>
    <definedName name="BExUBWBBDMQYIMES51STJPTYF2KB" localSheetId="5" hidden="1">'[5]Capital orders'!#REF!</definedName>
    <definedName name="BExUBWBBDMQYIMES51STJPTYF2KB" localSheetId="8" hidden="1">'[5]Capital orders'!#REF!</definedName>
    <definedName name="BExUBWBBDMQYIMES51STJPTYF2KB" localSheetId="17" hidden="1">'[5]Capital orders'!#REF!</definedName>
    <definedName name="BExUBWBBDMQYIMES51STJPTYF2KB" localSheetId="6" hidden="1">'[5]Capital orders'!#REF!</definedName>
    <definedName name="BExUBWBBDMQYIMES51STJPTYF2KB" localSheetId="1" hidden="1">'[5]Capital orders'!#REF!</definedName>
    <definedName name="BExUBWBBDMQYIMES51STJPTYF2KB" localSheetId="12" hidden="1">'[5]Capital orders'!#REF!</definedName>
    <definedName name="BExUBWBBDMQYIMES51STJPTYF2KB" localSheetId="4" hidden="1">'[5]Capital orders'!#REF!</definedName>
    <definedName name="BExUBWBBDMQYIMES51STJPTYF2KB" localSheetId="13" hidden="1">'[5]Capital orders'!#REF!</definedName>
    <definedName name="BExUBWBBDMQYIMES51STJPTYF2KB" localSheetId="18" hidden="1">'[5]Capital orders'!#REF!</definedName>
    <definedName name="BExUBWBBDMQYIMES51STJPTYF2KB" hidden="1">'[5]Capital orders'!#REF!</definedName>
    <definedName name="BExUC623BDYEODBN0N4DO6PJQ7NU" localSheetId="3" hidden="1">'[3]AMI P &amp; L'!#REF!</definedName>
    <definedName name="BExUC623BDYEODBN0N4DO6PJQ7NU" localSheetId="10" hidden="1">'[3]AMI P &amp; L'!#REF!</definedName>
    <definedName name="BExUC623BDYEODBN0N4DO6PJQ7NU" localSheetId="9" hidden="1">'[3]AMI P &amp; L'!#REF!</definedName>
    <definedName name="BExUC623BDYEODBN0N4DO6PJQ7NU" localSheetId="14" hidden="1">'[3]AMI P &amp; L'!#REF!</definedName>
    <definedName name="BExUC623BDYEODBN0N4DO6PJQ7NU" localSheetId="16" hidden="1">'[3]AMI P &amp; L'!#REF!</definedName>
    <definedName name="BExUC623BDYEODBN0N4DO6PJQ7NU" localSheetId="5" hidden="1">'[3]AMI P &amp; L'!#REF!</definedName>
    <definedName name="BExUC623BDYEODBN0N4DO6PJQ7NU" localSheetId="8" hidden="1">'[3]AMI P &amp; L'!#REF!</definedName>
    <definedName name="BExUC623BDYEODBN0N4DO6PJQ7NU" localSheetId="17" hidden="1">'[3]AMI P &amp; L'!#REF!</definedName>
    <definedName name="BExUC623BDYEODBN0N4DO6PJQ7NU" localSheetId="6" hidden="1">'[3]AMI P &amp; L'!#REF!</definedName>
    <definedName name="BExUC623BDYEODBN0N4DO6PJQ7NU" localSheetId="1" hidden="1">'[3]AMI P &amp; L'!#REF!</definedName>
    <definedName name="BExUC623BDYEODBN0N4DO6PJQ7NU" localSheetId="12" hidden="1">'[3]AMI P &amp; L'!#REF!</definedName>
    <definedName name="BExUC623BDYEODBN0N4DO6PJQ7NU" localSheetId="4" hidden="1">'[3]AMI P &amp; L'!#REF!</definedName>
    <definedName name="BExUC623BDYEODBN0N4DO6PJQ7NU" localSheetId="13" hidden="1">'[3]AMI P &amp; L'!#REF!</definedName>
    <definedName name="BExUC623BDYEODBN0N4DO6PJQ7NU" localSheetId="18" hidden="1">'[3]AMI P &amp; L'!#REF!</definedName>
    <definedName name="BExUC623BDYEODBN0N4DO6PJQ7NU" hidden="1">'[3]AMI P &amp; L'!#REF!</definedName>
    <definedName name="BExUC8G72O2YXWX0KZM5IEBC5NYF" hidden="1">'[4]Bud Mth'!$C$15:$D$29</definedName>
    <definedName name="BExUC8WH8TCKBB5313JGYYQ1WFLT" hidden="1">'[2]Reco Sheet for Fcast'!$I$11:$J$11</definedName>
    <definedName name="BExUCFCDK6SPH86I6STXX8X3WMC4" hidden="1">'[2]Reco Sheet for Fcast'!$F$11:$G$11</definedName>
    <definedName name="BExUCLC6AQ5KR6LXSAXV4QQ8ASVG" hidden="1">'[2]Reco Sheet for Fcast'!$I$9:$J$9</definedName>
    <definedName name="BExUD4IOJ12X3PJG5WXNNGDRCKAP" hidden="1">'[2]Reco Sheet for Fcast'!$G$2</definedName>
    <definedName name="BExUD9WX9BWK72UWVSLYZJLAY5VY" hidden="1">'[2]Reco Sheet for Fcast'!$I$6:$J$6</definedName>
    <definedName name="BExUDEV0CYVO7Y5IQQBEJ6FUY9S6" localSheetId="3" hidden="1">'[3]AMI P &amp; L'!#REF!</definedName>
    <definedName name="BExUDEV0CYVO7Y5IQQBEJ6FUY9S6" localSheetId="10" hidden="1">'[3]AMI P &amp; L'!#REF!</definedName>
    <definedName name="BExUDEV0CYVO7Y5IQQBEJ6FUY9S6" localSheetId="9" hidden="1">'[3]AMI P &amp; L'!#REF!</definedName>
    <definedName name="BExUDEV0CYVO7Y5IQQBEJ6FUY9S6" localSheetId="14" hidden="1">'[3]AMI P &amp; L'!#REF!</definedName>
    <definedName name="BExUDEV0CYVO7Y5IQQBEJ6FUY9S6" localSheetId="16" hidden="1">'[3]AMI P &amp; L'!#REF!</definedName>
    <definedName name="BExUDEV0CYVO7Y5IQQBEJ6FUY9S6" localSheetId="5" hidden="1">'[3]AMI P &amp; L'!#REF!</definedName>
    <definedName name="BExUDEV0CYVO7Y5IQQBEJ6FUY9S6" localSheetId="8" hidden="1">'[3]AMI P &amp; L'!#REF!</definedName>
    <definedName name="BExUDEV0CYVO7Y5IQQBEJ6FUY9S6" localSheetId="17" hidden="1">'[3]AMI P &amp; L'!#REF!</definedName>
    <definedName name="BExUDEV0CYVO7Y5IQQBEJ6FUY9S6" localSheetId="6" hidden="1">'[3]AMI P &amp; L'!#REF!</definedName>
    <definedName name="BExUDEV0CYVO7Y5IQQBEJ6FUY9S6" localSheetId="1" hidden="1">'[3]AMI P &amp; L'!#REF!</definedName>
    <definedName name="BExUDEV0CYVO7Y5IQQBEJ6FUY9S6" localSheetId="12" hidden="1">'[3]AMI P &amp; L'!#REF!</definedName>
    <definedName name="BExUDEV0CYVO7Y5IQQBEJ6FUY9S6" localSheetId="4" hidden="1">'[3]AMI P &amp; L'!#REF!</definedName>
    <definedName name="BExUDEV0CYVO7Y5IQQBEJ6FUY9S6" localSheetId="13" hidden="1">'[3]AMI P &amp; L'!#REF!</definedName>
    <definedName name="BExUDEV0CYVO7Y5IQQBEJ6FUY9S6" localSheetId="18" hidden="1">'[3]AMI P &amp; L'!#REF!</definedName>
    <definedName name="BExUDEV0CYVO7Y5IQQBEJ6FUY9S6" hidden="1">'[3]AMI P &amp; L'!#REF!</definedName>
    <definedName name="BExUDJ7DYJ87DXRZ8X55DX7WPECP" hidden="1">'[4]Bud Mth'!$F$11:$G$11</definedName>
    <definedName name="BExUDWOXQGIZW0EAIIYLQUPXF8YV" hidden="1">'[2]Reco Sheet for Fcast'!$H$2:$I$2</definedName>
    <definedName name="BExUDXAIC17W1FUU8Z10XUAVB7CS" hidden="1">'[2]Reco Sheet for Fcast'!$I$6:$J$6</definedName>
    <definedName name="BExUE5OMY7OAJQ9WR8C8HG311ORP" hidden="1">'[2]Reco Sheet for Fcast'!$F$6:$G$6</definedName>
    <definedName name="BExUEFKOQWXXGRNLAOJV2BJ66UB8" hidden="1">'[2]Reco Sheet for Fcast'!$K$2</definedName>
    <definedName name="BExUEJGX3OQQP5KFRJSRCZ70EI9V" localSheetId="3" hidden="1">'[3]AMI P &amp; L'!#REF!</definedName>
    <definedName name="BExUEJGX3OQQP5KFRJSRCZ70EI9V" localSheetId="10" hidden="1">'[3]AMI P &amp; L'!#REF!</definedName>
    <definedName name="BExUEJGX3OQQP5KFRJSRCZ70EI9V" localSheetId="9" hidden="1">'[3]AMI P &amp; L'!#REF!</definedName>
    <definedName name="BExUEJGX3OQQP5KFRJSRCZ70EI9V" localSheetId="14" hidden="1">'[3]AMI P &amp; L'!#REF!</definedName>
    <definedName name="BExUEJGX3OQQP5KFRJSRCZ70EI9V" localSheetId="16" hidden="1">'[3]AMI P &amp; L'!#REF!</definedName>
    <definedName name="BExUEJGX3OQQP5KFRJSRCZ70EI9V" localSheetId="5" hidden="1">'[3]AMI P &amp; L'!#REF!</definedName>
    <definedName name="BExUEJGX3OQQP5KFRJSRCZ70EI9V" localSheetId="8" hidden="1">'[3]AMI P &amp; L'!#REF!</definedName>
    <definedName name="BExUEJGX3OQQP5KFRJSRCZ70EI9V" localSheetId="17" hidden="1">'[3]AMI P &amp; L'!#REF!</definedName>
    <definedName name="BExUEJGX3OQQP5KFRJSRCZ70EI9V" localSheetId="6" hidden="1">'[3]AMI P &amp; L'!#REF!</definedName>
    <definedName name="BExUEJGX3OQQP5KFRJSRCZ70EI9V" localSheetId="1" hidden="1">'[3]AMI P &amp; L'!#REF!</definedName>
    <definedName name="BExUEJGX3OQQP5KFRJSRCZ70EI9V" localSheetId="12" hidden="1">'[3]AMI P &amp; L'!#REF!</definedName>
    <definedName name="BExUEJGX3OQQP5KFRJSRCZ70EI9V" localSheetId="4" hidden="1">'[3]AMI P &amp; L'!#REF!</definedName>
    <definedName name="BExUEJGX3OQQP5KFRJSRCZ70EI9V" localSheetId="13" hidden="1">'[3]AMI P &amp; L'!#REF!</definedName>
    <definedName name="BExUEJGX3OQQP5KFRJSRCZ70EI9V" localSheetId="18" hidden="1">'[3]AMI P &amp; L'!#REF!</definedName>
    <definedName name="BExUEJGX3OQQP5KFRJSRCZ70EI9V" hidden="1">'[3]AMI P &amp; L'!#REF!</definedName>
    <definedName name="BExUEYR71COFS2X8PDNU21IPMQEU" hidden="1">'[2]Reco Sheet for Fcast'!$F$8:$G$8</definedName>
    <definedName name="BExVPRLJ9I6RX45EDVFSQGCPJSOK" hidden="1">'[2]Reco Sheet for Fcast'!$I$10:$J$10</definedName>
    <definedName name="BExVRSFF20PCW4U8ETRBU8GKPJ09" localSheetId="3" hidden="1">'[5]Capital orders'!#REF!</definedName>
    <definedName name="BExVRSFF20PCW4U8ETRBU8GKPJ09" localSheetId="10" hidden="1">'[5]Capital orders'!#REF!</definedName>
    <definedName name="BExVRSFF20PCW4U8ETRBU8GKPJ09" localSheetId="9" hidden="1">'[5]Capital orders'!#REF!</definedName>
    <definedName name="BExVRSFF20PCW4U8ETRBU8GKPJ09" localSheetId="14" hidden="1">'[5]Capital orders'!#REF!</definedName>
    <definedName name="BExVRSFF20PCW4U8ETRBU8GKPJ09" localSheetId="16" hidden="1">'[5]Capital orders'!#REF!</definedName>
    <definedName name="BExVRSFF20PCW4U8ETRBU8GKPJ09" localSheetId="5" hidden="1">'[5]Capital orders'!#REF!</definedName>
    <definedName name="BExVRSFF20PCW4U8ETRBU8GKPJ09" localSheetId="8" hidden="1">'[5]Capital orders'!#REF!</definedName>
    <definedName name="BExVRSFF20PCW4U8ETRBU8GKPJ09" localSheetId="17" hidden="1">'[5]Capital orders'!#REF!</definedName>
    <definedName name="BExVRSFF20PCW4U8ETRBU8GKPJ09" localSheetId="6" hidden="1">'[5]Capital orders'!#REF!</definedName>
    <definedName name="BExVRSFF20PCW4U8ETRBU8GKPJ09" localSheetId="1" hidden="1">'[5]Capital orders'!#REF!</definedName>
    <definedName name="BExVRSFF20PCW4U8ETRBU8GKPJ09" localSheetId="12" hidden="1">'[5]Capital orders'!#REF!</definedName>
    <definedName name="BExVRSFF20PCW4U8ETRBU8GKPJ09" localSheetId="4" hidden="1">'[5]Capital orders'!#REF!</definedName>
    <definedName name="BExVRSFF20PCW4U8ETRBU8GKPJ09" localSheetId="13" hidden="1">'[5]Capital orders'!#REF!</definedName>
    <definedName name="BExVRSFF20PCW4U8ETRBU8GKPJ09" localSheetId="18" hidden="1">'[5]Capital orders'!#REF!</definedName>
    <definedName name="BExVRSFF20PCW4U8ETRBU8GKPJ09" hidden="1">'[5]Capital orders'!#REF!</definedName>
    <definedName name="BExVSK5E1T5C3Z7L1TS7KHBIC1EB" hidden="1">'[4]Bud Mth'!$F$8:$G$8</definedName>
    <definedName name="BExVSL787C8E4HFQZ2NVLT35I2XV" hidden="1">'[2]Reco Sheet for Fcast'!$I$10:$J$10</definedName>
    <definedName name="BExVSTFTVV14SFGHQUOJL5SQ5TX9" hidden="1">'[2]Reco Sheet for Fcast'!$G$2</definedName>
    <definedName name="BExVT2QBVD5W0ZHB69JPOCXYAUR3" localSheetId="3" hidden="1">#REF!</definedName>
    <definedName name="BExVT2QBVD5W0ZHB69JPOCXYAUR3" localSheetId="10" hidden="1">#REF!</definedName>
    <definedName name="BExVT2QBVD5W0ZHB69JPOCXYAUR3" localSheetId="9" hidden="1">#REF!</definedName>
    <definedName name="BExVT2QBVD5W0ZHB69JPOCXYAUR3" localSheetId="14" hidden="1">#REF!</definedName>
    <definedName name="BExVT2QBVD5W0ZHB69JPOCXYAUR3" localSheetId="16" hidden="1">#REF!</definedName>
    <definedName name="BExVT2QBVD5W0ZHB69JPOCXYAUR3" localSheetId="5" hidden="1">#REF!</definedName>
    <definedName name="BExVT2QBVD5W0ZHB69JPOCXYAUR3" localSheetId="8" hidden="1">#REF!</definedName>
    <definedName name="BExVT2QBVD5W0ZHB69JPOCXYAUR3" localSheetId="17" hidden="1">#REF!</definedName>
    <definedName name="BExVT2QBVD5W0ZHB69JPOCXYAUR3" localSheetId="6" hidden="1">#REF!</definedName>
    <definedName name="BExVT2QBVD5W0ZHB69JPOCXYAUR3" localSheetId="1" hidden="1">#REF!</definedName>
    <definedName name="BExVT2QBVD5W0ZHB69JPOCXYAUR3" localSheetId="12" hidden="1">#REF!</definedName>
    <definedName name="BExVT2QBVD5W0ZHB69JPOCXYAUR3" localSheetId="4" hidden="1">#REF!</definedName>
    <definedName name="BExVT2QBVD5W0ZHB69JPOCXYAUR3" localSheetId="13" hidden="1">#REF!</definedName>
    <definedName name="BExVT2QBVD5W0ZHB69JPOCXYAUR3" localSheetId="18" hidden="1">#REF!</definedName>
    <definedName name="BExVT2QBVD5W0ZHB69JPOCXYAUR3" hidden="1">#REF!</definedName>
    <definedName name="BExVT3MPE8LQ5JFN3HQIFKSQ80U4" hidden="1">'[2]Reco Sheet for Fcast'!$F$8:$G$8</definedName>
    <definedName name="BExVT7TRK3NZHPME2TFBXOF1WBR9" hidden="1">'[2]Reco Sheet for Fcast'!$I$9:$J$9</definedName>
    <definedName name="BExVT9H0R0T7WGQAAC0HABMG54YM" hidden="1">'[2]Reco Sheet for Fcast'!$K$2</definedName>
    <definedName name="BExVTCMDDEDGLUIMUU6BSFHEWTOP" localSheetId="3" hidden="1">'[3]AMI P &amp; L'!#REF!</definedName>
    <definedName name="BExVTCMDDEDGLUIMUU6BSFHEWTOP" localSheetId="10" hidden="1">'[3]AMI P &amp; L'!#REF!</definedName>
    <definedName name="BExVTCMDDEDGLUIMUU6BSFHEWTOP" localSheetId="9" hidden="1">'[3]AMI P &amp; L'!#REF!</definedName>
    <definedName name="BExVTCMDDEDGLUIMUU6BSFHEWTOP" localSheetId="14" hidden="1">'[3]AMI P &amp; L'!#REF!</definedName>
    <definedName name="BExVTCMDDEDGLUIMUU6BSFHEWTOP" localSheetId="16" hidden="1">'[3]AMI P &amp; L'!#REF!</definedName>
    <definedName name="BExVTCMDDEDGLUIMUU6BSFHEWTOP" localSheetId="5" hidden="1">'[3]AMI P &amp; L'!#REF!</definedName>
    <definedName name="BExVTCMDDEDGLUIMUU6BSFHEWTOP" localSheetId="8" hidden="1">'[3]AMI P &amp; L'!#REF!</definedName>
    <definedName name="BExVTCMDDEDGLUIMUU6BSFHEWTOP" localSheetId="17" hidden="1">'[3]AMI P &amp; L'!#REF!</definedName>
    <definedName name="BExVTCMDDEDGLUIMUU6BSFHEWTOP" localSheetId="6" hidden="1">'[3]AMI P &amp; L'!#REF!</definedName>
    <definedName name="BExVTCMDDEDGLUIMUU6BSFHEWTOP" localSheetId="1" hidden="1">'[3]AMI P &amp; L'!#REF!</definedName>
    <definedName name="BExVTCMDDEDGLUIMUU6BSFHEWTOP" localSheetId="12" hidden="1">'[3]AMI P &amp; L'!#REF!</definedName>
    <definedName name="BExVTCMDDEDGLUIMUU6BSFHEWTOP" localSheetId="4" hidden="1">'[3]AMI P &amp; L'!#REF!</definedName>
    <definedName name="BExVTCMDDEDGLUIMUU6BSFHEWTOP" localSheetId="13" hidden="1">'[3]AMI P &amp; L'!#REF!</definedName>
    <definedName name="BExVTCMDDEDGLUIMUU6BSFHEWTOP" localSheetId="18" hidden="1">'[3]AMI P &amp; L'!#REF!</definedName>
    <definedName name="BExVTCMDDEDGLUIMUU6BSFHEWTOP" hidden="1">'[3]AMI P &amp; L'!#REF!</definedName>
    <definedName name="BExVTCMDQMLKRA2NQR72XU6Y54IK" hidden="1">'[2]Reco Sheet for Fcast'!$H$2:$I$2</definedName>
    <definedName name="BExVTCRV8FQ5U9OYWWL44N6KFNHU" hidden="1">'[2]Reco Sheet for Fcast'!$I$11:$J$11</definedName>
    <definedName name="BExVTNESHPVG0A0KZ7BRX26MS0PF" hidden="1">'[2]Reco Sheet for Fcast'!$I$7:$J$7</definedName>
    <definedName name="BExVTTJVTNRSBHBTUZ78WG2JM5MK" hidden="1">'[2]Reco Sheet for Fcast'!$I$6:$J$6</definedName>
    <definedName name="BExVTULPY4GSSJVTEJZ6XZ3P43PV" localSheetId="3" hidden="1">#REF!</definedName>
    <definedName name="BExVTULPY4GSSJVTEJZ6XZ3P43PV" localSheetId="10" hidden="1">#REF!</definedName>
    <definedName name="BExVTULPY4GSSJVTEJZ6XZ3P43PV" localSheetId="9" hidden="1">#REF!</definedName>
    <definedName name="BExVTULPY4GSSJVTEJZ6XZ3P43PV" localSheetId="14" hidden="1">#REF!</definedName>
    <definedName name="BExVTULPY4GSSJVTEJZ6XZ3P43PV" localSheetId="16" hidden="1">#REF!</definedName>
    <definedName name="BExVTULPY4GSSJVTEJZ6XZ3P43PV" localSheetId="5" hidden="1">#REF!</definedName>
    <definedName name="BExVTULPY4GSSJVTEJZ6XZ3P43PV" localSheetId="8" hidden="1">#REF!</definedName>
    <definedName name="BExVTULPY4GSSJVTEJZ6XZ3P43PV" localSheetId="17" hidden="1">#REF!</definedName>
    <definedName name="BExVTULPY4GSSJVTEJZ6XZ3P43PV" localSheetId="6" hidden="1">#REF!</definedName>
    <definedName name="BExVTULPY4GSSJVTEJZ6XZ3P43PV" localSheetId="1" hidden="1">#REF!</definedName>
    <definedName name="BExVTULPY4GSSJVTEJZ6XZ3P43PV" localSheetId="12" hidden="1">#REF!</definedName>
    <definedName name="BExVTULPY4GSSJVTEJZ6XZ3P43PV" localSheetId="4" hidden="1">#REF!</definedName>
    <definedName name="BExVTULPY4GSSJVTEJZ6XZ3P43PV" localSheetId="13" hidden="1">#REF!</definedName>
    <definedName name="BExVTULPY4GSSJVTEJZ6XZ3P43PV" localSheetId="18" hidden="1">#REF!</definedName>
    <definedName name="BExVTULPY4GSSJVTEJZ6XZ3P43PV" hidden="1">#REF!</definedName>
    <definedName name="BExVTXLMYR87BC04D1ERALPUFVPG" hidden="1">'[2]Reco Sheet for Fcast'!$F$15</definedName>
    <definedName name="BExVUL9V3H8ZF6Y72LQBBN639YAA" hidden="1">'[2]Reco Sheet for Fcast'!$F$8:$G$8</definedName>
    <definedName name="BExVV4WOJHBCFS30YPAH56TF8XV7" localSheetId="3" hidden="1">#REF!</definedName>
    <definedName name="BExVV4WOJHBCFS30YPAH56TF8XV7" localSheetId="10" hidden="1">#REF!</definedName>
    <definedName name="BExVV4WOJHBCFS30YPAH56TF8XV7" localSheetId="9" hidden="1">#REF!</definedName>
    <definedName name="BExVV4WOJHBCFS30YPAH56TF8XV7" localSheetId="14" hidden="1">#REF!</definedName>
    <definedName name="BExVV4WOJHBCFS30YPAH56TF8XV7" localSheetId="16" hidden="1">#REF!</definedName>
    <definedName name="BExVV4WOJHBCFS30YPAH56TF8XV7" localSheetId="5" hidden="1">#REF!</definedName>
    <definedName name="BExVV4WOJHBCFS30YPAH56TF8XV7" localSheetId="8" hidden="1">#REF!</definedName>
    <definedName name="BExVV4WOJHBCFS30YPAH56TF8XV7" localSheetId="17" hidden="1">#REF!</definedName>
    <definedName name="BExVV4WOJHBCFS30YPAH56TF8XV7" localSheetId="6" hidden="1">#REF!</definedName>
    <definedName name="BExVV4WOJHBCFS30YPAH56TF8XV7" localSheetId="1" hidden="1">#REF!</definedName>
    <definedName name="BExVV4WOJHBCFS30YPAH56TF8XV7" localSheetId="12" hidden="1">#REF!</definedName>
    <definedName name="BExVV4WOJHBCFS30YPAH56TF8XV7" localSheetId="4" hidden="1">#REF!</definedName>
    <definedName name="BExVV4WOJHBCFS30YPAH56TF8XV7" localSheetId="13" hidden="1">#REF!</definedName>
    <definedName name="BExVV4WOJHBCFS30YPAH56TF8XV7" localSheetId="18" hidden="1">#REF!</definedName>
    <definedName name="BExVV4WOJHBCFS30YPAH56TF8XV7" hidden="1">#REF!</definedName>
    <definedName name="BExVV5T14N2HZIK7HQ4P2KG09U0J" hidden="1">'[2]Reco Sheet for Fcast'!$I$10:$J$10</definedName>
    <definedName name="BExVV7R410VYLADLX9LNG63ID6H1" hidden="1">'[2]Reco Sheet for Fcast'!$I$10:$J$10</definedName>
    <definedName name="BExVVCEED4JEKF59OV0G3T4XFMFO" hidden="1">'[2]Reco Sheet for Fcast'!$F$15</definedName>
    <definedName name="BExVVJAKR0OH8T15R52V6Z4K8OAI" localSheetId="3" hidden="1">'[5]Capital orders'!#REF!</definedName>
    <definedName name="BExVVJAKR0OH8T15R52V6Z4K8OAI" localSheetId="10" hidden="1">'[5]Capital orders'!#REF!</definedName>
    <definedName name="BExVVJAKR0OH8T15R52V6Z4K8OAI" localSheetId="9" hidden="1">'[5]Capital orders'!#REF!</definedName>
    <definedName name="BExVVJAKR0OH8T15R52V6Z4K8OAI" localSheetId="14" hidden="1">'[5]Capital orders'!#REF!</definedName>
    <definedName name="BExVVJAKR0OH8T15R52V6Z4K8OAI" localSheetId="16" hidden="1">'[5]Capital orders'!#REF!</definedName>
    <definedName name="BExVVJAKR0OH8T15R52V6Z4K8OAI" localSheetId="5" hidden="1">'[5]Capital orders'!#REF!</definedName>
    <definedName name="BExVVJAKR0OH8T15R52V6Z4K8OAI" localSheetId="8" hidden="1">'[5]Capital orders'!#REF!</definedName>
    <definedName name="BExVVJAKR0OH8T15R52V6Z4K8OAI" localSheetId="17" hidden="1">'[5]Capital orders'!#REF!</definedName>
    <definedName name="BExVVJAKR0OH8T15R52V6Z4K8OAI" localSheetId="6" hidden="1">'[5]Capital orders'!#REF!</definedName>
    <definedName name="BExVVJAKR0OH8T15R52V6Z4K8OAI" localSheetId="1" hidden="1">'[5]Capital orders'!#REF!</definedName>
    <definedName name="BExVVJAKR0OH8T15R52V6Z4K8OAI" localSheetId="12" hidden="1">'[5]Capital orders'!#REF!</definedName>
    <definedName name="BExVVJAKR0OH8T15R52V6Z4K8OAI" localSheetId="4" hidden="1">'[5]Capital orders'!#REF!</definedName>
    <definedName name="BExVVJAKR0OH8T15R52V6Z4K8OAI" localSheetId="13" hidden="1">'[5]Capital orders'!#REF!</definedName>
    <definedName name="BExVVJAKR0OH8T15R52V6Z4K8OAI" localSheetId="18" hidden="1">'[5]Capital orders'!#REF!</definedName>
    <definedName name="BExVVJAKR0OH8T15R52V6Z4K8OAI" hidden="1">'[5]Capital orders'!#REF!</definedName>
    <definedName name="BExVVPFO2J7FMSRPD36909HN4BZJ" localSheetId="3" hidden="1">'[3]AMI P &amp; L'!#REF!</definedName>
    <definedName name="BExVVPFO2J7FMSRPD36909HN4BZJ" localSheetId="10" hidden="1">'[3]AMI P &amp; L'!#REF!</definedName>
    <definedName name="BExVVPFO2J7FMSRPD36909HN4BZJ" localSheetId="9" hidden="1">'[3]AMI P &amp; L'!#REF!</definedName>
    <definedName name="BExVVPFO2J7FMSRPD36909HN4BZJ" localSheetId="14" hidden="1">'[3]AMI P &amp; L'!#REF!</definedName>
    <definedName name="BExVVPFO2J7FMSRPD36909HN4BZJ" localSheetId="16" hidden="1">'[3]AMI P &amp; L'!#REF!</definedName>
    <definedName name="BExVVPFO2J7FMSRPD36909HN4BZJ" localSheetId="5" hidden="1">'[3]AMI P &amp; L'!#REF!</definedName>
    <definedName name="BExVVPFO2J7FMSRPD36909HN4BZJ" localSheetId="8" hidden="1">'[3]AMI P &amp; L'!#REF!</definedName>
    <definedName name="BExVVPFO2J7FMSRPD36909HN4BZJ" localSheetId="17" hidden="1">'[3]AMI P &amp; L'!#REF!</definedName>
    <definedName name="BExVVPFO2J7FMSRPD36909HN4BZJ" localSheetId="6" hidden="1">'[3]AMI P &amp; L'!#REF!</definedName>
    <definedName name="BExVVPFO2J7FMSRPD36909HN4BZJ" localSheetId="1" hidden="1">'[3]AMI P &amp; L'!#REF!</definedName>
    <definedName name="BExVVPFO2J7FMSRPD36909HN4BZJ" localSheetId="12" hidden="1">'[3]AMI P &amp; L'!#REF!</definedName>
    <definedName name="BExVVPFO2J7FMSRPD36909HN4BZJ" localSheetId="4" hidden="1">'[3]AMI P &amp; L'!#REF!</definedName>
    <definedName name="BExVVPFO2J7FMSRPD36909HN4BZJ" localSheetId="13" hidden="1">'[3]AMI P &amp; L'!#REF!</definedName>
    <definedName name="BExVVPFO2J7FMSRPD36909HN4BZJ" localSheetId="18" hidden="1">'[3]AMI P &amp; L'!#REF!</definedName>
    <definedName name="BExVVPFO2J7FMSRPD36909HN4BZJ" hidden="1">'[3]AMI P &amp; L'!#REF!</definedName>
    <definedName name="BExVVQ19AQ3VCARJOC38SF7OYE9Y" hidden="1">'[2]Reco Sheet for Fcast'!$I$11:$J$11</definedName>
    <definedName name="BExVVQ19TAECID45CS4HXT1RD3AQ" localSheetId="3" hidden="1">'[3]AMI P &amp; L'!#REF!</definedName>
    <definedName name="BExVVQ19TAECID45CS4HXT1RD3AQ" localSheetId="10" hidden="1">'[3]AMI P &amp; L'!#REF!</definedName>
    <definedName name="BExVVQ19TAECID45CS4HXT1RD3AQ" localSheetId="9" hidden="1">'[3]AMI P &amp; L'!#REF!</definedName>
    <definedName name="BExVVQ19TAECID45CS4HXT1RD3AQ" localSheetId="14" hidden="1">'[3]AMI P &amp; L'!#REF!</definedName>
    <definedName name="BExVVQ19TAECID45CS4HXT1RD3AQ" localSheetId="16" hidden="1">'[3]AMI P &amp; L'!#REF!</definedName>
    <definedName name="BExVVQ19TAECID45CS4HXT1RD3AQ" localSheetId="5" hidden="1">'[3]AMI P &amp; L'!#REF!</definedName>
    <definedName name="BExVVQ19TAECID45CS4HXT1RD3AQ" localSheetId="8" hidden="1">'[3]AMI P &amp; L'!#REF!</definedName>
    <definedName name="BExVVQ19TAECID45CS4HXT1RD3AQ" localSheetId="17" hidden="1">'[3]AMI P &amp; L'!#REF!</definedName>
    <definedName name="BExVVQ19TAECID45CS4HXT1RD3AQ" localSheetId="6" hidden="1">'[3]AMI P &amp; L'!#REF!</definedName>
    <definedName name="BExVVQ19TAECID45CS4HXT1RD3AQ" localSheetId="1" hidden="1">'[3]AMI P &amp; L'!#REF!</definedName>
    <definedName name="BExVVQ19TAECID45CS4HXT1RD3AQ" localSheetId="12" hidden="1">'[3]AMI P &amp; L'!#REF!</definedName>
    <definedName name="BExVVQ19TAECID45CS4HXT1RD3AQ" localSheetId="4" hidden="1">'[3]AMI P &amp; L'!#REF!</definedName>
    <definedName name="BExVVQ19TAECID45CS4HXT1RD3AQ" localSheetId="13" hidden="1">'[3]AMI P &amp; L'!#REF!</definedName>
    <definedName name="BExVVQ19TAECID45CS4HXT1RD3AQ" localSheetId="18" hidden="1">'[3]AMI P &amp; L'!#REF!</definedName>
    <definedName name="BExVVQ19TAECID45CS4HXT1RD3AQ" hidden="1">'[3]AMI P &amp; L'!#REF!</definedName>
    <definedName name="BExVW3YV5XGIVJ97UUPDJGJ2P15B" hidden="1">'[2]Reco Sheet for Fcast'!$I$8:$J$8</definedName>
    <definedName name="BExVW5X571GEYR5SCU1Z2DHKWM79" hidden="1">'[2]Reco Sheet for Fcast'!$H$2:$I$2</definedName>
    <definedName name="BExVW6YTKA098AF57M4PHNQ54XMH" hidden="1">'[2]Reco Sheet for Fcast'!$F$8:$G$8</definedName>
    <definedName name="BExVWH5O60DAWDALWYLP29FXHNYB" localSheetId="3" hidden="1">#REF!</definedName>
    <definedName name="BExVWH5O60DAWDALWYLP29FXHNYB" localSheetId="10" hidden="1">#REF!</definedName>
    <definedName name="BExVWH5O60DAWDALWYLP29FXHNYB" localSheetId="9" hidden="1">#REF!</definedName>
    <definedName name="BExVWH5O60DAWDALWYLP29FXHNYB" localSheetId="14" hidden="1">#REF!</definedName>
    <definedName name="BExVWH5O60DAWDALWYLP29FXHNYB" localSheetId="16" hidden="1">#REF!</definedName>
    <definedName name="BExVWH5O60DAWDALWYLP29FXHNYB" localSheetId="5" hidden="1">#REF!</definedName>
    <definedName name="BExVWH5O60DAWDALWYLP29FXHNYB" localSheetId="8" hidden="1">#REF!</definedName>
    <definedName name="BExVWH5O60DAWDALWYLP29FXHNYB" localSheetId="17" hidden="1">#REF!</definedName>
    <definedName name="BExVWH5O60DAWDALWYLP29FXHNYB" localSheetId="6" hidden="1">#REF!</definedName>
    <definedName name="BExVWH5O60DAWDALWYLP29FXHNYB" localSheetId="1" hidden="1">#REF!</definedName>
    <definedName name="BExVWH5O60DAWDALWYLP29FXHNYB" localSheetId="12" hidden="1">#REF!</definedName>
    <definedName name="BExVWH5O60DAWDALWYLP29FXHNYB" localSheetId="4" hidden="1">#REF!</definedName>
    <definedName name="BExVWH5O60DAWDALWYLP29FXHNYB" localSheetId="13" hidden="1">#REF!</definedName>
    <definedName name="BExVWH5O60DAWDALWYLP29FXHNYB" localSheetId="18" hidden="1">#REF!</definedName>
    <definedName name="BExVWH5O60DAWDALWYLP29FXHNYB" hidden="1">#REF!</definedName>
    <definedName name="BExVWINKCH0V0NUWH363SMXAZE62" hidden="1">'[2]Reco Sheet for Fcast'!$F$6:$G$6</definedName>
    <definedName name="BExVWSZWDVO3AP2D6EDY5H1QYOXC" hidden="1">'[4]Bud Mth'!$F$6:$G$6</definedName>
    <definedName name="BExVWYU8EK669NP172GEIGCTVPPA" hidden="1">'[2]Reco Sheet for Fcast'!$I$8:$J$8</definedName>
    <definedName name="BExVX2VZNPKLDHY7OGN2A2H5HC14" localSheetId="3" hidden="1">#REF!</definedName>
    <definedName name="BExVX2VZNPKLDHY7OGN2A2H5HC14" localSheetId="10" hidden="1">#REF!</definedName>
    <definedName name="BExVX2VZNPKLDHY7OGN2A2H5HC14" localSheetId="9" hidden="1">#REF!</definedName>
    <definedName name="BExVX2VZNPKLDHY7OGN2A2H5HC14" localSheetId="14" hidden="1">#REF!</definedName>
    <definedName name="BExVX2VZNPKLDHY7OGN2A2H5HC14" localSheetId="16" hidden="1">#REF!</definedName>
    <definedName name="BExVX2VZNPKLDHY7OGN2A2H5HC14" localSheetId="5" hidden="1">#REF!</definedName>
    <definedName name="BExVX2VZNPKLDHY7OGN2A2H5HC14" localSheetId="8" hidden="1">#REF!</definedName>
    <definedName name="BExVX2VZNPKLDHY7OGN2A2H5HC14" localSheetId="17" hidden="1">#REF!</definedName>
    <definedName name="BExVX2VZNPKLDHY7OGN2A2H5HC14" localSheetId="6" hidden="1">#REF!</definedName>
    <definedName name="BExVX2VZNPKLDHY7OGN2A2H5HC14" localSheetId="1" hidden="1">#REF!</definedName>
    <definedName name="BExVX2VZNPKLDHY7OGN2A2H5HC14" localSheetId="12" hidden="1">#REF!</definedName>
    <definedName name="BExVX2VZNPKLDHY7OGN2A2H5HC14" localSheetId="4" hidden="1">#REF!</definedName>
    <definedName name="BExVX2VZNPKLDHY7OGN2A2H5HC14" localSheetId="13" hidden="1">#REF!</definedName>
    <definedName name="BExVX2VZNPKLDHY7OGN2A2H5HC14" localSheetId="18" hidden="1">#REF!</definedName>
    <definedName name="BExVX2VZNPKLDHY7OGN2A2H5HC14" hidden="1">#REF!</definedName>
    <definedName name="BExVX3XN2DRJKL8EDBIG58RYQ36R" hidden="1">'[2]Reco Sheet for Fcast'!$I$6:$J$6</definedName>
    <definedName name="BExVXDZ63PUART77BBR5SI63TPC6" hidden="1">'[2]Reco Sheet for Fcast'!$I$11:$J$11</definedName>
    <definedName name="BExVXHKI6LFYMGWISMPACMO247HL" hidden="1">'[2]Reco Sheet for Fcast'!$F$9:$G$9</definedName>
    <definedName name="BExVXLX2BZ5EF2X6R41BTKRJR1NM" localSheetId="3" hidden="1">'[3]AMI P &amp; L'!#REF!</definedName>
    <definedName name="BExVXLX2BZ5EF2X6R41BTKRJR1NM" localSheetId="10" hidden="1">'[3]AMI P &amp; L'!#REF!</definedName>
    <definedName name="BExVXLX2BZ5EF2X6R41BTKRJR1NM" localSheetId="9" hidden="1">'[3]AMI P &amp; L'!#REF!</definedName>
    <definedName name="BExVXLX2BZ5EF2X6R41BTKRJR1NM" localSheetId="14" hidden="1">'[3]AMI P &amp; L'!#REF!</definedName>
    <definedName name="BExVXLX2BZ5EF2X6R41BTKRJR1NM" localSheetId="16" hidden="1">'[3]AMI P &amp; L'!#REF!</definedName>
    <definedName name="BExVXLX2BZ5EF2X6R41BTKRJR1NM" localSheetId="5" hidden="1">'[3]AMI P &amp; L'!#REF!</definedName>
    <definedName name="BExVXLX2BZ5EF2X6R41BTKRJR1NM" localSheetId="8" hidden="1">'[3]AMI P &amp; L'!#REF!</definedName>
    <definedName name="BExVXLX2BZ5EF2X6R41BTKRJR1NM" localSheetId="17" hidden="1">'[3]AMI P &amp; L'!#REF!</definedName>
    <definedName name="BExVXLX2BZ5EF2X6R41BTKRJR1NM" localSheetId="6" hidden="1">'[3]AMI P &amp; L'!#REF!</definedName>
    <definedName name="BExVXLX2BZ5EF2X6R41BTKRJR1NM" localSheetId="1" hidden="1">'[3]AMI P &amp; L'!#REF!</definedName>
    <definedName name="BExVXLX2BZ5EF2X6R41BTKRJR1NM" localSheetId="12" hidden="1">'[3]AMI P &amp; L'!#REF!</definedName>
    <definedName name="BExVXLX2BZ5EF2X6R41BTKRJR1NM" localSheetId="4" hidden="1">'[3]AMI P &amp; L'!#REF!</definedName>
    <definedName name="BExVXLX2BZ5EF2X6R41BTKRJR1NM" localSheetId="13" hidden="1">'[3]AMI P &amp; L'!#REF!</definedName>
    <definedName name="BExVXLX2BZ5EF2X6R41BTKRJR1NM" localSheetId="18" hidden="1">'[3]AMI P &amp; L'!#REF!</definedName>
    <definedName name="BExVXLX2BZ5EF2X6R41BTKRJR1NM" hidden="1">'[3]AMI P &amp; L'!#REF!</definedName>
    <definedName name="BExVY11V7U1SAY4QKYE0PBSPD7LW" hidden="1">'[2]Reco Sheet for Fcast'!$F$7:$G$7</definedName>
    <definedName name="BExVY1SV37DL5YU59HS4IG3VBCP4" localSheetId="3" hidden="1">'[3]AMI P &amp; L'!#REF!</definedName>
    <definedName name="BExVY1SV37DL5YU59HS4IG3VBCP4" localSheetId="10" hidden="1">'[3]AMI P &amp; L'!#REF!</definedName>
    <definedName name="BExVY1SV37DL5YU59HS4IG3VBCP4" localSheetId="9" hidden="1">'[3]AMI P &amp; L'!#REF!</definedName>
    <definedName name="BExVY1SV37DL5YU59HS4IG3VBCP4" localSheetId="14" hidden="1">'[3]AMI P &amp; L'!#REF!</definedName>
    <definedName name="BExVY1SV37DL5YU59HS4IG3VBCP4" localSheetId="16" hidden="1">'[3]AMI P &amp; L'!#REF!</definedName>
    <definedName name="BExVY1SV37DL5YU59HS4IG3VBCP4" localSheetId="5" hidden="1">'[3]AMI P &amp; L'!#REF!</definedName>
    <definedName name="BExVY1SV37DL5YU59HS4IG3VBCP4" localSheetId="8" hidden="1">'[3]AMI P &amp; L'!#REF!</definedName>
    <definedName name="BExVY1SV37DL5YU59HS4IG3VBCP4" localSheetId="17" hidden="1">'[3]AMI P &amp; L'!#REF!</definedName>
    <definedName name="BExVY1SV37DL5YU59HS4IG3VBCP4" localSheetId="6" hidden="1">'[3]AMI P &amp; L'!#REF!</definedName>
    <definedName name="BExVY1SV37DL5YU59HS4IG3VBCP4" localSheetId="1" hidden="1">'[3]AMI P &amp; L'!#REF!</definedName>
    <definedName name="BExVY1SV37DL5YU59HS4IG3VBCP4" localSheetId="12" hidden="1">'[3]AMI P &amp; L'!#REF!</definedName>
    <definedName name="BExVY1SV37DL5YU59HS4IG3VBCP4" localSheetId="4" hidden="1">'[3]AMI P &amp; L'!#REF!</definedName>
    <definedName name="BExVY1SV37DL5YU59HS4IG3VBCP4" localSheetId="13" hidden="1">'[3]AMI P &amp; L'!#REF!</definedName>
    <definedName name="BExVY1SV37DL5YU59HS4IG3VBCP4" localSheetId="18" hidden="1">'[3]AMI P &amp; L'!#REF!</definedName>
    <definedName name="BExVY1SV37DL5YU59HS4IG3VBCP4" hidden="1">'[3]AMI P &amp; L'!#REF!</definedName>
    <definedName name="BExVY3WFGJKSQA08UF9NCMST928Y" hidden="1">'[2]Reco Sheet for Fcast'!$F$7:$G$7</definedName>
    <definedName name="BExVY954UOEVQEIC5OFO4NEWVKAQ" hidden="1">'[2]Reco Sheet for Fcast'!$F$11:$G$11</definedName>
    <definedName name="BExVYH8GALJI83YRQSC210IEPVCS" hidden="1">'[2]Reco Sheet for Fcast'!$F$8:$G$8</definedName>
    <definedName name="BExVYHDYIV5397LC02V4FEP8VD6W" hidden="1">'[2]Reco Sheet for Fcast'!$I$10:$J$10</definedName>
    <definedName name="BExVYOVIZDA18YIQ0A30Q052PCAK" hidden="1">'[2]Reco Sheet for Fcast'!$H$2:$I$2</definedName>
    <definedName name="BExVYQIXPEM6J4JVP78BRHIC05PV" hidden="1">'[2]Reco Sheet for Fcast'!$F$8:$G$8</definedName>
    <definedName name="BExVYTYYVCWBF2IES4QCOV0426AZ" localSheetId="3" hidden="1">#REF!</definedName>
    <definedName name="BExVYTYYVCWBF2IES4QCOV0426AZ" localSheetId="10" hidden="1">#REF!</definedName>
    <definedName name="BExVYTYYVCWBF2IES4QCOV0426AZ" localSheetId="9" hidden="1">#REF!</definedName>
    <definedName name="BExVYTYYVCWBF2IES4QCOV0426AZ" localSheetId="14" hidden="1">#REF!</definedName>
    <definedName name="BExVYTYYVCWBF2IES4QCOV0426AZ" localSheetId="16" hidden="1">#REF!</definedName>
    <definedName name="BExVYTYYVCWBF2IES4QCOV0426AZ" localSheetId="5" hidden="1">#REF!</definedName>
    <definedName name="BExVYTYYVCWBF2IES4QCOV0426AZ" localSheetId="8" hidden="1">#REF!</definedName>
    <definedName name="BExVYTYYVCWBF2IES4QCOV0426AZ" localSheetId="17" hidden="1">#REF!</definedName>
    <definedName name="BExVYTYYVCWBF2IES4QCOV0426AZ" localSheetId="6" hidden="1">#REF!</definedName>
    <definedName name="BExVYTYYVCWBF2IES4QCOV0426AZ" localSheetId="1" hidden="1">#REF!</definedName>
    <definedName name="BExVYTYYVCWBF2IES4QCOV0426AZ" localSheetId="12" hidden="1">#REF!</definedName>
    <definedName name="BExVYTYYVCWBF2IES4QCOV0426AZ" localSheetId="4" hidden="1">#REF!</definedName>
    <definedName name="BExVYTYYVCWBF2IES4QCOV0426AZ" localSheetId="13" hidden="1">#REF!</definedName>
    <definedName name="BExVYTYYVCWBF2IES4QCOV0426AZ" localSheetId="18" hidden="1">#REF!</definedName>
    <definedName name="BExVYTYYVCWBF2IES4QCOV0426AZ" hidden="1">#REF!</definedName>
    <definedName name="BExVYVGWN7SONLVDH9WJ2F1JS264" hidden="1">'[2]Reco Sheet for Fcast'!$I$7:$J$7</definedName>
    <definedName name="BExVZ9EO732IK6MNMG17Y1EFTJQC" hidden="1">'[2]Reco Sheet for Fcast'!$F$8:$G$8</definedName>
    <definedName name="BExVZB1Y5J4UL2LKK0363EU7GIJ1" hidden="1">'[2]Reco Sheet for Fcast'!$F$7:$G$7</definedName>
    <definedName name="BExVZJQVO5LQ0BJH5JEN5NOBIAF6" localSheetId="3" hidden="1">'[3]AMI P &amp; L'!#REF!</definedName>
    <definedName name="BExVZJQVO5LQ0BJH5JEN5NOBIAF6" localSheetId="10" hidden="1">'[3]AMI P &amp; L'!#REF!</definedName>
    <definedName name="BExVZJQVO5LQ0BJH5JEN5NOBIAF6" localSheetId="9" hidden="1">'[3]AMI P &amp; L'!#REF!</definedName>
    <definedName name="BExVZJQVO5LQ0BJH5JEN5NOBIAF6" localSheetId="14" hidden="1">'[3]AMI P &amp; L'!#REF!</definedName>
    <definedName name="BExVZJQVO5LQ0BJH5JEN5NOBIAF6" localSheetId="16" hidden="1">'[3]AMI P &amp; L'!#REF!</definedName>
    <definedName name="BExVZJQVO5LQ0BJH5JEN5NOBIAF6" localSheetId="5" hidden="1">'[3]AMI P &amp; L'!#REF!</definedName>
    <definedName name="BExVZJQVO5LQ0BJH5JEN5NOBIAF6" localSheetId="8" hidden="1">'[3]AMI P &amp; L'!#REF!</definedName>
    <definedName name="BExVZJQVO5LQ0BJH5JEN5NOBIAF6" localSheetId="17" hidden="1">'[3]AMI P &amp; L'!#REF!</definedName>
    <definedName name="BExVZJQVO5LQ0BJH5JEN5NOBIAF6" localSheetId="6" hidden="1">'[3]AMI P &amp; L'!#REF!</definedName>
    <definedName name="BExVZJQVO5LQ0BJH5JEN5NOBIAF6" localSheetId="1" hidden="1">'[3]AMI P &amp; L'!#REF!</definedName>
    <definedName name="BExVZJQVO5LQ0BJH5JEN5NOBIAF6" localSheetId="12" hidden="1">'[3]AMI P &amp; L'!#REF!</definedName>
    <definedName name="BExVZJQVO5LQ0BJH5JEN5NOBIAF6" localSheetId="4" hidden="1">'[3]AMI P &amp; L'!#REF!</definedName>
    <definedName name="BExVZJQVO5LQ0BJH5JEN5NOBIAF6" localSheetId="13" hidden="1">'[3]AMI P &amp; L'!#REF!</definedName>
    <definedName name="BExVZJQVO5LQ0BJH5JEN5NOBIAF6" localSheetId="18" hidden="1">'[3]AMI P &amp; L'!#REF!</definedName>
    <definedName name="BExVZJQVO5LQ0BJH5JEN5NOBIAF6" hidden="1">'[3]AMI P &amp; L'!#REF!</definedName>
    <definedName name="BExVZNXWS91RD7NXV5NE2R3C8WW7" hidden="1">'[2]Reco Sheet for Fcast'!$I$8:$J$8</definedName>
    <definedName name="BExVZYQCU2I82W5UAYV4GQJ2JL8U" hidden="1">'[2]Reco Sheet for Fcast'!$J$2:$K$2</definedName>
    <definedName name="BExW02MMAYD9RIPXIGRXIWU01SWU" localSheetId="3" hidden="1">'[5]Capital orders'!#REF!</definedName>
    <definedName name="BExW02MMAYD9RIPXIGRXIWU01SWU" localSheetId="10" hidden="1">'[5]Capital orders'!#REF!</definedName>
    <definedName name="BExW02MMAYD9RIPXIGRXIWU01SWU" localSheetId="9" hidden="1">'[5]Capital orders'!#REF!</definedName>
    <definedName name="BExW02MMAYD9RIPXIGRXIWU01SWU" localSheetId="14" hidden="1">'[5]Capital orders'!#REF!</definedName>
    <definedName name="BExW02MMAYD9RIPXIGRXIWU01SWU" localSheetId="16" hidden="1">'[5]Capital orders'!#REF!</definedName>
    <definedName name="BExW02MMAYD9RIPXIGRXIWU01SWU" localSheetId="5" hidden="1">'[5]Capital orders'!#REF!</definedName>
    <definedName name="BExW02MMAYD9RIPXIGRXIWU01SWU" localSheetId="8" hidden="1">'[5]Capital orders'!#REF!</definedName>
    <definedName name="BExW02MMAYD9RIPXIGRXIWU01SWU" localSheetId="17" hidden="1">'[5]Capital orders'!#REF!</definedName>
    <definedName name="BExW02MMAYD9RIPXIGRXIWU01SWU" localSheetId="6" hidden="1">'[5]Capital orders'!#REF!</definedName>
    <definedName name="BExW02MMAYD9RIPXIGRXIWU01SWU" localSheetId="1" hidden="1">'[5]Capital orders'!#REF!</definedName>
    <definedName name="BExW02MMAYD9RIPXIGRXIWU01SWU" localSheetId="12" hidden="1">'[5]Capital orders'!#REF!</definedName>
    <definedName name="BExW02MMAYD9RIPXIGRXIWU01SWU" localSheetId="4" hidden="1">'[5]Capital orders'!#REF!</definedName>
    <definedName name="BExW02MMAYD9RIPXIGRXIWU01SWU" localSheetId="13" hidden="1">'[5]Capital orders'!#REF!</definedName>
    <definedName name="BExW02MMAYD9RIPXIGRXIWU01SWU" localSheetId="18" hidden="1">'[5]Capital orders'!#REF!</definedName>
    <definedName name="BExW02MMAYD9RIPXIGRXIWU01SWU" hidden="1">'[5]Capital orders'!#REF!</definedName>
    <definedName name="BExW0386REQRCQCVT9BCX80UPTRY" hidden="1">'[2]Reco Sheet for Fcast'!$K$2</definedName>
    <definedName name="BExW0CIOA9SK0V6OKKWTZOS8F5C5" hidden="1">'[4]Bud Mth'!$I$6:$J$6</definedName>
    <definedName name="BExW0FYP4WXY71CYUG40SUBG9UWU" hidden="1">'[2]Reco Sheet for Fcast'!$H$2:$I$2</definedName>
    <definedName name="BExW0RI61B4VV0ARXTFVBAWRA1C5" hidden="1">'[2]Reco Sheet for Fcast'!$F$9:$G$9</definedName>
    <definedName name="BExW1BVUYQTKMOR56MW7RVRX4L1L" hidden="1">'[2]Reco Sheet for Fcast'!$F$15</definedName>
    <definedName name="BExW1D8ARQ40LJ1AAM6R5SHDDYEX" localSheetId="3" hidden="1">#REF!</definedName>
    <definedName name="BExW1D8ARQ40LJ1AAM6R5SHDDYEX" localSheetId="10" hidden="1">#REF!</definedName>
    <definedName name="BExW1D8ARQ40LJ1AAM6R5SHDDYEX" localSheetId="9" hidden="1">#REF!</definedName>
    <definedName name="BExW1D8ARQ40LJ1AAM6R5SHDDYEX" localSheetId="14" hidden="1">#REF!</definedName>
    <definedName name="BExW1D8ARQ40LJ1AAM6R5SHDDYEX" localSheetId="16" hidden="1">#REF!</definedName>
    <definedName name="BExW1D8ARQ40LJ1AAM6R5SHDDYEX" localSheetId="5" hidden="1">#REF!</definedName>
    <definedName name="BExW1D8ARQ40LJ1AAM6R5SHDDYEX" localSheetId="8" hidden="1">#REF!</definedName>
    <definedName name="BExW1D8ARQ40LJ1AAM6R5SHDDYEX" localSheetId="17" hidden="1">#REF!</definedName>
    <definedName name="BExW1D8ARQ40LJ1AAM6R5SHDDYEX" localSheetId="6" hidden="1">#REF!</definedName>
    <definedName name="BExW1D8ARQ40LJ1AAM6R5SHDDYEX" localSheetId="1" hidden="1">#REF!</definedName>
    <definedName name="BExW1D8ARQ40LJ1AAM6R5SHDDYEX" localSheetId="12" hidden="1">#REF!</definedName>
    <definedName name="BExW1D8ARQ40LJ1AAM6R5SHDDYEX" localSheetId="4" hidden="1">#REF!</definedName>
    <definedName name="BExW1D8ARQ40LJ1AAM6R5SHDDYEX" localSheetId="13" hidden="1">#REF!</definedName>
    <definedName name="BExW1D8ARQ40LJ1AAM6R5SHDDYEX" localSheetId="18" hidden="1">#REF!</definedName>
    <definedName name="BExW1D8ARQ40LJ1AAM6R5SHDDYEX" hidden="1">#REF!</definedName>
    <definedName name="BExW1F1220628FOMTW5UAATHRJHK" hidden="1">'[2]Reco Sheet for Fcast'!$F$8:$G$8</definedName>
    <definedName name="BExW1RX03DZ35EAWTOIKB7PS5VV7" localSheetId="3" hidden="1">#REF!</definedName>
    <definedName name="BExW1RX03DZ35EAWTOIKB7PS5VV7" localSheetId="10" hidden="1">#REF!</definedName>
    <definedName name="BExW1RX03DZ35EAWTOIKB7PS5VV7" localSheetId="9" hidden="1">#REF!</definedName>
    <definedName name="BExW1RX03DZ35EAWTOIKB7PS5VV7" localSheetId="14" hidden="1">#REF!</definedName>
    <definedName name="BExW1RX03DZ35EAWTOIKB7PS5VV7" localSheetId="16" hidden="1">#REF!</definedName>
    <definedName name="BExW1RX03DZ35EAWTOIKB7PS5VV7" localSheetId="5" hidden="1">#REF!</definedName>
    <definedName name="BExW1RX03DZ35EAWTOIKB7PS5VV7" localSheetId="8" hidden="1">#REF!</definedName>
    <definedName name="BExW1RX03DZ35EAWTOIKB7PS5VV7" localSheetId="17" hidden="1">#REF!</definedName>
    <definedName name="BExW1RX03DZ35EAWTOIKB7PS5VV7" localSheetId="6" hidden="1">#REF!</definedName>
    <definedName name="BExW1RX03DZ35EAWTOIKB7PS5VV7" localSheetId="1" hidden="1">#REF!</definedName>
    <definedName name="BExW1RX03DZ35EAWTOIKB7PS5VV7" localSheetId="12" hidden="1">#REF!</definedName>
    <definedName name="BExW1RX03DZ35EAWTOIKB7PS5VV7" localSheetId="4" hidden="1">#REF!</definedName>
    <definedName name="BExW1RX03DZ35EAWTOIKB7PS5VV7" localSheetId="13" hidden="1">#REF!</definedName>
    <definedName name="BExW1RX03DZ35EAWTOIKB7PS5VV7" localSheetId="18" hidden="1">#REF!</definedName>
    <definedName name="BExW1RX03DZ35EAWTOIKB7PS5VV7" hidden="1">#REF!</definedName>
    <definedName name="BExW1TKA0Z9OP2DTG50GZR5EG8C7" hidden="1">'[2]Reco Sheet for Fcast'!$K$2</definedName>
    <definedName name="BExW1U0JLKQ094DW5MMOI8UHO09V" hidden="1">'[2]Reco Sheet for Fcast'!$I$8:$J$8</definedName>
    <definedName name="BExW283NP9D366XFPXLGSCI5UB0L" hidden="1">'[2]Reco Sheet for Fcast'!$F$6:$G$6</definedName>
    <definedName name="BExW2H3C8WJSBW5FGTFKVDVJC4CL" hidden="1">'[2]Reco Sheet for Fcast'!$I$7:$J$7</definedName>
    <definedName name="BExW2MSCKPGF5K3I7TL4KF5ISUOL" hidden="1">'[2]Reco Sheet for Fcast'!$F$15</definedName>
    <definedName name="BExW2NJ8EILHC8GHK3EOST8J05U0" hidden="1">'[2]Reco Sheet for Fcast'!$I$8:$J$8</definedName>
    <definedName name="BExW2SMO90FU9W8DVVES6Q4E6BZR" hidden="1">'[2]Reco Sheet for Fcast'!$F$6:$G$6</definedName>
    <definedName name="BExW2X4IJSLQHE9FU2QSU9ICGNU1" localSheetId="3" hidden="1">#REF!</definedName>
    <definedName name="BExW2X4IJSLQHE9FU2QSU9ICGNU1" localSheetId="10" hidden="1">#REF!</definedName>
    <definedName name="BExW2X4IJSLQHE9FU2QSU9ICGNU1" localSheetId="9" hidden="1">#REF!</definedName>
    <definedName name="BExW2X4IJSLQHE9FU2QSU9ICGNU1" localSheetId="14" hidden="1">#REF!</definedName>
    <definedName name="BExW2X4IJSLQHE9FU2QSU9ICGNU1" localSheetId="16" hidden="1">#REF!</definedName>
    <definedName name="BExW2X4IJSLQHE9FU2QSU9ICGNU1" localSheetId="5" hidden="1">#REF!</definedName>
    <definedName name="BExW2X4IJSLQHE9FU2QSU9ICGNU1" localSheetId="8" hidden="1">#REF!</definedName>
    <definedName name="BExW2X4IJSLQHE9FU2QSU9ICGNU1" localSheetId="17" hidden="1">#REF!</definedName>
    <definedName name="BExW2X4IJSLQHE9FU2QSU9ICGNU1" localSheetId="6" hidden="1">#REF!</definedName>
    <definedName name="BExW2X4IJSLQHE9FU2QSU9ICGNU1" localSheetId="1" hidden="1">#REF!</definedName>
    <definedName name="BExW2X4IJSLQHE9FU2QSU9ICGNU1" localSheetId="12" hidden="1">#REF!</definedName>
    <definedName name="BExW2X4IJSLQHE9FU2QSU9ICGNU1" localSheetId="4" hidden="1">#REF!</definedName>
    <definedName name="BExW2X4IJSLQHE9FU2QSU9ICGNU1" localSheetId="13" hidden="1">#REF!</definedName>
    <definedName name="BExW2X4IJSLQHE9FU2QSU9ICGNU1" localSheetId="18" hidden="1">#REF!</definedName>
    <definedName name="BExW2X4IJSLQHE9FU2QSU9ICGNU1" hidden="1">#REF!</definedName>
    <definedName name="BExW2ZITSE40OUTU5LH01FV5JEA3" localSheetId="3" hidden="1">'[3]AMI P &amp; L'!#REF!</definedName>
    <definedName name="BExW2ZITSE40OUTU5LH01FV5JEA3" localSheetId="10" hidden="1">'[3]AMI P &amp; L'!#REF!</definedName>
    <definedName name="BExW2ZITSE40OUTU5LH01FV5JEA3" localSheetId="9" hidden="1">'[3]AMI P &amp; L'!#REF!</definedName>
    <definedName name="BExW2ZITSE40OUTU5LH01FV5JEA3" localSheetId="14" hidden="1">'[3]AMI P &amp; L'!#REF!</definedName>
    <definedName name="BExW2ZITSE40OUTU5LH01FV5JEA3" localSheetId="16" hidden="1">'[3]AMI P &amp; L'!#REF!</definedName>
    <definedName name="BExW2ZITSE40OUTU5LH01FV5JEA3" localSheetId="5" hidden="1">'[3]AMI P &amp; L'!#REF!</definedName>
    <definedName name="BExW2ZITSE40OUTU5LH01FV5JEA3" localSheetId="8" hidden="1">'[3]AMI P &amp; L'!#REF!</definedName>
    <definedName name="BExW2ZITSE40OUTU5LH01FV5JEA3" localSheetId="17" hidden="1">'[3]AMI P &amp; L'!#REF!</definedName>
    <definedName name="BExW2ZITSE40OUTU5LH01FV5JEA3" localSheetId="6" hidden="1">'[3]AMI P &amp; L'!#REF!</definedName>
    <definedName name="BExW2ZITSE40OUTU5LH01FV5JEA3" localSheetId="1" hidden="1">'[3]AMI P &amp; L'!#REF!</definedName>
    <definedName name="BExW2ZITSE40OUTU5LH01FV5JEA3" localSheetId="12" hidden="1">'[3]AMI P &amp; L'!#REF!</definedName>
    <definedName name="BExW2ZITSE40OUTU5LH01FV5JEA3" localSheetId="4" hidden="1">'[3]AMI P &amp; L'!#REF!</definedName>
    <definedName name="BExW2ZITSE40OUTU5LH01FV5JEA3" localSheetId="13" hidden="1">'[3]AMI P &amp; L'!#REF!</definedName>
    <definedName name="BExW2ZITSE40OUTU5LH01FV5JEA3" localSheetId="18" hidden="1">'[3]AMI P &amp; L'!#REF!</definedName>
    <definedName name="BExW2ZITSE40OUTU5LH01FV5JEA3" hidden="1">'[3]AMI P &amp; L'!#REF!</definedName>
    <definedName name="BExW36V9N91OHCUMGWJQL3I5P4JK" hidden="1">'[2]Reco Sheet for Fcast'!$F$15</definedName>
    <definedName name="BExW3E7HW3NMLQEPIHSOP33UGJEC" hidden="1">'[4]Bud Mth'!$E$1</definedName>
    <definedName name="BExW3EIBA1J9Q9NA9VCGZGRS8WV7" hidden="1">'[2]Reco Sheet for Fcast'!$F$9:$G$9</definedName>
    <definedName name="BExW3FEO8FI8N6AGQKYEG4SQVJWB" hidden="1">'[2]Reco Sheet for Fcast'!$K$2</definedName>
    <definedName name="BExW3GB28STOMJUSZEIA7YKYNS4Y" hidden="1">'[2]Reco Sheet for Fcast'!$H$2:$I$2</definedName>
    <definedName name="BExW3T1K638HT5E0Y8MMK108P5JT" hidden="1">'[2]Reco Sheet for Fcast'!$F$6:$G$6</definedName>
    <definedName name="BExW4217ZHL9VO39POSTJOD090WU" hidden="1">'[2]Reco Sheet for Fcast'!$F$6:$G$6</definedName>
    <definedName name="BExW44KVCR3RB81KUPAYDCBUJSBB" localSheetId="3" hidden="1">#REF!</definedName>
    <definedName name="BExW44KVCR3RB81KUPAYDCBUJSBB" localSheetId="10" hidden="1">#REF!</definedName>
    <definedName name="BExW44KVCR3RB81KUPAYDCBUJSBB" localSheetId="9" hidden="1">#REF!</definedName>
    <definedName name="BExW44KVCR3RB81KUPAYDCBUJSBB" localSheetId="14" hidden="1">#REF!</definedName>
    <definedName name="BExW44KVCR3RB81KUPAYDCBUJSBB" localSheetId="16" hidden="1">#REF!</definedName>
    <definedName name="BExW44KVCR3RB81KUPAYDCBUJSBB" localSheetId="5" hidden="1">#REF!</definedName>
    <definedName name="BExW44KVCR3RB81KUPAYDCBUJSBB" localSheetId="8" hidden="1">#REF!</definedName>
    <definedName name="BExW44KVCR3RB81KUPAYDCBUJSBB" localSheetId="17" hidden="1">#REF!</definedName>
    <definedName name="BExW44KVCR3RB81KUPAYDCBUJSBB" localSheetId="6" hidden="1">#REF!</definedName>
    <definedName name="BExW44KVCR3RB81KUPAYDCBUJSBB" localSheetId="1" hidden="1">#REF!</definedName>
    <definedName name="BExW44KVCR3RB81KUPAYDCBUJSBB" localSheetId="12" hidden="1">#REF!</definedName>
    <definedName name="BExW44KVCR3RB81KUPAYDCBUJSBB" localSheetId="4" hidden="1">#REF!</definedName>
    <definedName name="BExW44KVCR3RB81KUPAYDCBUJSBB" localSheetId="13" hidden="1">#REF!</definedName>
    <definedName name="BExW44KVCR3RB81KUPAYDCBUJSBB" localSheetId="18" hidden="1">#REF!</definedName>
    <definedName name="BExW44KVCR3RB81KUPAYDCBUJSBB" hidden="1">#REF!</definedName>
    <definedName name="BExW4GPW71EBF8XPS2QGVQHBCDX3" hidden="1">'[2]Reco Sheet for Fcast'!$H$2:$I$2</definedName>
    <definedName name="BExW4JKC5837JBPCOJV337ZVYYY3" hidden="1">'[2]Reco Sheet for Fcast'!$G$2</definedName>
    <definedName name="BExW4QR9FV9MP5K610THBSM51RYO" hidden="1">'[2]Reco Sheet for Fcast'!$H$2:$I$2</definedName>
    <definedName name="BExW4Z029R9E19ZENN3WEA3VDAD1" hidden="1">'[2]Reco Sheet for Fcast'!$G$2</definedName>
    <definedName name="BExW4ZLNV6FJGQP2WOU4NKG3GNYO" localSheetId="3" hidden="1">#REF!</definedName>
    <definedName name="BExW4ZLNV6FJGQP2WOU4NKG3GNYO" localSheetId="10" hidden="1">#REF!</definedName>
    <definedName name="BExW4ZLNV6FJGQP2WOU4NKG3GNYO" localSheetId="9" hidden="1">#REF!</definedName>
    <definedName name="BExW4ZLNV6FJGQP2WOU4NKG3GNYO" localSheetId="14" hidden="1">#REF!</definedName>
    <definedName name="BExW4ZLNV6FJGQP2WOU4NKG3GNYO" localSheetId="16" hidden="1">#REF!</definedName>
    <definedName name="BExW4ZLNV6FJGQP2WOU4NKG3GNYO" localSheetId="5" hidden="1">#REF!</definedName>
    <definedName name="BExW4ZLNV6FJGQP2WOU4NKG3GNYO" localSheetId="8" hidden="1">#REF!</definedName>
    <definedName name="BExW4ZLNV6FJGQP2WOU4NKG3GNYO" localSheetId="17" hidden="1">#REF!</definedName>
    <definedName name="BExW4ZLNV6FJGQP2WOU4NKG3GNYO" localSheetId="6" hidden="1">#REF!</definedName>
    <definedName name="BExW4ZLNV6FJGQP2WOU4NKG3GNYO" localSheetId="1" hidden="1">#REF!</definedName>
    <definedName name="BExW4ZLNV6FJGQP2WOU4NKG3GNYO" localSheetId="12" hidden="1">#REF!</definedName>
    <definedName name="BExW4ZLNV6FJGQP2WOU4NKG3GNYO" localSheetId="4" hidden="1">#REF!</definedName>
    <definedName name="BExW4ZLNV6FJGQP2WOU4NKG3GNYO" localSheetId="13" hidden="1">#REF!</definedName>
    <definedName name="BExW4ZLNV6FJGQP2WOU4NKG3GNYO" localSheetId="18" hidden="1">#REF!</definedName>
    <definedName name="BExW4ZLNV6FJGQP2WOU4NKG3GNYO" hidden="1">#REF!</definedName>
    <definedName name="BExW57U9T36MHXWXN8J2YD6F0KWK" localSheetId="3" hidden="1">#REF!</definedName>
    <definedName name="BExW57U9T36MHXWXN8J2YD6F0KWK" localSheetId="10" hidden="1">#REF!</definedName>
    <definedName name="BExW57U9T36MHXWXN8J2YD6F0KWK" localSheetId="9" hidden="1">#REF!</definedName>
    <definedName name="BExW57U9T36MHXWXN8J2YD6F0KWK" localSheetId="14" hidden="1">#REF!</definedName>
    <definedName name="BExW57U9T36MHXWXN8J2YD6F0KWK" localSheetId="16" hidden="1">#REF!</definedName>
    <definedName name="BExW57U9T36MHXWXN8J2YD6F0KWK" localSheetId="5" hidden="1">#REF!</definedName>
    <definedName name="BExW57U9T36MHXWXN8J2YD6F0KWK" localSheetId="8" hidden="1">#REF!</definedName>
    <definedName name="BExW57U9T36MHXWXN8J2YD6F0KWK" localSheetId="17" hidden="1">#REF!</definedName>
    <definedName name="BExW57U9T36MHXWXN8J2YD6F0KWK" localSheetId="6" hidden="1">#REF!</definedName>
    <definedName name="BExW57U9T36MHXWXN8J2YD6F0KWK" localSheetId="1" hidden="1">#REF!</definedName>
    <definedName name="BExW57U9T36MHXWXN8J2YD6F0KWK" localSheetId="12" hidden="1">#REF!</definedName>
    <definedName name="BExW57U9T36MHXWXN8J2YD6F0KWK" localSheetId="4" hidden="1">#REF!</definedName>
    <definedName name="BExW57U9T36MHXWXN8J2YD6F0KWK" localSheetId="13" hidden="1">#REF!</definedName>
    <definedName name="BExW57U9T36MHXWXN8J2YD6F0KWK" localSheetId="18" hidden="1">#REF!</definedName>
    <definedName name="BExW57U9T36MHXWXN8J2YD6F0KWK" hidden="1">#REF!</definedName>
    <definedName name="BExW5AZNT6IAZGNF2C879ODHY1B8" hidden="1">'[2]Reco Sheet for Fcast'!$F$11:$G$11</definedName>
    <definedName name="BExW5FMU99PBR9I4QY9LWERMXPCD" hidden="1">'[4]Bud Mth'!$J$2:$K$2</definedName>
    <definedName name="BExW5W49QO947ET3384SKBE3YCX3" localSheetId="3" hidden="1">#REF!</definedName>
    <definedName name="BExW5W49QO947ET3384SKBE3YCX3" localSheetId="10" hidden="1">#REF!</definedName>
    <definedName name="BExW5W49QO947ET3384SKBE3YCX3" localSheetId="9" hidden="1">#REF!</definedName>
    <definedName name="BExW5W49QO947ET3384SKBE3YCX3" localSheetId="14" hidden="1">#REF!</definedName>
    <definedName name="BExW5W49QO947ET3384SKBE3YCX3" localSheetId="16" hidden="1">#REF!</definedName>
    <definedName name="BExW5W49QO947ET3384SKBE3YCX3" localSheetId="5" hidden="1">#REF!</definedName>
    <definedName name="BExW5W49QO947ET3384SKBE3YCX3" localSheetId="8" hidden="1">#REF!</definedName>
    <definedName name="BExW5W49QO947ET3384SKBE3YCX3" localSheetId="17" hidden="1">#REF!</definedName>
    <definedName name="BExW5W49QO947ET3384SKBE3YCX3" localSheetId="6" hidden="1">#REF!</definedName>
    <definedName name="BExW5W49QO947ET3384SKBE3YCX3" localSheetId="1" hidden="1">#REF!</definedName>
    <definedName name="BExW5W49QO947ET3384SKBE3YCX3" localSheetId="12" hidden="1">#REF!</definedName>
    <definedName name="BExW5W49QO947ET3384SKBE3YCX3" localSheetId="4" hidden="1">#REF!</definedName>
    <definedName name="BExW5W49QO947ET3384SKBE3YCX3" localSheetId="13" hidden="1">#REF!</definedName>
    <definedName name="BExW5W49QO947ET3384SKBE3YCX3" localSheetId="18" hidden="1">#REF!</definedName>
    <definedName name="BExW5W49QO947ET3384SKBE3YCX3" hidden="1">#REF!</definedName>
    <definedName name="BExW5WPU27WD4NWZOT0ZEJIDLX5J" hidden="1">'[2]Reco Sheet for Fcast'!$I$6:$J$6</definedName>
    <definedName name="BExW660AV1TUV2XNUPD65RZR3QOO" hidden="1">'[2]Reco Sheet for Fcast'!$F$9:$G$9</definedName>
    <definedName name="BExW66LVVZK656PQY1257QMHP2AY" localSheetId="3" hidden="1">'[3]AMI P &amp; L'!#REF!</definedName>
    <definedName name="BExW66LVVZK656PQY1257QMHP2AY" localSheetId="10" hidden="1">'[3]AMI P &amp; L'!#REF!</definedName>
    <definedName name="BExW66LVVZK656PQY1257QMHP2AY" localSheetId="9" hidden="1">'[3]AMI P &amp; L'!#REF!</definedName>
    <definedName name="BExW66LVVZK656PQY1257QMHP2AY" localSheetId="14" hidden="1">'[3]AMI P &amp; L'!#REF!</definedName>
    <definedName name="BExW66LVVZK656PQY1257QMHP2AY" localSheetId="16" hidden="1">'[3]AMI P &amp; L'!#REF!</definedName>
    <definedName name="BExW66LVVZK656PQY1257QMHP2AY" localSheetId="5" hidden="1">'[3]AMI P &amp; L'!#REF!</definedName>
    <definedName name="BExW66LVVZK656PQY1257QMHP2AY" localSheetId="8" hidden="1">'[3]AMI P &amp; L'!#REF!</definedName>
    <definedName name="BExW66LVVZK656PQY1257QMHP2AY" localSheetId="17" hidden="1">'[3]AMI P &amp; L'!#REF!</definedName>
    <definedName name="BExW66LVVZK656PQY1257QMHP2AY" localSheetId="6" hidden="1">'[3]AMI P &amp; L'!#REF!</definedName>
    <definedName name="BExW66LVVZK656PQY1257QMHP2AY" localSheetId="1" hidden="1">'[3]AMI P &amp; L'!#REF!</definedName>
    <definedName name="BExW66LVVZK656PQY1257QMHP2AY" localSheetId="12" hidden="1">'[3]AMI P &amp; L'!#REF!</definedName>
    <definedName name="BExW66LVVZK656PQY1257QMHP2AY" localSheetId="4" hidden="1">'[3]AMI P &amp; L'!#REF!</definedName>
    <definedName name="BExW66LVVZK656PQY1257QMHP2AY" localSheetId="13" hidden="1">'[3]AMI P &amp; L'!#REF!</definedName>
    <definedName name="BExW66LVVZK656PQY1257QMHP2AY" localSheetId="18" hidden="1">'[3]AMI P &amp; L'!#REF!</definedName>
    <definedName name="BExW66LVVZK656PQY1257QMHP2AY" hidden="1">'[3]AMI P &amp; L'!#REF!</definedName>
    <definedName name="BExW6AY8KWN3C31NX1MZHXBFTSK7" localSheetId="3" hidden="1">#REF!</definedName>
    <definedName name="BExW6AY8KWN3C31NX1MZHXBFTSK7" localSheetId="10" hidden="1">#REF!</definedName>
    <definedName name="BExW6AY8KWN3C31NX1MZHXBFTSK7" localSheetId="9" hidden="1">#REF!</definedName>
    <definedName name="BExW6AY8KWN3C31NX1MZHXBFTSK7" localSheetId="14" hidden="1">#REF!</definedName>
    <definedName name="BExW6AY8KWN3C31NX1MZHXBFTSK7" localSheetId="16" hidden="1">#REF!</definedName>
    <definedName name="BExW6AY8KWN3C31NX1MZHXBFTSK7" localSheetId="5" hidden="1">#REF!</definedName>
    <definedName name="BExW6AY8KWN3C31NX1MZHXBFTSK7" localSheetId="8" hidden="1">#REF!</definedName>
    <definedName name="BExW6AY8KWN3C31NX1MZHXBFTSK7" localSheetId="17" hidden="1">#REF!</definedName>
    <definedName name="BExW6AY8KWN3C31NX1MZHXBFTSK7" localSheetId="6" hidden="1">#REF!</definedName>
    <definedName name="BExW6AY8KWN3C31NX1MZHXBFTSK7" localSheetId="1" hidden="1">#REF!</definedName>
    <definedName name="BExW6AY8KWN3C31NX1MZHXBFTSK7" localSheetId="12" hidden="1">#REF!</definedName>
    <definedName name="BExW6AY8KWN3C31NX1MZHXBFTSK7" localSheetId="4" hidden="1">#REF!</definedName>
    <definedName name="BExW6AY8KWN3C31NX1MZHXBFTSK7" localSheetId="13" hidden="1">#REF!</definedName>
    <definedName name="BExW6AY8KWN3C31NX1MZHXBFTSK7" localSheetId="18" hidden="1">#REF!</definedName>
    <definedName name="BExW6AY8KWN3C31NX1MZHXBFTSK7" hidden="1">#REF!</definedName>
    <definedName name="BExW6EJPHAP1TWT380AZLXNHR22P" hidden="1">'[2]Reco Sheet for Fcast'!$I$7:$J$7</definedName>
    <definedName name="BExW6G1PJ38H10DVLL8WPQ736OEB" hidden="1">'[2]Reco Sheet for Fcast'!$I$6:$J$6</definedName>
    <definedName name="BExW75OA5AS517IHUYDHRJXDDOWS" hidden="1">'[2]Reco Sheet for Fcast'!$J$2:$K$2</definedName>
    <definedName name="BExW787XKP4YCU38PAK9CUFFZ8FB" localSheetId="3" hidden="1">#REF!</definedName>
    <definedName name="BExW787XKP4YCU38PAK9CUFFZ8FB" localSheetId="10" hidden="1">#REF!</definedName>
    <definedName name="BExW787XKP4YCU38PAK9CUFFZ8FB" localSheetId="9" hidden="1">#REF!</definedName>
    <definedName name="BExW787XKP4YCU38PAK9CUFFZ8FB" localSheetId="14" hidden="1">#REF!</definedName>
    <definedName name="BExW787XKP4YCU38PAK9CUFFZ8FB" localSheetId="16" hidden="1">#REF!</definedName>
    <definedName name="BExW787XKP4YCU38PAK9CUFFZ8FB" localSheetId="5" hidden="1">#REF!</definedName>
    <definedName name="BExW787XKP4YCU38PAK9CUFFZ8FB" localSheetId="8" hidden="1">#REF!</definedName>
    <definedName name="BExW787XKP4YCU38PAK9CUFFZ8FB" localSheetId="17" hidden="1">#REF!</definedName>
    <definedName name="BExW787XKP4YCU38PAK9CUFFZ8FB" localSheetId="6" hidden="1">#REF!</definedName>
    <definedName name="BExW787XKP4YCU38PAK9CUFFZ8FB" localSheetId="1" hidden="1">#REF!</definedName>
    <definedName name="BExW787XKP4YCU38PAK9CUFFZ8FB" localSheetId="12" hidden="1">#REF!</definedName>
    <definedName name="BExW787XKP4YCU38PAK9CUFFZ8FB" localSheetId="4" hidden="1">#REF!</definedName>
    <definedName name="BExW787XKP4YCU38PAK9CUFFZ8FB" localSheetId="13" hidden="1">#REF!</definedName>
    <definedName name="BExW787XKP4YCU38PAK9CUFFZ8FB" localSheetId="18" hidden="1">#REF!</definedName>
    <definedName name="BExW787XKP4YCU38PAK9CUFFZ8FB" hidden="1">#REF!</definedName>
    <definedName name="BExW794A74Z5F2K8LVQLD6VSKXUE" hidden="1">'[2]Reco Sheet for Fcast'!$F$8:$G$8</definedName>
    <definedName name="BExW7H7MHCUHD1MA5VUKYPO21U2I" localSheetId="3" hidden="1">#REF!</definedName>
    <definedName name="BExW7H7MHCUHD1MA5VUKYPO21U2I" localSheetId="10" hidden="1">#REF!</definedName>
    <definedName name="BExW7H7MHCUHD1MA5VUKYPO21U2I" localSheetId="9" hidden="1">#REF!</definedName>
    <definedName name="BExW7H7MHCUHD1MA5VUKYPO21U2I" localSheetId="14" hidden="1">#REF!</definedName>
    <definedName name="BExW7H7MHCUHD1MA5VUKYPO21U2I" localSheetId="16" hidden="1">#REF!</definedName>
    <definedName name="BExW7H7MHCUHD1MA5VUKYPO21U2I" localSheetId="5" hidden="1">#REF!</definedName>
    <definedName name="BExW7H7MHCUHD1MA5VUKYPO21U2I" localSheetId="8" hidden="1">#REF!</definedName>
    <definedName name="BExW7H7MHCUHD1MA5VUKYPO21U2I" localSheetId="17" hidden="1">#REF!</definedName>
    <definedName name="BExW7H7MHCUHD1MA5VUKYPO21U2I" localSheetId="6" hidden="1">#REF!</definedName>
    <definedName name="BExW7H7MHCUHD1MA5VUKYPO21U2I" localSheetId="1" hidden="1">#REF!</definedName>
    <definedName name="BExW7H7MHCUHD1MA5VUKYPO21U2I" localSheetId="12" hidden="1">#REF!</definedName>
    <definedName name="BExW7H7MHCUHD1MA5VUKYPO21U2I" localSheetId="4" hidden="1">#REF!</definedName>
    <definedName name="BExW7H7MHCUHD1MA5VUKYPO21U2I" localSheetId="13" hidden="1">#REF!</definedName>
    <definedName name="BExW7H7MHCUHD1MA5VUKYPO21U2I" localSheetId="18" hidden="1">#REF!</definedName>
    <definedName name="BExW7H7MHCUHD1MA5VUKYPO21U2I" hidden="1">#REF!</definedName>
    <definedName name="BExW7O3S5FIOKIM535S9J7PKA52A" localSheetId="3" hidden="1">#REF!</definedName>
    <definedName name="BExW7O3S5FIOKIM535S9J7PKA52A" localSheetId="10" hidden="1">#REF!</definedName>
    <definedName name="BExW7O3S5FIOKIM535S9J7PKA52A" localSheetId="9" hidden="1">#REF!</definedName>
    <definedName name="BExW7O3S5FIOKIM535S9J7PKA52A" localSheetId="14" hidden="1">#REF!</definedName>
    <definedName name="BExW7O3S5FIOKIM535S9J7PKA52A" localSheetId="16" hidden="1">#REF!</definedName>
    <definedName name="BExW7O3S5FIOKIM535S9J7PKA52A" localSheetId="5" hidden="1">#REF!</definedName>
    <definedName name="BExW7O3S5FIOKIM535S9J7PKA52A" localSheetId="8" hidden="1">#REF!</definedName>
    <definedName name="BExW7O3S5FIOKIM535S9J7PKA52A" localSheetId="17" hidden="1">#REF!</definedName>
    <definedName name="BExW7O3S5FIOKIM535S9J7PKA52A" localSheetId="6" hidden="1">#REF!</definedName>
    <definedName name="BExW7O3S5FIOKIM535S9J7PKA52A" localSheetId="1" hidden="1">#REF!</definedName>
    <definedName name="BExW7O3S5FIOKIM535S9J7PKA52A" localSheetId="12" hidden="1">#REF!</definedName>
    <definedName name="BExW7O3S5FIOKIM535S9J7PKA52A" localSheetId="4" hidden="1">#REF!</definedName>
    <definedName name="BExW7O3S5FIOKIM535S9J7PKA52A" localSheetId="13" hidden="1">#REF!</definedName>
    <definedName name="BExW7O3S5FIOKIM535S9J7PKA52A" localSheetId="18" hidden="1">#REF!</definedName>
    <definedName name="BExW7O3S5FIOKIM535S9J7PKA52A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3" hidden="1">#REF!</definedName>
    <definedName name="BExW8AFIEPGHQDY6PZGJPQ7YFTB1" localSheetId="10" hidden="1">#REF!</definedName>
    <definedName name="BExW8AFIEPGHQDY6PZGJPQ7YFTB1" localSheetId="9" hidden="1">#REF!</definedName>
    <definedName name="BExW8AFIEPGHQDY6PZGJPQ7YFTB1" localSheetId="14" hidden="1">#REF!</definedName>
    <definedName name="BExW8AFIEPGHQDY6PZGJPQ7YFTB1" localSheetId="16" hidden="1">#REF!</definedName>
    <definedName name="BExW8AFIEPGHQDY6PZGJPQ7YFTB1" localSheetId="5" hidden="1">#REF!</definedName>
    <definedName name="BExW8AFIEPGHQDY6PZGJPQ7YFTB1" localSheetId="8" hidden="1">#REF!</definedName>
    <definedName name="BExW8AFIEPGHQDY6PZGJPQ7YFTB1" localSheetId="17" hidden="1">#REF!</definedName>
    <definedName name="BExW8AFIEPGHQDY6PZGJPQ7YFTB1" localSheetId="6" hidden="1">#REF!</definedName>
    <definedName name="BExW8AFIEPGHQDY6PZGJPQ7YFTB1" localSheetId="1" hidden="1">#REF!</definedName>
    <definedName name="BExW8AFIEPGHQDY6PZGJPQ7YFTB1" localSheetId="12" hidden="1">#REF!</definedName>
    <definedName name="BExW8AFIEPGHQDY6PZGJPQ7YFTB1" localSheetId="4" hidden="1">#REF!</definedName>
    <definedName name="BExW8AFIEPGHQDY6PZGJPQ7YFTB1" localSheetId="13" hidden="1">#REF!</definedName>
    <definedName name="BExW8AFIEPGHQDY6PZGJPQ7YFTB1" localSheetId="18" hidden="1">#REF!</definedName>
    <definedName name="BExW8AFIEPGHQDY6PZGJPQ7YFTB1" hidden="1">#REF!</definedName>
    <definedName name="BExW8K0SSIPSKBVP06IJ71600HJZ" hidden="1">'[2]Reco Sheet for Fcast'!$H$2:$I$2</definedName>
    <definedName name="BExW8T0GVY3ZYO4ACSBLHS8SH895" hidden="1">'[2]Reco Sheet for Fcast'!$F$15</definedName>
    <definedName name="BExW8YEP73JMMU9HZ08PM4WHJQZ4" hidden="1">'[2]Reco Sheet for Fcast'!$I$8:$J$8</definedName>
    <definedName name="BExW937AT53OZQRHNWQZ5BVH24IE" hidden="1">'[2]Reco Sheet for Fcast'!$I$11:$J$11</definedName>
    <definedName name="BExW95LN5N0LYFFVP7GJEGDVDLF0" hidden="1">'[2]Reco Sheet for Fcast'!$G$2</definedName>
    <definedName name="BExW967733Q8RAJOHR2GJ3HO8JIW" hidden="1">'[2]Reco Sheet for Fcast'!$I$6:$J$6</definedName>
    <definedName name="BExW9POK1KIOI0ALS5MZIKTDIYMA" hidden="1">'[2]Reco Sheet for Fcast'!$I$10:$J$10</definedName>
    <definedName name="BExXLDE6PN4ESWT3LXJNQCY94NE4" localSheetId="3" hidden="1">'[3]AMI P &amp; L'!#REF!</definedName>
    <definedName name="BExXLDE6PN4ESWT3LXJNQCY94NE4" localSheetId="10" hidden="1">'[3]AMI P &amp; L'!#REF!</definedName>
    <definedName name="BExXLDE6PN4ESWT3LXJNQCY94NE4" localSheetId="9" hidden="1">'[3]AMI P &amp; L'!#REF!</definedName>
    <definedName name="BExXLDE6PN4ESWT3LXJNQCY94NE4" localSheetId="14" hidden="1">'[3]AMI P &amp; L'!#REF!</definedName>
    <definedName name="BExXLDE6PN4ESWT3LXJNQCY94NE4" localSheetId="16" hidden="1">'[3]AMI P &amp; L'!#REF!</definedName>
    <definedName name="BExXLDE6PN4ESWT3LXJNQCY94NE4" localSheetId="5" hidden="1">'[3]AMI P &amp; L'!#REF!</definedName>
    <definedName name="BExXLDE6PN4ESWT3LXJNQCY94NE4" localSheetId="8" hidden="1">'[3]AMI P &amp; L'!#REF!</definedName>
    <definedName name="BExXLDE6PN4ESWT3LXJNQCY94NE4" localSheetId="17" hidden="1">'[3]AMI P &amp; L'!#REF!</definedName>
    <definedName name="BExXLDE6PN4ESWT3LXJNQCY94NE4" localSheetId="6" hidden="1">'[3]AMI P &amp; L'!#REF!</definedName>
    <definedName name="BExXLDE6PN4ESWT3LXJNQCY94NE4" localSheetId="1" hidden="1">'[3]AMI P &amp; L'!#REF!</definedName>
    <definedName name="BExXLDE6PN4ESWT3LXJNQCY94NE4" localSheetId="12" hidden="1">'[3]AMI P &amp; L'!#REF!</definedName>
    <definedName name="BExXLDE6PN4ESWT3LXJNQCY94NE4" localSheetId="4" hidden="1">'[3]AMI P &amp; L'!#REF!</definedName>
    <definedName name="BExXLDE6PN4ESWT3LXJNQCY94NE4" localSheetId="13" hidden="1">'[3]AMI P &amp; L'!#REF!</definedName>
    <definedName name="BExXLDE6PN4ESWT3LXJNQCY94NE4" localSheetId="18" hidden="1">'[3]AMI P &amp; L'!#REF!</definedName>
    <definedName name="BExXLDE6PN4ESWT3LXJNQCY94NE4" hidden="1">'[3]AMI P &amp; L'!#REF!</definedName>
    <definedName name="BExXLQVPK2H3IF0NDDA5CT612EUK" hidden="1">'[2]Reco Sheet for Fcast'!$I$6:$J$6</definedName>
    <definedName name="BExXLR6IO70TYTACKQH9M5PGV24J" hidden="1">'[2]Reco Sheet for Fcast'!$F$11:$G$11</definedName>
    <definedName name="BExXM065WOLYRYHGHOJE0OOFXA4M" localSheetId="3" hidden="1">'[3]AMI P &amp; L'!#REF!</definedName>
    <definedName name="BExXM065WOLYRYHGHOJE0OOFXA4M" localSheetId="10" hidden="1">'[3]AMI P &amp; L'!#REF!</definedName>
    <definedName name="BExXM065WOLYRYHGHOJE0OOFXA4M" localSheetId="9" hidden="1">'[3]AMI P &amp; L'!#REF!</definedName>
    <definedName name="BExXM065WOLYRYHGHOJE0OOFXA4M" localSheetId="14" hidden="1">'[3]AMI P &amp; L'!#REF!</definedName>
    <definedName name="BExXM065WOLYRYHGHOJE0OOFXA4M" localSheetId="16" hidden="1">'[3]AMI P &amp; L'!#REF!</definedName>
    <definedName name="BExXM065WOLYRYHGHOJE0OOFXA4M" localSheetId="5" hidden="1">'[3]AMI P &amp; L'!#REF!</definedName>
    <definedName name="BExXM065WOLYRYHGHOJE0OOFXA4M" localSheetId="8" hidden="1">'[3]AMI P &amp; L'!#REF!</definedName>
    <definedName name="BExXM065WOLYRYHGHOJE0OOFXA4M" localSheetId="17" hidden="1">'[3]AMI P &amp; L'!#REF!</definedName>
    <definedName name="BExXM065WOLYRYHGHOJE0OOFXA4M" localSheetId="6" hidden="1">'[3]AMI P &amp; L'!#REF!</definedName>
    <definedName name="BExXM065WOLYRYHGHOJE0OOFXA4M" localSheetId="1" hidden="1">'[3]AMI P &amp; L'!#REF!</definedName>
    <definedName name="BExXM065WOLYRYHGHOJE0OOFXA4M" localSheetId="12" hidden="1">'[3]AMI P &amp; L'!#REF!</definedName>
    <definedName name="BExXM065WOLYRYHGHOJE0OOFXA4M" localSheetId="4" hidden="1">'[3]AMI P &amp; L'!#REF!</definedName>
    <definedName name="BExXM065WOLYRYHGHOJE0OOFXA4M" localSheetId="13" hidden="1">'[3]AMI P &amp; L'!#REF!</definedName>
    <definedName name="BExXM065WOLYRYHGHOJE0OOFXA4M" localSheetId="18" hidden="1">'[3]AMI P &amp; L'!#REF!</definedName>
    <definedName name="BExXM065WOLYRYHGHOJE0OOFXA4M" hidden="1">'[3]AMI P &amp; L'!#REF!</definedName>
    <definedName name="BExXM3GUNXVDM82KUR17NNUMQCNI" hidden="1">'[2]Reco Sheet for Fcast'!$F$7:$G$7</definedName>
    <definedName name="BExXMA28M8SH7MKIGETSDA72WUIZ" hidden="1">'[2]Reco Sheet for Fcast'!$I$9:$J$9</definedName>
    <definedName name="BExXMJYBFUWD4HN6WTKX2CX41JCA" hidden="1">'[2]Reco Sheet for Fcast'!$I$10:$J$10</definedName>
    <definedName name="BExXMOLHIAHDLFSA31PUB36SC3I9" hidden="1">'[2]Reco Sheet for Fcast'!$G$2</definedName>
    <definedName name="BExXMT8T5Z3M2JBQN65X2LKH0YQI" hidden="1">'[2]Reco Sheet for Fcast'!$I$7:$J$7</definedName>
    <definedName name="BExXMZU5QRXO4VTGHQGYZ1EEOGNS" localSheetId="3" hidden="1">#REF!</definedName>
    <definedName name="BExXMZU5QRXO4VTGHQGYZ1EEOGNS" localSheetId="10" hidden="1">#REF!</definedName>
    <definedName name="BExXMZU5QRXO4VTGHQGYZ1EEOGNS" localSheetId="9" hidden="1">#REF!</definedName>
    <definedName name="BExXMZU5QRXO4VTGHQGYZ1EEOGNS" localSheetId="14" hidden="1">#REF!</definedName>
    <definedName name="BExXMZU5QRXO4VTGHQGYZ1EEOGNS" localSheetId="16" hidden="1">#REF!</definedName>
    <definedName name="BExXMZU5QRXO4VTGHQGYZ1EEOGNS" localSheetId="5" hidden="1">#REF!</definedName>
    <definedName name="BExXMZU5QRXO4VTGHQGYZ1EEOGNS" localSheetId="8" hidden="1">#REF!</definedName>
    <definedName name="BExXMZU5QRXO4VTGHQGYZ1EEOGNS" localSheetId="17" hidden="1">#REF!</definedName>
    <definedName name="BExXMZU5QRXO4VTGHQGYZ1EEOGNS" localSheetId="6" hidden="1">#REF!</definedName>
    <definedName name="BExXMZU5QRXO4VTGHQGYZ1EEOGNS" localSheetId="1" hidden="1">#REF!</definedName>
    <definedName name="BExXMZU5QRXO4VTGHQGYZ1EEOGNS" localSheetId="12" hidden="1">#REF!</definedName>
    <definedName name="BExXMZU5QRXO4VTGHQGYZ1EEOGNS" localSheetId="4" hidden="1">#REF!</definedName>
    <definedName name="BExXMZU5QRXO4VTGHQGYZ1EEOGNS" localSheetId="13" hidden="1">#REF!</definedName>
    <definedName name="BExXMZU5QRXO4VTGHQGYZ1EEOGNS" localSheetId="18" hidden="1">#REF!</definedName>
    <definedName name="BExXMZU5QRXO4VTGHQGYZ1EEOGNS" hidden="1">#REF!</definedName>
    <definedName name="BExXN1XNO7H60M9X1E7EVWFJDM5N" hidden="1">'[2]Reco Sheet for Fcast'!$I$7:$J$7</definedName>
    <definedName name="BExXN22ZOTIW49GPLWFYKVM90FNZ" hidden="1">'[2]Reco Sheet for Fcast'!$F$6:$G$6</definedName>
    <definedName name="BExXN6QAP8UJQVN4R4BQKPP4QK35" hidden="1">'[2]Reco Sheet for Fcast'!$F$7:$G$7</definedName>
    <definedName name="BExXNBOA39T2X6Y5Y5GZ5DDNA1AX" hidden="1">'[2]Reco Sheet for Fcast'!$F$8:$G$8</definedName>
    <definedName name="BExXND6872VJ3M2PGT056WQMWBHD" hidden="1">'[2]Reco Sheet for Fcast'!$G$2</definedName>
    <definedName name="BExXNF4F0489IITD5JLD8XFY5JNZ" localSheetId="3" hidden="1">#REF!</definedName>
    <definedName name="BExXNF4F0489IITD5JLD8XFY5JNZ" localSheetId="10" hidden="1">#REF!</definedName>
    <definedName name="BExXNF4F0489IITD5JLD8XFY5JNZ" localSheetId="9" hidden="1">#REF!</definedName>
    <definedName name="BExXNF4F0489IITD5JLD8XFY5JNZ" localSheetId="14" hidden="1">#REF!</definedName>
    <definedName name="BExXNF4F0489IITD5JLD8XFY5JNZ" localSheetId="16" hidden="1">#REF!</definedName>
    <definedName name="BExXNF4F0489IITD5JLD8XFY5JNZ" localSheetId="5" hidden="1">#REF!</definedName>
    <definedName name="BExXNF4F0489IITD5JLD8XFY5JNZ" localSheetId="8" hidden="1">#REF!</definedName>
    <definedName name="BExXNF4F0489IITD5JLD8XFY5JNZ" localSheetId="17" hidden="1">#REF!</definedName>
    <definedName name="BExXNF4F0489IITD5JLD8XFY5JNZ" localSheetId="6" hidden="1">#REF!</definedName>
    <definedName name="BExXNF4F0489IITD5JLD8XFY5JNZ" localSheetId="1" hidden="1">#REF!</definedName>
    <definedName name="BExXNF4F0489IITD5JLD8XFY5JNZ" localSheetId="12" hidden="1">#REF!</definedName>
    <definedName name="BExXNF4F0489IITD5JLD8XFY5JNZ" localSheetId="4" hidden="1">#REF!</definedName>
    <definedName name="BExXNF4F0489IITD5JLD8XFY5JNZ" localSheetId="13" hidden="1">#REF!</definedName>
    <definedName name="BExXNF4F0489IITD5JLD8XFY5JNZ" localSheetId="18" hidden="1">#REF!</definedName>
    <definedName name="BExXNF4F0489IITD5JLD8XFY5JNZ" hidden="1">#REF!</definedName>
    <definedName name="BExXNHDA2WVQBP5BYLKJ40W658I3" localSheetId="3" hidden="1">#REF!</definedName>
    <definedName name="BExXNHDA2WVQBP5BYLKJ40W658I3" localSheetId="10" hidden="1">#REF!</definedName>
    <definedName name="BExXNHDA2WVQBP5BYLKJ40W658I3" localSheetId="9" hidden="1">#REF!</definedName>
    <definedName name="BExXNHDA2WVQBP5BYLKJ40W658I3" localSheetId="14" hidden="1">#REF!</definedName>
    <definedName name="BExXNHDA2WVQBP5BYLKJ40W658I3" localSheetId="16" hidden="1">#REF!</definedName>
    <definedName name="BExXNHDA2WVQBP5BYLKJ40W658I3" localSheetId="5" hidden="1">#REF!</definedName>
    <definedName name="BExXNHDA2WVQBP5BYLKJ40W658I3" localSheetId="8" hidden="1">#REF!</definedName>
    <definedName name="BExXNHDA2WVQBP5BYLKJ40W658I3" localSheetId="17" hidden="1">#REF!</definedName>
    <definedName name="BExXNHDA2WVQBP5BYLKJ40W658I3" localSheetId="6" hidden="1">#REF!</definedName>
    <definedName name="BExXNHDA2WVQBP5BYLKJ40W658I3" localSheetId="1" hidden="1">#REF!</definedName>
    <definedName name="BExXNHDA2WVQBP5BYLKJ40W658I3" localSheetId="12" hidden="1">#REF!</definedName>
    <definedName name="BExXNHDA2WVQBP5BYLKJ40W658I3" localSheetId="4" hidden="1">#REF!</definedName>
    <definedName name="BExXNHDA2WVQBP5BYLKJ40W658I3" localSheetId="13" hidden="1">#REF!</definedName>
    <definedName name="BExXNHDA2WVQBP5BYLKJ40W658I3" localSheetId="18" hidden="1">#REF!</definedName>
    <definedName name="BExXNHDA2WVQBP5BYLKJ40W658I3" hidden="1">#REF!</definedName>
    <definedName name="BExXNPM24UN2PGVL9D1TUBFRIKR4" hidden="1">'[2]Reco Sheet for Fcast'!$F$7:$G$7</definedName>
    <definedName name="BExXNWYB165VO9MHARCL5WLCHWS0" localSheetId="3" hidden="1">'[3]AMI P &amp; L'!#REF!</definedName>
    <definedName name="BExXNWYB165VO9MHARCL5WLCHWS0" localSheetId="10" hidden="1">'[3]AMI P &amp; L'!#REF!</definedName>
    <definedName name="BExXNWYB165VO9MHARCL5WLCHWS0" localSheetId="9" hidden="1">'[3]AMI P &amp; L'!#REF!</definedName>
    <definedName name="BExXNWYB165VO9MHARCL5WLCHWS0" localSheetId="14" hidden="1">'[3]AMI P &amp; L'!#REF!</definedName>
    <definedName name="BExXNWYB165VO9MHARCL5WLCHWS0" localSheetId="16" hidden="1">'[3]AMI P &amp; L'!#REF!</definedName>
    <definedName name="BExXNWYB165VO9MHARCL5WLCHWS0" localSheetId="5" hidden="1">'[3]AMI P &amp; L'!#REF!</definedName>
    <definedName name="BExXNWYB165VO9MHARCL5WLCHWS0" localSheetId="8" hidden="1">'[3]AMI P &amp; L'!#REF!</definedName>
    <definedName name="BExXNWYB165VO9MHARCL5WLCHWS0" localSheetId="17" hidden="1">'[3]AMI P &amp; L'!#REF!</definedName>
    <definedName name="BExXNWYB165VO9MHARCL5WLCHWS0" localSheetId="6" hidden="1">'[3]AMI P &amp; L'!#REF!</definedName>
    <definedName name="BExXNWYB165VO9MHARCL5WLCHWS0" localSheetId="1" hidden="1">'[3]AMI P &amp; L'!#REF!</definedName>
    <definedName name="BExXNWYB165VO9MHARCL5WLCHWS0" localSheetId="12" hidden="1">'[3]AMI P &amp; L'!#REF!</definedName>
    <definedName name="BExXNWYB165VO9MHARCL5WLCHWS0" localSheetId="4" hidden="1">'[3]AMI P &amp; L'!#REF!</definedName>
    <definedName name="BExXNWYB165VO9MHARCL5WLCHWS0" localSheetId="13" hidden="1">'[3]AMI P &amp; L'!#REF!</definedName>
    <definedName name="BExXNWYB165VO9MHARCL5WLCHWS0" localSheetId="18" hidden="1">'[3]AMI P &amp; L'!#REF!</definedName>
    <definedName name="BExXNWYB165VO9MHARCL5WLCHWS0" hidden="1">'[3]AMI P &amp; L'!#REF!</definedName>
    <definedName name="BExXO278QHQN8JDK5425EJ615ECC" hidden="1">'[2]Reco Sheet for Fcast'!$F$7:$G$7</definedName>
    <definedName name="BExXO8N5ROLIUVFKV9AVT4EASFRY" localSheetId="3" hidden="1">'[5]Capital orders'!#REF!</definedName>
    <definedName name="BExXO8N5ROLIUVFKV9AVT4EASFRY" localSheetId="10" hidden="1">'[5]Capital orders'!#REF!</definedName>
    <definedName name="BExXO8N5ROLIUVFKV9AVT4EASFRY" localSheetId="9" hidden="1">'[5]Capital orders'!#REF!</definedName>
    <definedName name="BExXO8N5ROLIUVFKV9AVT4EASFRY" localSheetId="14" hidden="1">'[5]Capital orders'!#REF!</definedName>
    <definedName name="BExXO8N5ROLIUVFKV9AVT4EASFRY" localSheetId="16" hidden="1">'[5]Capital orders'!#REF!</definedName>
    <definedName name="BExXO8N5ROLIUVFKV9AVT4EASFRY" localSheetId="5" hidden="1">'[5]Capital orders'!#REF!</definedName>
    <definedName name="BExXO8N5ROLIUVFKV9AVT4EASFRY" localSheetId="8" hidden="1">'[5]Capital orders'!#REF!</definedName>
    <definedName name="BExXO8N5ROLIUVFKV9AVT4EASFRY" localSheetId="17" hidden="1">'[5]Capital orders'!#REF!</definedName>
    <definedName name="BExXO8N5ROLIUVFKV9AVT4EASFRY" localSheetId="6" hidden="1">'[5]Capital orders'!#REF!</definedName>
    <definedName name="BExXO8N5ROLIUVFKV9AVT4EASFRY" localSheetId="1" hidden="1">'[5]Capital orders'!#REF!</definedName>
    <definedName name="BExXO8N5ROLIUVFKV9AVT4EASFRY" localSheetId="12" hidden="1">'[5]Capital orders'!#REF!</definedName>
    <definedName name="BExXO8N5ROLIUVFKV9AVT4EASFRY" localSheetId="4" hidden="1">'[5]Capital orders'!#REF!</definedName>
    <definedName name="BExXO8N5ROLIUVFKV9AVT4EASFRY" localSheetId="13" hidden="1">'[5]Capital orders'!#REF!</definedName>
    <definedName name="BExXO8N5ROLIUVFKV9AVT4EASFRY" localSheetId="18" hidden="1">'[5]Capital orders'!#REF!</definedName>
    <definedName name="BExXO8N5ROLIUVFKV9AVT4EASFRY" hidden="1">'[5]Capital orders'!#REF!</definedName>
    <definedName name="BExXO9ZLKVJW7SXKGDCUBHF12QR7" localSheetId="3" hidden="1">#REF!</definedName>
    <definedName name="BExXO9ZLKVJW7SXKGDCUBHF12QR7" localSheetId="10" hidden="1">#REF!</definedName>
    <definedName name="BExXO9ZLKVJW7SXKGDCUBHF12QR7" localSheetId="9" hidden="1">#REF!</definedName>
    <definedName name="BExXO9ZLKVJW7SXKGDCUBHF12QR7" localSheetId="14" hidden="1">#REF!</definedName>
    <definedName name="BExXO9ZLKVJW7SXKGDCUBHF12QR7" localSheetId="16" hidden="1">#REF!</definedName>
    <definedName name="BExXO9ZLKVJW7SXKGDCUBHF12QR7" localSheetId="5" hidden="1">#REF!</definedName>
    <definedName name="BExXO9ZLKVJW7SXKGDCUBHF12QR7" localSheetId="8" hidden="1">#REF!</definedName>
    <definedName name="BExXO9ZLKVJW7SXKGDCUBHF12QR7" localSheetId="17" hidden="1">#REF!</definedName>
    <definedName name="BExXO9ZLKVJW7SXKGDCUBHF12QR7" localSheetId="6" hidden="1">#REF!</definedName>
    <definedName name="BExXO9ZLKVJW7SXKGDCUBHF12QR7" localSheetId="1" hidden="1">#REF!</definedName>
    <definedName name="BExXO9ZLKVJW7SXKGDCUBHF12QR7" localSheetId="12" hidden="1">#REF!</definedName>
    <definedName name="BExXO9ZLKVJW7SXKGDCUBHF12QR7" localSheetId="4" hidden="1">#REF!</definedName>
    <definedName name="BExXO9ZLKVJW7SXKGDCUBHF12QR7" localSheetId="13" hidden="1">#REF!</definedName>
    <definedName name="BExXO9ZLKVJW7SXKGDCUBHF12QR7" localSheetId="18" hidden="1">#REF!</definedName>
    <definedName name="BExXO9ZLKVJW7SXKGDCUBHF12QR7" hidden="1">#REF!</definedName>
    <definedName name="BExXOBHOP0WGFHI2Y9AO4L440UVQ" hidden="1">'[2]Reco Sheet for Fcast'!$F$11:$G$11</definedName>
    <definedName name="BExXOHSAD2NSHOLLMZ2JWA4I3I1R" hidden="1">'[2]Reco Sheet for Fcast'!$I$7:$J$7</definedName>
    <definedName name="BExXOKH8LRQ9BNMQSYR3RTWXFPLJ" localSheetId="3" hidden="1">'[5]Capital orders'!#REF!</definedName>
    <definedName name="BExXOKH8LRQ9BNMQSYR3RTWXFPLJ" localSheetId="10" hidden="1">'[5]Capital orders'!#REF!</definedName>
    <definedName name="BExXOKH8LRQ9BNMQSYR3RTWXFPLJ" localSheetId="9" hidden="1">'[5]Capital orders'!#REF!</definedName>
    <definedName name="BExXOKH8LRQ9BNMQSYR3RTWXFPLJ" localSheetId="14" hidden="1">'[5]Capital orders'!#REF!</definedName>
    <definedName name="BExXOKH8LRQ9BNMQSYR3RTWXFPLJ" localSheetId="16" hidden="1">'[5]Capital orders'!#REF!</definedName>
    <definedName name="BExXOKH8LRQ9BNMQSYR3RTWXFPLJ" localSheetId="5" hidden="1">'[5]Capital orders'!#REF!</definedName>
    <definedName name="BExXOKH8LRQ9BNMQSYR3RTWXFPLJ" localSheetId="8" hidden="1">'[5]Capital orders'!#REF!</definedName>
    <definedName name="BExXOKH8LRQ9BNMQSYR3RTWXFPLJ" localSheetId="17" hidden="1">'[5]Capital orders'!#REF!</definedName>
    <definedName name="BExXOKH8LRQ9BNMQSYR3RTWXFPLJ" localSheetId="6" hidden="1">'[5]Capital orders'!#REF!</definedName>
    <definedName name="BExXOKH8LRQ9BNMQSYR3RTWXFPLJ" localSheetId="1" hidden="1">'[5]Capital orders'!#REF!</definedName>
    <definedName name="BExXOKH8LRQ9BNMQSYR3RTWXFPLJ" localSheetId="12" hidden="1">'[5]Capital orders'!#REF!</definedName>
    <definedName name="BExXOKH8LRQ9BNMQSYR3RTWXFPLJ" localSheetId="4" hidden="1">'[5]Capital orders'!#REF!</definedName>
    <definedName name="BExXOKH8LRQ9BNMQSYR3RTWXFPLJ" localSheetId="13" hidden="1">'[5]Capital orders'!#REF!</definedName>
    <definedName name="BExXOKH8LRQ9BNMQSYR3RTWXFPLJ" localSheetId="18" hidden="1">'[5]Capital orders'!#REF!</definedName>
    <definedName name="BExXOKH8LRQ9BNMQSYR3RTWXFPLJ" hidden="1">'[5]Capital orders'!#REF!</definedName>
    <definedName name="BExXP80B5FGA00JCM7UXKPI3PB7Y" hidden="1">'[2]Reco Sheet for Fcast'!$I$9:$J$9</definedName>
    <definedName name="BExXP85M4WXYVN1UVHUTOEKEG5XS" hidden="1">'[2]Reco Sheet for Fcast'!$F$8:$G$8</definedName>
    <definedName name="BExXPELOTHOAG0OWILLAH94OZV5J" hidden="1">'[2]Reco Sheet for Fcast'!$H$2:$I$2</definedName>
    <definedName name="BExXPLXY0H93MFKJ5WQCZHXQYOUA" localSheetId="3" hidden="1">#REF!</definedName>
    <definedName name="BExXPLXY0H93MFKJ5WQCZHXQYOUA" localSheetId="10" hidden="1">#REF!</definedName>
    <definedName name="BExXPLXY0H93MFKJ5WQCZHXQYOUA" localSheetId="9" hidden="1">#REF!</definedName>
    <definedName name="BExXPLXY0H93MFKJ5WQCZHXQYOUA" localSheetId="14" hidden="1">#REF!</definedName>
    <definedName name="BExXPLXY0H93MFKJ5WQCZHXQYOUA" localSheetId="16" hidden="1">#REF!</definedName>
    <definedName name="BExXPLXY0H93MFKJ5WQCZHXQYOUA" localSheetId="5" hidden="1">#REF!</definedName>
    <definedName name="BExXPLXY0H93MFKJ5WQCZHXQYOUA" localSheetId="8" hidden="1">#REF!</definedName>
    <definedName name="BExXPLXY0H93MFKJ5WQCZHXQYOUA" localSheetId="17" hidden="1">#REF!</definedName>
    <definedName name="BExXPLXY0H93MFKJ5WQCZHXQYOUA" localSheetId="6" hidden="1">#REF!</definedName>
    <definedName name="BExXPLXY0H93MFKJ5WQCZHXQYOUA" localSheetId="1" hidden="1">#REF!</definedName>
    <definedName name="BExXPLXY0H93MFKJ5WQCZHXQYOUA" localSheetId="12" hidden="1">#REF!</definedName>
    <definedName name="BExXPLXY0H93MFKJ5WQCZHXQYOUA" localSheetId="4" hidden="1">#REF!</definedName>
    <definedName name="BExXPLXY0H93MFKJ5WQCZHXQYOUA" localSheetId="13" hidden="1">#REF!</definedName>
    <definedName name="BExXPLXY0H93MFKJ5WQCZHXQYOUA" localSheetId="18" hidden="1">#REF!</definedName>
    <definedName name="BExXPLXY0H93MFKJ5WQCZHXQYOUA" hidden="1">#REF!</definedName>
    <definedName name="BExXPM8PRBF112HYL41356RR1JK1" localSheetId="3" hidden="1">#REF!</definedName>
    <definedName name="BExXPM8PRBF112HYL41356RR1JK1" localSheetId="10" hidden="1">#REF!</definedName>
    <definedName name="BExXPM8PRBF112HYL41356RR1JK1" localSheetId="9" hidden="1">#REF!</definedName>
    <definedName name="BExXPM8PRBF112HYL41356RR1JK1" localSheetId="14" hidden="1">#REF!</definedName>
    <definedName name="BExXPM8PRBF112HYL41356RR1JK1" localSheetId="16" hidden="1">#REF!</definedName>
    <definedName name="BExXPM8PRBF112HYL41356RR1JK1" localSheetId="5" hidden="1">#REF!</definedName>
    <definedName name="BExXPM8PRBF112HYL41356RR1JK1" localSheetId="8" hidden="1">#REF!</definedName>
    <definedName name="BExXPM8PRBF112HYL41356RR1JK1" localSheetId="17" hidden="1">#REF!</definedName>
    <definedName name="BExXPM8PRBF112HYL41356RR1JK1" localSheetId="6" hidden="1">#REF!</definedName>
    <definedName name="BExXPM8PRBF112HYL41356RR1JK1" localSheetId="1" hidden="1">#REF!</definedName>
    <definedName name="BExXPM8PRBF112HYL41356RR1JK1" localSheetId="12" hidden="1">#REF!</definedName>
    <definedName name="BExXPM8PRBF112HYL41356RR1JK1" localSheetId="4" hidden="1">#REF!</definedName>
    <definedName name="BExXPM8PRBF112HYL41356RR1JK1" localSheetId="13" hidden="1">#REF!</definedName>
    <definedName name="BExXPM8PRBF112HYL41356RR1JK1" localSheetId="18" hidden="1">#REF!</definedName>
    <definedName name="BExXPM8PRBF112HYL41356RR1JK1" hidden="1">#REF!</definedName>
    <definedName name="BExXPS31W1VD2NMIE4E37LHVDF0L" hidden="1">'[2]Reco Sheet for Fcast'!$F$8:$G$8</definedName>
    <definedName name="BExXPZKYEMVF5JOC14HYOOYQK6JK" hidden="1">'[2]Reco Sheet for Fcast'!$G$2</definedName>
    <definedName name="BExXQ89PA10X79WBWOEP1AJX1OQM" hidden="1">'[2]Reco Sheet for Fcast'!$F$11:$G$11</definedName>
    <definedName name="BExXQCGQGGYSI0LTRVR73MUO50AW" hidden="1">'[2]Reco Sheet for Fcast'!$I$6:$J$6</definedName>
    <definedName name="BExXQEEXFHDQ8DSRAJSB5ET6J004" hidden="1">'[2]Reco Sheet for Fcast'!$F$6:$G$6</definedName>
    <definedName name="BExXQH41O5HZAH8BO6HCFY8YC3TU" localSheetId="3" hidden="1">'[3]AMI P &amp; L'!#REF!</definedName>
    <definedName name="BExXQH41O5HZAH8BO6HCFY8YC3TU" localSheetId="10" hidden="1">'[3]AMI P &amp; L'!#REF!</definedName>
    <definedName name="BExXQH41O5HZAH8BO6HCFY8YC3TU" localSheetId="9" hidden="1">'[3]AMI P &amp; L'!#REF!</definedName>
    <definedName name="BExXQH41O5HZAH8BO6HCFY8YC3TU" localSheetId="14" hidden="1">'[3]AMI P &amp; L'!#REF!</definedName>
    <definedName name="BExXQH41O5HZAH8BO6HCFY8YC3TU" localSheetId="16" hidden="1">'[3]AMI P &amp; L'!#REF!</definedName>
    <definedName name="BExXQH41O5HZAH8BO6HCFY8YC3TU" localSheetId="5" hidden="1">'[3]AMI P &amp; L'!#REF!</definedName>
    <definedName name="BExXQH41O5HZAH8BO6HCFY8YC3TU" localSheetId="8" hidden="1">'[3]AMI P &amp; L'!#REF!</definedName>
    <definedName name="BExXQH41O5HZAH8BO6HCFY8YC3TU" localSheetId="17" hidden="1">'[3]AMI P &amp; L'!#REF!</definedName>
    <definedName name="BExXQH41O5HZAH8BO6HCFY8YC3TU" localSheetId="6" hidden="1">'[3]AMI P &amp; L'!#REF!</definedName>
    <definedName name="BExXQH41O5HZAH8BO6HCFY8YC3TU" localSheetId="1" hidden="1">'[3]AMI P &amp; L'!#REF!</definedName>
    <definedName name="BExXQH41O5HZAH8BO6HCFY8YC3TU" localSheetId="12" hidden="1">'[3]AMI P &amp; L'!#REF!</definedName>
    <definedName name="BExXQH41O5HZAH8BO6HCFY8YC3TU" localSheetId="4" hidden="1">'[3]AMI P &amp; L'!#REF!</definedName>
    <definedName name="BExXQH41O5HZAH8BO6HCFY8YC3TU" localSheetId="13" hidden="1">'[3]AMI P &amp; L'!#REF!</definedName>
    <definedName name="BExXQH41O5HZAH8BO6HCFY8YC3TU" localSheetId="18" hidden="1">'[3]AMI P &amp; L'!#REF!</definedName>
    <definedName name="BExXQH41O5HZAH8BO6HCFY8YC3TU" hidden="1">'[3]AMI P &amp; L'!#REF!</definedName>
    <definedName name="BExXQJIEF5R3QQ6D8HO3NGPU0IQC" hidden="1">'[2]Reco Sheet for Fcast'!$G$2</definedName>
    <definedName name="BExXQR0550UX7PZCHV6RMVWU8PH7" hidden="1">'[4]Bud Mth'!$E$1</definedName>
    <definedName name="BExXQU00K9ER4I1WM7T9J0W1E7ZC" hidden="1">'[2]Reco Sheet for Fcast'!$I$10:$J$10</definedName>
    <definedName name="BExXQU00KOR7XLM8B13DGJ1MIQDY" hidden="1">'[2]Reco Sheet for Fcast'!$F$10:$G$10</definedName>
    <definedName name="BExXQXG18PS8HGBOS03OSTQ0KEYC" hidden="1">'[2]Reco Sheet for Fcast'!$G$2</definedName>
    <definedName name="BExXQXQT4OAFQT5B0YB3USDJOJOB" hidden="1">'[2]Reco Sheet for Fcast'!$I$9:$J$9</definedName>
    <definedName name="BExXR3FSEXAHSXEQNJORWFCPX86N" hidden="1">'[2]Reco Sheet for Fcast'!$I$6:$J$6</definedName>
    <definedName name="BExXR3W3FKYQBLR299HO9RZ70C43" hidden="1">'[2]Reco Sheet for Fcast'!$F$6:$G$6</definedName>
    <definedName name="BExXR46U23CRRBV6IZT982MAEQKI" hidden="1">'[2]Reco Sheet for Fcast'!$I$7:$J$7</definedName>
    <definedName name="BExXR8OKAVX7O70V5IYG2PRKXSTI" hidden="1">'[2]Reco Sheet for Fcast'!$I$7:$J$7</definedName>
    <definedName name="BExXRA6N6XCLQM6XDV724ZIH6G93" hidden="1">'[2]Reco Sheet for Fcast'!$F$10:$G$10</definedName>
    <definedName name="BExXRABZ1CNKCG6K1MR6OUFHF7J9" hidden="1">'[2]Reco Sheet for Fcast'!$F$10:$G$10</definedName>
    <definedName name="BExXRBOFETC0OTJ6WY3VPMFH03VB" hidden="1">'[2]Reco Sheet for Fcast'!$I$8:$J$8</definedName>
    <definedName name="BExXRBTWU29UW9CQTYEG4QFPE3VY" localSheetId="3" hidden="1">#REF!</definedName>
    <definedName name="BExXRBTWU29UW9CQTYEG4QFPE3VY" localSheetId="10" hidden="1">#REF!</definedName>
    <definedName name="BExXRBTWU29UW9CQTYEG4QFPE3VY" localSheetId="9" hidden="1">#REF!</definedName>
    <definedName name="BExXRBTWU29UW9CQTYEG4QFPE3VY" localSheetId="14" hidden="1">#REF!</definedName>
    <definedName name="BExXRBTWU29UW9CQTYEG4QFPE3VY" localSheetId="16" hidden="1">#REF!</definedName>
    <definedName name="BExXRBTWU29UW9CQTYEG4QFPE3VY" localSheetId="5" hidden="1">#REF!</definedName>
    <definedName name="BExXRBTWU29UW9CQTYEG4QFPE3VY" localSheetId="8" hidden="1">#REF!</definedName>
    <definedName name="BExXRBTWU29UW9CQTYEG4QFPE3VY" localSheetId="17" hidden="1">#REF!</definedName>
    <definedName name="BExXRBTWU29UW9CQTYEG4QFPE3VY" localSheetId="6" hidden="1">#REF!</definedName>
    <definedName name="BExXRBTWU29UW9CQTYEG4QFPE3VY" localSheetId="1" hidden="1">#REF!</definedName>
    <definedName name="BExXRBTWU29UW9CQTYEG4QFPE3VY" localSheetId="12" hidden="1">#REF!</definedName>
    <definedName name="BExXRBTWU29UW9CQTYEG4QFPE3VY" localSheetId="4" hidden="1">#REF!</definedName>
    <definedName name="BExXRBTWU29UW9CQTYEG4QFPE3VY" localSheetId="13" hidden="1">#REF!</definedName>
    <definedName name="BExXRBTWU29UW9CQTYEG4QFPE3VY" localSheetId="18" hidden="1">#REF!</definedName>
    <definedName name="BExXRBTWU29UW9CQTYEG4QFPE3VY" hidden="1">#REF!</definedName>
    <definedName name="BExXRD13K1S9Y3JGR7CXSONT7RJZ" localSheetId="3" hidden="1">'[3]AMI P &amp; L'!#REF!</definedName>
    <definedName name="BExXRD13K1S9Y3JGR7CXSONT7RJZ" localSheetId="10" hidden="1">'[3]AMI P &amp; L'!#REF!</definedName>
    <definedName name="BExXRD13K1S9Y3JGR7CXSONT7RJZ" localSheetId="9" hidden="1">'[3]AMI P &amp; L'!#REF!</definedName>
    <definedName name="BExXRD13K1S9Y3JGR7CXSONT7RJZ" localSheetId="14" hidden="1">'[3]AMI P &amp; L'!#REF!</definedName>
    <definedName name="BExXRD13K1S9Y3JGR7CXSONT7RJZ" localSheetId="16" hidden="1">'[3]AMI P &amp; L'!#REF!</definedName>
    <definedName name="BExXRD13K1S9Y3JGR7CXSONT7RJZ" localSheetId="5" hidden="1">'[3]AMI P &amp; L'!#REF!</definedName>
    <definedName name="BExXRD13K1S9Y3JGR7CXSONT7RJZ" localSheetId="8" hidden="1">'[3]AMI P &amp; L'!#REF!</definedName>
    <definedName name="BExXRD13K1S9Y3JGR7CXSONT7RJZ" localSheetId="17" hidden="1">'[3]AMI P &amp; L'!#REF!</definedName>
    <definedName name="BExXRD13K1S9Y3JGR7CXSONT7RJZ" localSheetId="6" hidden="1">'[3]AMI P &amp; L'!#REF!</definedName>
    <definedName name="BExXRD13K1S9Y3JGR7CXSONT7RJZ" localSheetId="1" hidden="1">'[3]AMI P &amp; L'!#REF!</definedName>
    <definedName name="BExXRD13K1S9Y3JGR7CXSONT7RJZ" localSheetId="12" hidden="1">'[3]AMI P &amp; L'!#REF!</definedName>
    <definedName name="BExXRD13K1S9Y3JGR7CXSONT7RJZ" localSheetId="4" hidden="1">'[3]AMI P &amp; L'!#REF!</definedName>
    <definedName name="BExXRD13K1S9Y3JGR7CXSONT7RJZ" localSheetId="13" hidden="1">'[3]AMI P &amp; L'!#REF!</definedName>
    <definedName name="BExXRD13K1S9Y3JGR7CXSONT7RJZ" localSheetId="18" hidden="1">'[3]AMI P &amp; L'!#REF!</definedName>
    <definedName name="BExXRD13K1S9Y3JGR7CXSONT7RJZ" hidden="1">'[3]AMI P &amp; L'!#REF!</definedName>
    <definedName name="BExXRIFB4QQ87QIGA9AG0NXP577K" hidden="1">'[2]Reco Sheet for Fcast'!$F$10:$G$10</definedName>
    <definedName name="BExXRIQ2JF2CVTRDQX2D9SPH7FTN" hidden="1">'[2]Reco Sheet for Fcast'!$I$11:$J$11</definedName>
    <definedName name="BExXRLKJ6CS4AJYAEHD0WH96AEBA" localSheetId="3" hidden="1">#REF!</definedName>
    <definedName name="BExXRLKJ6CS4AJYAEHD0WH96AEBA" localSheetId="10" hidden="1">#REF!</definedName>
    <definedName name="BExXRLKJ6CS4AJYAEHD0WH96AEBA" localSheetId="9" hidden="1">#REF!</definedName>
    <definedName name="BExXRLKJ6CS4AJYAEHD0WH96AEBA" localSheetId="14" hidden="1">#REF!</definedName>
    <definedName name="BExXRLKJ6CS4AJYAEHD0WH96AEBA" localSheetId="16" hidden="1">#REF!</definedName>
    <definedName name="BExXRLKJ6CS4AJYAEHD0WH96AEBA" localSheetId="5" hidden="1">#REF!</definedName>
    <definedName name="BExXRLKJ6CS4AJYAEHD0WH96AEBA" localSheetId="8" hidden="1">#REF!</definedName>
    <definedName name="BExXRLKJ6CS4AJYAEHD0WH96AEBA" localSheetId="17" hidden="1">#REF!</definedName>
    <definedName name="BExXRLKJ6CS4AJYAEHD0WH96AEBA" localSheetId="6" hidden="1">#REF!</definedName>
    <definedName name="BExXRLKJ6CS4AJYAEHD0WH96AEBA" localSheetId="1" hidden="1">#REF!</definedName>
    <definedName name="BExXRLKJ6CS4AJYAEHD0WH96AEBA" localSheetId="12" hidden="1">#REF!</definedName>
    <definedName name="BExXRLKJ6CS4AJYAEHD0WH96AEBA" localSheetId="4" hidden="1">#REF!</definedName>
    <definedName name="BExXRLKJ6CS4AJYAEHD0WH96AEBA" localSheetId="13" hidden="1">#REF!</definedName>
    <definedName name="BExXRLKJ6CS4AJYAEHD0WH96AEBA" localSheetId="18" hidden="1">#REF!</definedName>
    <definedName name="BExXRLKJ6CS4AJYAEHD0WH96AEBA" hidden="1">#REF!</definedName>
    <definedName name="BExXRO4A6VUH1F4XV8N1BRJ4896W" localSheetId="3" hidden="1">'[3]AMI P &amp; L'!#REF!</definedName>
    <definedName name="BExXRO4A6VUH1F4XV8N1BRJ4896W" localSheetId="10" hidden="1">'[3]AMI P &amp; L'!#REF!</definedName>
    <definedName name="BExXRO4A6VUH1F4XV8N1BRJ4896W" localSheetId="9" hidden="1">'[3]AMI P &amp; L'!#REF!</definedName>
    <definedName name="BExXRO4A6VUH1F4XV8N1BRJ4896W" localSheetId="14" hidden="1">'[3]AMI P &amp; L'!#REF!</definedName>
    <definedName name="BExXRO4A6VUH1F4XV8N1BRJ4896W" localSheetId="16" hidden="1">'[3]AMI P &amp; L'!#REF!</definedName>
    <definedName name="BExXRO4A6VUH1F4XV8N1BRJ4896W" localSheetId="5" hidden="1">'[3]AMI P &amp; L'!#REF!</definedName>
    <definedName name="BExXRO4A6VUH1F4XV8N1BRJ4896W" localSheetId="8" hidden="1">'[3]AMI P &amp; L'!#REF!</definedName>
    <definedName name="BExXRO4A6VUH1F4XV8N1BRJ4896W" localSheetId="17" hidden="1">'[3]AMI P &amp; L'!#REF!</definedName>
    <definedName name="BExXRO4A6VUH1F4XV8N1BRJ4896W" localSheetId="6" hidden="1">'[3]AMI P &amp; L'!#REF!</definedName>
    <definedName name="BExXRO4A6VUH1F4XV8N1BRJ4896W" localSheetId="1" hidden="1">'[3]AMI P &amp; L'!#REF!</definedName>
    <definedName name="BExXRO4A6VUH1F4XV8N1BRJ4896W" localSheetId="12" hidden="1">'[3]AMI P &amp; L'!#REF!</definedName>
    <definedName name="BExXRO4A6VUH1F4XV8N1BRJ4896W" localSheetId="4" hidden="1">'[3]AMI P &amp; L'!#REF!</definedName>
    <definedName name="BExXRO4A6VUH1F4XV8N1BRJ4896W" localSheetId="13" hidden="1">'[3]AMI P &amp; L'!#REF!</definedName>
    <definedName name="BExXRO4A6VUH1F4XV8N1BRJ4896W" localSheetId="18" hidden="1">'[3]AMI P &amp; L'!#REF!</definedName>
    <definedName name="BExXRO4A6VUH1F4XV8N1BRJ4896W" hidden="1">'[3]AMI P &amp; L'!#REF!</definedName>
    <definedName name="BExXRO9N1SNJZGKD90P4K7FU1J0P" hidden="1">'[2]Reco Sheet for Fcast'!$F$15</definedName>
    <definedName name="BExXRV5QP3Z0KAQ1EQT9JYT2FV0L" hidden="1">'[2]Reco Sheet for Fcast'!$F$10:$G$10</definedName>
    <definedName name="BExXRZ20LZZCW8LVGDK0XETOTSAI" hidden="1">'[2]Reco Sheet for Fcast'!$F$15</definedName>
    <definedName name="BExXS1LUZIBBQ6X7INQ2042R3HZF" localSheetId="3" hidden="1">#REF!</definedName>
    <definedName name="BExXS1LUZIBBQ6X7INQ2042R3HZF" localSheetId="10" hidden="1">#REF!</definedName>
    <definedName name="BExXS1LUZIBBQ6X7INQ2042R3HZF" localSheetId="9" hidden="1">#REF!</definedName>
    <definedName name="BExXS1LUZIBBQ6X7INQ2042R3HZF" localSheetId="14" hidden="1">#REF!</definedName>
    <definedName name="BExXS1LUZIBBQ6X7INQ2042R3HZF" localSheetId="16" hidden="1">#REF!</definedName>
    <definedName name="BExXS1LUZIBBQ6X7INQ2042R3HZF" localSheetId="5" hidden="1">#REF!</definedName>
    <definedName name="BExXS1LUZIBBQ6X7INQ2042R3HZF" localSheetId="8" hidden="1">#REF!</definedName>
    <definedName name="BExXS1LUZIBBQ6X7INQ2042R3HZF" localSheetId="17" hidden="1">#REF!</definedName>
    <definedName name="BExXS1LUZIBBQ6X7INQ2042R3HZF" localSheetId="6" hidden="1">#REF!</definedName>
    <definedName name="BExXS1LUZIBBQ6X7INQ2042R3HZF" localSheetId="1" hidden="1">#REF!</definedName>
    <definedName name="BExXS1LUZIBBQ6X7INQ2042R3HZF" localSheetId="12" hidden="1">#REF!</definedName>
    <definedName name="BExXS1LUZIBBQ6X7INQ2042R3HZF" localSheetId="4" hidden="1">#REF!</definedName>
    <definedName name="BExXS1LUZIBBQ6X7INQ2042R3HZF" localSheetId="13" hidden="1">#REF!</definedName>
    <definedName name="BExXS1LUZIBBQ6X7INQ2042R3HZF" localSheetId="18" hidden="1">#REF!</definedName>
    <definedName name="BExXS1LUZIBBQ6X7INQ2042R3HZF" hidden="1">#REF!</definedName>
    <definedName name="BExXS63O4OMWMNXXAODZQFSDG33N" hidden="1">'[2]Reco Sheet for Fcast'!$F$6:$G$6</definedName>
    <definedName name="BExXS702KUBW3EFNSAYMW64C95M3" localSheetId="3" hidden="1">'[5]Capital orders'!#REF!</definedName>
    <definedName name="BExXS702KUBW3EFNSAYMW64C95M3" localSheetId="10" hidden="1">'[5]Capital orders'!#REF!</definedName>
    <definedName name="BExXS702KUBW3EFNSAYMW64C95M3" localSheetId="9" hidden="1">'[5]Capital orders'!#REF!</definedName>
    <definedName name="BExXS702KUBW3EFNSAYMW64C95M3" localSheetId="14" hidden="1">'[5]Capital orders'!#REF!</definedName>
    <definedName name="BExXS702KUBW3EFNSAYMW64C95M3" localSheetId="16" hidden="1">'[5]Capital orders'!#REF!</definedName>
    <definedName name="BExXS702KUBW3EFNSAYMW64C95M3" localSheetId="5" hidden="1">'[5]Capital orders'!#REF!</definedName>
    <definedName name="BExXS702KUBW3EFNSAYMW64C95M3" localSheetId="8" hidden="1">'[5]Capital orders'!#REF!</definedName>
    <definedName name="BExXS702KUBW3EFNSAYMW64C95M3" localSheetId="17" hidden="1">'[5]Capital orders'!#REF!</definedName>
    <definedName name="BExXS702KUBW3EFNSAYMW64C95M3" localSheetId="6" hidden="1">'[5]Capital orders'!#REF!</definedName>
    <definedName name="BExXS702KUBW3EFNSAYMW64C95M3" localSheetId="1" hidden="1">'[5]Capital orders'!#REF!</definedName>
    <definedName name="BExXS702KUBW3EFNSAYMW64C95M3" localSheetId="12" hidden="1">'[5]Capital orders'!#REF!</definedName>
    <definedName name="BExXS702KUBW3EFNSAYMW64C95M3" localSheetId="4" hidden="1">'[5]Capital orders'!#REF!</definedName>
    <definedName name="BExXS702KUBW3EFNSAYMW64C95M3" localSheetId="13" hidden="1">'[5]Capital orders'!#REF!</definedName>
    <definedName name="BExXS702KUBW3EFNSAYMW64C95M3" localSheetId="18" hidden="1">'[5]Capital orders'!#REF!</definedName>
    <definedName name="BExXS702KUBW3EFNSAYMW64C95M3" hidden="1">'[5]Capital orders'!#REF!</definedName>
    <definedName name="BExXS81QMRSIH9MRKHX3J2XO8A21" localSheetId="3" hidden="1">#REF!</definedName>
    <definedName name="BExXS81QMRSIH9MRKHX3J2XO8A21" localSheetId="10" hidden="1">#REF!</definedName>
    <definedName name="BExXS81QMRSIH9MRKHX3J2XO8A21" localSheetId="9" hidden="1">#REF!</definedName>
    <definedName name="BExXS81QMRSIH9MRKHX3J2XO8A21" localSheetId="14" hidden="1">#REF!</definedName>
    <definedName name="BExXS81QMRSIH9MRKHX3J2XO8A21" localSheetId="16" hidden="1">#REF!</definedName>
    <definedName name="BExXS81QMRSIH9MRKHX3J2XO8A21" localSheetId="5" hidden="1">#REF!</definedName>
    <definedName name="BExXS81QMRSIH9MRKHX3J2XO8A21" localSheetId="8" hidden="1">#REF!</definedName>
    <definedName name="BExXS81QMRSIH9MRKHX3J2XO8A21" localSheetId="17" hidden="1">#REF!</definedName>
    <definedName name="BExXS81QMRSIH9MRKHX3J2XO8A21" localSheetId="6" hidden="1">#REF!</definedName>
    <definedName name="BExXS81QMRSIH9MRKHX3J2XO8A21" localSheetId="1" hidden="1">#REF!</definedName>
    <definedName name="BExXS81QMRSIH9MRKHX3J2XO8A21" localSheetId="12" hidden="1">#REF!</definedName>
    <definedName name="BExXS81QMRSIH9MRKHX3J2XO8A21" localSheetId="4" hidden="1">#REF!</definedName>
    <definedName name="BExXS81QMRSIH9MRKHX3J2XO8A21" localSheetId="13" hidden="1">#REF!</definedName>
    <definedName name="BExXS81QMRSIH9MRKHX3J2XO8A21" localSheetId="18" hidden="1">#REF!</definedName>
    <definedName name="BExXS81QMRSIH9MRKHX3J2XO8A21" hidden="1">#REF!</definedName>
    <definedName name="BExXSBSP1TOY051HSPEPM0AEIO2M" hidden="1">'[2]Reco Sheet for Fcast'!$F$6:$G$6</definedName>
    <definedName name="BExXSC8RFK5D68FJD2HI4K66SA6I" hidden="1">'[2]Reco Sheet for Fcast'!$F$10:$G$10</definedName>
    <definedName name="BExXSNHC88W4UMXEOIOOATJAIKZO" hidden="1">'[2]Reco Sheet for Fcast'!$I$8:$J$8</definedName>
    <definedName name="BExXSTBS08WIA9TLALV3UQ2Z3MRG" hidden="1">'[2]Reco Sheet for Fcast'!$I$7:$J$7</definedName>
    <definedName name="BExXSVQ2WOJJ73YEO8Q2FK60V4G8" hidden="1">'[2]Reco Sheet for Fcast'!$I$8:$J$8</definedName>
    <definedName name="BExXT5RGFJHY3SWR2QZCX7GJQUOO" localSheetId="3" hidden="1">#REF!</definedName>
    <definedName name="BExXT5RGFJHY3SWR2QZCX7GJQUOO" localSheetId="10" hidden="1">#REF!</definedName>
    <definedName name="BExXT5RGFJHY3SWR2QZCX7GJQUOO" localSheetId="9" hidden="1">#REF!</definedName>
    <definedName name="BExXT5RGFJHY3SWR2QZCX7GJQUOO" localSheetId="14" hidden="1">#REF!</definedName>
    <definedName name="BExXT5RGFJHY3SWR2QZCX7GJQUOO" localSheetId="16" hidden="1">#REF!</definedName>
    <definedName name="BExXT5RGFJHY3SWR2QZCX7GJQUOO" localSheetId="5" hidden="1">#REF!</definedName>
    <definedName name="BExXT5RGFJHY3SWR2QZCX7GJQUOO" localSheetId="8" hidden="1">#REF!</definedName>
    <definedName name="BExXT5RGFJHY3SWR2QZCX7GJQUOO" localSheetId="17" hidden="1">#REF!</definedName>
    <definedName name="BExXT5RGFJHY3SWR2QZCX7GJQUOO" localSheetId="6" hidden="1">#REF!</definedName>
    <definedName name="BExXT5RGFJHY3SWR2QZCX7GJQUOO" localSheetId="1" hidden="1">#REF!</definedName>
    <definedName name="BExXT5RGFJHY3SWR2QZCX7GJQUOO" localSheetId="12" hidden="1">#REF!</definedName>
    <definedName name="BExXT5RGFJHY3SWR2QZCX7GJQUOO" localSheetId="4" hidden="1">#REF!</definedName>
    <definedName name="BExXT5RGFJHY3SWR2QZCX7GJQUOO" localSheetId="13" hidden="1">#REF!</definedName>
    <definedName name="BExXT5RGFJHY3SWR2QZCX7GJQUOO" localSheetId="18" hidden="1">#REF!</definedName>
    <definedName name="BExXT5RGFJHY3SWR2QZCX7GJQUOO" hidden="1">#REF!</definedName>
    <definedName name="BExXTA9CMTC19FSCX4UIQBV2C7R9" localSheetId="3" hidden="1">'[5]Capital orders'!#REF!</definedName>
    <definedName name="BExXTA9CMTC19FSCX4UIQBV2C7R9" localSheetId="10" hidden="1">'[5]Capital orders'!#REF!</definedName>
    <definedName name="BExXTA9CMTC19FSCX4UIQBV2C7R9" localSheetId="9" hidden="1">'[5]Capital orders'!#REF!</definedName>
    <definedName name="BExXTA9CMTC19FSCX4UIQBV2C7R9" localSheetId="14" hidden="1">'[5]Capital orders'!#REF!</definedName>
    <definedName name="BExXTA9CMTC19FSCX4UIQBV2C7R9" localSheetId="16" hidden="1">'[5]Capital orders'!#REF!</definedName>
    <definedName name="BExXTA9CMTC19FSCX4UIQBV2C7R9" localSheetId="5" hidden="1">'[5]Capital orders'!#REF!</definedName>
    <definedName name="BExXTA9CMTC19FSCX4UIQBV2C7R9" localSheetId="8" hidden="1">'[5]Capital orders'!#REF!</definedName>
    <definedName name="BExXTA9CMTC19FSCX4UIQBV2C7R9" localSheetId="17" hidden="1">'[5]Capital orders'!#REF!</definedName>
    <definedName name="BExXTA9CMTC19FSCX4UIQBV2C7R9" localSheetId="6" hidden="1">'[5]Capital orders'!#REF!</definedName>
    <definedName name="BExXTA9CMTC19FSCX4UIQBV2C7R9" localSheetId="1" hidden="1">'[5]Capital orders'!#REF!</definedName>
    <definedName name="BExXTA9CMTC19FSCX4UIQBV2C7R9" localSheetId="12" hidden="1">'[5]Capital orders'!#REF!</definedName>
    <definedName name="BExXTA9CMTC19FSCX4UIQBV2C7R9" localSheetId="4" hidden="1">'[5]Capital orders'!#REF!</definedName>
    <definedName name="BExXTA9CMTC19FSCX4UIQBV2C7R9" localSheetId="13" hidden="1">'[5]Capital orders'!#REF!</definedName>
    <definedName name="BExXTA9CMTC19FSCX4UIQBV2C7R9" localSheetId="18" hidden="1">'[5]Capital orders'!#REF!</definedName>
    <definedName name="BExXTA9CMTC19FSCX4UIQBV2C7R9" hidden="1">'[5]Capital orders'!#REF!</definedName>
    <definedName name="BExXTHLRNL82GN7KZY3TOLO508N7" hidden="1">'[2]Reco Sheet for Fcast'!$F$8:$G$8</definedName>
    <definedName name="BExXTIY89DH3YOJMAQ0Q8WTGODVQ" localSheetId="3" hidden="1">#REF!</definedName>
    <definedName name="BExXTIY89DH3YOJMAQ0Q8WTGODVQ" localSheetId="10" hidden="1">#REF!</definedName>
    <definedName name="BExXTIY89DH3YOJMAQ0Q8WTGODVQ" localSheetId="9" hidden="1">#REF!</definedName>
    <definedName name="BExXTIY89DH3YOJMAQ0Q8WTGODVQ" localSheetId="14" hidden="1">#REF!</definedName>
    <definedName name="BExXTIY89DH3YOJMAQ0Q8WTGODVQ" localSheetId="16" hidden="1">#REF!</definedName>
    <definedName name="BExXTIY89DH3YOJMAQ0Q8WTGODVQ" localSheetId="5" hidden="1">#REF!</definedName>
    <definedName name="BExXTIY89DH3YOJMAQ0Q8WTGODVQ" localSheetId="8" hidden="1">#REF!</definedName>
    <definedName name="BExXTIY89DH3YOJMAQ0Q8WTGODVQ" localSheetId="17" hidden="1">#REF!</definedName>
    <definedName name="BExXTIY89DH3YOJMAQ0Q8WTGODVQ" localSheetId="6" hidden="1">#REF!</definedName>
    <definedName name="BExXTIY89DH3YOJMAQ0Q8WTGODVQ" localSheetId="1" hidden="1">#REF!</definedName>
    <definedName name="BExXTIY89DH3YOJMAQ0Q8WTGODVQ" localSheetId="12" hidden="1">#REF!</definedName>
    <definedName name="BExXTIY89DH3YOJMAQ0Q8WTGODVQ" localSheetId="4" hidden="1">#REF!</definedName>
    <definedName name="BExXTIY89DH3YOJMAQ0Q8WTGODVQ" localSheetId="13" hidden="1">#REF!</definedName>
    <definedName name="BExXTIY89DH3YOJMAQ0Q8WTGODVQ" localSheetId="18" hidden="1">#REF!</definedName>
    <definedName name="BExXTIY89DH3YOJMAQ0Q8WTGODVQ" hidden="1">#REF!</definedName>
    <definedName name="BExXTL72MKEQSQH9L2OTFLU8DM2B" hidden="1">'[2]Reco Sheet for Fcast'!$F$8:$G$8</definedName>
    <definedName name="BExXTM3M4RTCRSX7VGAXGQNPP668" hidden="1">'[2]Reco Sheet for Fcast'!$F$7:$G$7</definedName>
    <definedName name="BExXTOCF78J7WY6FOVBRY1N2RBBR" hidden="1">'[2]Reco Sheet for Fcast'!$H$2:$I$2</definedName>
    <definedName name="BExXTP3GYO6Z9RTKKT10XA0UTV3T" hidden="1">'[2]Reco Sheet for Fcast'!$I$8:$J$8</definedName>
    <definedName name="BExXTZKZ4CG92ZQLIRKEXXH9BFIR" hidden="1">'[2]Reco Sheet for Fcast'!$F$7:$G$7</definedName>
    <definedName name="BExXU4J2BM2964GD5UZHM752Q4NS" hidden="1">'[2]Reco Sheet for Fcast'!$F$9:$G$9</definedName>
    <definedName name="BExXU4ZC2TLLQLLN5Z55LSE6D0AG" hidden="1">'[2]Reco Sheet for Fcast'!$O$6:$P$10</definedName>
    <definedName name="BExXU6XDTT7RM93KILIDEYPA9XKF" hidden="1">'[2]Reco Sheet for Fcast'!$I$6:$J$6</definedName>
    <definedName name="BExXU8VLZA7WLPZ3RAQZGNERUD26" localSheetId="3" hidden="1">'[3]AMI P &amp; L'!#REF!</definedName>
    <definedName name="BExXU8VLZA7WLPZ3RAQZGNERUD26" localSheetId="10" hidden="1">'[3]AMI P &amp; L'!#REF!</definedName>
    <definedName name="BExXU8VLZA7WLPZ3RAQZGNERUD26" localSheetId="9" hidden="1">'[3]AMI P &amp; L'!#REF!</definedName>
    <definedName name="BExXU8VLZA7WLPZ3RAQZGNERUD26" localSheetId="14" hidden="1">'[3]AMI P &amp; L'!#REF!</definedName>
    <definedName name="BExXU8VLZA7WLPZ3RAQZGNERUD26" localSheetId="16" hidden="1">'[3]AMI P &amp; L'!#REF!</definedName>
    <definedName name="BExXU8VLZA7WLPZ3RAQZGNERUD26" localSheetId="5" hidden="1">'[3]AMI P &amp; L'!#REF!</definedName>
    <definedName name="BExXU8VLZA7WLPZ3RAQZGNERUD26" localSheetId="8" hidden="1">'[3]AMI P &amp; L'!#REF!</definedName>
    <definedName name="BExXU8VLZA7WLPZ3RAQZGNERUD26" localSheetId="17" hidden="1">'[3]AMI P &amp; L'!#REF!</definedName>
    <definedName name="BExXU8VLZA7WLPZ3RAQZGNERUD26" localSheetId="6" hidden="1">'[3]AMI P &amp; L'!#REF!</definedName>
    <definedName name="BExXU8VLZA7WLPZ3RAQZGNERUD26" localSheetId="1" hidden="1">'[3]AMI P &amp; L'!#REF!</definedName>
    <definedName name="BExXU8VLZA7WLPZ3RAQZGNERUD26" localSheetId="12" hidden="1">'[3]AMI P &amp; L'!#REF!</definedName>
    <definedName name="BExXU8VLZA7WLPZ3RAQZGNERUD26" localSheetId="4" hidden="1">'[3]AMI P &amp; L'!#REF!</definedName>
    <definedName name="BExXU8VLZA7WLPZ3RAQZGNERUD26" localSheetId="13" hidden="1">'[3]AMI P &amp; L'!#REF!</definedName>
    <definedName name="BExXU8VLZA7WLPZ3RAQZGNERUD26" localSheetId="18" hidden="1">'[3]AMI P &amp; L'!#REF!</definedName>
    <definedName name="BExXU8VLZA7WLPZ3RAQZGNERUD26" hidden="1">'[3]AMI P &amp; L'!#REF!</definedName>
    <definedName name="BExXUB9RSLSCNN5ETLXY72DAPZZM" hidden="1">'[2]Reco Sheet for Fcast'!$I$10:$J$10</definedName>
    <definedName name="BExXUEV8QPATH32AX9XYWBHUVOO8" localSheetId="3" hidden="1">#REF!</definedName>
    <definedName name="BExXUEV8QPATH32AX9XYWBHUVOO8" localSheetId="10" hidden="1">#REF!</definedName>
    <definedName name="BExXUEV8QPATH32AX9XYWBHUVOO8" localSheetId="9" hidden="1">#REF!</definedName>
    <definedName name="BExXUEV8QPATH32AX9XYWBHUVOO8" localSheetId="14" hidden="1">#REF!</definedName>
    <definedName name="BExXUEV8QPATH32AX9XYWBHUVOO8" localSheetId="16" hidden="1">#REF!</definedName>
    <definedName name="BExXUEV8QPATH32AX9XYWBHUVOO8" localSheetId="5" hidden="1">#REF!</definedName>
    <definedName name="BExXUEV8QPATH32AX9XYWBHUVOO8" localSheetId="8" hidden="1">#REF!</definedName>
    <definedName name="BExXUEV8QPATH32AX9XYWBHUVOO8" localSheetId="17" hidden="1">#REF!</definedName>
    <definedName name="BExXUEV8QPATH32AX9XYWBHUVOO8" localSheetId="6" hidden="1">#REF!</definedName>
    <definedName name="BExXUEV8QPATH32AX9XYWBHUVOO8" localSheetId="1" hidden="1">#REF!</definedName>
    <definedName name="BExXUEV8QPATH32AX9XYWBHUVOO8" localSheetId="12" hidden="1">#REF!</definedName>
    <definedName name="BExXUEV8QPATH32AX9XYWBHUVOO8" localSheetId="4" hidden="1">#REF!</definedName>
    <definedName name="BExXUEV8QPATH32AX9XYWBHUVOO8" localSheetId="13" hidden="1">#REF!</definedName>
    <definedName name="BExXUEV8QPATH32AX9XYWBHUVOO8" localSheetId="18" hidden="1">#REF!</definedName>
    <definedName name="BExXUEV8QPATH32AX9XYWBHUVOO8" hidden="1">#REF!</definedName>
    <definedName name="BExXUFRM82XQIN2T8KGLDQL1IBQW" hidden="1">'[2]Reco Sheet for Fcast'!$G$2</definedName>
    <definedName name="BExXUFX23FE72H6IM4JSHIQV4VNK" localSheetId="3" hidden="1">#REF!</definedName>
    <definedName name="BExXUFX23FE72H6IM4JSHIQV4VNK" localSheetId="10" hidden="1">#REF!</definedName>
    <definedName name="BExXUFX23FE72H6IM4JSHIQV4VNK" localSheetId="9" hidden="1">#REF!</definedName>
    <definedName name="BExXUFX23FE72H6IM4JSHIQV4VNK" localSheetId="14" hidden="1">#REF!</definedName>
    <definedName name="BExXUFX23FE72H6IM4JSHIQV4VNK" localSheetId="16" hidden="1">#REF!</definedName>
    <definedName name="BExXUFX23FE72H6IM4JSHIQV4VNK" localSheetId="5" hidden="1">#REF!</definedName>
    <definedName name="BExXUFX23FE72H6IM4JSHIQV4VNK" localSheetId="8" hidden="1">#REF!</definedName>
    <definedName name="BExXUFX23FE72H6IM4JSHIQV4VNK" localSheetId="17" hidden="1">#REF!</definedName>
    <definedName name="BExXUFX23FE72H6IM4JSHIQV4VNK" localSheetId="6" hidden="1">#REF!</definedName>
    <definedName name="BExXUFX23FE72H6IM4JSHIQV4VNK" localSheetId="1" hidden="1">#REF!</definedName>
    <definedName name="BExXUFX23FE72H6IM4JSHIQV4VNK" localSheetId="12" hidden="1">#REF!</definedName>
    <definedName name="BExXUFX23FE72H6IM4JSHIQV4VNK" localSheetId="4" hidden="1">#REF!</definedName>
    <definedName name="BExXUFX23FE72H6IM4JSHIQV4VNK" localSheetId="13" hidden="1">#REF!</definedName>
    <definedName name="BExXUFX23FE72H6IM4JSHIQV4VNK" localSheetId="18" hidden="1">#REF!</definedName>
    <definedName name="BExXUFX23FE72H6IM4JSHIQV4VNK" hidden="1">#REF!</definedName>
    <definedName name="BExXUM27VX063JGHF9FYOOLNOP4V" localSheetId="3" hidden="1">#REF!</definedName>
    <definedName name="BExXUM27VX063JGHF9FYOOLNOP4V" localSheetId="10" hidden="1">#REF!</definedName>
    <definedName name="BExXUM27VX063JGHF9FYOOLNOP4V" localSheetId="9" hidden="1">#REF!</definedName>
    <definedName name="BExXUM27VX063JGHF9FYOOLNOP4V" localSheetId="14" hidden="1">#REF!</definedName>
    <definedName name="BExXUM27VX063JGHF9FYOOLNOP4V" localSheetId="16" hidden="1">#REF!</definedName>
    <definedName name="BExXUM27VX063JGHF9FYOOLNOP4V" localSheetId="5" hidden="1">#REF!</definedName>
    <definedName name="BExXUM27VX063JGHF9FYOOLNOP4V" localSheetId="8" hidden="1">#REF!</definedName>
    <definedName name="BExXUM27VX063JGHF9FYOOLNOP4V" localSheetId="17" hidden="1">#REF!</definedName>
    <definedName name="BExXUM27VX063JGHF9FYOOLNOP4V" localSheetId="6" hidden="1">#REF!</definedName>
    <definedName name="BExXUM27VX063JGHF9FYOOLNOP4V" localSheetId="1" hidden="1">#REF!</definedName>
    <definedName name="BExXUM27VX063JGHF9FYOOLNOP4V" localSheetId="12" hidden="1">#REF!</definedName>
    <definedName name="BExXUM27VX063JGHF9FYOOLNOP4V" localSheetId="4" hidden="1">#REF!</definedName>
    <definedName name="BExXUM27VX063JGHF9FYOOLNOP4V" localSheetId="13" hidden="1">#REF!</definedName>
    <definedName name="BExXUM27VX063JGHF9FYOOLNOP4V" localSheetId="18" hidden="1">#REF!</definedName>
    <definedName name="BExXUM27VX063JGHF9FYOOLNOP4V" hidden="1">#REF!</definedName>
    <definedName name="BExXUQEQBF6FI240ZGIF9YXZSRAU" hidden="1">'[2]Reco Sheet for Fcast'!$F$10:$G$10</definedName>
    <definedName name="BExXUYND6EJO7CJ5KRICV4O1JNWK" hidden="1">'[2]Reco Sheet for Fcast'!$F$9:$G$9</definedName>
    <definedName name="BExXV3LG12X440HUOAJXFCK9NX6J" localSheetId="3" hidden="1">#REF!</definedName>
    <definedName name="BExXV3LG12X440HUOAJXFCK9NX6J" localSheetId="10" hidden="1">#REF!</definedName>
    <definedName name="BExXV3LG12X440HUOAJXFCK9NX6J" localSheetId="9" hidden="1">#REF!</definedName>
    <definedName name="BExXV3LG12X440HUOAJXFCK9NX6J" localSheetId="14" hidden="1">#REF!</definedName>
    <definedName name="BExXV3LG12X440HUOAJXFCK9NX6J" localSheetId="16" hidden="1">#REF!</definedName>
    <definedName name="BExXV3LG12X440HUOAJXFCK9NX6J" localSheetId="5" hidden="1">#REF!</definedName>
    <definedName name="BExXV3LG12X440HUOAJXFCK9NX6J" localSheetId="8" hidden="1">#REF!</definedName>
    <definedName name="BExXV3LG12X440HUOAJXFCK9NX6J" localSheetId="17" hidden="1">#REF!</definedName>
    <definedName name="BExXV3LG12X440HUOAJXFCK9NX6J" localSheetId="6" hidden="1">#REF!</definedName>
    <definedName name="BExXV3LG12X440HUOAJXFCK9NX6J" localSheetId="1" hidden="1">#REF!</definedName>
    <definedName name="BExXV3LG12X440HUOAJXFCK9NX6J" localSheetId="12" hidden="1">#REF!</definedName>
    <definedName name="BExXV3LG12X440HUOAJXFCK9NX6J" localSheetId="4" hidden="1">#REF!</definedName>
    <definedName name="BExXV3LG12X440HUOAJXFCK9NX6J" localSheetId="13" hidden="1">#REF!</definedName>
    <definedName name="BExXV3LG12X440HUOAJXFCK9NX6J" localSheetId="18" hidden="1">#REF!</definedName>
    <definedName name="BExXV3LG12X440HUOAJXFCK9NX6J" hidden="1">#REF!</definedName>
    <definedName name="BExXV6FWG4H3S2QEUJZYIXILNGJ7" hidden="1">'[2]Reco Sheet for Fcast'!$F$8:$G$8</definedName>
    <definedName name="BExXVK87BMMO6LHKV0CFDNIQVIBS" hidden="1">'[2]Reco Sheet for Fcast'!$I$11:$J$11</definedName>
    <definedName name="BExXVKZ9WXPGL6IVY6T61IDD771I" hidden="1">'[2]Reco Sheet for Fcast'!$F$8:$G$8</definedName>
    <definedName name="BExXVLVNRJK2QSK3UMZRFRADS2G4" localSheetId="3" hidden="1">'[3]AMI P &amp; L'!#REF!</definedName>
    <definedName name="BExXVLVNRJK2QSK3UMZRFRADS2G4" localSheetId="10" hidden="1">'[3]AMI P &amp; L'!#REF!</definedName>
    <definedName name="BExXVLVNRJK2QSK3UMZRFRADS2G4" localSheetId="9" hidden="1">'[3]AMI P &amp; L'!#REF!</definedName>
    <definedName name="BExXVLVNRJK2QSK3UMZRFRADS2G4" localSheetId="14" hidden="1">'[3]AMI P &amp; L'!#REF!</definedName>
    <definedName name="BExXVLVNRJK2QSK3UMZRFRADS2G4" localSheetId="16" hidden="1">'[3]AMI P &amp; L'!#REF!</definedName>
    <definedName name="BExXVLVNRJK2QSK3UMZRFRADS2G4" localSheetId="5" hidden="1">'[3]AMI P &amp; L'!#REF!</definedName>
    <definedName name="BExXVLVNRJK2QSK3UMZRFRADS2G4" localSheetId="8" hidden="1">'[3]AMI P &amp; L'!#REF!</definedName>
    <definedName name="BExXVLVNRJK2QSK3UMZRFRADS2G4" localSheetId="17" hidden="1">'[3]AMI P &amp; L'!#REF!</definedName>
    <definedName name="BExXVLVNRJK2QSK3UMZRFRADS2G4" localSheetId="6" hidden="1">'[3]AMI P &amp; L'!#REF!</definedName>
    <definedName name="BExXVLVNRJK2QSK3UMZRFRADS2G4" localSheetId="1" hidden="1">'[3]AMI P &amp; L'!#REF!</definedName>
    <definedName name="BExXVLVNRJK2QSK3UMZRFRADS2G4" localSheetId="12" hidden="1">'[3]AMI P &amp; L'!#REF!</definedName>
    <definedName name="BExXVLVNRJK2QSK3UMZRFRADS2G4" localSheetId="4" hidden="1">'[3]AMI P &amp; L'!#REF!</definedName>
    <definedName name="BExXVLVNRJK2QSK3UMZRFRADS2G4" localSheetId="13" hidden="1">'[3]AMI P &amp; L'!#REF!</definedName>
    <definedName name="BExXVLVNRJK2QSK3UMZRFRADS2G4" localSheetId="18" hidden="1">'[3]AMI P &amp; L'!#REF!</definedName>
    <definedName name="BExXVLVNRJK2QSK3UMZRFRADS2G4" hidden="1">'[3]AMI P &amp; L'!#REF!</definedName>
    <definedName name="BExXVVRJB3HO2VD2XCCRRUFKTRES" localSheetId="3" hidden="1">#REF!</definedName>
    <definedName name="BExXVVRJB3HO2VD2XCCRRUFKTRES" localSheetId="10" hidden="1">#REF!</definedName>
    <definedName name="BExXVVRJB3HO2VD2XCCRRUFKTRES" localSheetId="9" hidden="1">#REF!</definedName>
    <definedName name="BExXVVRJB3HO2VD2XCCRRUFKTRES" localSheetId="14" hidden="1">#REF!</definedName>
    <definedName name="BExXVVRJB3HO2VD2XCCRRUFKTRES" localSheetId="16" hidden="1">#REF!</definedName>
    <definedName name="BExXVVRJB3HO2VD2XCCRRUFKTRES" localSheetId="5" hidden="1">#REF!</definedName>
    <definedName name="BExXVVRJB3HO2VD2XCCRRUFKTRES" localSheetId="8" hidden="1">#REF!</definedName>
    <definedName name="BExXVVRJB3HO2VD2XCCRRUFKTRES" localSheetId="17" hidden="1">#REF!</definedName>
    <definedName name="BExXVVRJB3HO2VD2XCCRRUFKTRES" localSheetId="6" hidden="1">#REF!</definedName>
    <definedName name="BExXVVRJB3HO2VD2XCCRRUFKTRES" localSheetId="1" hidden="1">#REF!</definedName>
    <definedName name="BExXVVRJB3HO2VD2XCCRRUFKTRES" localSheetId="12" hidden="1">#REF!</definedName>
    <definedName name="BExXVVRJB3HO2VD2XCCRRUFKTRES" localSheetId="4" hidden="1">#REF!</definedName>
    <definedName name="BExXVVRJB3HO2VD2XCCRRUFKTRES" localSheetId="13" hidden="1">#REF!</definedName>
    <definedName name="BExXVVRJB3HO2VD2XCCRRUFKTRES" localSheetId="18" hidden="1">#REF!</definedName>
    <definedName name="BExXVVRJB3HO2VD2XCCRRUFKTRES" hidden="1">#REF!</definedName>
    <definedName name="BExXW27MMXHXUXX78SDTBE1JYTHT" hidden="1">'[2]Reco Sheet for Fcast'!$I$7:$J$7</definedName>
    <definedName name="BExXW2YIM2MYBSHRIX0RP9D4PRMN" hidden="1">'[2]Reco Sheet for Fcast'!$I$6:$J$6</definedName>
    <definedName name="BExXWBNE4KTFSXKVSRF6WX039WPB" hidden="1">'[2]Reco Sheet for Fcast'!$F$9:$G$9</definedName>
    <definedName name="BExXWFP5AYE7EHYTJWBZSQ8PQ0YX" hidden="1">'[2]Reco Sheet for Fcast'!$I$9:$J$9</definedName>
    <definedName name="BExXWLJG5TBEL46BL8CA7MCLGTUZ" localSheetId="3" hidden="1">#REF!</definedName>
    <definedName name="BExXWLJG5TBEL46BL8CA7MCLGTUZ" localSheetId="10" hidden="1">#REF!</definedName>
    <definedName name="BExXWLJG5TBEL46BL8CA7MCLGTUZ" localSheetId="9" hidden="1">#REF!</definedName>
    <definedName name="BExXWLJG5TBEL46BL8CA7MCLGTUZ" localSheetId="14" hidden="1">#REF!</definedName>
    <definedName name="BExXWLJG5TBEL46BL8CA7MCLGTUZ" localSheetId="16" hidden="1">#REF!</definedName>
    <definedName name="BExXWLJG5TBEL46BL8CA7MCLGTUZ" localSheetId="5" hidden="1">#REF!</definedName>
    <definedName name="BExXWLJG5TBEL46BL8CA7MCLGTUZ" localSheetId="8" hidden="1">#REF!</definedName>
    <definedName name="BExXWLJG5TBEL46BL8CA7MCLGTUZ" localSheetId="17" hidden="1">#REF!</definedName>
    <definedName name="BExXWLJG5TBEL46BL8CA7MCLGTUZ" localSheetId="6" hidden="1">#REF!</definedName>
    <definedName name="BExXWLJG5TBEL46BL8CA7MCLGTUZ" localSheetId="1" hidden="1">#REF!</definedName>
    <definedName name="BExXWLJG5TBEL46BL8CA7MCLGTUZ" localSheetId="12" hidden="1">#REF!</definedName>
    <definedName name="BExXWLJG5TBEL46BL8CA7MCLGTUZ" localSheetId="4" hidden="1">#REF!</definedName>
    <definedName name="BExXWLJG5TBEL46BL8CA7MCLGTUZ" localSheetId="13" hidden="1">#REF!</definedName>
    <definedName name="BExXWLJG5TBEL46BL8CA7MCLGTUZ" localSheetId="18" hidden="1">#REF!</definedName>
    <definedName name="BExXWLJG5TBEL46BL8CA7MCLGTUZ" hidden="1">#REF!</definedName>
    <definedName name="BExXWVFIBQT8OY1O41FRFPFGXQHK" hidden="1">'[2]Reco Sheet for Fcast'!$K$2</definedName>
    <definedName name="BExXWWXHBZHA9J3N8K47F84X0M0L" hidden="1">'[2]Reco Sheet for Fcast'!$I$10:$J$10</definedName>
    <definedName name="BExXXBM521DL8R4ZX7NZ3DBCUOR5" localSheetId="3" hidden="1">'[3]AMI P &amp; L'!#REF!</definedName>
    <definedName name="BExXXBM521DL8R4ZX7NZ3DBCUOR5" localSheetId="10" hidden="1">'[3]AMI P &amp; L'!#REF!</definedName>
    <definedName name="BExXXBM521DL8R4ZX7NZ3DBCUOR5" localSheetId="9" hidden="1">'[3]AMI P &amp; L'!#REF!</definedName>
    <definedName name="BExXXBM521DL8R4ZX7NZ3DBCUOR5" localSheetId="14" hidden="1">'[3]AMI P &amp; L'!#REF!</definedName>
    <definedName name="BExXXBM521DL8R4ZX7NZ3DBCUOR5" localSheetId="16" hidden="1">'[3]AMI P &amp; L'!#REF!</definedName>
    <definedName name="BExXXBM521DL8R4ZX7NZ3DBCUOR5" localSheetId="5" hidden="1">'[3]AMI P &amp; L'!#REF!</definedName>
    <definedName name="BExXXBM521DL8R4ZX7NZ3DBCUOR5" localSheetId="8" hidden="1">'[3]AMI P &amp; L'!#REF!</definedName>
    <definedName name="BExXXBM521DL8R4ZX7NZ3DBCUOR5" localSheetId="17" hidden="1">'[3]AMI P &amp; L'!#REF!</definedName>
    <definedName name="BExXXBM521DL8R4ZX7NZ3DBCUOR5" localSheetId="6" hidden="1">'[3]AMI P &amp; L'!#REF!</definedName>
    <definedName name="BExXXBM521DL8R4ZX7NZ3DBCUOR5" localSheetId="1" hidden="1">'[3]AMI P &amp; L'!#REF!</definedName>
    <definedName name="BExXXBM521DL8R4ZX7NZ3DBCUOR5" localSheetId="12" hidden="1">'[3]AMI P &amp; L'!#REF!</definedName>
    <definedName name="BExXXBM521DL8R4ZX7NZ3DBCUOR5" localSheetId="4" hidden="1">'[3]AMI P &amp; L'!#REF!</definedName>
    <definedName name="BExXXBM521DL8R4ZX7NZ3DBCUOR5" localSheetId="13" hidden="1">'[3]AMI P &amp; L'!#REF!</definedName>
    <definedName name="BExXXBM521DL8R4ZX7NZ3DBCUOR5" localSheetId="18" hidden="1">'[3]AMI P &amp; L'!#REF!</definedName>
    <definedName name="BExXXBM521DL8R4ZX7NZ3DBCUOR5" hidden="1">'[3]AMI P &amp; L'!#REF!</definedName>
    <definedName name="BExXXC7OZI33XZ03NRMEP7VRLQK4" hidden="1">'[2]Reco Sheet for Fcast'!$I$7:$J$7</definedName>
    <definedName name="BExXXH5N3NKBQ7BCJPJTBF8CYM2Q" hidden="1">'[2]Reco Sheet for Fcast'!$I$6:$J$6</definedName>
    <definedName name="BExXXKWLM4D541BH6O8GOJMHFHMW" hidden="1">'[2]Reco Sheet for Fcast'!$I$9:$J$9</definedName>
    <definedName name="BExXXPPA1Q87XPI97X0OXCPBPDON" hidden="1">'[2]Reco Sheet for Fcast'!$I$11:$J$11</definedName>
    <definedName name="BExXXTG1GQYWM6PO30LVLHV2Q33X" localSheetId="3" hidden="1">#REF!</definedName>
    <definedName name="BExXXTG1GQYWM6PO30LVLHV2Q33X" localSheetId="10" hidden="1">#REF!</definedName>
    <definedName name="BExXXTG1GQYWM6PO30LVLHV2Q33X" localSheetId="9" hidden="1">#REF!</definedName>
    <definedName name="BExXXTG1GQYWM6PO30LVLHV2Q33X" localSheetId="14" hidden="1">#REF!</definedName>
    <definedName name="BExXXTG1GQYWM6PO30LVLHV2Q33X" localSheetId="16" hidden="1">#REF!</definedName>
    <definedName name="BExXXTG1GQYWM6PO30LVLHV2Q33X" localSheetId="5" hidden="1">#REF!</definedName>
    <definedName name="BExXXTG1GQYWM6PO30LVLHV2Q33X" localSheetId="8" hidden="1">#REF!</definedName>
    <definedName name="BExXXTG1GQYWM6PO30LVLHV2Q33X" localSheetId="17" hidden="1">#REF!</definedName>
    <definedName name="BExXXTG1GQYWM6PO30LVLHV2Q33X" localSheetId="6" hidden="1">#REF!</definedName>
    <definedName name="BExXXTG1GQYWM6PO30LVLHV2Q33X" localSheetId="1" hidden="1">#REF!</definedName>
    <definedName name="BExXXTG1GQYWM6PO30LVLHV2Q33X" localSheetId="12" hidden="1">#REF!</definedName>
    <definedName name="BExXXTG1GQYWM6PO30LVLHV2Q33X" localSheetId="4" hidden="1">#REF!</definedName>
    <definedName name="BExXXTG1GQYWM6PO30LVLHV2Q33X" localSheetId="13" hidden="1">#REF!</definedName>
    <definedName name="BExXXTG1GQYWM6PO30LVLHV2Q33X" localSheetId="18" hidden="1">#REF!</definedName>
    <definedName name="BExXXTG1GQYWM6PO30LVLHV2Q33X" hidden="1">#REF!</definedName>
    <definedName name="BExXXVUDA98IZTQ6MANKU4MTTDVR" hidden="1">'[2]Reco Sheet for Fcast'!$I$10:$J$10</definedName>
    <definedName name="BExXXZQNZY6IZI45DJXJK0MQZWA7" localSheetId="3" hidden="1">'[3]AMI P &amp; L'!#REF!</definedName>
    <definedName name="BExXXZQNZY6IZI45DJXJK0MQZWA7" localSheetId="10" hidden="1">'[3]AMI P &amp; L'!#REF!</definedName>
    <definedName name="BExXXZQNZY6IZI45DJXJK0MQZWA7" localSheetId="9" hidden="1">'[3]AMI P &amp; L'!#REF!</definedName>
    <definedName name="BExXXZQNZY6IZI45DJXJK0MQZWA7" localSheetId="14" hidden="1">'[3]AMI P &amp; L'!#REF!</definedName>
    <definedName name="BExXXZQNZY6IZI45DJXJK0MQZWA7" localSheetId="16" hidden="1">'[3]AMI P &amp; L'!#REF!</definedName>
    <definedName name="BExXXZQNZY6IZI45DJXJK0MQZWA7" localSheetId="5" hidden="1">'[3]AMI P &amp; L'!#REF!</definedName>
    <definedName name="BExXXZQNZY6IZI45DJXJK0MQZWA7" localSheetId="8" hidden="1">'[3]AMI P &amp; L'!#REF!</definedName>
    <definedName name="BExXXZQNZY6IZI45DJXJK0MQZWA7" localSheetId="17" hidden="1">'[3]AMI P &amp; L'!#REF!</definedName>
    <definedName name="BExXXZQNZY6IZI45DJXJK0MQZWA7" localSheetId="6" hidden="1">'[3]AMI P &amp; L'!#REF!</definedName>
    <definedName name="BExXXZQNZY6IZI45DJXJK0MQZWA7" localSheetId="1" hidden="1">'[3]AMI P &amp; L'!#REF!</definedName>
    <definedName name="BExXXZQNZY6IZI45DJXJK0MQZWA7" localSheetId="12" hidden="1">'[3]AMI P &amp; L'!#REF!</definedName>
    <definedName name="BExXXZQNZY6IZI45DJXJK0MQZWA7" localSheetId="4" hidden="1">'[3]AMI P &amp; L'!#REF!</definedName>
    <definedName name="BExXXZQNZY6IZI45DJXJK0MQZWA7" localSheetId="13" hidden="1">'[3]AMI P &amp; L'!#REF!</definedName>
    <definedName name="BExXXZQNZY6IZI45DJXJK0MQZWA7" localSheetId="18" hidden="1">'[3]AMI P &amp; L'!#REF!</definedName>
    <definedName name="BExXXZQNZY6IZI45DJXJK0MQZWA7" hidden="1">'[3]AMI P &amp; L'!#REF!</definedName>
    <definedName name="BExXY5QFG6QP94SFT3935OBM8Y4K" hidden="1">'[2]Reco Sheet for Fcast'!$I$7:$J$7</definedName>
    <definedName name="BExXY7TYEBFXRYUYIFHTN65RJ8EW" localSheetId="3" hidden="1">'[3]AMI P &amp; L'!#REF!</definedName>
    <definedName name="BExXY7TYEBFXRYUYIFHTN65RJ8EW" localSheetId="10" hidden="1">'[3]AMI P &amp; L'!#REF!</definedName>
    <definedName name="BExXY7TYEBFXRYUYIFHTN65RJ8EW" localSheetId="9" hidden="1">'[3]AMI P &amp; L'!#REF!</definedName>
    <definedName name="BExXY7TYEBFXRYUYIFHTN65RJ8EW" localSheetId="14" hidden="1">'[3]AMI P &amp; L'!#REF!</definedName>
    <definedName name="BExXY7TYEBFXRYUYIFHTN65RJ8EW" localSheetId="16" hidden="1">'[3]AMI P &amp; L'!#REF!</definedName>
    <definedName name="BExXY7TYEBFXRYUYIFHTN65RJ8EW" localSheetId="5" hidden="1">'[3]AMI P &amp; L'!#REF!</definedName>
    <definedName name="BExXY7TYEBFXRYUYIFHTN65RJ8EW" localSheetId="8" hidden="1">'[3]AMI P &amp; L'!#REF!</definedName>
    <definedName name="BExXY7TYEBFXRYUYIFHTN65RJ8EW" localSheetId="17" hidden="1">'[3]AMI P &amp; L'!#REF!</definedName>
    <definedName name="BExXY7TYEBFXRYUYIFHTN65RJ8EW" localSheetId="6" hidden="1">'[3]AMI P &amp; L'!#REF!</definedName>
    <definedName name="BExXY7TYEBFXRYUYIFHTN65RJ8EW" localSheetId="1" hidden="1">'[3]AMI P &amp; L'!#REF!</definedName>
    <definedName name="BExXY7TYEBFXRYUYIFHTN65RJ8EW" localSheetId="12" hidden="1">'[3]AMI P &amp; L'!#REF!</definedName>
    <definedName name="BExXY7TYEBFXRYUYIFHTN65RJ8EW" localSheetId="4" hidden="1">'[3]AMI P &amp; L'!#REF!</definedName>
    <definedName name="BExXY7TYEBFXRYUYIFHTN65RJ8EW" localSheetId="13" hidden="1">'[3]AMI P &amp; L'!#REF!</definedName>
    <definedName name="BExXY7TYEBFXRYUYIFHTN65RJ8EW" localSheetId="18" hidden="1">'[3]AMI P &amp; L'!#REF!</definedName>
    <definedName name="BExXY7TYEBFXRYUYIFHTN65RJ8EW" hidden="1">'[3]AMI P &amp; L'!#REF!</definedName>
    <definedName name="BExXYCBSIHFUY3BDHNBY5TMPFMGL" localSheetId="3" hidden="1">#REF!</definedName>
    <definedName name="BExXYCBSIHFUY3BDHNBY5TMPFMGL" localSheetId="10" hidden="1">#REF!</definedName>
    <definedName name="BExXYCBSIHFUY3BDHNBY5TMPFMGL" localSheetId="9" hidden="1">#REF!</definedName>
    <definedName name="BExXYCBSIHFUY3BDHNBY5TMPFMGL" localSheetId="14" hidden="1">#REF!</definedName>
    <definedName name="BExXYCBSIHFUY3BDHNBY5TMPFMGL" localSheetId="16" hidden="1">#REF!</definedName>
    <definedName name="BExXYCBSIHFUY3BDHNBY5TMPFMGL" localSheetId="5" hidden="1">#REF!</definedName>
    <definedName name="BExXYCBSIHFUY3BDHNBY5TMPFMGL" localSheetId="8" hidden="1">#REF!</definedName>
    <definedName name="BExXYCBSIHFUY3BDHNBY5TMPFMGL" localSheetId="17" hidden="1">#REF!</definedName>
    <definedName name="BExXYCBSIHFUY3BDHNBY5TMPFMGL" localSheetId="6" hidden="1">#REF!</definedName>
    <definedName name="BExXYCBSIHFUY3BDHNBY5TMPFMGL" localSheetId="1" hidden="1">#REF!</definedName>
    <definedName name="BExXYCBSIHFUY3BDHNBY5TMPFMGL" localSheetId="12" hidden="1">#REF!</definedName>
    <definedName name="BExXYCBSIHFUY3BDHNBY5TMPFMGL" localSheetId="4" hidden="1">#REF!</definedName>
    <definedName name="BExXYCBSIHFUY3BDHNBY5TMPFMGL" localSheetId="13" hidden="1">#REF!</definedName>
    <definedName name="BExXYCBSIHFUY3BDHNBY5TMPFMGL" localSheetId="18" hidden="1">#REF!</definedName>
    <definedName name="BExXYCBSIHFUY3BDHNBY5TMPFMGL" hidden="1">#REF!</definedName>
    <definedName name="BExXYLBHANUXC5FCTDDTGOVD3GQS" hidden="1">'[2]Reco Sheet for Fcast'!$I$8:$J$8</definedName>
    <definedName name="BExXYMNYAYH3WA2ZCFAYKZID9ZCI" hidden="1">'[2]Reco Sheet for Fcast'!$I$9:$J$9</definedName>
    <definedName name="BExXYYT12SVN2VDMLVNV4P3ISD8T" hidden="1">'[2]Reco Sheet for Fcast'!$I$7:$J$7</definedName>
    <definedName name="BExXZ3LNUGA4E1LWS1MPLGG3LXKD" localSheetId="3" hidden="1">#REF!</definedName>
    <definedName name="BExXZ3LNUGA4E1LWS1MPLGG3LXKD" localSheetId="10" hidden="1">#REF!</definedName>
    <definedName name="BExXZ3LNUGA4E1LWS1MPLGG3LXKD" localSheetId="9" hidden="1">#REF!</definedName>
    <definedName name="BExXZ3LNUGA4E1LWS1MPLGG3LXKD" localSheetId="14" hidden="1">#REF!</definedName>
    <definedName name="BExXZ3LNUGA4E1LWS1MPLGG3LXKD" localSheetId="16" hidden="1">#REF!</definedName>
    <definedName name="BExXZ3LNUGA4E1LWS1MPLGG3LXKD" localSheetId="5" hidden="1">#REF!</definedName>
    <definedName name="BExXZ3LNUGA4E1LWS1MPLGG3LXKD" localSheetId="8" hidden="1">#REF!</definedName>
    <definedName name="BExXZ3LNUGA4E1LWS1MPLGG3LXKD" localSheetId="17" hidden="1">#REF!</definedName>
    <definedName name="BExXZ3LNUGA4E1LWS1MPLGG3LXKD" localSheetId="6" hidden="1">#REF!</definedName>
    <definedName name="BExXZ3LNUGA4E1LWS1MPLGG3LXKD" localSheetId="1" hidden="1">#REF!</definedName>
    <definedName name="BExXZ3LNUGA4E1LWS1MPLGG3LXKD" localSheetId="12" hidden="1">#REF!</definedName>
    <definedName name="BExXZ3LNUGA4E1LWS1MPLGG3LXKD" localSheetId="4" hidden="1">#REF!</definedName>
    <definedName name="BExXZ3LNUGA4E1LWS1MPLGG3LXKD" localSheetId="13" hidden="1">#REF!</definedName>
    <definedName name="BExXZ3LNUGA4E1LWS1MPLGG3LXKD" localSheetId="18" hidden="1">#REF!</definedName>
    <definedName name="BExXZ3LNUGA4E1LWS1MPLGG3LXKD" hidden="1">#REF!</definedName>
    <definedName name="BExXZFVV4YB42AZ3H1I40YG3JAPU" hidden="1">'[2]Reco Sheet for Fcast'!$I$11:$J$11</definedName>
    <definedName name="BExXZHJ9T2JELF12CHHGD54J1B0C" hidden="1">'[2]Reco Sheet for Fcast'!$F$7:$G$7</definedName>
    <definedName name="BExXZMBX5F1N53KQHPU92S4B5ZZ4" hidden="1">'[2]Reco Sheet for Fcast'!$E$1</definedName>
    <definedName name="BExXZNJ2X1TK2LRK5ZY3MX49H5T7" hidden="1">'[2]Reco Sheet for Fcast'!$J$2:$K$2</definedName>
    <definedName name="BExXZOVPCEP495TQSON6PSRQ8XCY" localSheetId="3" hidden="1">'[3]AMI P &amp; L'!#REF!</definedName>
    <definedName name="BExXZOVPCEP495TQSON6PSRQ8XCY" localSheetId="10" hidden="1">'[3]AMI P &amp; L'!#REF!</definedName>
    <definedName name="BExXZOVPCEP495TQSON6PSRQ8XCY" localSheetId="9" hidden="1">'[3]AMI P &amp; L'!#REF!</definedName>
    <definedName name="BExXZOVPCEP495TQSON6PSRQ8XCY" localSheetId="14" hidden="1">'[3]AMI P &amp; L'!#REF!</definedName>
    <definedName name="BExXZOVPCEP495TQSON6PSRQ8XCY" localSheetId="16" hidden="1">'[3]AMI P &amp; L'!#REF!</definedName>
    <definedName name="BExXZOVPCEP495TQSON6PSRQ8XCY" localSheetId="5" hidden="1">'[3]AMI P &amp; L'!#REF!</definedName>
    <definedName name="BExXZOVPCEP495TQSON6PSRQ8XCY" localSheetId="8" hidden="1">'[3]AMI P &amp; L'!#REF!</definedName>
    <definedName name="BExXZOVPCEP495TQSON6PSRQ8XCY" localSheetId="17" hidden="1">'[3]AMI P &amp; L'!#REF!</definedName>
    <definedName name="BExXZOVPCEP495TQSON6PSRQ8XCY" localSheetId="6" hidden="1">'[3]AMI P &amp; L'!#REF!</definedName>
    <definedName name="BExXZOVPCEP495TQSON6PSRQ8XCY" localSheetId="1" hidden="1">'[3]AMI P &amp; L'!#REF!</definedName>
    <definedName name="BExXZOVPCEP495TQSON6PSRQ8XCY" localSheetId="12" hidden="1">'[3]AMI P &amp; L'!#REF!</definedName>
    <definedName name="BExXZOVPCEP495TQSON6PSRQ8XCY" localSheetId="4" hidden="1">'[3]AMI P &amp; L'!#REF!</definedName>
    <definedName name="BExXZOVPCEP495TQSON6PSRQ8XCY" localSheetId="13" hidden="1">'[3]AMI P &amp; L'!#REF!</definedName>
    <definedName name="BExXZOVPCEP495TQSON6PSRQ8XCY" localSheetId="18" hidden="1">'[3]AMI P &amp; L'!#REF!</definedName>
    <definedName name="BExXZOVPCEP495TQSON6PSRQ8XCY" hidden="1">'[3]AMI P &amp; L'!#REF!</definedName>
    <definedName name="BExXZS0XCQNYYY1DP75R3PCXFSRH" localSheetId="3" hidden="1">#REF!</definedName>
    <definedName name="BExXZS0XCQNYYY1DP75R3PCXFSRH" localSheetId="10" hidden="1">#REF!</definedName>
    <definedName name="BExXZS0XCQNYYY1DP75R3PCXFSRH" localSheetId="9" hidden="1">#REF!</definedName>
    <definedName name="BExXZS0XCQNYYY1DP75R3PCXFSRH" localSheetId="14" hidden="1">#REF!</definedName>
    <definedName name="BExXZS0XCQNYYY1DP75R3PCXFSRH" localSheetId="16" hidden="1">#REF!</definedName>
    <definedName name="BExXZS0XCQNYYY1DP75R3PCXFSRH" localSheetId="5" hidden="1">#REF!</definedName>
    <definedName name="BExXZS0XCQNYYY1DP75R3PCXFSRH" localSheetId="8" hidden="1">#REF!</definedName>
    <definedName name="BExXZS0XCQNYYY1DP75R3PCXFSRH" localSheetId="17" hidden="1">#REF!</definedName>
    <definedName name="BExXZS0XCQNYYY1DP75R3PCXFSRH" localSheetId="6" hidden="1">#REF!</definedName>
    <definedName name="BExXZS0XCQNYYY1DP75R3PCXFSRH" localSheetId="1" hidden="1">#REF!</definedName>
    <definedName name="BExXZS0XCQNYYY1DP75R3PCXFSRH" localSheetId="12" hidden="1">#REF!</definedName>
    <definedName name="BExXZS0XCQNYYY1DP75R3PCXFSRH" localSheetId="4" hidden="1">#REF!</definedName>
    <definedName name="BExXZS0XCQNYYY1DP75R3PCXFSRH" localSheetId="13" hidden="1">#REF!</definedName>
    <definedName name="BExXZS0XCQNYYY1DP75R3PCXFSRH" localSheetId="18" hidden="1">#REF!</definedName>
    <definedName name="BExXZS0XCQNYYY1DP75R3PCXFSRH" hidden="1">#REF!</definedName>
    <definedName name="BExXZXKH7NBARQQAZM69Z57IH1MM" hidden="1">'[2]Reco Sheet for Fcast'!$F$6:$G$6</definedName>
    <definedName name="BExY06EUGA7EW4VVDQKIUQW4P39O" localSheetId="3" hidden="1">#REF!</definedName>
    <definedName name="BExY06EUGA7EW4VVDQKIUQW4P39O" localSheetId="10" hidden="1">#REF!</definedName>
    <definedName name="BExY06EUGA7EW4VVDQKIUQW4P39O" localSheetId="9" hidden="1">#REF!</definedName>
    <definedName name="BExY06EUGA7EW4VVDQKIUQW4P39O" localSheetId="14" hidden="1">#REF!</definedName>
    <definedName name="BExY06EUGA7EW4VVDQKIUQW4P39O" localSheetId="16" hidden="1">#REF!</definedName>
    <definedName name="BExY06EUGA7EW4VVDQKIUQW4P39O" localSheetId="5" hidden="1">#REF!</definedName>
    <definedName name="BExY06EUGA7EW4VVDQKIUQW4P39O" localSheetId="8" hidden="1">#REF!</definedName>
    <definedName name="BExY06EUGA7EW4VVDQKIUQW4P39O" localSheetId="17" hidden="1">#REF!</definedName>
    <definedName name="BExY06EUGA7EW4VVDQKIUQW4P39O" localSheetId="6" hidden="1">#REF!</definedName>
    <definedName name="BExY06EUGA7EW4VVDQKIUQW4P39O" localSheetId="1" hidden="1">#REF!</definedName>
    <definedName name="BExY06EUGA7EW4VVDQKIUQW4P39O" localSheetId="12" hidden="1">#REF!</definedName>
    <definedName name="BExY06EUGA7EW4VVDQKIUQW4P39O" localSheetId="4" hidden="1">#REF!</definedName>
    <definedName name="BExY06EUGA7EW4VVDQKIUQW4P39O" localSheetId="13" hidden="1">#REF!</definedName>
    <definedName name="BExY06EUGA7EW4VVDQKIUQW4P39O" localSheetId="18" hidden="1">#REF!</definedName>
    <definedName name="BExY06EUGA7EW4VVDQKIUQW4P39O" hidden="1">#REF!</definedName>
    <definedName name="BExY07WSDH5QEVM7BJXJK2ZRAI1O" localSheetId="3" hidden="1">'[3]AMI P &amp; L'!#REF!</definedName>
    <definedName name="BExY07WSDH5QEVM7BJXJK2ZRAI1O" localSheetId="10" hidden="1">'[3]AMI P &amp; L'!#REF!</definedName>
    <definedName name="BExY07WSDH5QEVM7BJXJK2ZRAI1O" localSheetId="9" hidden="1">'[3]AMI P &amp; L'!#REF!</definedName>
    <definedName name="BExY07WSDH5QEVM7BJXJK2ZRAI1O" localSheetId="14" hidden="1">'[3]AMI P &amp; L'!#REF!</definedName>
    <definedName name="BExY07WSDH5QEVM7BJXJK2ZRAI1O" localSheetId="16" hidden="1">'[3]AMI P &amp; L'!#REF!</definedName>
    <definedName name="BExY07WSDH5QEVM7BJXJK2ZRAI1O" localSheetId="5" hidden="1">'[3]AMI P &amp; L'!#REF!</definedName>
    <definedName name="BExY07WSDH5QEVM7BJXJK2ZRAI1O" localSheetId="8" hidden="1">'[3]AMI P &amp; L'!#REF!</definedName>
    <definedName name="BExY07WSDH5QEVM7BJXJK2ZRAI1O" localSheetId="17" hidden="1">'[3]AMI P &amp; L'!#REF!</definedName>
    <definedName name="BExY07WSDH5QEVM7BJXJK2ZRAI1O" localSheetId="6" hidden="1">'[3]AMI P &amp; L'!#REF!</definedName>
    <definedName name="BExY07WSDH5QEVM7BJXJK2ZRAI1O" localSheetId="1" hidden="1">'[3]AMI P &amp; L'!#REF!</definedName>
    <definedName name="BExY07WSDH5QEVM7BJXJK2ZRAI1O" localSheetId="12" hidden="1">'[3]AMI P &amp; L'!#REF!</definedName>
    <definedName name="BExY07WSDH5QEVM7BJXJK2ZRAI1O" localSheetId="4" hidden="1">'[3]AMI P &amp; L'!#REF!</definedName>
    <definedName name="BExY07WSDH5QEVM7BJXJK2ZRAI1O" localSheetId="13" hidden="1">'[3]AMI P &amp; L'!#REF!</definedName>
    <definedName name="BExY07WSDH5QEVM7BJXJK2ZRAI1O" localSheetId="18" hidden="1">'[3]AMI P &amp; L'!#REF!</definedName>
    <definedName name="BExY07WSDH5QEVM7BJXJK2ZRAI1O" hidden="1">'[3]AMI P &amp; L'!#REF!</definedName>
    <definedName name="BExY0BI99V6MXLHXBCSPUL0OPF3M" localSheetId="3" hidden="1">#REF!</definedName>
    <definedName name="BExY0BI99V6MXLHXBCSPUL0OPF3M" localSheetId="10" hidden="1">#REF!</definedName>
    <definedName name="BExY0BI99V6MXLHXBCSPUL0OPF3M" localSheetId="9" hidden="1">#REF!</definedName>
    <definedName name="BExY0BI99V6MXLHXBCSPUL0OPF3M" localSheetId="14" hidden="1">#REF!</definedName>
    <definedName name="BExY0BI99V6MXLHXBCSPUL0OPF3M" localSheetId="16" hidden="1">#REF!</definedName>
    <definedName name="BExY0BI99V6MXLHXBCSPUL0OPF3M" localSheetId="5" hidden="1">#REF!</definedName>
    <definedName name="BExY0BI99V6MXLHXBCSPUL0OPF3M" localSheetId="8" hidden="1">#REF!</definedName>
    <definedName name="BExY0BI99V6MXLHXBCSPUL0OPF3M" localSheetId="17" hidden="1">#REF!</definedName>
    <definedName name="BExY0BI99V6MXLHXBCSPUL0OPF3M" localSheetId="6" hidden="1">#REF!</definedName>
    <definedName name="BExY0BI99V6MXLHXBCSPUL0OPF3M" localSheetId="1" hidden="1">#REF!</definedName>
    <definedName name="BExY0BI99V6MXLHXBCSPUL0OPF3M" localSheetId="12" hidden="1">#REF!</definedName>
    <definedName name="BExY0BI99V6MXLHXBCSPUL0OPF3M" localSheetId="4" hidden="1">#REF!</definedName>
    <definedName name="BExY0BI99V6MXLHXBCSPUL0OPF3M" localSheetId="13" hidden="1">#REF!</definedName>
    <definedName name="BExY0BI99V6MXLHXBCSPUL0OPF3M" localSheetId="18" hidden="1">#REF!</definedName>
    <definedName name="BExY0BI99V6MXLHXBCSPUL0OPF3M" hidden="1">#REF!</definedName>
    <definedName name="BExY0C3UBVC4M59JIRXVQ8OWAJC1" hidden="1">'[2]Reco Sheet for Fcast'!$I$7:$J$7</definedName>
    <definedName name="BExY0N1K6XFGR26YH5NSEE627RBN" localSheetId="3" hidden="1">#REF!</definedName>
    <definedName name="BExY0N1K6XFGR26YH5NSEE627RBN" localSheetId="10" hidden="1">#REF!</definedName>
    <definedName name="BExY0N1K6XFGR26YH5NSEE627RBN" localSheetId="9" hidden="1">#REF!</definedName>
    <definedName name="BExY0N1K6XFGR26YH5NSEE627RBN" localSheetId="14" hidden="1">#REF!</definedName>
    <definedName name="BExY0N1K6XFGR26YH5NSEE627RBN" localSheetId="16" hidden="1">#REF!</definedName>
    <definedName name="BExY0N1K6XFGR26YH5NSEE627RBN" localSheetId="5" hidden="1">#REF!</definedName>
    <definedName name="BExY0N1K6XFGR26YH5NSEE627RBN" localSheetId="8" hidden="1">#REF!</definedName>
    <definedName name="BExY0N1K6XFGR26YH5NSEE627RBN" localSheetId="17" hidden="1">#REF!</definedName>
    <definedName name="BExY0N1K6XFGR26YH5NSEE627RBN" localSheetId="6" hidden="1">#REF!</definedName>
    <definedName name="BExY0N1K6XFGR26YH5NSEE627RBN" localSheetId="1" hidden="1">#REF!</definedName>
    <definedName name="BExY0N1K6XFGR26YH5NSEE627RBN" localSheetId="12" hidden="1">#REF!</definedName>
    <definedName name="BExY0N1K6XFGR26YH5NSEE627RBN" localSheetId="4" hidden="1">#REF!</definedName>
    <definedName name="BExY0N1K6XFGR26YH5NSEE627RBN" localSheetId="13" hidden="1">#REF!</definedName>
    <definedName name="BExY0N1K6XFGR26YH5NSEE627RBN" localSheetId="18" hidden="1">#REF!</definedName>
    <definedName name="BExY0N1K6XFGR26YH5NSEE627RBN" hidden="1">#REF!</definedName>
    <definedName name="BExY0OE8GFHMLLTEAFIOQTOPEVPB" hidden="1">'[2]Reco Sheet for Fcast'!$F$8:$G$8</definedName>
    <definedName name="BExY0OJHW85S0VKBA8T4HTYPYBOS" hidden="1">'[2]Reco Sheet for Fcast'!$I$10:$J$10</definedName>
    <definedName name="BExY0T1E034D7XAXNC6F7540LLIE" hidden="1">'[2]Reco Sheet for Fcast'!$F$15</definedName>
    <definedName name="BExY0V4VNPA7ZZUMJNNU0ZHE1KOH" localSheetId="3" hidden="1">#REF!</definedName>
    <definedName name="BExY0V4VNPA7ZZUMJNNU0ZHE1KOH" localSheetId="10" hidden="1">#REF!</definedName>
    <definedName name="BExY0V4VNPA7ZZUMJNNU0ZHE1KOH" localSheetId="9" hidden="1">#REF!</definedName>
    <definedName name="BExY0V4VNPA7ZZUMJNNU0ZHE1KOH" localSheetId="14" hidden="1">#REF!</definedName>
    <definedName name="BExY0V4VNPA7ZZUMJNNU0ZHE1KOH" localSheetId="16" hidden="1">#REF!</definedName>
    <definedName name="BExY0V4VNPA7ZZUMJNNU0ZHE1KOH" localSheetId="5" hidden="1">#REF!</definedName>
    <definedName name="BExY0V4VNPA7ZZUMJNNU0ZHE1KOH" localSheetId="8" hidden="1">#REF!</definedName>
    <definedName name="BExY0V4VNPA7ZZUMJNNU0ZHE1KOH" localSheetId="17" hidden="1">#REF!</definedName>
    <definedName name="BExY0V4VNPA7ZZUMJNNU0ZHE1KOH" localSheetId="6" hidden="1">#REF!</definedName>
    <definedName name="BExY0V4VNPA7ZZUMJNNU0ZHE1KOH" localSheetId="1" hidden="1">#REF!</definedName>
    <definedName name="BExY0V4VNPA7ZZUMJNNU0ZHE1KOH" localSheetId="12" hidden="1">#REF!</definedName>
    <definedName name="BExY0V4VNPA7ZZUMJNNU0ZHE1KOH" localSheetId="4" hidden="1">#REF!</definedName>
    <definedName name="BExY0V4VNPA7ZZUMJNNU0ZHE1KOH" localSheetId="13" hidden="1">#REF!</definedName>
    <definedName name="BExY0V4VNPA7ZZUMJNNU0ZHE1KOH" localSheetId="18" hidden="1">#REF!</definedName>
    <definedName name="BExY0V4VNPA7ZZUMJNNU0ZHE1KOH" hidden="1">#REF!</definedName>
    <definedName name="BExY0XTZLHN49J2JH94BYTKBJLT3" hidden="1">'[2]Reco Sheet for Fcast'!$F$10:$G$10</definedName>
    <definedName name="BExY11FH9TXHERUYGG8FE50U7H7J" hidden="1">'[2]Reco Sheet for Fcast'!$F$10:$G$10</definedName>
    <definedName name="BExY16IWJ7CI1QGWVNBVHPYS9JPN" localSheetId="3" hidden="1">#REF!</definedName>
    <definedName name="BExY16IWJ7CI1QGWVNBVHPYS9JPN" localSheetId="10" hidden="1">#REF!</definedName>
    <definedName name="BExY16IWJ7CI1QGWVNBVHPYS9JPN" localSheetId="9" hidden="1">#REF!</definedName>
    <definedName name="BExY16IWJ7CI1QGWVNBVHPYS9JPN" localSheetId="14" hidden="1">#REF!</definedName>
    <definedName name="BExY16IWJ7CI1QGWVNBVHPYS9JPN" localSheetId="16" hidden="1">#REF!</definedName>
    <definedName name="BExY16IWJ7CI1QGWVNBVHPYS9JPN" localSheetId="5" hidden="1">#REF!</definedName>
    <definedName name="BExY16IWJ7CI1QGWVNBVHPYS9JPN" localSheetId="8" hidden="1">#REF!</definedName>
    <definedName name="BExY16IWJ7CI1QGWVNBVHPYS9JPN" localSheetId="17" hidden="1">#REF!</definedName>
    <definedName name="BExY16IWJ7CI1QGWVNBVHPYS9JPN" localSheetId="6" hidden="1">#REF!</definedName>
    <definedName name="BExY16IWJ7CI1QGWVNBVHPYS9JPN" localSheetId="1" hidden="1">#REF!</definedName>
    <definedName name="BExY16IWJ7CI1QGWVNBVHPYS9JPN" localSheetId="12" hidden="1">#REF!</definedName>
    <definedName name="BExY16IWJ7CI1QGWVNBVHPYS9JPN" localSheetId="4" hidden="1">#REF!</definedName>
    <definedName name="BExY16IWJ7CI1QGWVNBVHPYS9JPN" localSheetId="13" hidden="1">#REF!</definedName>
    <definedName name="BExY16IWJ7CI1QGWVNBVHPYS9JPN" localSheetId="18" hidden="1">#REF!</definedName>
    <definedName name="BExY16IWJ7CI1QGWVNBVHPYS9JPN" hidden="1">#REF!</definedName>
    <definedName name="BExY180UKNW5NIAWD6ZUYTFEH8QS" hidden="1">'[2]Reco Sheet for Fcast'!$F$15</definedName>
    <definedName name="BExY1DPTV4LSY9MEOUGXF8X052NA" hidden="1">'[2]Reco Sheet for Fcast'!$F$7:$G$7</definedName>
    <definedName name="BExY1GK9ELBEKDD7O6HR6DUO8YGO" hidden="1">'[2]Reco Sheet for Fcast'!$I$11:$J$11</definedName>
    <definedName name="BExY1HBBZWCVKT5KEBLCKMKR9LKK" hidden="1">'[2]Reco Sheet for Fcast'!$F$9:$G$9</definedName>
    <definedName name="BExY1JKAZRX115882TBCLNSDWLAA" localSheetId="3" hidden="1">#REF!</definedName>
    <definedName name="BExY1JKAZRX115882TBCLNSDWLAA" localSheetId="10" hidden="1">#REF!</definedName>
    <definedName name="BExY1JKAZRX115882TBCLNSDWLAA" localSheetId="9" hidden="1">#REF!</definedName>
    <definedName name="BExY1JKAZRX115882TBCLNSDWLAA" localSheetId="14" hidden="1">#REF!</definedName>
    <definedName name="BExY1JKAZRX115882TBCLNSDWLAA" localSheetId="16" hidden="1">#REF!</definedName>
    <definedName name="BExY1JKAZRX115882TBCLNSDWLAA" localSheetId="5" hidden="1">#REF!</definedName>
    <definedName name="BExY1JKAZRX115882TBCLNSDWLAA" localSheetId="8" hidden="1">#REF!</definedName>
    <definedName name="BExY1JKAZRX115882TBCLNSDWLAA" localSheetId="17" hidden="1">#REF!</definedName>
    <definedName name="BExY1JKAZRX115882TBCLNSDWLAA" localSheetId="6" hidden="1">#REF!</definedName>
    <definedName name="BExY1JKAZRX115882TBCLNSDWLAA" localSheetId="1" hidden="1">#REF!</definedName>
    <definedName name="BExY1JKAZRX115882TBCLNSDWLAA" localSheetId="12" hidden="1">#REF!</definedName>
    <definedName name="BExY1JKAZRX115882TBCLNSDWLAA" localSheetId="4" hidden="1">#REF!</definedName>
    <definedName name="BExY1JKAZRX115882TBCLNSDWLAA" localSheetId="13" hidden="1">#REF!</definedName>
    <definedName name="BExY1JKAZRX115882TBCLNSDWLAA" localSheetId="18" hidden="1">#REF!</definedName>
    <definedName name="BExY1JKAZRX115882TBCLNSDWLAA" hidden="1">#REF!</definedName>
    <definedName name="BExY1NWOXXFV9GGZ3PX444LZ8TVX" hidden="1">'[2]Reco Sheet for Fcast'!$F$10:$G$10</definedName>
    <definedName name="BExY1TQZQFWKT6O5QIU1TXC6JZG1" localSheetId="3" hidden="1">#REF!</definedName>
    <definedName name="BExY1TQZQFWKT6O5QIU1TXC6JZG1" localSheetId="10" hidden="1">#REF!</definedName>
    <definedName name="BExY1TQZQFWKT6O5QIU1TXC6JZG1" localSheetId="9" hidden="1">#REF!</definedName>
    <definedName name="BExY1TQZQFWKT6O5QIU1TXC6JZG1" localSheetId="14" hidden="1">#REF!</definedName>
    <definedName name="BExY1TQZQFWKT6O5QIU1TXC6JZG1" localSheetId="16" hidden="1">#REF!</definedName>
    <definedName name="BExY1TQZQFWKT6O5QIU1TXC6JZG1" localSheetId="5" hidden="1">#REF!</definedName>
    <definedName name="BExY1TQZQFWKT6O5QIU1TXC6JZG1" localSheetId="8" hidden="1">#REF!</definedName>
    <definedName name="BExY1TQZQFWKT6O5QIU1TXC6JZG1" localSheetId="17" hidden="1">#REF!</definedName>
    <definedName name="BExY1TQZQFWKT6O5QIU1TXC6JZG1" localSheetId="6" hidden="1">#REF!</definedName>
    <definedName name="BExY1TQZQFWKT6O5QIU1TXC6JZG1" localSheetId="1" hidden="1">#REF!</definedName>
    <definedName name="BExY1TQZQFWKT6O5QIU1TXC6JZG1" localSheetId="12" hidden="1">#REF!</definedName>
    <definedName name="BExY1TQZQFWKT6O5QIU1TXC6JZG1" localSheetId="4" hidden="1">#REF!</definedName>
    <definedName name="BExY1TQZQFWKT6O5QIU1TXC6JZG1" localSheetId="13" hidden="1">#REF!</definedName>
    <definedName name="BExY1TQZQFWKT6O5QIU1TXC6JZG1" localSheetId="18" hidden="1">#REF!</definedName>
    <definedName name="BExY1TQZQFWKT6O5QIU1TXC6JZG1" hidden="1">#REF!</definedName>
    <definedName name="BExY1UCL0RND63LLSM9X5SFRG117" hidden="1">'[2]Reco Sheet for Fcast'!$H$2:$I$2</definedName>
    <definedName name="BExY1WAT3937L08HLHIRQHMP2A3H" hidden="1">'[2]Reco Sheet for Fcast'!$I$10:$J$10</definedName>
    <definedName name="BExY1YEBOSLMID7LURP8QB46AI91" hidden="1">'[2]Reco Sheet for Fcast'!$I$10:$J$10</definedName>
    <definedName name="BExY2FS4LFX9OHOTQT7SJ2PXAC25" hidden="1">'[2]Reco Sheet for Fcast'!$I$10:$J$10</definedName>
    <definedName name="BExY2GDPCZPVU0IQ6IJIB1YQQRQ6" hidden="1">'[2]Reco Sheet for Fcast'!$F$6:$G$6</definedName>
    <definedName name="BExY2GTSZ3VA9TXLY7KW1LIAKJ61" hidden="1">'[2]Reco Sheet for Fcast'!$F$6:$G$6</definedName>
    <definedName name="BExY2IXBR1SGYZH08T7QHKEFS8HA" hidden="1">'[2]Reco Sheet for Fcast'!$F$15</definedName>
    <definedName name="BExY2Q4B5FUDA5VU4VRUHX327QN0" hidden="1">'[2]Reco Sheet for Fcast'!$F$9:$G$9</definedName>
    <definedName name="BExY3HOSK7YI364K15OX70AVR6F1" localSheetId="3" hidden="1">'[3]AMI P &amp; L'!#REF!</definedName>
    <definedName name="BExY3HOSK7YI364K15OX70AVR6F1" localSheetId="10" hidden="1">'[3]AMI P &amp; L'!#REF!</definedName>
    <definedName name="BExY3HOSK7YI364K15OX70AVR6F1" localSheetId="9" hidden="1">'[3]AMI P &amp; L'!#REF!</definedName>
    <definedName name="BExY3HOSK7YI364K15OX70AVR6F1" localSheetId="14" hidden="1">'[3]AMI P &amp; L'!#REF!</definedName>
    <definedName name="BExY3HOSK7YI364K15OX70AVR6F1" localSheetId="16" hidden="1">'[3]AMI P &amp; L'!#REF!</definedName>
    <definedName name="BExY3HOSK7YI364K15OX70AVR6F1" localSheetId="5" hidden="1">'[3]AMI P &amp; L'!#REF!</definedName>
    <definedName name="BExY3HOSK7YI364K15OX70AVR6F1" localSheetId="8" hidden="1">'[3]AMI P &amp; L'!#REF!</definedName>
    <definedName name="BExY3HOSK7YI364K15OX70AVR6F1" localSheetId="17" hidden="1">'[3]AMI P &amp; L'!#REF!</definedName>
    <definedName name="BExY3HOSK7YI364K15OX70AVR6F1" localSheetId="6" hidden="1">'[3]AMI P &amp; L'!#REF!</definedName>
    <definedName name="BExY3HOSK7YI364K15OX70AVR6F1" localSheetId="1" hidden="1">'[3]AMI P &amp; L'!#REF!</definedName>
    <definedName name="BExY3HOSK7YI364K15OX70AVR6F1" localSheetId="12" hidden="1">'[3]AMI P &amp; L'!#REF!</definedName>
    <definedName name="BExY3HOSK7YI364K15OX70AVR6F1" localSheetId="4" hidden="1">'[3]AMI P &amp; L'!#REF!</definedName>
    <definedName name="BExY3HOSK7YI364K15OX70AVR6F1" localSheetId="13" hidden="1">'[3]AMI P &amp; L'!#REF!</definedName>
    <definedName name="BExY3HOSK7YI364K15OX70AVR6F1" localSheetId="18" hidden="1">'[3]AMI P &amp; L'!#REF!</definedName>
    <definedName name="BExY3HOSK7YI364K15OX70AVR6F1" hidden="1">'[3]AMI P &amp; L'!#REF!</definedName>
    <definedName name="BExY3T89AUR83SOAZZ3OMDEJDQ39" hidden="1">'[2]Reco Sheet for Fcast'!$F$10:$G$10</definedName>
    <definedName name="BExY45O3XSWT6MQU6R33GI3YUAUM" localSheetId="3" hidden="1">#REF!</definedName>
    <definedName name="BExY45O3XSWT6MQU6R33GI3YUAUM" localSheetId="10" hidden="1">#REF!</definedName>
    <definedName name="BExY45O3XSWT6MQU6R33GI3YUAUM" localSheetId="9" hidden="1">#REF!</definedName>
    <definedName name="BExY45O3XSWT6MQU6R33GI3YUAUM" localSheetId="14" hidden="1">#REF!</definedName>
    <definedName name="BExY45O3XSWT6MQU6R33GI3YUAUM" localSheetId="16" hidden="1">#REF!</definedName>
    <definedName name="BExY45O3XSWT6MQU6R33GI3YUAUM" localSheetId="5" hidden="1">#REF!</definedName>
    <definedName name="BExY45O3XSWT6MQU6R33GI3YUAUM" localSheetId="8" hidden="1">#REF!</definedName>
    <definedName name="BExY45O3XSWT6MQU6R33GI3YUAUM" localSheetId="17" hidden="1">#REF!</definedName>
    <definedName name="BExY45O3XSWT6MQU6R33GI3YUAUM" localSheetId="6" hidden="1">#REF!</definedName>
    <definedName name="BExY45O3XSWT6MQU6R33GI3YUAUM" localSheetId="1" hidden="1">#REF!</definedName>
    <definedName name="BExY45O3XSWT6MQU6R33GI3YUAUM" localSheetId="12" hidden="1">#REF!</definedName>
    <definedName name="BExY45O3XSWT6MQU6R33GI3YUAUM" localSheetId="4" hidden="1">#REF!</definedName>
    <definedName name="BExY45O3XSWT6MQU6R33GI3YUAUM" localSheetId="13" hidden="1">#REF!</definedName>
    <definedName name="BExY45O3XSWT6MQU6R33GI3YUAUM" localSheetId="18" hidden="1">#REF!</definedName>
    <definedName name="BExY45O3XSWT6MQU6R33GI3YUAUM" hidden="1">#REF!</definedName>
    <definedName name="BExY4ET3RLNWSSJL6DIXQZOTATID" hidden="1">'[4]Bud Mth'!$G$2:$H$2</definedName>
    <definedName name="BExY4MG771JQ84EMIVB6HQGGHZY7" hidden="1">'[2]Reco Sheet for Fcast'!$H$2:$I$2</definedName>
    <definedName name="BExY4PWCSFB8P3J3TBQB2MD67263" hidden="1">'[2]Reco Sheet for Fcast'!$I$8:$J$8</definedName>
    <definedName name="BExY4RZW3KK11JLYBA4DWZ92M6LQ" hidden="1">'[2]Reco Sheet for Fcast'!$I$11:$J$11</definedName>
    <definedName name="BExY4XOVTTNVZ577RLIEC7NZQFIX" hidden="1">'[2]Reco Sheet for Fcast'!$F$7:$G$7</definedName>
    <definedName name="BExY50JAF5CG01GTHAUS7I4ZLUDC" hidden="1">'[2]Reco Sheet for Fcast'!$I$8:$J$8</definedName>
    <definedName name="BExY53J7EXFEOFTRNAHLK7IH3ACB" hidden="1">'[2]Reco Sheet for Fcast'!$F$8:$G$8</definedName>
    <definedName name="BExY5515SJTJS3VM80M3YYR0WF37" hidden="1">'[2]Reco Sheet for Fcast'!$F$15:$G$16</definedName>
    <definedName name="BExY5515WE39FQ3EG5QHG67V9C0O" hidden="1">'[2]Reco Sheet for Fcast'!$F$11:$G$11</definedName>
    <definedName name="BExY5986WNAD8NFCPXC9TVLBU4FG" hidden="1">'[2]Reco Sheet for Fcast'!$K$2</definedName>
    <definedName name="BExY5DF9MS25IFNWGJ1YAS5MDN8R" hidden="1">'[2]Reco Sheet for Fcast'!$K$2</definedName>
    <definedName name="BExY5ERVGL3UM2MGT8LJ0XPKTZEK" hidden="1">'[2]Reco Sheet for Fcast'!$I$7:$J$7</definedName>
    <definedName name="BExY5EX6NJFK8W754ZVZDN5DS04K" hidden="1">'[2]Reco Sheet for Fcast'!$I$6:$J$6</definedName>
    <definedName name="BExY5S3XD1NJT109CV54IFOHVLQ6" hidden="1">'[2]Reco Sheet for Fcast'!$F$9:$G$9</definedName>
    <definedName name="BExY5V3UFTA5NUDN1GI8BVHFL1ZK" localSheetId="3" hidden="1">'[5]Capital orders'!#REF!</definedName>
    <definedName name="BExY5V3UFTA5NUDN1GI8BVHFL1ZK" localSheetId="10" hidden="1">'[5]Capital orders'!#REF!</definedName>
    <definedName name="BExY5V3UFTA5NUDN1GI8BVHFL1ZK" localSheetId="9" hidden="1">'[5]Capital orders'!#REF!</definedName>
    <definedName name="BExY5V3UFTA5NUDN1GI8BVHFL1ZK" localSheetId="14" hidden="1">'[5]Capital orders'!#REF!</definedName>
    <definedName name="BExY5V3UFTA5NUDN1GI8BVHFL1ZK" localSheetId="16" hidden="1">'[5]Capital orders'!#REF!</definedName>
    <definedName name="BExY5V3UFTA5NUDN1GI8BVHFL1ZK" localSheetId="5" hidden="1">'[5]Capital orders'!#REF!</definedName>
    <definedName name="BExY5V3UFTA5NUDN1GI8BVHFL1ZK" localSheetId="8" hidden="1">'[5]Capital orders'!#REF!</definedName>
    <definedName name="BExY5V3UFTA5NUDN1GI8BVHFL1ZK" localSheetId="17" hidden="1">'[5]Capital orders'!#REF!</definedName>
    <definedName name="BExY5V3UFTA5NUDN1GI8BVHFL1ZK" localSheetId="6" hidden="1">'[5]Capital orders'!#REF!</definedName>
    <definedName name="BExY5V3UFTA5NUDN1GI8BVHFL1ZK" localSheetId="1" hidden="1">'[5]Capital orders'!#REF!</definedName>
    <definedName name="BExY5V3UFTA5NUDN1GI8BVHFL1ZK" localSheetId="12" hidden="1">'[5]Capital orders'!#REF!</definedName>
    <definedName name="BExY5V3UFTA5NUDN1GI8BVHFL1ZK" localSheetId="4" hidden="1">'[5]Capital orders'!#REF!</definedName>
    <definedName name="BExY5V3UFTA5NUDN1GI8BVHFL1ZK" localSheetId="13" hidden="1">'[5]Capital orders'!#REF!</definedName>
    <definedName name="BExY5V3UFTA5NUDN1GI8BVHFL1ZK" localSheetId="18" hidden="1">'[5]Capital orders'!#REF!</definedName>
    <definedName name="BExY5V3UFTA5NUDN1GI8BVHFL1ZK" hidden="1">'[5]Capital orders'!#REF!</definedName>
    <definedName name="BExY6KVS1MMZ2R34PGEFR2BMTU9W" hidden="1">'[2]Reco Sheet for Fcast'!$I$11:$J$11</definedName>
    <definedName name="BExY6Q9YY7LW745GP7CYOGGSPHGE" hidden="1">'[2]Reco Sheet for Fcast'!$F$6:$G$6</definedName>
    <definedName name="BExZIA3C8LKJTEH3MKQ57KJH5TA2" hidden="1">'[2]Reco Sheet for Fcast'!$I$11:$J$11</definedName>
    <definedName name="BExZIIHH3QNQE3GFMHEE4UMHY6WQ" hidden="1">'[2]Reco Sheet for Fcast'!$F$6:$G$6</definedName>
    <definedName name="BExZIYO22G5UXOB42GDLYGVRJ6U7" hidden="1">'[2]Reco Sheet for Fcast'!$F$11:$G$11</definedName>
    <definedName name="BExZJ7CYXTDLM412P6E5FAC4YB5M" hidden="1">'[2]Reco Sheet for Fcast'!$F$15:$AI$18</definedName>
    <definedName name="BExZJ7I9T8XU4MZRKJ1VVU76V2LZ" hidden="1">'[2]Reco Sheet for Fcast'!$F$15</definedName>
    <definedName name="BExZJL5B371SHX5YN9IQ2GF888EP" localSheetId="3" hidden="1">#REF!</definedName>
    <definedName name="BExZJL5B371SHX5YN9IQ2GF888EP" localSheetId="10" hidden="1">#REF!</definedName>
    <definedName name="BExZJL5B371SHX5YN9IQ2GF888EP" localSheetId="9" hidden="1">#REF!</definedName>
    <definedName name="BExZJL5B371SHX5YN9IQ2GF888EP" localSheetId="14" hidden="1">#REF!</definedName>
    <definedName name="BExZJL5B371SHX5YN9IQ2GF888EP" localSheetId="16" hidden="1">#REF!</definedName>
    <definedName name="BExZJL5B371SHX5YN9IQ2GF888EP" localSheetId="5" hidden="1">#REF!</definedName>
    <definedName name="BExZJL5B371SHX5YN9IQ2GF888EP" localSheetId="8" hidden="1">#REF!</definedName>
    <definedName name="BExZJL5B371SHX5YN9IQ2GF888EP" localSheetId="17" hidden="1">#REF!</definedName>
    <definedName name="BExZJL5B371SHX5YN9IQ2GF888EP" localSheetId="6" hidden="1">#REF!</definedName>
    <definedName name="BExZJL5B371SHX5YN9IQ2GF888EP" localSheetId="1" hidden="1">#REF!</definedName>
    <definedName name="BExZJL5B371SHX5YN9IQ2GF888EP" localSheetId="12" hidden="1">#REF!</definedName>
    <definedName name="BExZJL5B371SHX5YN9IQ2GF888EP" localSheetId="4" hidden="1">#REF!</definedName>
    <definedName name="BExZJL5B371SHX5YN9IQ2GF888EP" localSheetId="13" hidden="1">#REF!</definedName>
    <definedName name="BExZJL5B371SHX5YN9IQ2GF888EP" localSheetId="18" hidden="1">#REF!</definedName>
    <definedName name="BExZJL5B371SHX5YN9IQ2GF888EP" hidden="1">#REF!</definedName>
    <definedName name="BExZJMY170JCUU1RWASNZ1HJPRTA" hidden="1">'[2]Reco Sheet for Fcast'!$F$8:$G$8</definedName>
    <definedName name="BExZJOQR77H0P4SUKVYACDCFBBXO" hidden="1">'[2]Reco Sheet for Fcast'!$I$6:$J$6</definedName>
    <definedName name="BExZJPN5GR1O28GF1XLDY5EH968X" localSheetId="3" hidden="1">#REF!</definedName>
    <definedName name="BExZJPN5GR1O28GF1XLDY5EH968X" localSheetId="10" hidden="1">#REF!</definedName>
    <definedName name="BExZJPN5GR1O28GF1XLDY5EH968X" localSheetId="9" hidden="1">#REF!</definedName>
    <definedName name="BExZJPN5GR1O28GF1XLDY5EH968X" localSheetId="14" hidden="1">#REF!</definedName>
    <definedName name="BExZJPN5GR1O28GF1XLDY5EH968X" localSheetId="16" hidden="1">#REF!</definedName>
    <definedName name="BExZJPN5GR1O28GF1XLDY5EH968X" localSheetId="5" hidden="1">#REF!</definedName>
    <definedName name="BExZJPN5GR1O28GF1XLDY5EH968X" localSheetId="8" hidden="1">#REF!</definedName>
    <definedName name="BExZJPN5GR1O28GF1XLDY5EH968X" localSheetId="17" hidden="1">#REF!</definedName>
    <definedName name="BExZJPN5GR1O28GF1XLDY5EH968X" localSheetId="6" hidden="1">#REF!</definedName>
    <definedName name="BExZJPN5GR1O28GF1XLDY5EH968X" localSheetId="1" hidden="1">#REF!</definedName>
    <definedName name="BExZJPN5GR1O28GF1XLDY5EH968X" localSheetId="12" hidden="1">#REF!</definedName>
    <definedName name="BExZJPN5GR1O28GF1XLDY5EH968X" localSheetId="4" hidden="1">#REF!</definedName>
    <definedName name="BExZJPN5GR1O28GF1XLDY5EH968X" localSheetId="13" hidden="1">#REF!</definedName>
    <definedName name="BExZJPN5GR1O28GF1XLDY5EH968X" localSheetId="18" hidden="1">#REF!</definedName>
    <definedName name="BExZJPN5GR1O28GF1XLDY5EH968X" hidden="1">#REF!</definedName>
    <definedName name="BExZJS6RG34ODDY9HMZ0O34MEMSB" hidden="1">'[2]Reco Sheet for Fcast'!$I$8:$J$8</definedName>
    <definedName name="BExZJWDUEYTV7TBR6HSM97T24VTT" localSheetId="3" hidden="1">#REF!</definedName>
    <definedName name="BExZJWDUEYTV7TBR6HSM97T24VTT" localSheetId="10" hidden="1">#REF!</definedName>
    <definedName name="BExZJWDUEYTV7TBR6HSM97T24VTT" localSheetId="9" hidden="1">#REF!</definedName>
    <definedName name="BExZJWDUEYTV7TBR6HSM97T24VTT" localSheetId="14" hidden="1">#REF!</definedName>
    <definedName name="BExZJWDUEYTV7TBR6HSM97T24VTT" localSheetId="16" hidden="1">#REF!</definedName>
    <definedName name="BExZJWDUEYTV7TBR6HSM97T24VTT" localSheetId="5" hidden="1">#REF!</definedName>
    <definedName name="BExZJWDUEYTV7TBR6HSM97T24VTT" localSheetId="8" hidden="1">#REF!</definedName>
    <definedName name="BExZJWDUEYTV7TBR6HSM97T24VTT" localSheetId="17" hidden="1">#REF!</definedName>
    <definedName name="BExZJWDUEYTV7TBR6HSM97T24VTT" localSheetId="6" hidden="1">#REF!</definedName>
    <definedName name="BExZJWDUEYTV7TBR6HSM97T24VTT" localSheetId="1" hidden="1">#REF!</definedName>
    <definedName name="BExZJWDUEYTV7TBR6HSM97T24VTT" localSheetId="12" hidden="1">#REF!</definedName>
    <definedName name="BExZJWDUEYTV7TBR6HSM97T24VTT" localSheetId="4" hidden="1">#REF!</definedName>
    <definedName name="BExZJWDUEYTV7TBR6HSM97T24VTT" localSheetId="13" hidden="1">#REF!</definedName>
    <definedName name="BExZJWDUEYTV7TBR6HSM97T24VTT" localSheetId="18" hidden="1">#REF!</definedName>
    <definedName name="BExZJWDUEYTV7TBR6HSM97T24VTT" hidden="1">#REF!</definedName>
    <definedName name="BExZK34NR4BAD7HJAP7SQ926UQP3" hidden="1">'[2]Reco Sheet for Fcast'!$F$11:$G$11</definedName>
    <definedName name="BExZK3FGPHH5H771U7D5XY7XBS6E" localSheetId="3" hidden="1">'[3]AMI P &amp; L'!#REF!</definedName>
    <definedName name="BExZK3FGPHH5H771U7D5XY7XBS6E" localSheetId="10" hidden="1">'[3]AMI P &amp; L'!#REF!</definedName>
    <definedName name="BExZK3FGPHH5H771U7D5XY7XBS6E" localSheetId="9" hidden="1">'[3]AMI P &amp; L'!#REF!</definedName>
    <definedName name="BExZK3FGPHH5H771U7D5XY7XBS6E" localSheetId="14" hidden="1">'[3]AMI P &amp; L'!#REF!</definedName>
    <definedName name="BExZK3FGPHH5H771U7D5XY7XBS6E" localSheetId="16" hidden="1">'[3]AMI P &amp; L'!#REF!</definedName>
    <definedName name="BExZK3FGPHH5H771U7D5XY7XBS6E" localSheetId="5" hidden="1">'[3]AMI P &amp; L'!#REF!</definedName>
    <definedName name="BExZK3FGPHH5H771U7D5XY7XBS6E" localSheetId="8" hidden="1">'[3]AMI P &amp; L'!#REF!</definedName>
    <definedName name="BExZK3FGPHH5H771U7D5XY7XBS6E" localSheetId="17" hidden="1">'[3]AMI P &amp; L'!#REF!</definedName>
    <definedName name="BExZK3FGPHH5H771U7D5XY7XBS6E" localSheetId="6" hidden="1">'[3]AMI P &amp; L'!#REF!</definedName>
    <definedName name="BExZK3FGPHH5H771U7D5XY7XBS6E" localSheetId="1" hidden="1">'[3]AMI P &amp; L'!#REF!</definedName>
    <definedName name="BExZK3FGPHH5H771U7D5XY7XBS6E" localSheetId="12" hidden="1">'[3]AMI P &amp; L'!#REF!</definedName>
    <definedName name="BExZK3FGPHH5H771U7D5XY7XBS6E" localSheetId="4" hidden="1">'[3]AMI P &amp; L'!#REF!</definedName>
    <definedName name="BExZK3FGPHH5H771U7D5XY7XBS6E" localSheetId="13" hidden="1">'[3]AMI P &amp; L'!#REF!</definedName>
    <definedName name="BExZK3FGPHH5H771U7D5XY7XBS6E" localSheetId="18" hidden="1">'[3]AMI P &amp; L'!#REF!</definedName>
    <definedName name="BExZK3FGPHH5H771U7D5XY7XBS6E" hidden="1">'[3]AMI P &amp; L'!#REF!</definedName>
    <definedName name="BExZKHYORG3O8C772XPFHM1N8T80" localSheetId="3" hidden="1">'[3]AMI P &amp; L'!#REF!</definedName>
    <definedName name="BExZKHYORG3O8C772XPFHM1N8T80" localSheetId="10" hidden="1">'[3]AMI P &amp; L'!#REF!</definedName>
    <definedName name="BExZKHYORG3O8C772XPFHM1N8T80" localSheetId="9" hidden="1">'[3]AMI P &amp; L'!#REF!</definedName>
    <definedName name="BExZKHYORG3O8C772XPFHM1N8T80" localSheetId="14" hidden="1">'[3]AMI P &amp; L'!#REF!</definedName>
    <definedName name="BExZKHYORG3O8C772XPFHM1N8T80" localSheetId="16" hidden="1">'[3]AMI P &amp; L'!#REF!</definedName>
    <definedName name="BExZKHYORG3O8C772XPFHM1N8T80" localSheetId="5" hidden="1">'[3]AMI P &amp; L'!#REF!</definedName>
    <definedName name="BExZKHYORG3O8C772XPFHM1N8T80" localSheetId="8" hidden="1">'[3]AMI P &amp; L'!#REF!</definedName>
    <definedName name="BExZKHYORG3O8C772XPFHM1N8T80" localSheetId="17" hidden="1">'[3]AMI P &amp; L'!#REF!</definedName>
    <definedName name="BExZKHYORG3O8C772XPFHM1N8T80" localSheetId="6" hidden="1">'[3]AMI P &amp; L'!#REF!</definedName>
    <definedName name="BExZKHYORG3O8C772XPFHM1N8T80" localSheetId="1" hidden="1">'[3]AMI P &amp; L'!#REF!</definedName>
    <definedName name="BExZKHYORG3O8C772XPFHM1N8T80" localSheetId="12" hidden="1">'[3]AMI P &amp; L'!#REF!</definedName>
    <definedName name="BExZKHYORG3O8C772XPFHM1N8T80" localSheetId="4" hidden="1">'[3]AMI P &amp; L'!#REF!</definedName>
    <definedName name="BExZKHYORG3O8C772XPFHM1N8T80" localSheetId="13" hidden="1">'[3]AMI P &amp; L'!#REF!</definedName>
    <definedName name="BExZKHYORG3O8C772XPFHM1N8T80" localSheetId="18" hidden="1">'[3]AMI P &amp; L'!#REF!</definedName>
    <definedName name="BExZKHYORG3O8C772XPFHM1N8T80" hidden="1">'[3]AMI P &amp; L'!#REF!</definedName>
    <definedName name="BExZKJRF2IRR57DG9CLC7MSHWNNN" hidden="1">'[2]Reco Sheet for Fcast'!$F$8:$G$8</definedName>
    <definedName name="BExZKV5GYXO0X760SBD9TWTIQHGI" hidden="1">'[2]Reco Sheet for Fcast'!$F$10:$G$10</definedName>
    <definedName name="BExZL5SJD92M56CQDWESAKXHOGSL" localSheetId="3" hidden="1">#REF!</definedName>
    <definedName name="BExZL5SJD92M56CQDWESAKXHOGSL" localSheetId="10" hidden="1">#REF!</definedName>
    <definedName name="BExZL5SJD92M56CQDWESAKXHOGSL" localSheetId="9" hidden="1">#REF!</definedName>
    <definedName name="BExZL5SJD92M56CQDWESAKXHOGSL" localSheetId="14" hidden="1">#REF!</definedName>
    <definedName name="BExZL5SJD92M56CQDWESAKXHOGSL" localSheetId="16" hidden="1">#REF!</definedName>
    <definedName name="BExZL5SJD92M56CQDWESAKXHOGSL" localSheetId="5" hidden="1">#REF!</definedName>
    <definedName name="BExZL5SJD92M56CQDWESAKXHOGSL" localSheetId="8" hidden="1">#REF!</definedName>
    <definedName name="BExZL5SJD92M56CQDWESAKXHOGSL" localSheetId="17" hidden="1">#REF!</definedName>
    <definedName name="BExZL5SJD92M56CQDWESAKXHOGSL" localSheetId="6" hidden="1">#REF!</definedName>
    <definedName name="BExZL5SJD92M56CQDWESAKXHOGSL" localSheetId="1" hidden="1">#REF!</definedName>
    <definedName name="BExZL5SJD92M56CQDWESAKXHOGSL" localSheetId="12" hidden="1">#REF!</definedName>
    <definedName name="BExZL5SJD92M56CQDWESAKXHOGSL" localSheetId="4" hidden="1">#REF!</definedName>
    <definedName name="BExZL5SJD92M56CQDWESAKXHOGSL" localSheetId="13" hidden="1">#REF!</definedName>
    <definedName name="BExZL5SJD92M56CQDWESAKXHOGSL" localSheetId="18" hidden="1">#REF!</definedName>
    <definedName name="BExZL5SJD92M56CQDWESAKXHOGSL" hidden="1">#REF!</definedName>
    <definedName name="BExZL6E4YVXRUN7ZGF2BIGIXFR8K" localSheetId="3" hidden="1">'[3]AMI P &amp; L'!#REF!</definedName>
    <definedName name="BExZL6E4YVXRUN7ZGF2BIGIXFR8K" localSheetId="10" hidden="1">'[3]AMI P &amp; L'!#REF!</definedName>
    <definedName name="BExZL6E4YVXRUN7ZGF2BIGIXFR8K" localSheetId="9" hidden="1">'[3]AMI P &amp; L'!#REF!</definedName>
    <definedName name="BExZL6E4YVXRUN7ZGF2BIGIXFR8K" localSheetId="14" hidden="1">'[3]AMI P &amp; L'!#REF!</definedName>
    <definedName name="BExZL6E4YVXRUN7ZGF2BIGIXFR8K" localSheetId="16" hidden="1">'[3]AMI P &amp; L'!#REF!</definedName>
    <definedName name="BExZL6E4YVXRUN7ZGF2BIGIXFR8K" localSheetId="5" hidden="1">'[3]AMI P &amp; L'!#REF!</definedName>
    <definedName name="BExZL6E4YVXRUN7ZGF2BIGIXFR8K" localSheetId="8" hidden="1">'[3]AMI P &amp; L'!#REF!</definedName>
    <definedName name="BExZL6E4YVXRUN7ZGF2BIGIXFR8K" localSheetId="17" hidden="1">'[3]AMI P &amp; L'!#REF!</definedName>
    <definedName name="BExZL6E4YVXRUN7ZGF2BIGIXFR8K" localSheetId="6" hidden="1">'[3]AMI P &amp; L'!#REF!</definedName>
    <definedName name="BExZL6E4YVXRUN7ZGF2BIGIXFR8K" localSheetId="1" hidden="1">'[3]AMI P &amp; L'!#REF!</definedName>
    <definedName name="BExZL6E4YVXRUN7ZGF2BIGIXFR8K" localSheetId="12" hidden="1">'[3]AMI P &amp; L'!#REF!</definedName>
    <definedName name="BExZL6E4YVXRUN7ZGF2BIGIXFR8K" localSheetId="4" hidden="1">'[3]AMI P &amp; L'!#REF!</definedName>
    <definedName name="BExZL6E4YVXRUN7ZGF2BIGIXFR8K" localSheetId="13" hidden="1">'[3]AMI P &amp; L'!#REF!</definedName>
    <definedName name="BExZL6E4YVXRUN7ZGF2BIGIXFR8K" localSheetId="18" hidden="1">'[3]AMI P &amp; L'!#REF!</definedName>
    <definedName name="BExZL6E4YVXRUN7ZGF2BIGIXFR8K" hidden="1">'[3]AMI P &amp; L'!#REF!</definedName>
    <definedName name="BExZLGVLMKTPFXG42QYT0PO81G7F" hidden="1">'[2]Reco Sheet for Fcast'!$F$9:$G$9</definedName>
    <definedName name="BExZLJ9XQBSJZFBY8GZ1Y9U1TMNE" localSheetId="3" hidden="1">#REF!</definedName>
    <definedName name="BExZLJ9XQBSJZFBY8GZ1Y9U1TMNE" localSheetId="10" hidden="1">#REF!</definedName>
    <definedName name="BExZLJ9XQBSJZFBY8GZ1Y9U1TMNE" localSheetId="9" hidden="1">#REF!</definedName>
    <definedName name="BExZLJ9XQBSJZFBY8GZ1Y9U1TMNE" localSheetId="14" hidden="1">#REF!</definedName>
    <definedName name="BExZLJ9XQBSJZFBY8GZ1Y9U1TMNE" localSheetId="16" hidden="1">#REF!</definedName>
    <definedName name="BExZLJ9XQBSJZFBY8GZ1Y9U1TMNE" localSheetId="5" hidden="1">#REF!</definedName>
    <definedName name="BExZLJ9XQBSJZFBY8GZ1Y9U1TMNE" localSheetId="8" hidden="1">#REF!</definedName>
    <definedName name="BExZLJ9XQBSJZFBY8GZ1Y9U1TMNE" localSheetId="17" hidden="1">#REF!</definedName>
    <definedName name="BExZLJ9XQBSJZFBY8GZ1Y9U1TMNE" localSheetId="6" hidden="1">#REF!</definedName>
    <definedName name="BExZLJ9XQBSJZFBY8GZ1Y9U1TMNE" localSheetId="1" hidden="1">#REF!</definedName>
    <definedName name="BExZLJ9XQBSJZFBY8GZ1Y9U1TMNE" localSheetId="12" hidden="1">#REF!</definedName>
    <definedName name="BExZLJ9XQBSJZFBY8GZ1Y9U1TMNE" localSheetId="4" hidden="1">#REF!</definedName>
    <definedName name="BExZLJ9XQBSJZFBY8GZ1Y9U1TMNE" localSheetId="13" hidden="1">#REF!</definedName>
    <definedName name="BExZLJ9XQBSJZFBY8GZ1Y9U1TMNE" localSheetId="18" hidden="1">#REF!</definedName>
    <definedName name="BExZLJ9XQBSJZFBY8GZ1Y9U1TMNE" hidden="1">#REF!</definedName>
    <definedName name="BExZLKMK7LRK14S09WLMH7MXSQXM" hidden="1">'[2]Reco Sheet for Fcast'!$F$7:$G$7</definedName>
    <definedName name="BExZM7JVLG0W8EG5RBU915U3SKBY" hidden="1">'[2]Reco Sheet for Fcast'!$F$7:$G$7</definedName>
    <definedName name="BExZM85FOVUFF110XMQ9O2ODSJUK" hidden="1">'[2]Reco Sheet for Fcast'!$I$7:$J$7</definedName>
    <definedName name="BExZMF1MMTZ1TA14PZ8ASSU2CBSP" hidden="1">'[2]Reco Sheet for Fcast'!$I$8:$J$8</definedName>
    <definedName name="BExZMKL5YQZD7F0FUCSVFGLPFK52" hidden="1">'[2]Reco Sheet for Fcast'!$F$9:$G$9</definedName>
    <definedName name="BExZMOC3VNZALJM71X2T6FV91GTB" hidden="1">'[2]Reco Sheet for Fcast'!$I$8:$J$8</definedName>
    <definedName name="BExZMXH39OB0I43XEL3K11U3G9PM" hidden="1">'[2]Reco Sheet for Fcast'!$I$6:$J$6</definedName>
    <definedName name="BExZMZQ3RBKDHT5GLFNLS52OSJA0" hidden="1">'[2]Reco Sheet for Fcast'!$F$11:$G$11</definedName>
    <definedName name="BExZN2F7Y2J2L2LN5WZRG949MS4A" hidden="1">'[2]Reco Sheet for Fcast'!$F$6:$G$6</definedName>
    <definedName name="BExZN847WUWKRYTZWG9TCQZJS3OL" hidden="1">'[2]Reco Sheet for Fcast'!$I$6:$J$6</definedName>
    <definedName name="BExZNH3VISFF4NQI11BZDP5IQ7VG" hidden="1">'[2]Reco Sheet for Fcast'!$F$6:$G$6</definedName>
    <definedName name="BExZNJYCFYVMAOI62GB2BABK1ELE" hidden="1">'[2]Reco Sheet for Fcast'!$I$8:$J$8</definedName>
    <definedName name="BExZNMCNFLS6EUF357U7TXQ4U84V" localSheetId="3" hidden="1">'[5]Capital orders'!#REF!</definedName>
    <definedName name="BExZNMCNFLS6EUF357U7TXQ4U84V" localSheetId="10" hidden="1">'[5]Capital orders'!#REF!</definedName>
    <definedName name="BExZNMCNFLS6EUF357U7TXQ4U84V" localSheetId="9" hidden="1">'[5]Capital orders'!#REF!</definedName>
    <definedName name="BExZNMCNFLS6EUF357U7TXQ4U84V" localSheetId="14" hidden="1">'[5]Capital orders'!#REF!</definedName>
    <definedName name="BExZNMCNFLS6EUF357U7TXQ4U84V" localSheetId="16" hidden="1">'[5]Capital orders'!#REF!</definedName>
    <definedName name="BExZNMCNFLS6EUF357U7TXQ4U84V" localSheetId="5" hidden="1">'[5]Capital orders'!#REF!</definedName>
    <definedName name="BExZNMCNFLS6EUF357U7TXQ4U84V" localSheetId="8" hidden="1">'[5]Capital orders'!#REF!</definedName>
    <definedName name="BExZNMCNFLS6EUF357U7TXQ4U84V" localSheetId="17" hidden="1">'[5]Capital orders'!#REF!</definedName>
    <definedName name="BExZNMCNFLS6EUF357U7TXQ4U84V" localSheetId="6" hidden="1">'[5]Capital orders'!#REF!</definedName>
    <definedName name="BExZNMCNFLS6EUF357U7TXQ4U84V" localSheetId="1" hidden="1">'[5]Capital orders'!#REF!</definedName>
    <definedName name="BExZNMCNFLS6EUF357U7TXQ4U84V" localSheetId="12" hidden="1">'[5]Capital orders'!#REF!</definedName>
    <definedName name="BExZNMCNFLS6EUF357U7TXQ4U84V" localSheetId="4" hidden="1">'[5]Capital orders'!#REF!</definedName>
    <definedName name="BExZNMCNFLS6EUF357U7TXQ4U84V" localSheetId="13" hidden="1">'[5]Capital orders'!#REF!</definedName>
    <definedName name="BExZNMCNFLS6EUF357U7TXQ4U84V" localSheetId="18" hidden="1">'[5]Capital orders'!#REF!</definedName>
    <definedName name="BExZNMCNFLS6EUF357U7TXQ4U84V" hidden="1">'[5]Capital orders'!#REF!</definedName>
    <definedName name="BExZNV707LIU6Z5H6QI6H67LHTI1" hidden="1">'[2]Reco Sheet for Fcast'!$F$9:$G$9</definedName>
    <definedName name="BExZNVCBKB930QQ9QW7KSGOZ0V1M" hidden="1">'[2]Reco Sheet for Fcast'!$I$9:$J$9</definedName>
    <definedName name="BExZNW8QJ18X0RSGFDWAE9ZSDX39" hidden="1">'[2]Reco Sheet for Fcast'!$H$2:$I$2</definedName>
    <definedName name="BExZNZDWRS6Q40L8OCWFEIVI0A1O" hidden="1">'[2]Reco Sheet for Fcast'!$I$6:$J$6</definedName>
    <definedName name="BExZO8TVZX68PZ4ENQ8QOILK16OS" localSheetId="3" hidden="1">#REF!</definedName>
    <definedName name="BExZO8TVZX68PZ4ENQ8QOILK16OS" localSheetId="10" hidden="1">#REF!</definedName>
    <definedName name="BExZO8TVZX68PZ4ENQ8QOILK16OS" localSheetId="9" hidden="1">#REF!</definedName>
    <definedName name="BExZO8TVZX68PZ4ENQ8QOILK16OS" localSheetId="14" hidden="1">#REF!</definedName>
    <definedName name="BExZO8TVZX68PZ4ENQ8QOILK16OS" localSheetId="16" hidden="1">#REF!</definedName>
    <definedName name="BExZO8TVZX68PZ4ENQ8QOILK16OS" localSheetId="5" hidden="1">#REF!</definedName>
    <definedName name="BExZO8TVZX68PZ4ENQ8QOILK16OS" localSheetId="8" hidden="1">#REF!</definedName>
    <definedName name="BExZO8TVZX68PZ4ENQ8QOILK16OS" localSheetId="17" hidden="1">#REF!</definedName>
    <definedName name="BExZO8TVZX68PZ4ENQ8QOILK16OS" localSheetId="6" hidden="1">#REF!</definedName>
    <definedName name="BExZO8TVZX68PZ4ENQ8QOILK16OS" localSheetId="1" hidden="1">#REF!</definedName>
    <definedName name="BExZO8TVZX68PZ4ENQ8QOILK16OS" localSheetId="12" hidden="1">#REF!</definedName>
    <definedName name="BExZO8TVZX68PZ4ENQ8QOILK16OS" localSheetId="4" hidden="1">#REF!</definedName>
    <definedName name="BExZO8TVZX68PZ4ENQ8QOILK16OS" localSheetId="13" hidden="1">#REF!</definedName>
    <definedName name="BExZO8TVZX68PZ4ENQ8QOILK16OS" localSheetId="18" hidden="1">#REF!</definedName>
    <definedName name="BExZO8TVZX68PZ4ENQ8QOILK16OS" hidden="1">#REF!</definedName>
    <definedName name="BExZOAH4GDULQO35ZGF099VIFGNC" localSheetId="3" hidden="1">#REF!</definedName>
    <definedName name="BExZOAH4GDULQO35ZGF099VIFGNC" localSheetId="10" hidden="1">#REF!</definedName>
    <definedName name="BExZOAH4GDULQO35ZGF099VIFGNC" localSheetId="9" hidden="1">#REF!</definedName>
    <definedName name="BExZOAH4GDULQO35ZGF099VIFGNC" localSheetId="14" hidden="1">#REF!</definedName>
    <definedName name="BExZOAH4GDULQO35ZGF099VIFGNC" localSheetId="16" hidden="1">#REF!</definedName>
    <definedName name="BExZOAH4GDULQO35ZGF099VIFGNC" localSheetId="5" hidden="1">#REF!</definedName>
    <definedName name="BExZOAH4GDULQO35ZGF099VIFGNC" localSheetId="8" hidden="1">#REF!</definedName>
    <definedName name="BExZOAH4GDULQO35ZGF099VIFGNC" localSheetId="17" hidden="1">#REF!</definedName>
    <definedName name="BExZOAH4GDULQO35ZGF099VIFGNC" localSheetId="6" hidden="1">#REF!</definedName>
    <definedName name="BExZOAH4GDULQO35ZGF099VIFGNC" localSheetId="1" hidden="1">#REF!</definedName>
    <definedName name="BExZOAH4GDULQO35ZGF099VIFGNC" localSheetId="12" hidden="1">#REF!</definedName>
    <definedName name="BExZOAH4GDULQO35ZGF099VIFGNC" localSheetId="4" hidden="1">#REF!</definedName>
    <definedName name="BExZOAH4GDULQO35ZGF099VIFGNC" localSheetId="13" hidden="1">#REF!</definedName>
    <definedName name="BExZOAH4GDULQO35ZGF099VIFGNC" localSheetId="18" hidden="1">#REF!</definedName>
    <definedName name="BExZOAH4GDULQO35ZGF099VIFGNC" hidden="1">#REF!</definedName>
    <definedName name="BExZOBO9NYLGVJQ31LVQ9XS2ZT4N" hidden="1">'[2]Reco Sheet for Fcast'!$I$10:$J$10</definedName>
    <definedName name="BExZOETNB1CJ3Y2RKLI1ZK0S8Z6H" hidden="1">'[2]Reco Sheet for Fcast'!$I$10:$J$10</definedName>
    <definedName name="BExZOREMVSK4E5VSWM838KHUB8AI" hidden="1">'[2]Reco Sheet for Fcast'!$I$6:$J$6</definedName>
    <definedName name="BExZOVR745T5P1KS9NV2PXZPZVRG" hidden="1">'[2]Reco Sheet for Fcast'!$I$11:$J$11</definedName>
    <definedName name="BExZOZSWGLSY2XYVRIS6VSNJDSGD" hidden="1">'[2]Reco Sheet for Fcast'!$I$8:$J$8</definedName>
    <definedName name="BExZP7AIJKLM6C6CSUIIFAHFBNX2" hidden="1">'[2]Reco Sheet for Fcast'!$G$2</definedName>
    <definedName name="BExZPC8M5K7Q2UCY7H5XZLIGR6BZ" localSheetId="3" hidden="1">#REF!</definedName>
    <definedName name="BExZPC8M5K7Q2UCY7H5XZLIGR6BZ" localSheetId="10" hidden="1">#REF!</definedName>
    <definedName name="BExZPC8M5K7Q2UCY7H5XZLIGR6BZ" localSheetId="9" hidden="1">#REF!</definedName>
    <definedName name="BExZPC8M5K7Q2UCY7H5XZLIGR6BZ" localSheetId="14" hidden="1">#REF!</definedName>
    <definedName name="BExZPC8M5K7Q2UCY7H5XZLIGR6BZ" localSheetId="16" hidden="1">#REF!</definedName>
    <definedName name="BExZPC8M5K7Q2UCY7H5XZLIGR6BZ" localSheetId="5" hidden="1">#REF!</definedName>
    <definedName name="BExZPC8M5K7Q2UCY7H5XZLIGR6BZ" localSheetId="8" hidden="1">#REF!</definedName>
    <definedName name="BExZPC8M5K7Q2UCY7H5XZLIGR6BZ" localSheetId="17" hidden="1">#REF!</definedName>
    <definedName name="BExZPC8M5K7Q2UCY7H5XZLIGR6BZ" localSheetId="6" hidden="1">#REF!</definedName>
    <definedName name="BExZPC8M5K7Q2UCY7H5XZLIGR6BZ" localSheetId="1" hidden="1">#REF!</definedName>
    <definedName name="BExZPC8M5K7Q2UCY7H5XZLIGR6BZ" localSheetId="12" hidden="1">#REF!</definedName>
    <definedName name="BExZPC8M5K7Q2UCY7H5XZLIGR6BZ" localSheetId="4" hidden="1">#REF!</definedName>
    <definedName name="BExZPC8M5K7Q2UCY7H5XZLIGR6BZ" localSheetId="13" hidden="1">#REF!</definedName>
    <definedName name="BExZPC8M5K7Q2UCY7H5XZLIGR6BZ" localSheetId="18" hidden="1">#REF!</definedName>
    <definedName name="BExZPC8M5K7Q2UCY7H5XZLIGR6BZ" hidden="1">#REF!</definedName>
    <definedName name="BExZPIU08CG16AZ72BD0PB5ISUQE" localSheetId="3" hidden="1">'[5]Capital orders'!#REF!</definedName>
    <definedName name="BExZPIU08CG16AZ72BD0PB5ISUQE" localSheetId="10" hidden="1">'[5]Capital orders'!#REF!</definedName>
    <definedName name="BExZPIU08CG16AZ72BD0PB5ISUQE" localSheetId="9" hidden="1">'[5]Capital orders'!#REF!</definedName>
    <definedName name="BExZPIU08CG16AZ72BD0PB5ISUQE" localSheetId="14" hidden="1">'[5]Capital orders'!#REF!</definedName>
    <definedName name="BExZPIU08CG16AZ72BD0PB5ISUQE" localSheetId="16" hidden="1">'[5]Capital orders'!#REF!</definedName>
    <definedName name="BExZPIU08CG16AZ72BD0PB5ISUQE" localSheetId="5" hidden="1">'[5]Capital orders'!#REF!</definedName>
    <definedName name="BExZPIU08CG16AZ72BD0PB5ISUQE" localSheetId="8" hidden="1">'[5]Capital orders'!#REF!</definedName>
    <definedName name="BExZPIU08CG16AZ72BD0PB5ISUQE" localSheetId="17" hidden="1">'[5]Capital orders'!#REF!</definedName>
    <definedName name="BExZPIU08CG16AZ72BD0PB5ISUQE" localSheetId="6" hidden="1">'[5]Capital orders'!#REF!</definedName>
    <definedName name="BExZPIU08CG16AZ72BD0PB5ISUQE" localSheetId="1" hidden="1">'[5]Capital orders'!#REF!</definedName>
    <definedName name="BExZPIU08CG16AZ72BD0PB5ISUQE" localSheetId="12" hidden="1">'[5]Capital orders'!#REF!</definedName>
    <definedName name="BExZPIU08CG16AZ72BD0PB5ISUQE" localSheetId="4" hidden="1">'[5]Capital orders'!#REF!</definedName>
    <definedName name="BExZPIU08CG16AZ72BD0PB5ISUQE" localSheetId="13" hidden="1">'[5]Capital orders'!#REF!</definedName>
    <definedName name="BExZPIU08CG16AZ72BD0PB5ISUQE" localSheetId="18" hidden="1">'[5]Capital orders'!#REF!</definedName>
    <definedName name="BExZPIU08CG16AZ72BD0PB5ISUQE" hidden="1">'[5]Capital orders'!#REF!</definedName>
    <definedName name="BExZPQ0XY507N8FJMVPKCTK8HC9H" hidden="1">'[2]Reco Sheet for Fcast'!$K$2</definedName>
    <definedName name="BExZQ37OVBR25U32CO2YYVPZOMR5" hidden="1">'[2]Reco Sheet for Fcast'!$K$2</definedName>
    <definedName name="BExZQ3NT7H06VO0AR48WHZULZB93" hidden="1">'[2]Reco Sheet for Fcast'!$I$8:$J$8</definedName>
    <definedName name="BExZQ7PJU07SEJMDX18U9YVDC2GU" hidden="1">'[2]Reco Sheet for Fcast'!$F$6:$G$6</definedName>
    <definedName name="BExZQBLMR2P2GZNI8IW6QBSS5ZV9" localSheetId="3" hidden="1">'[5]Capital orders'!#REF!</definedName>
    <definedName name="BExZQBLMR2P2GZNI8IW6QBSS5ZV9" localSheetId="10" hidden="1">'[5]Capital orders'!#REF!</definedName>
    <definedName name="BExZQBLMR2P2GZNI8IW6QBSS5ZV9" localSheetId="9" hidden="1">'[5]Capital orders'!#REF!</definedName>
    <definedName name="BExZQBLMR2P2GZNI8IW6QBSS5ZV9" localSheetId="14" hidden="1">'[5]Capital orders'!#REF!</definedName>
    <definedName name="BExZQBLMR2P2GZNI8IW6QBSS5ZV9" localSheetId="16" hidden="1">'[5]Capital orders'!#REF!</definedName>
    <definedName name="BExZQBLMR2P2GZNI8IW6QBSS5ZV9" localSheetId="5" hidden="1">'[5]Capital orders'!#REF!</definedName>
    <definedName name="BExZQBLMR2P2GZNI8IW6QBSS5ZV9" localSheetId="8" hidden="1">'[5]Capital orders'!#REF!</definedName>
    <definedName name="BExZQBLMR2P2GZNI8IW6QBSS5ZV9" localSheetId="17" hidden="1">'[5]Capital orders'!#REF!</definedName>
    <definedName name="BExZQBLMR2P2GZNI8IW6QBSS5ZV9" localSheetId="6" hidden="1">'[5]Capital orders'!#REF!</definedName>
    <definedName name="BExZQBLMR2P2GZNI8IW6QBSS5ZV9" localSheetId="1" hidden="1">'[5]Capital orders'!#REF!</definedName>
    <definedName name="BExZQBLMR2P2GZNI8IW6QBSS5ZV9" localSheetId="12" hidden="1">'[5]Capital orders'!#REF!</definedName>
    <definedName name="BExZQBLMR2P2GZNI8IW6QBSS5ZV9" localSheetId="4" hidden="1">'[5]Capital orders'!#REF!</definedName>
    <definedName name="BExZQBLMR2P2GZNI8IW6QBSS5ZV9" localSheetId="13" hidden="1">'[5]Capital orders'!#REF!</definedName>
    <definedName name="BExZQBLMR2P2GZNI8IW6QBSS5ZV9" localSheetId="18" hidden="1">'[5]Capital orders'!#REF!</definedName>
    <definedName name="BExZQBLMR2P2GZNI8IW6QBSS5ZV9" hidden="1">'[5]Capital orders'!#REF!</definedName>
    <definedName name="BExZQIHTGHK7OOI2Y2PN3JYBY82I" localSheetId="3" hidden="1">'[3]AMI P &amp; L'!#REF!</definedName>
    <definedName name="BExZQIHTGHK7OOI2Y2PN3JYBY82I" localSheetId="10" hidden="1">'[3]AMI P &amp; L'!#REF!</definedName>
    <definedName name="BExZQIHTGHK7OOI2Y2PN3JYBY82I" localSheetId="9" hidden="1">'[3]AMI P &amp; L'!#REF!</definedName>
    <definedName name="BExZQIHTGHK7OOI2Y2PN3JYBY82I" localSheetId="14" hidden="1">'[3]AMI P &amp; L'!#REF!</definedName>
    <definedName name="BExZQIHTGHK7OOI2Y2PN3JYBY82I" localSheetId="16" hidden="1">'[3]AMI P &amp; L'!#REF!</definedName>
    <definedName name="BExZQIHTGHK7OOI2Y2PN3JYBY82I" localSheetId="5" hidden="1">'[3]AMI P &amp; L'!#REF!</definedName>
    <definedName name="BExZQIHTGHK7OOI2Y2PN3JYBY82I" localSheetId="8" hidden="1">'[3]AMI P &amp; L'!#REF!</definedName>
    <definedName name="BExZQIHTGHK7OOI2Y2PN3JYBY82I" localSheetId="17" hidden="1">'[3]AMI P &amp; L'!#REF!</definedName>
    <definedName name="BExZQIHTGHK7OOI2Y2PN3JYBY82I" localSheetId="6" hidden="1">'[3]AMI P &amp; L'!#REF!</definedName>
    <definedName name="BExZQIHTGHK7OOI2Y2PN3JYBY82I" localSheetId="1" hidden="1">'[3]AMI P &amp; L'!#REF!</definedName>
    <definedName name="BExZQIHTGHK7OOI2Y2PN3JYBY82I" localSheetId="12" hidden="1">'[3]AMI P &amp; L'!#REF!</definedName>
    <definedName name="BExZQIHTGHK7OOI2Y2PN3JYBY82I" localSheetId="4" hidden="1">'[3]AMI P &amp; L'!#REF!</definedName>
    <definedName name="BExZQIHTGHK7OOI2Y2PN3JYBY82I" localSheetId="13" hidden="1">'[3]AMI P &amp; L'!#REF!</definedName>
    <definedName name="BExZQIHTGHK7OOI2Y2PN3JYBY82I" localSheetId="18" hidden="1">'[3]AMI P &amp; L'!#REF!</definedName>
    <definedName name="BExZQIHTGHK7OOI2Y2PN3JYBY82I" hidden="1">'[3]AMI P &amp; L'!#REF!</definedName>
    <definedName name="BExZQJJMGU5MHQOILGXGJPAQI5XI" localSheetId="3" hidden="1">'[3]AMI P &amp; L'!#REF!</definedName>
    <definedName name="BExZQJJMGU5MHQOILGXGJPAQI5XI" localSheetId="10" hidden="1">'[3]AMI P &amp; L'!#REF!</definedName>
    <definedName name="BExZQJJMGU5MHQOILGXGJPAQI5XI" localSheetId="9" hidden="1">'[3]AMI P &amp; L'!#REF!</definedName>
    <definedName name="BExZQJJMGU5MHQOILGXGJPAQI5XI" localSheetId="14" hidden="1">'[3]AMI P &amp; L'!#REF!</definedName>
    <definedName name="BExZQJJMGU5MHQOILGXGJPAQI5XI" localSheetId="16" hidden="1">'[3]AMI P &amp; L'!#REF!</definedName>
    <definedName name="BExZQJJMGU5MHQOILGXGJPAQI5XI" localSheetId="5" hidden="1">'[3]AMI P &amp; L'!#REF!</definedName>
    <definedName name="BExZQJJMGU5MHQOILGXGJPAQI5XI" localSheetId="8" hidden="1">'[3]AMI P &amp; L'!#REF!</definedName>
    <definedName name="BExZQJJMGU5MHQOILGXGJPAQI5XI" localSheetId="17" hidden="1">'[3]AMI P &amp; L'!#REF!</definedName>
    <definedName name="BExZQJJMGU5MHQOILGXGJPAQI5XI" localSheetId="6" hidden="1">'[3]AMI P &amp; L'!#REF!</definedName>
    <definedName name="BExZQJJMGU5MHQOILGXGJPAQI5XI" localSheetId="1" hidden="1">'[3]AMI P &amp; L'!#REF!</definedName>
    <definedName name="BExZQJJMGU5MHQOILGXGJPAQI5XI" localSheetId="12" hidden="1">'[3]AMI P &amp; L'!#REF!</definedName>
    <definedName name="BExZQJJMGU5MHQOILGXGJPAQI5XI" localSheetId="4" hidden="1">'[3]AMI P &amp; L'!#REF!</definedName>
    <definedName name="BExZQJJMGU5MHQOILGXGJPAQI5XI" localSheetId="13" hidden="1">'[3]AMI P &amp; L'!#REF!</definedName>
    <definedName name="BExZQJJMGU5MHQOILGXGJPAQI5XI" localSheetId="18" hidden="1">'[3]AMI P &amp; L'!#REF!</definedName>
    <definedName name="BExZQJJMGU5MHQOILGXGJPAQI5XI" hidden="1">'[3]AMI P &amp; L'!#REF!</definedName>
    <definedName name="BExZQP3CUHU0IRXBVRJLP1KYRDVE" localSheetId="3" hidden="1">#REF!</definedName>
    <definedName name="BExZQP3CUHU0IRXBVRJLP1KYRDVE" localSheetId="10" hidden="1">#REF!</definedName>
    <definedName name="BExZQP3CUHU0IRXBVRJLP1KYRDVE" localSheetId="9" hidden="1">#REF!</definedName>
    <definedName name="BExZQP3CUHU0IRXBVRJLP1KYRDVE" localSheetId="14" hidden="1">#REF!</definedName>
    <definedName name="BExZQP3CUHU0IRXBVRJLP1KYRDVE" localSheetId="16" hidden="1">#REF!</definedName>
    <definedName name="BExZQP3CUHU0IRXBVRJLP1KYRDVE" localSheetId="5" hidden="1">#REF!</definedName>
    <definedName name="BExZQP3CUHU0IRXBVRJLP1KYRDVE" localSheetId="8" hidden="1">#REF!</definedName>
    <definedName name="BExZQP3CUHU0IRXBVRJLP1KYRDVE" localSheetId="17" hidden="1">#REF!</definedName>
    <definedName name="BExZQP3CUHU0IRXBVRJLP1KYRDVE" localSheetId="6" hidden="1">#REF!</definedName>
    <definedName name="BExZQP3CUHU0IRXBVRJLP1KYRDVE" localSheetId="1" hidden="1">#REF!</definedName>
    <definedName name="BExZQP3CUHU0IRXBVRJLP1KYRDVE" localSheetId="12" hidden="1">#REF!</definedName>
    <definedName name="BExZQP3CUHU0IRXBVRJLP1KYRDVE" localSheetId="4" hidden="1">#REF!</definedName>
    <definedName name="BExZQP3CUHU0IRXBVRJLP1KYRDVE" localSheetId="13" hidden="1">#REF!</definedName>
    <definedName name="BExZQP3CUHU0IRXBVRJLP1KYRDVE" localSheetId="18" hidden="1">#REF!</definedName>
    <definedName name="BExZQP3CUHU0IRXBVRJLP1KYRDVE" hidden="1">#REF!</definedName>
    <definedName name="BExZQRHGZ7WP7RQ2CX0H6W1CIP9U" localSheetId="3" hidden="1">#REF!</definedName>
    <definedName name="BExZQRHGZ7WP7RQ2CX0H6W1CIP9U" localSheetId="10" hidden="1">#REF!</definedName>
    <definedName name="BExZQRHGZ7WP7RQ2CX0H6W1CIP9U" localSheetId="9" hidden="1">#REF!</definedName>
    <definedName name="BExZQRHGZ7WP7RQ2CX0H6W1CIP9U" localSheetId="14" hidden="1">#REF!</definedName>
    <definedName name="BExZQRHGZ7WP7RQ2CX0H6W1CIP9U" localSheetId="16" hidden="1">#REF!</definedName>
    <definedName name="BExZQRHGZ7WP7RQ2CX0H6W1CIP9U" localSheetId="5" hidden="1">#REF!</definedName>
    <definedName name="BExZQRHGZ7WP7RQ2CX0H6W1CIP9U" localSheetId="8" hidden="1">#REF!</definedName>
    <definedName name="BExZQRHGZ7WP7RQ2CX0H6W1CIP9U" localSheetId="17" hidden="1">#REF!</definedName>
    <definedName name="BExZQRHGZ7WP7RQ2CX0H6W1CIP9U" localSheetId="6" hidden="1">#REF!</definedName>
    <definedName name="BExZQRHGZ7WP7RQ2CX0H6W1CIP9U" localSheetId="1" hidden="1">#REF!</definedName>
    <definedName name="BExZQRHGZ7WP7RQ2CX0H6W1CIP9U" localSheetId="12" hidden="1">#REF!</definedName>
    <definedName name="BExZQRHGZ7WP7RQ2CX0H6W1CIP9U" localSheetId="4" hidden="1">#REF!</definedName>
    <definedName name="BExZQRHGZ7WP7RQ2CX0H6W1CIP9U" localSheetId="13" hidden="1">#REF!</definedName>
    <definedName name="BExZQRHGZ7WP7RQ2CX0H6W1CIP9U" localSheetId="18" hidden="1">#REF!</definedName>
    <definedName name="BExZQRHGZ7WP7RQ2CX0H6W1CIP9U" hidden="1">#REF!</definedName>
    <definedName name="BExZQWFMANQLA8Z37ZECN1VLXVSB" localSheetId="3" hidden="1">#REF!</definedName>
    <definedName name="BExZQWFMANQLA8Z37ZECN1VLXVSB" localSheetId="10" hidden="1">#REF!</definedName>
    <definedName name="BExZQWFMANQLA8Z37ZECN1VLXVSB" localSheetId="9" hidden="1">#REF!</definedName>
    <definedName name="BExZQWFMANQLA8Z37ZECN1VLXVSB" localSheetId="14" hidden="1">#REF!</definedName>
    <definedName name="BExZQWFMANQLA8Z37ZECN1VLXVSB" localSheetId="16" hidden="1">#REF!</definedName>
    <definedName name="BExZQWFMANQLA8Z37ZECN1VLXVSB" localSheetId="5" hidden="1">#REF!</definedName>
    <definedName name="BExZQWFMANQLA8Z37ZECN1VLXVSB" localSheetId="8" hidden="1">#REF!</definedName>
    <definedName name="BExZQWFMANQLA8Z37ZECN1VLXVSB" localSheetId="17" hidden="1">#REF!</definedName>
    <definedName name="BExZQWFMANQLA8Z37ZECN1VLXVSB" localSheetId="6" hidden="1">#REF!</definedName>
    <definedName name="BExZQWFMANQLA8Z37ZECN1VLXVSB" localSheetId="1" hidden="1">#REF!</definedName>
    <definedName name="BExZQWFMANQLA8Z37ZECN1VLXVSB" localSheetId="12" hidden="1">#REF!</definedName>
    <definedName name="BExZQWFMANQLA8Z37ZECN1VLXVSB" localSheetId="4" hidden="1">#REF!</definedName>
    <definedName name="BExZQWFMANQLA8Z37ZECN1VLXVSB" localSheetId="13" hidden="1">#REF!</definedName>
    <definedName name="BExZQWFMANQLA8Z37ZECN1VLXVSB" localSheetId="18" hidden="1">#REF!</definedName>
    <definedName name="BExZQWFMANQLA8Z37ZECN1VLXVSB" hidden="1">#REF!</definedName>
    <definedName name="BExZQXBYEBN28QUH1KOVW6KKA5UM" hidden="1">'[2]Reco Sheet for Fcast'!$F$15</definedName>
    <definedName name="BExZQZKT146WEN8FTVZ7Y5TSB8L5" localSheetId="3" hidden="1">'[3]AMI P &amp; L'!#REF!</definedName>
    <definedName name="BExZQZKT146WEN8FTVZ7Y5TSB8L5" localSheetId="10" hidden="1">'[3]AMI P &amp; L'!#REF!</definedName>
    <definedName name="BExZQZKT146WEN8FTVZ7Y5TSB8L5" localSheetId="9" hidden="1">'[3]AMI P &amp; L'!#REF!</definedName>
    <definedName name="BExZQZKT146WEN8FTVZ7Y5TSB8L5" localSheetId="14" hidden="1">'[3]AMI P &amp; L'!#REF!</definedName>
    <definedName name="BExZQZKT146WEN8FTVZ7Y5TSB8L5" localSheetId="16" hidden="1">'[3]AMI P &amp; L'!#REF!</definedName>
    <definedName name="BExZQZKT146WEN8FTVZ7Y5TSB8L5" localSheetId="5" hidden="1">'[3]AMI P &amp; L'!#REF!</definedName>
    <definedName name="BExZQZKT146WEN8FTVZ7Y5TSB8L5" localSheetId="8" hidden="1">'[3]AMI P &amp; L'!#REF!</definedName>
    <definedName name="BExZQZKT146WEN8FTVZ7Y5TSB8L5" localSheetId="17" hidden="1">'[3]AMI P &amp; L'!#REF!</definedName>
    <definedName name="BExZQZKT146WEN8FTVZ7Y5TSB8L5" localSheetId="6" hidden="1">'[3]AMI P &amp; L'!#REF!</definedName>
    <definedName name="BExZQZKT146WEN8FTVZ7Y5TSB8L5" localSheetId="1" hidden="1">'[3]AMI P &amp; L'!#REF!</definedName>
    <definedName name="BExZQZKT146WEN8FTVZ7Y5TSB8L5" localSheetId="12" hidden="1">'[3]AMI P &amp; L'!#REF!</definedName>
    <definedName name="BExZQZKT146WEN8FTVZ7Y5TSB8L5" localSheetId="4" hidden="1">'[3]AMI P &amp; L'!#REF!</definedName>
    <definedName name="BExZQZKT146WEN8FTVZ7Y5TSB8L5" localSheetId="13" hidden="1">'[3]AMI P &amp; L'!#REF!</definedName>
    <definedName name="BExZQZKT146WEN8FTVZ7Y5TSB8L5" localSheetId="18" hidden="1">'[3]AMI P &amp; L'!#REF!</definedName>
    <definedName name="BExZQZKT146WEN8FTVZ7Y5TSB8L5" hidden="1">'[3]AMI P &amp; L'!#REF!</definedName>
    <definedName name="BExZR485AKBH93YZ08CMUC3WROED" hidden="1">'[2]Reco Sheet for Fcast'!$I$10:$J$10</definedName>
    <definedName name="BExZR7TL98P2PPUVGIZYR5873DWW" hidden="1">'[2]Reco Sheet for Fcast'!$F$9:$G$9</definedName>
    <definedName name="BExZRGD1603X5ACFALUUDKCD7X48" hidden="1">'[2]Reco Sheet for Fcast'!$I$9:$J$9</definedName>
    <definedName name="BExZRP1X6UVLN1UOLHH5VF4STP1O" localSheetId="3" hidden="1">'[3]AMI P &amp; L'!#REF!</definedName>
    <definedName name="BExZRP1X6UVLN1UOLHH5VF4STP1O" localSheetId="10" hidden="1">'[3]AMI P &amp; L'!#REF!</definedName>
    <definedName name="BExZRP1X6UVLN1UOLHH5VF4STP1O" localSheetId="9" hidden="1">'[3]AMI P &amp; L'!#REF!</definedName>
    <definedName name="BExZRP1X6UVLN1UOLHH5VF4STP1O" localSheetId="14" hidden="1">'[3]AMI P &amp; L'!#REF!</definedName>
    <definedName name="BExZRP1X6UVLN1UOLHH5VF4STP1O" localSheetId="16" hidden="1">'[3]AMI P &amp; L'!#REF!</definedName>
    <definedName name="BExZRP1X6UVLN1UOLHH5VF4STP1O" localSheetId="5" hidden="1">'[3]AMI P &amp; L'!#REF!</definedName>
    <definedName name="BExZRP1X6UVLN1UOLHH5VF4STP1O" localSheetId="8" hidden="1">'[3]AMI P &amp; L'!#REF!</definedName>
    <definedName name="BExZRP1X6UVLN1UOLHH5VF4STP1O" localSheetId="17" hidden="1">'[3]AMI P &amp; L'!#REF!</definedName>
    <definedName name="BExZRP1X6UVLN1UOLHH5VF4STP1O" localSheetId="6" hidden="1">'[3]AMI P &amp; L'!#REF!</definedName>
    <definedName name="BExZRP1X6UVLN1UOLHH5VF4STP1O" localSheetId="1" hidden="1">'[3]AMI P &amp; L'!#REF!</definedName>
    <definedName name="BExZRP1X6UVLN1UOLHH5VF4STP1O" localSheetId="12" hidden="1">'[3]AMI P &amp; L'!#REF!</definedName>
    <definedName name="BExZRP1X6UVLN1UOLHH5VF4STP1O" localSheetId="4" hidden="1">'[3]AMI P &amp; L'!#REF!</definedName>
    <definedName name="BExZRP1X6UVLN1UOLHH5VF4STP1O" localSheetId="13" hidden="1">'[3]AMI P &amp; L'!#REF!</definedName>
    <definedName name="BExZRP1X6UVLN1UOLHH5VF4STP1O" localSheetId="18" hidden="1">'[3]AMI P &amp; L'!#REF!</definedName>
    <definedName name="BExZRP1X6UVLN1UOLHH5VF4STP1O" hidden="1">'[3]AMI P &amp; L'!#REF!</definedName>
    <definedName name="BExZRQ930U6OCYNV00CH5I0Q4LPE" hidden="1">'[2]Reco Sheet for Fcast'!$I$8:$J$8</definedName>
    <definedName name="BExZRW8W514W8OZ72YBONYJ64GXF" localSheetId="3" hidden="1">'[3]AMI P &amp; L'!#REF!</definedName>
    <definedName name="BExZRW8W514W8OZ72YBONYJ64GXF" localSheetId="10" hidden="1">'[3]AMI P &amp; L'!#REF!</definedName>
    <definedName name="BExZRW8W514W8OZ72YBONYJ64GXF" localSheetId="9" hidden="1">'[3]AMI P &amp; L'!#REF!</definedName>
    <definedName name="BExZRW8W514W8OZ72YBONYJ64GXF" localSheetId="14" hidden="1">'[3]AMI P &amp; L'!#REF!</definedName>
    <definedName name="BExZRW8W514W8OZ72YBONYJ64GXF" localSheetId="16" hidden="1">'[3]AMI P &amp; L'!#REF!</definedName>
    <definedName name="BExZRW8W514W8OZ72YBONYJ64GXF" localSheetId="5" hidden="1">'[3]AMI P &amp; L'!#REF!</definedName>
    <definedName name="BExZRW8W514W8OZ72YBONYJ64GXF" localSheetId="8" hidden="1">'[3]AMI P &amp; L'!#REF!</definedName>
    <definedName name="BExZRW8W514W8OZ72YBONYJ64GXF" localSheetId="17" hidden="1">'[3]AMI P &amp; L'!#REF!</definedName>
    <definedName name="BExZRW8W514W8OZ72YBONYJ64GXF" localSheetId="6" hidden="1">'[3]AMI P &amp; L'!#REF!</definedName>
    <definedName name="BExZRW8W514W8OZ72YBONYJ64GXF" localSheetId="1" hidden="1">'[3]AMI P &amp; L'!#REF!</definedName>
    <definedName name="BExZRW8W514W8OZ72YBONYJ64GXF" localSheetId="12" hidden="1">'[3]AMI P &amp; L'!#REF!</definedName>
    <definedName name="BExZRW8W514W8OZ72YBONYJ64GXF" localSheetId="4" hidden="1">'[3]AMI P &amp; L'!#REF!</definedName>
    <definedName name="BExZRW8W514W8OZ72YBONYJ64GXF" localSheetId="13" hidden="1">'[3]AMI P &amp; L'!#REF!</definedName>
    <definedName name="BExZRW8W514W8OZ72YBONYJ64GXF" localSheetId="18" hidden="1">'[3]AMI P &amp; L'!#REF!</definedName>
    <definedName name="BExZRW8W514W8OZ72YBONYJ64GXF" hidden="1">'[3]AMI P &amp; L'!#REF!</definedName>
    <definedName name="BExZRWJP2BUVFJPO8U8ATQEP0LZU" hidden="1">'[2]Reco Sheet for Fcast'!$F$15</definedName>
    <definedName name="BExZRZUBL5A1WH7YZJXBZG8HPWC7" localSheetId="3" hidden="1">#REF!</definedName>
    <definedName name="BExZRZUBL5A1WH7YZJXBZG8HPWC7" localSheetId="10" hidden="1">#REF!</definedName>
    <definedName name="BExZRZUBL5A1WH7YZJXBZG8HPWC7" localSheetId="9" hidden="1">#REF!</definedName>
    <definedName name="BExZRZUBL5A1WH7YZJXBZG8HPWC7" localSheetId="14" hidden="1">#REF!</definedName>
    <definedName name="BExZRZUBL5A1WH7YZJXBZG8HPWC7" localSheetId="16" hidden="1">#REF!</definedName>
    <definedName name="BExZRZUBL5A1WH7YZJXBZG8HPWC7" localSheetId="5" hidden="1">#REF!</definedName>
    <definedName name="BExZRZUBL5A1WH7YZJXBZG8HPWC7" localSheetId="8" hidden="1">#REF!</definedName>
    <definedName name="BExZRZUBL5A1WH7YZJXBZG8HPWC7" localSheetId="17" hidden="1">#REF!</definedName>
    <definedName name="BExZRZUBL5A1WH7YZJXBZG8HPWC7" localSheetId="6" hidden="1">#REF!</definedName>
    <definedName name="BExZRZUBL5A1WH7YZJXBZG8HPWC7" localSheetId="1" hidden="1">#REF!</definedName>
    <definedName name="BExZRZUBL5A1WH7YZJXBZG8HPWC7" localSheetId="12" hidden="1">#REF!</definedName>
    <definedName name="BExZRZUBL5A1WH7YZJXBZG8HPWC7" localSheetId="4" hidden="1">#REF!</definedName>
    <definedName name="BExZRZUBL5A1WH7YZJXBZG8HPWC7" localSheetId="13" hidden="1">#REF!</definedName>
    <definedName name="BExZRZUBL5A1WH7YZJXBZG8HPWC7" localSheetId="18" hidden="1">#REF!</definedName>
    <definedName name="BExZRZUBL5A1WH7YZJXBZG8HPWC7" hidden="1">#REF!</definedName>
    <definedName name="BExZSD14AZGXB1I4H73PZY0TKWV1" localSheetId="3" hidden="1">#REF!</definedName>
    <definedName name="BExZSD14AZGXB1I4H73PZY0TKWV1" localSheetId="10" hidden="1">#REF!</definedName>
    <definedName name="BExZSD14AZGXB1I4H73PZY0TKWV1" localSheetId="9" hidden="1">#REF!</definedName>
    <definedName name="BExZSD14AZGXB1I4H73PZY0TKWV1" localSheetId="14" hidden="1">#REF!</definedName>
    <definedName name="BExZSD14AZGXB1I4H73PZY0TKWV1" localSheetId="16" hidden="1">#REF!</definedName>
    <definedName name="BExZSD14AZGXB1I4H73PZY0TKWV1" localSheetId="5" hidden="1">#REF!</definedName>
    <definedName name="BExZSD14AZGXB1I4H73PZY0TKWV1" localSheetId="8" hidden="1">#REF!</definedName>
    <definedName name="BExZSD14AZGXB1I4H73PZY0TKWV1" localSheetId="17" hidden="1">#REF!</definedName>
    <definedName name="BExZSD14AZGXB1I4H73PZY0TKWV1" localSheetId="6" hidden="1">#REF!</definedName>
    <definedName name="BExZSD14AZGXB1I4H73PZY0TKWV1" localSheetId="1" hidden="1">#REF!</definedName>
    <definedName name="BExZSD14AZGXB1I4H73PZY0TKWV1" localSheetId="12" hidden="1">#REF!</definedName>
    <definedName name="BExZSD14AZGXB1I4H73PZY0TKWV1" localSheetId="4" hidden="1">#REF!</definedName>
    <definedName name="BExZSD14AZGXB1I4H73PZY0TKWV1" localSheetId="13" hidden="1">#REF!</definedName>
    <definedName name="BExZSD14AZGXB1I4H73PZY0TKWV1" localSheetId="18" hidden="1">#REF!</definedName>
    <definedName name="BExZSD14AZGXB1I4H73PZY0TKWV1" hidden="1">#REF!</definedName>
    <definedName name="BExZSI9USDLZAN8LI8M4YYQL24GZ" hidden="1">'[2]Reco Sheet for Fcast'!$F$7:$G$7</definedName>
    <definedName name="BExZSS0LA2JY4ZLJ1Z5YCMLJJZCH" hidden="1">'[2]Reco Sheet for Fcast'!$F$11:$G$11</definedName>
    <definedName name="BExZT394ULBLT8EUHBM7KV741HQI" localSheetId="3" hidden="1">#REF!</definedName>
    <definedName name="BExZT394ULBLT8EUHBM7KV741HQI" localSheetId="10" hidden="1">#REF!</definedName>
    <definedName name="BExZT394ULBLT8EUHBM7KV741HQI" localSheetId="9" hidden="1">#REF!</definedName>
    <definedName name="BExZT394ULBLT8EUHBM7KV741HQI" localSheetId="14" hidden="1">#REF!</definedName>
    <definedName name="BExZT394ULBLT8EUHBM7KV741HQI" localSheetId="16" hidden="1">#REF!</definedName>
    <definedName name="BExZT394ULBLT8EUHBM7KV741HQI" localSheetId="5" hidden="1">#REF!</definedName>
    <definedName name="BExZT394ULBLT8EUHBM7KV741HQI" localSheetId="8" hidden="1">#REF!</definedName>
    <definedName name="BExZT394ULBLT8EUHBM7KV741HQI" localSheetId="17" hidden="1">#REF!</definedName>
    <definedName name="BExZT394ULBLT8EUHBM7KV741HQI" localSheetId="6" hidden="1">#REF!</definedName>
    <definedName name="BExZT394ULBLT8EUHBM7KV741HQI" localSheetId="1" hidden="1">#REF!</definedName>
    <definedName name="BExZT394ULBLT8EUHBM7KV741HQI" localSheetId="12" hidden="1">#REF!</definedName>
    <definedName name="BExZT394ULBLT8EUHBM7KV741HQI" localSheetId="4" hidden="1">#REF!</definedName>
    <definedName name="BExZT394ULBLT8EUHBM7KV741HQI" localSheetId="13" hidden="1">#REF!</definedName>
    <definedName name="BExZT394ULBLT8EUHBM7KV741HQI" localSheetId="18" hidden="1">#REF!</definedName>
    <definedName name="BExZT394ULBLT8EUHBM7KV741HQI" hidden="1">#REF!</definedName>
    <definedName name="BExZTAQV2QVSZY5Y3VCCWUBSBW9P" localSheetId="3" hidden="1">'[3]AMI P &amp; L'!#REF!</definedName>
    <definedName name="BExZTAQV2QVSZY5Y3VCCWUBSBW9P" localSheetId="10" hidden="1">'[3]AMI P &amp; L'!#REF!</definedName>
    <definedName name="BExZTAQV2QVSZY5Y3VCCWUBSBW9P" localSheetId="9" hidden="1">'[3]AMI P &amp; L'!#REF!</definedName>
    <definedName name="BExZTAQV2QVSZY5Y3VCCWUBSBW9P" localSheetId="14" hidden="1">'[3]AMI P &amp; L'!#REF!</definedName>
    <definedName name="BExZTAQV2QVSZY5Y3VCCWUBSBW9P" localSheetId="16" hidden="1">'[3]AMI P &amp; L'!#REF!</definedName>
    <definedName name="BExZTAQV2QVSZY5Y3VCCWUBSBW9P" localSheetId="5" hidden="1">'[3]AMI P &amp; L'!#REF!</definedName>
    <definedName name="BExZTAQV2QVSZY5Y3VCCWUBSBW9P" localSheetId="8" hidden="1">'[3]AMI P &amp; L'!#REF!</definedName>
    <definedName name="BExZTAQV2QVSZY5Y3VCCWUBSBW9P" localSheetId="17" hidden="1">'[3]AMI P &amp; L'!#REF!</definedName>
    <definedName name="BExZTAQV2QVSZY5Y3VCCWUBSBW9P" localSheetId="6" hidden="1">'[3]AMI P &amp; L'!#REF!</definedName>
    <definedName name="BExZTAQV2QVSZY5Y3VCCWUBSBW9P" localSheetId="1" hidden="1">'[3]AMI P &amp; L'!#REF!</definedName>
    <definedName name="BExZTAQV2QVSZY5Y3VCCWUBSBW9P" localSheetId="12" hidden="1">'[3]AMI P &amp; L'!#REF!</definedName>
    <definedName name="BExZTAQV2QVSZY5Y3VCCWUBSBW9P" localSheetId="4" hidden="1">'[3]AMI P &amp; L'!#REF!</definedName>
    <definedName name="BExZTAQV2QVSZY5Y3VCCWUBSBW9P" localSheetId="13" hidden="1">'[3]AMI P &amp; L'!#REF!</definedName>
    <definedName name="BExZTAQV2QVSZY5Y3VCCWUBSBW9P" localSheetId="18" hidden="1">'[3]AMI P &amp; L'!#REF!</definedName>
    <definedName name="BExZTAQV2QVSZY5Y3VCCWUBSBW9P" hidden="1">'[3]AMI P &amp; L'!#REF!</definedName>
    <definedName name="BExZTHSI2FX56PWRSNX9H5EWTZFO" hidden="1">'[2]Reco Sheet for Fcast'!$F$6:$G$6</definedName>
    <definedName name="BExZTJL3HVBFY139H6CJHEQCT1EL" hidden="1">'[2]Reco Sheet for Fcast'!$F$9:$G$9</definedName>
    <definedName name="BExZTLOL8OPABZI453E0KVNA1GJS" hidden="1">'[2]Reco Sheet for Fcast'!$F$11:$G$11</definedName>
    <definedName name="BExZTT6J3X0TOX0ZY6YPLUVMCW9X" localSheetId="3" hidden="1">'[3]AMI P &amp; L'!#REF!</definedName>
    <definedName name="BExZTT6J3X0TOX0ZY6YPLUVMCW9X" localSheetId="10" hidden="1">'[3]AMI P &amp; L'!#REF!</definedName>
    <definedName name="BExZTT6J3X0TOX0ZY6YPLUVMCW9X" localSheetId="9" hidden="1">'[3]AMI P &amp; L'!#REF!</definedName>
    <definedName name="BExZTT6J3X0TOX0ZY6YPLUVMCW9X" localSheetId="14" hidden="1">'[3]AMI P &amp; L'!#REF!</definedName>
    <definedName name="BExZTT6J3X0TOX0ZY6YPLUVMCW9X" localSheetId="16" hidden="1">'[3]AMI P &amp; L'!#REF!</definedName>
    <definedName name="BExZTT6J3X0TOX0ZY6YPLUVMCW9X" localSheetId="5" hidden="1">'[3]AMI P &amp; L'!#REF!</definedName>
    <definedName name="BExZTT6J3X0TOX0ZY6YPLUVMCW9X" localSheetId="8" hidden="1">'[3]AMI P &amp; L'!#REF!</definedName>
    <definedName name="BExZTT6J3X0TOX0ZY6YPLUVMCW9X" localSheetId="17" hidden="1">'[3]AMI P &amp; L'!#REF!</definedName>
    <definedName name="BExZTT6J3X0TOX0ZY6YPLUVMCW9X" localSheetId="6" hidden="1">'[3]AMI P &amp; L'!#REF!</definedName>
    <definedName name="BExZTT6J3X0TOX0ZY6YPLUVMCW9X" localSheetId="1" hidden="1">'[3]AMI P &amp; L'!#REF!</definedName>
    <definedName name="BExZTT6J3X0TOX0ZY6YPLUVMCW9X" localSheetId="12" hidden="1">'[3]AMI P &amp; L'!#REF!</definedName>
    <definedName name="BExZTT6J3X0TOX0ZY6YPLUVMCW9X" localSheetId="4" hidden="1">'[3]AMI P &amp; L'!#REF!</definedName>
    <definedName name="BExZTT6J3X0TOX0ZY6YPLUVMCW9X" localSheetId="13" hidden="1">'[3]AMI P &amp; L'!#REF!</definedName>
    <definedName name="BExZTT6J3X0TOX0ZY6YPLUVMCW9X" localSheetId="18" hidden="1">'[3]AMI P &amp; L'!#REF!</definedName>
    <definedName name="BExZTT6J3X0TOX0ZY6YPLUVMCW9X" hidden="1">'[3]AMI P &amp; L'!#REF!</definedName>
    <definedName name="BExZTW6ECBRA0BBITWBQ8R93RMCL" hidden="1">'[2]Reco Sheet for Fcast'!$G$2</definedName>
    <definedName name="BExZU2BHYAOKSCBM3C5014ZF6IXS" hidden="1">'[2]Reco Sheet for Fcast'!$H$2:$I$2</definedName>
    <definedName name="BExZU2RMJTXOCS0ROPMYPE6WTD87" hidden="1">'[2]Reco Sheet for Fcast'!$F$7:$G$7</definedName>
    <definedName name="BExZUF7G8FENTJKH9R1XUWXM6CWD" hidden="1">'[2]Reco Sheet for Fcast'!$I$9:$J$9</definedName>
    <definedName name="BExZUHWEEZO4WXP5DG5P4U6A70KN" localSheetId="3" hidden="1">#REF!</definedName>
    <definedName name="BExZUHWEEZO4WXP5DG5P4U6A70KN" localSheetId="10" hidden="1">#REF!</definedName>
    <definedName name="BExZUHWEEZO4WXP5DG5P4U6A70KN" localSheetId="9" hidden="1">#REF!</definedName>
    <definedName name="BExZUHWEEZO4WXP5DG5P4U6A70KN" localSheetId="14" hidden="1">#REF!</definedName>
    <definedName name="BExZUHWEEZO4WXP5DG5P4U6A70KN" localSheetId="16" hidden="1">#REF!</definedName>
    <definedName name="BExZUHWEEZO4WXP5DG5P4U6A70KN" localSheetId="5" hidden="1">#REF!</definedName>
    <definedName name="BExZUHWEEZO4WXP5DG5P4U6A70KN" localSheetId="8" hidden="1">#REF!</definedName>
    <definedName name="BExZUHWEEZO4WXP5DG5P4U6A70KN" localSheetId="17" hidden="1">#REF!</definedName>
    <definedName name="BExZUHWEEZO4WXP5DG5P4U6A70KN" localSheetId="6" hidden="1">#REF!</definedName>
    <definedName name="BExZUHWEEZO4WXP5DG5P4U6A70KN" localSheetId="1" hidden="1">#REF!</definedName>
    <definedName name="BExZUHWEEZO4WXP5DG5P4U6A70KN" localSheetId="12" hidden="1">#REF!</definedName>
    <definedName name="BExZUHWEEZO4WXP5DG5P4U6A70KN" localSheetId="4" hidden="1">#REF!</definedName>
    <definedName name="BExZUHWEEZO4WXP5DG5P4U6A70KN" localSheetId="13" hidden="1">#REF!</definedName>
    <definedName name="BExZUHWEEZO4WXP5DG5P4U6A70KN" localSheetId="18" hidden="1">#REF!</definedName>
    <definedName name="BExZUHWEEZO4WXP5DG5P4U6A70KN" hidden="1">#REF!</definedName>
    <definedName name="BExZUNARUJBIZ08VCAV3GEVBIR3D" hidden="1">'[2]Reco Sheet for Fcast'!$I$8:$J$8</definedName>
    <definedName name="BExZUSZT5496UMBP4LFSLTR1GVEW" hidden="1">'[2]Reco Sheet for Fcast'!$I$9:$J$9</definedName>
    <definedName name="BExZUT54340I38GVCV79EL116WR0" hidden="1">'[2]Reco Sheet for Fcast'!$I$11:$J$11</definedName>
    <definedName name="BExZUYDULCX65H9OZ9JHPBNKF3MI" hidden="1">'[2]Reco Sheet for Fcast'!$F$7:$G$7</definedName>
    <definedName name="BExZV2QD5ZDK3AGDRULLA7JB46C3" hidden="1">'[2]Reco Sheet for Fcast'!$F$8:$G$8</definedName>
    <definedName name="BExZV6BT23LNC2E6HR6HT1BC5R77" localSheetId="3" hidden="1">#REF!</definedName>
    <definedName name="BExZV6BT23LNC2E6HR6HT1BC5R77" localSheetId="10" hidden="1">#REF!</definedName>
    <definedName name="BExZV6BT23LNC2E6HR6HT1BC5R77" localSheetId="9" hidden="1">#REF!</definedName>
    <definedName name="BExZV6BT23LNC2E6HR6HT1BC5R77" localSheetId="14" hidden="1">#REF!</definedName>
    <definedName name="BExZV6BT23LNC2E6HR6HT1BC5R77" localSheetId="16" hidden="1">#REF!</definedName>
    <definedName name="BExZV6BT23LNC2E6HR6HT1BC5R77" localSheetId="5" hidden="1">#REF!</definedName>
    <definedName name="BExZV6BT23LNC2E6HR6HT1BC5R77" localSheetId="8" hidden="1">#REF!</definedName>
    <definedName name="BExZV6BT23LNC2E6HR6HT1BC5R77" localSheetId="17" hidden="1">#REF!</definedName>
    <definedName name="BExZV6BT23LNC2E6HR6HT1BC5R77" localSheetId="6" hidden="1">#REF!</definedName>
    <definedName name="BExZV6BT23LNC2E6HR6HT1BC5R77" localSheetId="1" hidden="1">#REF!</definedName>
    <definedName name="BExZV6BT23LNC2E6HR6HT1BC5R77" localSheetId="12" hidden="1">#REF!</definedName>
    <definedName name="BExZV6BT23LNC2E6HR6HT1BC5R77" localSheetId="4" hidden="1">#REF!</definedName>
    <definedName name="BExZV6BT23LNC2E6HR6HT1BC5R77" localSheetId="13" hidden="1">#REF!</definedName>
    <definedName name="BExZV6BT23LNC2E6HR6HT1BC5R77" localSheetId="18" hidden="1">#REF!</definedName>
    <definedName name="BExZV6BT23LNC2E6HR6HT1BC5R77" hidden="1">#REF!</definedName>
    <definedName name="BExZVBQ29OM0V8XAL3HL0JIM0MMU" hidden="1">'[2]Reco Sheet for Fcast'!$I$9:$J$9</definedName>
    <definedName name="BExZVBQ3B8IIQW88DDLAW5BA4PL4" localSheetId="3" hidden="1">#REF!</definedName>
    <definedName name="BExZVBQ3B8IIQW88DDLAW5BA4PL4" localSheetId="10" hidden="1">#REF!</definedName>
    <definedName name="BExZVBQ3B8IIQW88DDLAW5BA4PL4" localSheetId="9" hidden="1">#REF!</definedName>
    <definedName name="BExZVBQ3B8IIQW88DDLAW5BA4PL4" localSheetId="14" hidden="1">#REF!</definedName>
    <definedName name="BExZVBQ3B8IIQW88DDLAW5BA4PL4" localSheetId="16" hidden="1">#REF!</definedName>
    <definedName name="BExZVBQ3B8IIQW88DDLAW5BA4PL4" localSheetId="5" hidden="1">#REF!</definedName>
    <definedName name="BExZVBQ3B8IIQW88DDLAW5BA4PL4" localSheetId="8" hidden="1">#REF!</definedName>
    <definedName name="BExZVBQ3B8IIQW88DDLAW5BA4PL4" localSheetId="17" hidden="1">#REF!</definedName>
    <definedName name="BExZVBQ3B8IIQW88DDLAW5BA4PL4" localSheetId="6" hidden="1">#REF!</definedName>
    <definedName name="BExZVBQ3B8IIQW88DDLAW5BA4PL4" localSheetId="1" hidden="1">#REF!</definedName>
    <definedName name="BExZVBQ3B8IIQW88DDLAW5BA4PL4" localSheetId="12" hidden="1">#REF!</definedName>
    <definedName name="BExZVBQ3B8IIQW88DDLAW5BA4PL4" localSheetId="4" hidden="1">#REF!</definedName>
    <definedName name="BExZVBQ3B8IIQW88DDLAW5BA4PL4" localSheetId="13" hidden="1">#REF!</definedName>
    <definedName name="BExZVBQ3B8IIQW88DDLAW5BA4PL4" localSheetId="18" hidden="1">#REF!</definedName>
    <definedName name="BExZVBQ3B8IIQW88DDLAW5BA4PL4" hidden="1">#REF!</definedName>
    <definedName name="BExZVLM4T9ORS4ZWHME46U4Q103C" hidden="1">'[2]Reco Sheet for Fcast'!$I$10:$J$10</definedName>
    <definedName name="BExZVM7OZWPPRH5YQW50EYMMIW1A" hidden="1">'[2]Reco Sheet for Fcast'!$I$6:$J$6</definedName>
    <definedName name="BExZVP7KJEUGEZ1AZ15Z29XW6KAH" hidden="1">'[2]Reco Sheet for Fcast'!$I$7:$J$7</definedName>
    <definedName name="BExZVPYGX2C5OSHMZ6F0KBKZ6B1S" hidden="1">'[2]Reco Sheet for Fcast'!$H$2:$I$2</definedName>
    <definedName name="BExZW5UARC8W9AQNLJX2I5WQWS5F" hidden="1">'[2]Reco Sheet for Fcast'!$I$9:$J$9</definedName>
    <definedName name="BExZW7HRGN6A9YS41KI2B2UUMJ7X" hidden="1">'[2]Reco Sheet for Fcast'!$I$7:$J$7</definedName>
    <definedName name="BExZW8ZPNV43UXGOT98FDNIBQHZY" hidden="1">'[2]Reco Sheet for Fcast'!$I$11:$J$11</definedName>
    <definedName name="BExZWB8KPDQGF787P51Y0GON31FF" hidden="1">'[4]Bud Mth'!$I$10:$J$10</definedName>
    <definedName name="BExZWKDP0QSA9SPSF40ZMQ81QV13" hidden="1">'[2]Reco Sheet for Fcast'!$F$7:$G$7</definedName>
    <definedName name="BExZWKZ5N3RDXU8MZ8HQVYYD8O0F" hidden="1">'[2]Reco Sheet for Fcast'!$F$6:$G$6</definedName>
    <definedName name="BExZWSMC9T48W74GFGQCIUJ8ZPP3" hidden="1">'[2]Reco Sheet for Fcast'!$G$2:$H$2</definedName>
    <definedName name="BExZWUF2V4HY3HI8JN9ZVPRWK1H3" hidden="1">'[2]Reco Sheet for Fcast'!$I$9:$J$9</definedName>
    <definedName name="BExZWWTE9WR6HD25GAGPMXCNVB2Z" localSheetId="3" hidden="1">#REF!</definedName>
    <definedName name="BExZWWTE9WR6HD25GAGPMXCNVB2Z" localSheetId="10" hidden="1">#REF!</definedName>
    <definedName name="BExZWWTE9WR6HD25GAGPMXCNVB2Z" localSheetId="9" hidden="1">#REF!</definedName>
    <definedName name="BExZWWTE9WR6HD25GAGPMXCNVB2Z" localSheetId="14" hidden="1">#REF!</definedName>
    <definedName name="BExZWWTE9WR6HD25GAGPMXCNVB2Z" localSheetId="16" hidden="1">#REF!</definedName>
    <definedName name="BExZWWTE9WR6HD25GAGPMXCNVB2Z" localSheetId="5" hidden="1">#REF!</definedName>
    <definedName name="BExZWWTE9WR6HD25GAGPMXCNVB2Z" localSheetId="8" hidden="1">#REF!</definedName>
    <definedName name="BExZWWTE9WR6HD25GAGPMXCNVB2Z" localSheetId="17" hidden="1">#REF!</definedName>
    <definedName name="BExZWWTE9WR6HD25GAGPMXCNVB2Z" localSheetId="6" hidden="1">#REF!</definedName>
    <definedName name="BExZWWTE9WR6HD25GAGPMXCNVB2Z" localSheetId="1" hidden="1">#REF!</definedName>
    <definedName name="BExZWWTE9WR6HD25GAGPMXCNVB2Z" localSheetId="12" hidden="1">#REF!</definedName>
    <definedName name="BExZWWTE9WR6HD25GAGPMXCNVB2Z" localSheetId="4" hidden="1">#REF!</definedName>
    <definedName name="BExZWWTE9WR6HD25GAGPMXCNVB2Z" localSheetId="13" hidden="1">#REF!</definedName>
    <definedName name="BExZWWTE9WR6HD25GAGPMXCNVB2Z" localSheetId="18" hidden="1">#REF!</definedName>
    <definedName name="BExZWWTE9WR6HD25GAGPMXCNVB2Z" hidden="1">#REF!</definedName>
    <definedName name="BExZWX45URTK9KYDJHEXL1OTZ833" hidden="1">'[2]Reco Sheet for Fcast'!$I$9:$J$9</definedName>
    <definedName name="BExZX0EWQEZO86WDAD9A4EAEZ012" hidden="1">'[2]Reco Sheet for Fcast'!$F$9:$G$9</definedName>
    <definedName name="BExZX2T6ZT2DZLYSDJJBPVIT5OK2" hidden="1">'[2]Reco Sheet for Fcast'!$I$10:$J$10</definedName>
    <definedName name="BExZXHY0PBOVDNV2NSZ1Y4G6WMNK" localSheetId="3" hidden="1">#REF!</definedName>
    <definedName name="BExZXHY0PBOVDNV2NSZ1Y4G6WMNK" localSheetId="10" hidden="1">#REF!</definedName>
    <definedName name="BExZXHY0PBOVDNV2NSZ1Y4G6WMNK" localSheetId="9" hidden="1">#REF!</definedName>
    <definedName name="BExZXHY0PBOVDNV2NSZ1Y4G6WMNK" localSheetId="14" hidden="1">#REF!</definedName>
    <definedName name="BExZXHY0PBOVDNV2NSZ1Y4G6WMNK" localSheetId="16" hidden="1">#REF!</definedName>
    <definedName name="BExZXHY0PBOVDNV2NSZ1Y4G6WMNK" localSheetId="5" hidden="1">#REF!</definedName>
    <definedName name="BExZXHY0PBOVDNV2NSZ1Y4G6WMNK" localSheetId="8" hidden="1">#REF!</definedName>
    <definedName name="BExZXHY0PBOVDNV2NSZ1Y4G6WMNK" localSheetId="17" hidden="1">#REF!</definedName>
    <definedName name="BExZXHY0PBOVDNV2NSZ1Y4G6WMNK" localSheetId="6" hidden="1">#REF!</definedName>
    <definedName name="BExZXHY0PBOVDNV2NSZ1Y4G6WMNK" localSheetId="1" hidden="1">#REF!</definedName>
    <definedName name="BExZXHY0PBOVDNV2NSZ1Y4G6WMNK" localSheetId="12" hidden="1">#REF!</definedName>
    <definedName name="BExZXHY0PBOVDNV2NSZ1Y4G6WMNK" localSheetId="4" hidden="1">#REF!</definedName>
    <definedName name="BExZXHY0PBOVDNV2NSZ1Y4G6WMNK" localSheetId="13" hidden="1">#REF!</definedName>
    <definedName name="BExZXHY0PBOVDNV2NSZ1Y4G6WMNK" localSheetId="18" hidden="1">#REF!</definedName>
    <definedName name="BExZXHY0PBOVDNV2NSZ1Y4G6WMNK" hidden="1">#REF!</definedName>
    <definedName name="BExZXOJDELULNLEH7WG0OYJT0NJ4" hidden="1">'[2]Reco Sheet for Fcast'!$I$6:$J$6</definedName>
    <definedName name="BExZXOOTRNUK8LGEAZ8ZCFW9KXQ1" hidden="1">'[2]Reco Sheet for Fcast'!$J$2:$K$2</definedName>
    <definedName name="BExZXQSD2T3TQZ268XCC2NG9O3JQ" localSheetId="3" hidden="1">#REF!</definedName>
    <definedName name="BExZXQSD2T3TQZ268XCC2NG9O3JQ" localSheetId="10" hidden="1">#REF!</definedName>
    <definedName name="BExZXQSD2T3TQZ268XCC2NG9O3JQ" localSheetId="9" hidden="1">#REF!</definedName>
    <definedName name="BExZXQSD2T3TQZ268XCC2NG9O3JQ" localSheetId="14" hidden="1">#REF!</definedName>
    <definedName name="BExZXQSD2T3TQZ268XCC2NG9O3JQ" localSheetId="16" hidden="1">#REF!</definedName>
    <definedName name="BExZXQSD2T3TQZ268XCC2NG9O3JQ" localSheetId="5" hidden="1">#REF!</definedName>
    <definedName name="BExZXQSD2T3TQZ268XCC2NG9O3JQ" localSheetId="8" hidden="1">#REF!</definedName>
    <definedName name="BExZXQSD2T3TQZ268XCC2NG9O3JQ" localSheetId="17" hidden="1">#REF!</definedName>
    <definedName name="BExZXQSD2T3TQZ268XCC2NG9O3JQ" localSheetId="6" hidden="1">#REF!</definedName>
    <definedName name="BExZXQSD2T3TQZ268XCC2NG9O3JQ" localSheetId="1" hidden="1">#REF!</definedName>
    <definedName name="BExZXQSD2T3TQZ268XCC2NG9O3JQ" localSheetId="12" hidden="1">#REF!</definedName>
    <definedName name="BExZXQSD2T3TQZ268XCC2NG9O3JQ" localSheetId="4" hidden="1">#REF!</definedName>
    <definedName name="BExZXQSD2T3TQZ268XCC2NG9O3JQ" localSheetId="13" hidden="1">#REF!</definedName>
    <definedName name="BExZXQSD2T3TQZ268XCC2NG9O3JQ" localSheetId="18" hidden="1">#REF!</definedName>
    <definedName name="BExZXQSD2T3TQZ268XCC2NG9O3JQ" hidden="1">#REF!</definedName>
    <definedName name="BExZXT6JOXNKEDU23DKL8XZAJZIH" hidden="1">'[2]Reco Sheet for Fcast'!$I$8:$J$8</definedName>
    <definedName name="BExZXUTYW1HWEEZ1LIX4OQWC7HL1" hidden="1">'[2]Reco Sheet for Fcast'!$F$9:$G$9</definedName>
    <definedName name="BExZXY4NKQL9QD76YMQJ15U1C2G8" hidden="1">'[2]Reco Sheet for Fcast'!$I$11:$J$11</definedName>
    <definedName name="BExZXYQ7U5G08FQGUIGYT14QCBOF" hidden="1">'[2]Reco Sheet for Fcast'!$F$9:$G$9</definedName>
    <definedName name="BExZY02V77YJBMODJSWZOYCMPS5X" localSheetId="3" hidden="1">'[3]AMI P &amp; L'!#REF!</definedName>
    <definedName name="BExZY02V77YJBMODJSWZOYCMPS5X" localSheetId="10" hidden="1">'[3]AMI P &amp; L'!#REF!</definedName>
    <definedName name="BExZY02V77YJBMODJSWZOYCMPS5X" localSheetId="9" hidden="1">'[3]AMI P &amp; L'!#REF!</definedName>
    <definedName name="BExZY02V77YJBMODJSWZOYCMPS5X" localSheetId="14" hidden="1">'[3]AMI P &amp; L'!#REF!</definedName>
    <definedName name="BExZY02V77YJBMODJSWZOYCMPS5X" localSheetId="16" hidden="1">'[3]AMI P &amp; L'!#REF!</definedName>
    <definedName name="BExZY02V77YJBMODJSWZOYCMPS5X" localSheetId="5" hidden="1">'[3]AMI P &amp; L'!#REF!</definedName>
    <definedName name="BExZY02V77YJBMODJSWZOYCMPS5X" localSheetId="8" hidden="1">'[3]AMI P &amp; L'!#REF!</definedName>
    <definedName name="BExZY02V77YJBMODJSWZOYCMPS5X" localSheetId="17" hidden="1">'[3]AMI P &amp; L'!#REF!</definedName>
    <definedName name="BExZY02V77YJBMODJSWZOYCMPS5X" localSheetId="6" hidden="1">'[3]AMI P &amp; L'!#REF!</definedName>
    <definedName name="BExZY02V77YJBMODJSWZOYCMPS5X" localSheetId="1" hidden="1">'[3]AMI P &amp; L'!#REF!</definedName>
    <definedName name="BExZY02V77YJBMODJSWZOYCMPS5X" localSheetId="12" hidden="1">'[3]AMI P &amp; L'!#REF!</definedName>
    <definedName name="BExZY02V77YJBMODJSWZOYCMPS5X" localSheetId="4" hidden="1">'[3]AMI P &amp; L'!#REF!</definedName>
    <definedName name="BExZY02V77YJBMODJSWZOYCMPS5X" localSheetId="13" hidden="1">'[3]AMI P &amp; L'!#REF!</definedName>
    <definedName name="BExZY02V77YJBMODJSWZOYCMPS5X" localSheetId="18" hidden="1">'[3]AMI P &amp; L'!#REF!</definedName>
    <definedName name="BExZY02V77YJBMODJSWZOYCMPS5X" hidden="1">'[3]AMI P &amp; L'!#REF!</definedName>
    <definedName name="BExZY49QRZIR6CA41LFA9LM6EULU" hidden="1">'[2]Reco Sheet for Fcast'!$F$7:$G$7</definedName>
    <definedName name="BExZZ2FQA9A8C7CJKMEFQ9VPSLCE" hidden="1">'[2]Reco Sheet for Fcast'!$G$2</definedName>
    <definedName name="BExZZ8VO1HB3783L61XHP87HBCBE" localSheetId="3" hidden="1">#REF!</definedName>
    <definedName name="BExZZ8VO1HB3783L61XHP87HBCBE" localSheetId="10" hidden="1">#REF!</definedName>
    <definedName name="BExZZ8VO1HB3783L61XHP87HBCBE" localSheetId="9" hidden="1">#REF!</definedName>
    <definedName name="BExZZ8VO1HB3783L61XHP87HBCBE" localSheetId="14" hidden="1">#REF!</definedName>
    <definedName name="BExZZ8VO1HB3783L61XHP87HBCBE" localSheetId="16" hidden="1">#REF!</definedName>
    <definedName name="BExZZ8VO1HB3783L61XHP87HBCBE" localSheetId="5" hidden="1">#REF!</definedName>
    <definedName name="BExZZ8VO1HB3783L61XHP87HBCBE" localSheetId="8" hidden="1">#REF!</definedName>
    <definedName name="BExZZ8VO1HB3783L61XHP87HBCBE" localSheetId="17" hidden="1">#REF!</definedName>
    <definedName name="BExZZ8VO1HB3783L61XHP87HBCBE" localSheetId="6" hidden="1">#REF!</definedName>
    <definedName name="BExZZ8VO1HB3783L61XHP87HBCBE" localSheetId="1" hidden="1">#REF!</definedName>
    <definedName name="BExZZ8VO1HB3783L61XHP87HBCBE" localSheetId="12" hidden="1">#REF!</definedName>
    <definedName name="BExZZ8VO1HB3783L61XHP87HBCBE" localSheetId="4" hidden="1">#REF!</definedName>
    <definedName name="BExZZ8VO1HB3783L61XHP87HBCBE" localSheetId="13" hidden="1">#REF!</definedName>
    <definedName name="BExZZ8VO1HB3783L61XHP87HBCBE" localSheetId="18" hidden="1">#REF!</definedName>
    <definedName name="BExZZ8VO1HB3783L61XHP87HBCBE" hidden="1">#REF!</definedName>
    <definedName name="BExZZCHAVHW8C2H649KRGVQ0WVRT" hidden="1">'[2]Reco Sheet for Fcast'!$I$9:$J$9</definedName>
    <definedName name="BExZZTK54OTLF2YB68BHGOS27GEN" localSheetId="3" hidden="1">'[3]AMI P &amp; L'!#REF!</definedName>
    <definedName name="BExZZTK54OTLF2YB68BHGOS27GEN" localSheetId="10" hidden="1">'[3]AMI P &amp; L'!#REF!</definedName>
    <definedName name="BExZZTK54OTLF2YB68BHGOS27GEN" localSheetId="9" hidden="1">'[3]AMI P &amp; L'!#REF!</definedName>
    <definedName name="BExZZTK54OTLF2YB68BHGOS27GEN" localSheetId="14" hidden="1">'[3]AMI P &amp; L'!#REF!</definedName>
    <definedName name="BExZZTK54OTLF2YB68BHGOS27GEN" localSheetId="16" hidden="1">'[3]AMI P &amp; L'!#REF!</definedName>
    <definedName name="BExZZTK54OTLF2YB68BHGOS27GEN" localSheetId="5" hidden="1">'[3]AMI P &amp; L'!#REF!</definedName>
    <definedName name="BExZZTK54OTLF2YB68BHGOS27GEN" localSheetId="8" hidden="1">'[3]AMI P &amp; L'!#REF!</definedName>
    <definedName name="BExZZTK54OTLF2YB68BHGOS27GEN" localSheetId="17" hidden="1">'[3]AMI P &amp; L'!#REF!</definedName>
    <definedName name="BExZZTK54OTLF2YB68BHGOS27GEN" localSheetId="6" hidden="1">'[3]AMI P &amp; L'!#REF!</definedName>
    <definedName name="BExZZTK54OTLF2YB68BHGOS27GEN" localSheetId="1" hidden="1">'[3]AMI P &amp; L'!#REF!</definedName>
    <definedName name="BExZZTK54OTLF2YB68BHGOS27GEN" localSheetId="12" hidden="1">'[3]AMI P &amp; L'!#REF!</definedName>
    <definedName name="BExZZTK54OTLF2YB68BHGOS27GEN" localSheetId="4" hidden="1">'[3]AMI P &amp; L'!#REF!</definedName>
    <definedName name="BExZZTK54OTLF2YB68BHGOS27GEN" localSheetId="13" hidden="1">'[3]AMI P &amp; L'!#REF!</definedName>
    <definedName name="BExZZTK54OTLF2YB68BHGOS27GEN" localSheetId="18" hidden="1">'[3]AMI P &amp; L'!#REF!</definedName>
    <definedName name="BExZZTK54OTLF2YB68BHGOS27GEN" hidden="1">'[3]AMI P &amp; L'!#REF!</definedName>
    <definedName name="BExZZXB3JQQG4SIZS4MRU6NNW7HI" hidden="1">'[2]Reco Sheet for Fcast'!$F$7:$G$7</definedName>
    <definedName name="BExZZZEMIIFKMLLV4DJKX5TB9R5V" localSheetId="3" hidden="1">'[3]AMI P &amp; L'!#REF!</definedName>
    <definedName name="BExZZZEMIIFKMLLV4DJKX5TB9R5V" localSheetId="10" hidden="1">'[3]AMI P &amp; L'!#REF!</definedName>
    <definedName name="BExZZZEMIIFKMLLV4DJKX5TB9R5V" localSheetId="9" hidden="1">'[3]AMI P &amp; L'!#REF!</definedName>
    <definedName name="BExZZZEMIIFKMLLV4DJKX5TB9R5V" localSheetId="14" hidden="1">'[3]AMI P &amp; L'!#REF!</definedName>
    <definedName name="BExZZZEMIIFKMLLV4DJKX5TB9R5V" localSheetId="16" hidden="1">'[3]AMI P &amp; L'!#REF!</definedName>
    <definedName name="BExZZZEMIIFKMLLV4DJKX5TB9R5V" localSheetId="5" hidden="1">'[3]AMI P &amp; L'!#REF!</definedName>
    <definedName name="BExZZZEMIIFKMLLV4DJKX5TB9R5V" localSheetId="8" hidden="1">'[3]AMI P &amp; L'!#REF!</definedName>
    <definedName name="BExZZZEMIIFKMLLV4DJKX5TB9R5V" localSheetId="17" hidden="1">'[3]AMI P &amp; L'!#REF!</definedName>
    <definedName name="BExZZZEMIIFKMLLV4DJKX5TB9R5V" localSheetId="6" hidden="1">'[3]AMI P &amp; L'!#REF!</definedName>
    <definedName name="BExZZZEMIIFKMLLV4DJKX5TB9R5V" localSheetId="1" hidden="1">'[3]AMI P &amp; L'!#REF!</definedName>
    <definedName name="BExZZZEMIIFKMLLV4DJKX5TB9R5V" localSheetId="12" hidden="1">'[3]AMI P &amp; L'!#REF!</definedName>
    <definedName name="BExZZZEMIIFKMLLV4DJKX5TB9R5V" localSheetId="4" hidden="1">'[3]AMI P &amp; L'!#REF!</definedName>
    <definedName name="BExZZZEMIIFKMLLV4DJKX5TB9R5V" localSheetId="13" hidden="1">'[3]AMI P &amp; L'!#REF!</definedName>
    <definedName name="BExZZZEMIIFKMLLV4DJKX5TB9R5V" localSheetId="18" hidden="1">'[3]AMI P &amp; L'!#REF!</definedName>
    <definedName name="BExZZZEMIIFKMLLV4DJKX5TB9R5V" hidden="1">'[3]AMI P &amp; L'!#REF!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hidden="1">{"'kpi2-1'!$E$4"}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2" hidden="1">{#N/A,#N/A,FALSE,"pcf";#N/A,#N/A,FALSE,"pcr"}</definedName>
    <definedName name="FF" hidden="1">{#N/A,#N/A,FALSE,"pcf";#N/A,#N/A,FALSE,"pcr"}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2" hidden="1">{#N/A,#N/A,FALSE,"pcf";#N/A,#N/A,FALSE,"pcr"}</definedName>
    <definedName name="GFGFH" hidden="1">{#N/A,#N/A,FALSE,"pcf";#N/A,#N/A,FALSE,"pcr"}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hidden="1">{#N/A,#N/A,FALSE,"pcf";#N/A,#N/A,FALSE,"pcr"}</definedName>
    <definedName name="HTML_CodePage" hidden="1">1252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hidden="1">{#N/A,#N/A,FALSE,"pcf";#N/A,#N/A,FALSE,"pcr"}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nhdtyjdf" hidden="1">{#N/A,#N/A,FALSE,"pcf";#N/A,#N/A,FALSE,"pcr"}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2" hidden="1">{#N/A,#N/A,FALSE,"pcf";#N/A,#N/A,FALSE,"pcr"}</definedName>
    <definedName name="RRRR" hidden="1">{#N/A,#N/A,FALSE,"pcf";#N/A,#N/A,FALSE,"pcr"}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"40UUPT0P5GXX8RR8TR6BQRG2M"</definedName>
    <definedName name="SAPsysID" hidden="1">"708C5W7SBKP804JT78WJ0JNKI"</definedName>
    <definedName name="SAPwbID" hidden="1">"ARS"</definedName>
    <definedName name="sdfasdf" localSheetId="2" hidden="1">{#N/A,#N/A,FALSE,"pcf";#N/A,#N/A,FALSE,"pcr"}</definedName>
    <definedName name="sdfasdf" hidden="1">{#N/A,#N/A,FALSE,"pcf";#N/A,#N/A,FALSE,"pcr"}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2" hidden="1">{#N/A,#N/A,FALSE,"pcf";#N/A,#N/A,FALSE,"pcr"}</definedName>
    <definedName name="tiimt" hidden="1">{#N/A,#N/A,FALSE,"pcf";#N/A,#N/A,FALSE,"pcr"}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2" hidden="1">{#N/A,#N/A,FALSE,"SUM QTR 3";#N/A,#N/A,FALSE,"Detail QTR 3 (w_o ly)"}</definedName>
    <definedName name="tiumut" hidden="1">{#N/A,#N/A,FALSE,"SUM QTR 3";#N/A,#N/A,FALSE,"Detail QTR 3 (w_o ly)"}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hidden="1">{#N/A,#N/A,FALSE,"pcf";#N/A,#N/A,FALSE,"pcr"}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Dividend._.Schedule." hidden="1">{"Dividend",#N/A,FALSE,"Cash Flow"}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S_R._.tables." localSheetId="2" hidden="1">{#N/A,#N/A,FALSE,"pcf";#N/A,#N/A,FALSE,"pcr"}</definedName>
    <definedName name="wrn.S_R._.tables." hidden="1">{#N/A,#N/A,FALSE,"pcf";#N/A,#N/A,FALSE,"pcr"}</definedName>
    <definedName name="wrn.S_RQTR3." localSheetId="2" hidden="1">{#N/A,#N/A,FALSE,"SUM QTR 3";#N/A,#N/A,FALSE,"Detail QTR 3 (w_o ly)"}</definedName>
    <definedName name="wrn.S_RQTR3." hidden="1">{#N/A,#N/A,FALSE,"SUM QTR 3";#N/A,#N/A,FALSE,"Detail QTR 3 (w_o ly)"}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localSheetId="2" hidden="1">{#N/A,#N/A,FALSE,"SUM QTR 3";#N/A,#N/A,FALSE,"Detail QTR 3 (w_o ly)"}</definedName>
    <definedName name="yht" hidden="1">{#N/A,#N/A,FALSE,"SUM QTR 3";#N/A,#N/A,FALSE,"Detail QTR 3 (w_o ly)"}</definedName>
  </definedNames>
  <calcPr calcId="145621" calcOnSave="0"/>
</workbook>
</file>

<file path=xl/calcChain.xml><?xml version="1.0" encoding="utf-8"?>
<calcChain xmlns="http://schemas.openxmlformats.org/spreadsheetml/2006/main">
  <c r="H24" i="1" l="1"/>
  <c r="G24" i="1"/>
  <c r="F24" i="1"/>
  <c r="E24" i="1"/>
  <c r="D24" i="1"/>
  <c r="C24" i="1"/>
  <c r="P30" i="4"/>
  <c r="O30" i="4"/>
  <c r="N30" i="4"/>
  <c r="M30" i="4"/>
  <c r="L30" i="4"/>
  <c r="K30" i="4"/>
  <c r="P33" i="4"/>
  <c r="O33" i="4"/>
  <c r="N33" i="4"/>
  <c r="M33" i="4"/>
  <c r="L33" i="4"/>
  <c r="K33" i="4"/>
  <c r="P20" i="4"/>
  <c r="O20" i="4"/>
  <c r="N20" i="4"/>
  <c r="M20" i="4"/>
  <c r="L20" i="4"/>
  <c r="P31" i="4"/>
  <c r="O31" i="4"/>
  <c r="N31" i="4"/>
  <c r="M31" i="4"/>
  <c r="L31" i="4"/>
  <c r="K31" i="4"/>
  <c r="P18" i="4"/>
  <c r="O18" i="4"/>
  <c r="N18" i="4"/>
  <c r="M18" i="4"/>
  <c r="L18" i="4"/>
  <c r="M24" i="1"/>
  <c r="L24" i="1"/>
  <c r="K24" i="1"/>
  <c r="J24" i="1"/>
  <c r="I24" i="1"/>
  <c r="F6" i="20" l="1"/>
  <c r="G41" i="1" l="1"/>
  <c r="F41" i="1"/>
  <c r="E41" i="1"/>
  <c r="D41" i="1"/>
  <c r="G40" i="1"/>
  <c r="F40" i="1"/>
  <c r="E40" i="1"/>
  <c r="D40" i="1"/>
  <c r="G39" i="1"/>
  <c r="F39" i="1"/>
  <c r="E39" i="1"/>
  <c r="D39" i="1"/>
  <c r="G37" i="1"/>
  <c r="F37" i="1"/>
  <c r="E37" i="1"/>
  <c r="D37" i="1"/>
  <c r="M35" i="1"/>
  <c r="L35" i="1"/>
  <c r="K35" i="1"/>
  <c r="J35" i="1"/>
  <c r="I35" i="1"/>
  <c r="H35" i="1"/>
  <c r="G35" i="1"/>
  <c r="F35" i="1"/>
  <c r="E35" i="1"/>
  <c r="D35" i="1"/>
  <c r="G27" i="1"/>
  <c r="F27" i="1"/>
  <c r="E27" i="1"/>
  <c r="D27" i="1"/>
  <c r="C27" i="1"/>
  <c r="C22" i="1"/>
  <c r="D22" i="1"/>
  <c r="E22" i="1"/>
  <c r="F22" i="1"/>
  <c r="G22" i="1"/>
  <c r="C23" i="1"/>
  <c r="D23" i="1"/>
  <c r="E23" i="1"/>
  <c r="F23" i="1"/>
  <c r="G23" i="1"/>
  <c r="G21" i="1"/>
  <c r="F21" i="1"/>
  <c r="E21" i="1"/>
  <c r="D21" i="1"/>
  <c r="C21" i="1"/>
  <c r="G20" i="1"/>
  <c r="G19" i="1" s="1"/>
  <c r="F20" i="1"/>
  <c r="F19" i="1" s="1"/>
  <c r="E20" i="1"/>
  <c r="E19" i="1" s="1"/>
  <c r="D20" i="1"/>
  <c r="D19" i="1" s="1"/>
  <c r="C20" i="1"/>
  <c r="C19" i="1" s="1"/>
  <c r="G18" i="1"/>
  <c r="F18" i="1"/>
  <c r="E18" i="1"/>
  <c r="D18" i="1"/>
  <c r="C18" i="1"/>
  <c r="G17" i="1"/>
  <c r="F17" i="1"/>
  <c r="E17" i="1"/>
  <c r="D17" i="1"/>
  <c r="C17" i="1"/>
  <c r="AI64" i="21"/>
  <c r="AF64" i="21"/>
  <c r="AC64" i="21"/>
  <c r="Z64" i="21"/>
  <c r="W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AI63" i="21"/>
  <c r="AF63" i="21"/>
  <c r="AC63" i="21"/>
  <c r="Z63" i="21"/>
  <c r="W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AI62" i="21"/>
  <c r="AF62" i="21"/>
  <c r="AC62" i="21"/>
  <c r="Z62" i="21"/>
  <c r="W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AI61" i="21"/>
  <c r="AF61" i="21"/>
  <c r="AC61" i="21"/>
  <c r="Z61" i="21"/>
  <c r="W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AI60" i="21"/>
  <c r="AF60" i="21"/>
  <c r="AC60" i="21"/>
  <c r="Z60" i="21"/>
  <c r="W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AI59" i="21"/>
  <c r="AF59" i="21"/>
  <c r="AC59" i="21"/>
  <c r="Z59" i="21"/>
  <c r="W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AI57" i="21"/>
  <c r="AF57" i="21"/>
  <c r="AC57" i="21"/>
  <c r="Z57" i="21"/>
  <c r="W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AI56" i="21"/>
  <c r="AF56" i="21"/>
  <c r="AC56" i="21"/>
  <c r="Z56" i="21"/>
  <c r="W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AI55" i="21"/>
  <c r="AF55" i="21"/>
  <c r="AC55" i="21"/>
  <c r="Z55" i="21"/>
  <c r="W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AI53" i="21"/>
  <c r="AF53" i="21"/>
  <c r="AC53" i="21"/>
  <c r="Z53" i="21"/>
  <c r="W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AI52" i="21"/>
  <c r="AF52" i="21"/>
  <c r="AC52" i="21"/>
  <c r="Z52" i="21"/>
  <c r="W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AI49" i="21"/>
  <c r="AF49" i="21"/>
  <c r="AC49" i="21"/>
  <c r="Z49" i="21"/>
  <c r="W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AI48" i="21"/>
  <c r="AF48" i="21"/>
  <c r="AC48" i="21"/>
  <c r="Z48" i="21"/>
  <c r="W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AI47" i="21"/>
  <c r="AF47" i="21"/>
  <c r="AC47" i="21"/>
  <c r="Z47" i="21"/>
  <c r="W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AI34" i="21"/>
  <c r="AF34" i="21"/>
  <c r="AC34" i="21"/>
  <c r="Z34" i="21"/>
  <c r="W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AI30" i="21"/>
  <c r="AF30" i="21"/>
  <c r="AC30" i="21"/>
  <c r="Z30" i="21"/>
  <c r="W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AI22" i="21"/>
  <c r="AF22" i="21"/>
  <c r="AC22" i="21"/>
  <c r="Z22" i="21"/>
  <c r="W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AI21" i="21"/>
  <c r="AF21" i="21"/>
  <c r="AC21" i="21"/>
  <c r="Z21" i="21"/>
  <c r="W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D65" i="21" s="1"/>
  <c r="R7" i="21"/>
  <c r="Q7" i="21"/>
  <c r="P7" i="21"/>
  <c r="P65" i="21" s="1"/>
  <c r="O7" i="21"/>
  <c r="N7" i="21"/>
  <c r="M7" i="21"/>
  <c r="L7" i="21"/>
  <c r="L65" i="21" s="1"/>
  <c r="K7" i="21"/>
  <c r="J7" i="21"/>
  <c r="I7" i="21"/>
  <c r="H7" i="21"/>
  <c r="H65" i="21" s="1"/>
  <c r="G7" i="21"/>
  <c r="F7" i="21"/>
  <c r="E7" i="21"/>
  <c r="D7" i="21"/>
  <c r="R65" i="21"/>
  <c r="Q65" i="21"/>
  <c r="O65" i="21"/>
  <c r="N65" i="21"/>
  <c r="M65" i="21"/>
  <c r="K65" i="21"/>
  <c r="J65" i="21"/>
  <c r="I65" i="21"/>
  <c r="G65" i="21"/>
  <c r="F65" i="21"/>
  <c r="E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C36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A29" i="21"/>
  <c r="C28" i="21"/>
  <c r="B28" i="21"/>
  <c r="A28" i="21"/>
  <c r="C27" i="21"/>
  <c r="B27" i="21"/>
  <c r="A27" i="21"/>
  <c r="C26" i="21"/>
  <c r="B26" i="21"/>
  <c r="A26" i="21"/>
  <c r="C25" i="21"/>
  <c r="B25" i="21"/>
  <c r="A25" i="21"/>
  <c r="C24" i="21"/>
  <c r="B24" i="21"/>
  <c r="A24" i="21"/>
  <c r="C23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C18" i="21"/>
  <c r="B18" i="21"/>
  <c r="A18" i="21"/>
  <c r="C17" i="21"/>
  <c r="B17" i="21"/>
  <c r="A17" i="21"/>
  <c r="C16" i="21"/>
  <c r="B16" i="21"/>
  <c r="A16" i="21"/>
  <c r="C15" i="21"/>
  <c r="B15" i="21"/>
  <c r="A15" i="21"/>
  <c r="C14" i="21"/>
  <c r="B14" i="21"/>
  <c r="A14" i="21"/>
  <c r="C13" i="21"/>
  <c r="B13" i="21"/>
  <c r="A13" i="21"/>
  <c r="C12" i="21"/>
  <c r="B12" i="21"/>
  <c r="A12" i="21"/>
  <c r="C11" i="21"/>
  <c r="B11" i="21"/>
  <c r="A11" i="21"/>
  <c r="C10" i="21"/>
  <c r="B10" i="21"/>
  <c r="A10" i="21"/>
  <c r="C9" i="21"/>
  <c r="B9" i="21"/>
  <c r="A9" i="21"/>
  <c r="C8" i="21"/>
  <c r="B8" i="21"/>
  <c r="A8" i="21"/>
  <c r="C7" i="21"/>
  <c r="AH71" i="21" s="1"/>
  <c r="B7" i="21"/>
  <c r="A7" i="21"/>
  <c r="D68" i="21" l="1"/>
  <c r="I68" i="21"/>
  <c r="N68" i="21"/>
  <c r="H69" i="21"/>
  <c r="M69" i="21"/>
  <c r="D70" i="21"/>
  <c r="L70" i="21"/>
  <c r="J71" i="21"/>
  <c r="Z71" i="21"/>
  <c r="E68" i="21"/>
  <c r="J68" i="21"/>
  <c r="P68" i="21"/>
  <c r="D69" i="21"/>
  <c r="I69" i="21"/>
  <c r="P69" i="21"/>
  <c r="G70" i="21"/>
  <c r="O70" i="21"/>
  <c r="N71" i="21"/>
  <c r="AD71" i="21"/>
  <c r="F68" i="21"/>
  <c r="L68" i="21"/>
  <c r="Q68" i="21"/>
  <c r="E69" i="21"/>
  <c r="K69" i="21"/>
  <c r="Q69" i="21"/>
  <c r="H70" i="21"/>
  <c r="P70" i="21"/>
  <c r="R71" i="21"/>
  <c r="Z75" i="21"/>
  <c r="R75" i="21"/>
  <c r="N75" i="21"/>
  <c r="J75" i="21"/>
  <c r="F75" i="21"/>
  <c r="S74" i="21"/>
  <c r="O74" i="21"/>
  <c r="K74" i="21"/>
  <c r="G74" i="21"/>
  <c r="P73" i="21"/>
  <c r="L73" i="21"/>
  <c r="H73" i="21"/>
  <c r="D73" i="21"/>
  <c r="Q72" i="21"/>
  <c r="M72" i="21"/>
  <c r="I72" i="21"/>
  <c r="AC75" i="21"/>
  <c r="U75" i="21"/>
  <c r="Q75" i="21"/>
  <c r="M75" i="21"/>
  <c r="I75" i="21"/>
  <c r="E75" i="21"/>
  <c r="R74" i="21"/>
  <c r="N74" i="21"/>
  <c r="J74" i="21"/>
  <c r="F74" i="21"/>
  <c r="O73" i="21"/>
  <c r="K73" i="21"/>
  <c r="G73" i="21"/>
  <c r="P72" i="21"/>
  <c r="L72" i="21"/>
  <c r="H72" i="21"/>
  <c r="D72" i="21"/>
  <c r="AG71" i="21"/>
  <c r="AC71" i="21"/>
  <c r="Y71" i="21"/>
  <c r="U71" i="21"/>
  <c r="Q71" i="21"/>
  <c r="M71" i="21"/>
  <c r="I71" i="21"/>
  <c r="E71" i="21"/>
  <c r="R70" i="21"/>
  <c r="N70" i="21"/>
  <c r="J70" i="21"/>
  <c r="F70" i="21"/>
  <c r="O69" i="21"/>
  <c r="AF75" i="21"/>
  <c r="T75" i="21"/>
  <c r="P75" i="21"/>
  <c r="L75" i="21"/>
  <c r="H75" i="21"/>
  <c r="D75" i="21"/>
  <c r="U74" i="21"/>
  <c r="Q74" i="21"/>
  <c r="M74" i="21"/>
  <c r="I74" i="21"/>
  <c r="E74" i="21"/>
  <c r="R73" i="21"/>
  <c r="N73" i="21"/>
  <c r="J73" i="21"/>
  <c r="F73" i="21"/>
  <c r="O72" i="21"/>
  <c r="K72" i="21"/>
  <c r="G72" i="21"/>
  <c r="AJ71" i="21"/>
  <c r="AF71" i="21"/>
  <c r="AB71" i="21"/>
  <c r="X71" i="21"/>
  <c r="T71" i="21"/>
  <c r="P71" i="21"/>
  <c r="L71" i="21"/>
  <c r="H71" i="21"/>
  <c r="D71" i="21"/>
  <c r="Q70" i="21"/>
  <c r="M70" i="21"/>
  <c r="I70" i="21"/>
  <c r="E70" i="21"/>
  <c r="R69" i="21"/>
  <c r="N69" i="21"/>
  <c r="J69" i="21"/>
  <c r="F69" i="21"/>
  <c r="O68" i="21"/>
  <c r="K68" i="21"/>
  <c r="G68" i="21"/>
  <c r="AI75" i="21"/>
  <c r="W75" i="21"/>
  <c r="S75" i="21"/>
  <c r="O75" i="21"/>
  <c r="K75" i="21"/>
  <c r="G75" i="21"/>
  <c r="T74" i="21"/>
  <c r="P74" i="21"/>
  <c r="L74" i="21"/>
  <c r="H74" i="21"/>
  <c r="D74" i="21"/>
  <c r="Q73" i="21"/>
  <c r="M73" i="21"/>
  <c r="I73" i="21"/>
  <c r="E73" i="21"/>
  <c r="R72" i="21"/>
  <c r="N72" i="21"/>
  <c r="J72" i="21"/>
  <c r="F72" i="21"/>
  <c r="AI71" i="21"/>
  <c r="AE71" i="21"/>
  <c r="AA71" i="21"/>
  <c r="W71" i="21"/>
  <c r="S71" i="21"/>
  <c r="O71" i="21"/>
  <c r="K71" i="21"/>
  <c r="G71" i="21"/>
  <c r="H68" i="21"/>
  <c r="M68" i="21"/>
  <c r="R68" i="21"/>
  <c r="R76" i="21" s="1"/>
  <c r="R77" i="21" s="1"/>
  <c r="G69" i="21"/>
  <c r="L69" i="21"/>
  <c r="K70" i="21"/>
  <c r="F71" i="21"/>
  <c r="V71" i="21"/>
  <c r="E72" i="21"/>
  <c r="H23" i="1" l="1"/>
  <c r="H22" i="1"/>
  <c r="H76" i="21"/>
  <c r="H77" i="21" s="1"/>
  <c r="G76" i="21"/>
  <c r="G77" i="21" s="1"/>
  <c r="F76" i="21"/>
  <c r="F77" i="21" s="1"/>
  <c r="P76" i="21"/>
  <c r="P77" i="21" s="1"/>
  <c r="J76" i="21"/>
  <c r="J77" i="21" s="1"/>
  <c r="N76" i="21"/>
  <c r="N77" i="21" s="1"/>
  <c r="O76" i="21"/>
  <c r="O77" i="21" s="1"/>
  <c r="Q76" i="21"/>
  <c r="Q77" i="21" s="1"/>
  <c r="E76" i="21"/>
  <c r="E77" i="21" s="1"/>
  <c r="I76" i="21"/>
  <c r="I77" i="21" s="1"/>
  <c r="K76" i="21"/>
  <c r="K77" i="21" s="1"/>
  <c r="M76" i="21"/>
  <c r="M77" i="21" s="1"/>
  <c r="L76" i="21"/>
  <c r="L77" i="21" s="1"/>
  <c r="D76" i="21"/>
  <c r="D77" i="21" s="1"/>
  <c r="G29" i="1" l="1"/>
  <c r="F29" i="1"/>
  <c r="E29" i="1"/>
  <c r="D29" i="1"/>
  <c r="C29" i="1"/>
  <c r="G26" i="1"/>
  <c r="F26" i="1"/>
  <c r="E26" i="1"/>
  <c r="D26" i="1"/>
  <c r="C26" i="1"/>
  <c r="F25" i="1"/>
  <c r="F28" i="1" s="1"/>
  <c r="F36" i="1" s="1"/>
  <c r="F38" i="1" s="1"/>
  <c r="F42" i="1" s="1"/>
  <c r="M16" i="1"/>
  <c r="L16" i="1"/>
  <c r="K16" i="1"/>
  <c r="J16" i="1"/>
  <c r="I16" i="1"/>
  <c r="H16" i="1"/>
  <c r="G16" i="1"/>
  <c r="F16" i="1"/>
  <c r="E16" i="1"/>
  <c r="D16" i="1"/>
  <c r="C16" i="1"/>
  <c r="F30" i="1" l="1"/>
  <c r="F43" i="1" s="1"/>
  <c r="C25" i="1"/>
  <c r="G25" i="1"/>
  <c r="D25" i="1"/>
  <c r="E25" i="1"/>
  <c r="C28" i="1" l="1"/>
  <c r="G28" i="1"/>
  <c r="G36" i="1" s="1"/>
  <c r="G38" i="1" s="1"/>
  <c r="G42" i="1" s="1"/>
  <c r="D28" i="1"/>
  <c r="D36" i="1" s="1"/>
  <c r="D38" i="1" s="1"/>
  <c r="D42" i="1" s="1"/>
  <c r="E28" i="1"/>
  <c r="E36" i="1" s="1"/>
  <c r="E38" i="1" s="1"/>
  <c r="E42" i="1" s="1"/>
  <c r="D30" i="1" l="1"/>
  <c r="D43" i="1" s="1"/>
  <c r="E30" i="1"/>
  <c r="E43" i="1" s="1"/>
  <c r="G30" i="1"/>
  <c r="G43" i="1" s="1"/>
  <c r="C30" i="1"/>
  <c r="C6" i="20" l="1"/>
  <c r="D6" i="20"/>
  <c r="E6" i="20"/>
  <c r="K13" i="20"/>
  <c r="J13" i="20"/>
  <c r="I13" i="20"/>
  <c r="H13" i="20"/>
  <c r="G13" i="20"/>
  <c r="K12" i="20"/>
  <c r="J12" i="20"/>
  <c r="I12" i="20"/>
  <c r="H12" i="20"/>
  <c r="G12" i="20"/>
  <c r="K11" i="20"/>
  <c r="J11" i="20"/>
  <c r="I11" i="20"/>
  <c r="H11" i="20"/>
  <c r="G11" i="20"/>
  <c r="K10" i="20"/>
  <c r="K9" i="20" s="1"/>
  <c r="J10" i="20"/>
  <c r="J9" i="20" s="1"/>
  <c r="I10" i="20"/>
  <c r="I9" i="20" s="1"/>
  <c r="H10" i="20"/>
  <c r="G10" i="20"/>
  <c r="G9" i="20" s="1"/>
  <c r="K8" i="20"/>
  <c r="J8" i="20"/>
  <c r="I8" i="20"/>
  <c r="H8" i="20"/>
  <c r="G8" i="20"/>
  <c r="K7" i="20"/>
  <c r="J7" i="20"/>
  <c r="I7" i="20"/>
  <c r="H7" i="20"/>
  <c r="G7" i="20"/>
  <c r="Q6" i="20"/>
  <c r="P6" i="20"/>
  <c r="O6" i="20"/>
  <c r="N6" i="20"/>
  <c r="M6" i="20"/>
  <c r="L6" i="20"/>
  <c r="K6" i="20"/>
  <c r="J6" i="20"/>
  <c r="I6" i="20"/>
  <c r="H6" i="20"/>
  <c r="G6" i="20"/>
  <c r="H9" i="20" l="1"/>
  <c r="I14" i="20"/>
  <c r="J14" i="20"/>
  <c r="G14" i="20"/>
  <c r="K14" i="20"/>
  <c r="H14" i="20"/>
  <c r="D59" i="3" l="1"/>
  <c r="D60" i="3"/>
  <c r="D61" i="3"/>
  <c r="D62" i="3"/>
  <c r="D64" i="3"/>
  <c r="D36" i="3"/>
  <c r="I36" i="3"/>
  <c r="H36" i="3"/>
  <c r="G36" i="3"/>
  <c r="F36" i="3"/>
  <c r="E36" i="3"/>
  <c r="F60" i="3" l="1"/>
  <c r="G60" i="3"/>
  <c r="H60" i="3"/>
  <c r="I60" i="3"/>
  <c r="F61" i="3"/>
  <c r="G61" i="3"/>
  <c r="H61" i="3"/>
  <c r="I61" i="3"/>
  <c r="F62" i="3"/>
  <c r="G62" i="3"/>
  <c r="H62" i="3"/>
  <c r="I62" i="3"/>
  <c r="F64" i="3"/>
  <c r="G64" i="3"/>
  <c r="H64" i="3"/>
  <c r="I64" i="3"/>
  <c r="E64" i="3"/>
  <c r="E62" i="3" l="1"/>
  <c r="E61" i="3"/>
  <c r="E60" i="3"/>
  <c r="F59" i="3"/>
  <c r="G59" i="3"/>
  <c r="H59" i="3"/>
  <c r="I59" i="3"/>
  <c r="E59" i="3"/>
  <c r="E50" i="3"/>
  <c r="F50" i="3"/>
  <c r="G50" i="3"/>
  <c r="H50" i="3"/>
  <c r="I50" i="3"/>
  <c r="D50" i="3"/>
  <c r="E39" i="3" l="1"/>
  <c r="F39" i="3"/>
  <c r="G39" i="3"/>
  <c r="H39" i="3"/>
  <c r="I39" i="3"/>
  <c r="D39" i="3"/>
  <c r="E40" i="3" l="1"/>
  <c r="F40" i="3"/>
  <c r="G40" i="3"/>
  <c r="H40" i="3"/>
  <c r="I40" i="3"/>
  <c r="D40" i="3"/>
  <c r="E37" i="3"/>
  <c r="F37" i="3"/>
  <c r="G37" i="3"/>
  <c r="H37" i="3"/>
  <c r="I37" i="3"/>
  <c r="D37" i="3"/>
  <c r="E33" i="3"/>
  <c r="F33" i="3"/>
  <c r="G33" i="3"/>
  <c r="H33" i="3"/>
  <c r="I33" i="3"/>
  <c r="D33" i="3"/>
  <c r="D27" i="3"/>
  <c r="E27" i="3"/>
  <c r="F27" i="3"/>
  <c r="G27" i="3"/>
  <c r="H27" i="3"/>
  <c r="I27" i="3"/>
  <c r="E26" i="3"/>
  <c r="F26" i="3"/>
  <c r="G26" i="3"/>
  <c r="H26" i="3"/>
  <c r="I26" i="3"/>
  <c r="D26" i="3"/>
  <c r="E42" i="3" l="1"/>
  <c r="F42" i="3"/>
  <c r="G42" i="3"/>
  <c r="H42" i="3"/>
  <c r="I42" i="3"/>
  <c r="D42" i="3"/>
  <c r="E29" i="3"/>
  <c r="F29" i="3"/>
  <c r="G29" i="3"/>
  <c r="H29" i="3"/>
  <c r="I29" i="3"/>
  <c r="D29" i="3"/>
  <c r="D24" i="3"/>
  <c r="E24" i="3"/>
  <c r="F24" i="3"/>
  <c r="G24" i="3"/>
  <c r="H24" i="3"/>
  <c r="I24" i="3"/>
  <c r="E23" i="3"/>
  <c r="F23" i="3"/>
  <c r="G23" i="3"/>
  <c r="H23" i="3"/>
  <c r="I23" i="3"/>
  <c r="D23" i="3"/>
  <c r="E51" i="3" l="1"/>
  <c r="F51" i="3"/>
  <c r="G51" i="3"/>
  <c r="H51" i="3"/>
  <c r="I51" i="3"/>
  <c r="D51" i="3"/>
  <c r="E46" i="3" l="1"/>
  <c r="F46" i="3"/>
  <c r="G46" i="3"/>
  <c r="H46" i="3"/>
  <c r="I46" i="3"/>
  <c r="D46" i="3"/>
  <c r="E41" i="3" l="1"/>
  <c r="F41" i="3"/>
  <c r="G41" i="3"/>
  <c r="H41" i="3"/>
  <c r="I41" i="3"/>
  <c r="D41" i="3"/>
  <c r="E38" i="3"/>
  <c r="F38" i="3"/>
  <c r="G38" i="3"/>
  <c r="H38" i="3"/>
  <c r="I38" i="3"/>
  <c r="D38" i="3"/>
  <c r="E35" i="3"/>
  <c r="F35" i="3"/>
  <c r="G35" i="3"/>
  <c r="H35" i="3"/>
  <c r="I35" i="3"/>
  <c r="D35" i="3"/>
  <c r="E32" i="3"/>
  <c r="F32" i="3"/>
  <c r="G32" i="3"/>
  <c r="H32" i="3"/>
  <c r="I32" i="3"/>
  <c r="D32" i="3"/>
  <c r="E31" i="3"/>
  <c r="F31" i="3"/>
  <c r="G31" i="3"/>
  <c r="H31" i="3"/>
  <c r="I31" i="3"/>
  <c r="D31" i="3"/>
  <c r="E28" i="3"/>
  <c r="F28" i="3"/>
  <c r="G28" i="3"/>
  <c r="H28" i="3"/>
  <c r="I28" i="3"/>
  <c r="D28" i="3"/>
  <c r="E25" i="3"/>
  <c r="F25" i="3"/>
  <c r="G25" i="3"/>
  <c r="H25" i="3"/>
  <c r="I25" i="3"/>
  <c r="D25" i="3"/>
  <c r="E43" i="3" l="1"/>
  <c r="F43" i="3"/>
  <c r="G43" i="3"/>
  <c r="H43" i="3"/>
  <c r="I43" i="3"/>
  <c r="D43" i="3"/>
  <c r="D54" i="3" l="1"/>
  <c r="B31" i="13" l="1"/>
  <c r="I7" i="17" l="1"/>
  <c r="J7" i="17"/>
  <c r="K7" i="17"/>
  <c r="L7" i="17"/>
  <c r="M7" i="17"/>
  <c r="N7" i="17"/>
  <c r="I8" i="17"/>
  <c r="J8" i="17"/>
  <c r="K8" i="17"/>
  <c r="L8" i="17"/>
  <c r="M8" i="17"/>
  <c r="N8" i="17"/>
  <c r="I9" i="17"/>
  <c r="J9" i="17"/>
  <c r="K9" i="17"/>
  <c r="L9" i="17"/>
  <c r="M9" i="17"/>
  <c r="N9" i="17"/>
  <c r="I10" i="17"/>
  <c r="J10" i="17"/>
  <c r="K10" i="17"/>
  <c r="L10" i="17"/>
  <c r="M10" i="17"/>
  <c r="N10" i="17"/>
  <c r="I11" i="17"/>
  <c r="J11" i="17"/>
  <c r="K11" i="17"/>
  <c r="L11" i="17"/>
  <c r="M11" i="17"/>
  <c r="N11" i="17"/>
  <c r="I12" i="17"/>
  <c r="J12" i="17"/>
  <c r="K12" i="17"/>
  <c r="L12" i="17"/>
  <c r="M12" i="17"/>
  <c r="N12" i="17"/>
  <c r="I13" i="17"/>
  <c r="J13" i="17"/>
  <c r="K13" i="17"/>
  <c r="L13" i="17"/>
  <c r="M13" i="17"/>
  <c r="N13" i="17"/>
  <c r="I14" i="17"/>
  <c r="J14" i="17"/>
  <c r="K14" i="17"/>
  <c r="L14" i="17"/>
  <c r="M14" i="17"/>
  <c r="N14" i="17"/>
  <c r="I15" i="17"/>
  <c r="J15" i="17"/>
  <c r="K15" i="17"/>
  <c r="L15" i="17"/>
  <c r="M15" i="17"/>
  <c r="N15" i="17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7" i="18"/>
  <c r="J7" i="18"/>
  <c r="K7" i="18"/>
  <c r="L7" i="18"/>
  <c r="M7" i="18"/>
  <c r="N7" i="18"/>
  <c r="I8" i="18"/>
  <c r="J8" i="18"/>
  <c r="K8" i="18"/>
  <c r="L8" i="18"/>
  <c r="M8" i="18"/>
  <c r="N8" i="18"/>
  <c r="I9" i="18"/>
  <c r="J9" i="18"/>
  <c r="K9" i="18"/>
  <c r="L9" i="18"/>
  <c r="M9" i="18"/>
  <c r="N9" i="18"/>
  <c r="I10" i="18"/>
  <c r="J10" i="18"/>
  <c r="K10" i="18"/>
  <c r="L10" i="18"/>
  <c r="M10" i="18"/>
  <c r="N10" i="18"/>
  <c r="I11" i="18"/>
  <c r="J11" i="18"/>
  <c r="K11" i="18"/>
  <c r="L11" i="18"/>
  <c r="M11" i="18"/>
  <c r="N11" i="18"/>
  <c r="I12" i="18"/>
  <c r="J12" i="18"/>
  <c r="K12" i="18"/>
  <c r="L12" i="18"/>
  <c r="M12" i="18"/>
  <c r="N12" i="18"/>
  <c r="I13" i="18"/>
  <c r="J13" i="18"/>
  <c r="K13" i="18"/>
  <c r="L13" i="18"/>
  <c r="M13" i="18"/>
  <c r="N13" i="18"/>
  <c r="I14" i="18"/>
  <c r="J14" i="18"/>
  <c r="K14" i="18"/>
  <c r="L14" i="18"/>
  <c r="M14" i="18"/>
  <c r="N14" i="18"/>
  <c r="I15" i="18"/>
  <c r="J15" i="18"/>
  <c r="K15" i="18"/>
  <c r="L15" i="18"/>
  <c r="M15" i="18"/>
  <c r="N15" i="18"/>
  <c r="I16" i="18"/>
  <c r="J16" i="18"/>
  <c r="K16" i="18"/>
  <c r="L16" i="18"/>
  <c r="M16" i="18"/>
  <c r="N16" i="18"/>
  <c r="I17" i="18"/>
  <c r="J17" i="18"/>
  <c r="K17" i="18"/>
  <c r="L17" i="18"/>
  <c r="M17" i="18"/>
  <c r="N17" i="18"/>
  <c r="I18" i="18"/>
  <c r="J18" i="18"/>
  <c r="K18" i="18"/>
  <c r="L18" i="18"/>
  <c r="M18" i="18"/>
  <c r="N18" i="18"/>
  <c r="I19" i="18"/>
  <c r="J19" i="18"/>
  <c r="K19" i="18"/>
  <c r="L19" i="18"/>
  <c r="M19" i="18"/>
  <c r="N19" i="18"/>
  <c r="I20" i="18"/>
  <c r="J20" i="18"/>
  <c r="K20" i="18"/>
  <c r="L20" i="18"/>
  <c r="M20" i="18"/>
  <c r="N20" i="18"/>
  <c r="J54" i="19" l="1"/>
  <c r="K54" i="19"/>
  <c r="L54" i="19"/>
  <c r="M54" i="19"/>
  <c r="N54" i="19"/>
  <c r="I54" i="19"/>
  <c r="J7" i="19"/>
  <c r="K7" i="19"/>
  <c r="L7" i="19"/>
  <c r="M7" i="19"/>
  <c r="N7" i="19"/>
  <c r="J8" i="19"/>
  <c r="K8" i="19"/>
  <c r="L8" i="19"/>
  <c r="M8" i="19"/>
  <c r="N8" i="19"/>
  <c r="J9" i="19"/>
  <c r="K9" i="19"/>
  <c r="L9" i="19"/>
  <c r="M9" i="19"/>
  <c r="N9" i="19"/>
  <c r="J10" i="19"/>
  <c r="K10" i="19"/>
  <c r="L10" i="19"/>
  <c r="M10" i="19"/>
  <c r="N10" i="19"/>
  <c r="J11" i="19"/>
  <c r="K11" i="19"/>
  <c r="L11" i="19"/>
  <c r="M11" i="19"/>
  <c r="N11" i="19"/>
  <c r="J12" i="19"/>
  <c r="K12" i="19"/>
  <c r="L12" i="19"/>
  <c r="M12" i="19"/>
  <c r="N12" i="19"/>
  <c r="J13" i="19"/>
  <c r="K13" i="19"/>
  <c r="L13" i="19"/>
  <c r="M13" i="19"/>
  <c r="N13" i="19"/>
  <c r="J14" i="19"/>
  <c r="K14" i="19"/>
  <c r="L14" i="19"/>
  <c r="M14" i="19"/>
  <c r="N14" i="19"/>
  <c r="J15" i="19"/>
  <c r="K15" i="19"/>
  <c r="L15" i="19"/>
  <c r="M15" i="19"/>
  <c r="N15" i="19"/>
  <c r="J16" i="19"/>
  <c r="K16" i="19"/>
  <c r="L16" i="19"/>
  <c r="M16" i="19"/>
  <c r="N16" i="19"/>
  <c r="J17" i="19"/>
  <c r="K17" i="19"/>
  <c r="L17" i="19"/>
  <c r="M17" i="19"/>
  <c r="N17" i="19"/>
  <c r="J18" i="19"/>
  <c r="K18" i="19"/>
  <c r="L18" i="19"/>
  <c r="M18" i="19"/>
  <c r="N18" i="19"/>
  <c r="J19" i="19"/>
  <c r="K19" i="19"/>
  <c r="L19" i="19"/>
  <c r="M19" i="19"/>
  <c r="N19" i="19"/>
  <c r="J20" i="19"/>
  <c r="K20" i="19"/>
  <c r="L20" i="19"/>
  <c r="M20" i="19"/>
  <c r="N20" i="19"/>
  <c r="I20" i="19"/>
  <c r="I17" i="19"/>
  <c r="I18" i="19"/>
  <c r="I19" i="19"/>
  <c r="I16" i="19"/>
  <c r="I15" i="19"/>
  <c r="I14" i="19"/>
  <c r="I13" i="19"/>
  <c r="I12" i="19"/>
  <c r="I10" i="19"/>
  <c r="I11" i="19"/>
  <c r="I8" i="19"/>
  <c r="I9" i="19"/>
  <c r="I7" i="19"/>
  <c r="J54" i="18"/>
  <c r="K54" i="18"/>
  <c r="L54" i="18"/>
  <c r="M54" i="18"/>
  <c r="N54" i="18"/>
  <c r="I54" i="18"/>
  <c r="J54" i="17"/>
  <c r="K54" i="17"/>
  <c r="L54" i="17"/>
  <c r="M54" i="17"/>
  <c r="N54" i="17"/>
  <c r="I54" i="17"/>
  <c r="E54" i="3"/>
  <c r="F54" i="3"/>
  <c r="G54" i="3"/>
  <c r="H54" i="3"/>
  <c r="I54" i="3"/>
  <c r="D20" i="3"/>
  <c r="E20" i="3"/>
  <c r="F20" i="3"/>
  <c r="G20" i="3"/>
  <c r="H20" i="3"/>
  <c r="I20" i="3"/>
  <c r="D19" i="3"/>
  <c r="E19" i="3"/>
  <c r="F19" i="3"/>
  <c r="G19" i="3"/>
  <c r="H19" i="3"/>
  <c r="I19" i="3"/>
  <c r="D18" i="3"/>
  <c r="E18" i="3"/>
  <c r="F18" i="3"/>
  <c r="G18" i="3"/>
  <c r="H18" i="3"/>
  <c r="I18" i="3"/>
  <c r="D17" i="3"/>
  <c r="E17" i="3"/>
  <c r="F17" i="3"/>
  <c r="G17" i="3"/>
  <c r="H17" i="3"/>
  <c r="I17" i="3"/>
  <c r="D16" i="3"/>
  <c r="E16" i="3"/>
  <c r="F16" i="3"/>
  <c r="G16" i="3"/>
  <c r="H16" i="3"/>
  <c r="I16" i="3"/>
  <c r="D15" i="3"/>
  <c r="E15" i="3"/>
  <c r="F15" i="3"/>
  <c r="G15" i="3"/>
  <c r="H15" i="3"/>
  <c r="I15" i="3"/>
  <c r="D14" i="3"/>
  <c r="E14" i="3"/>
  <c r="F14" i="3"/>
  <c r="G14" i="3"/>
  <c r="H14" i="3"/>
  <c r="I14" i="3"/>
  <c r="D13" i="3"/>
  <c r="E13" i="3"/>
  <c r="F13" i="3"/>
  <c r="G13" i="3"/>
  <c r="H13" i="3"/>
  <c r="I13" i="3"/>
  <c r="D12" i="3"/>
  <c r="E12" i="3"/>
  <c r="F12" i="3"/>
  <c r="G12" i="3"/>
  <c r="H12" i="3"/>
  <c r="I12" i="3"/>
  <c r="D11" i="3"/>
  <c r="E11" i="3"/>
  <c r="F11" i="3"/>
  <c r="G11" i="3"/>
  <c r="H11" i="3"/>
  <c r="I11" i="3"/>
  <c r="D10" i="3"/>
  <c r="E10" i="3"/>
  <c r="F10" i="3"/>
  <c r="G10" i="3"/>
  <c r="H10" i="3"/>
  <c r="I10" i="3"/>
  <c r="D9" i="3"/>
  <c r="E9" i="3"/>
  <c r="F9" i="3"/>
  <c r="G9" i="3"/>
  <c r="H9" i="3"/>
  <c r="I9" i="3"/>
  <c r="D8" i="3"/>
  <c r="E8" i="3"/>
  <c r="F8" i="3"/>
  <c r="G8" i="3"/>
  <c r="H8" i="3"/>
  <c r="I8" i="3"/>
  <c r="E7" i="3"/>
  <c r="F7" i="3"/>
  <c r="G7" i="3"/>
  <c r="H7" i="3"/>
  <c r="I7" i="3"/>
  <c r="D7" i="3"/>
  <c r="K10" i="4" l="1"/>
  <c r="K9" i="4"/>
  <c r="F71" i="16" l="1"/>
  <c r="E71" i="16"/>
  <c r="D71" i="16"/>
  <c r="F72" i="14"/>
  <c r="E72" i="14"/>
  <c r="D72" i="14"/>
  <c r="F71" i="14"/>
  <c r="E71" i="14"/>
  <c r="D71" i="14"/>
  <c r="F70" i="14"/>
  <c r="E70" i="14"/>
  <c r="D70" i="14"/>
  <c r="F71" i="12"/>
  <c r="E71" i="12"/>
  <c r="D71" i="12"/>
  <c r="F72" i="11"/>
  <c r="E72" i="11"/>
  <c r="D72" i="11"/>
  <c r="F71" i="11"/>
  <c r="E71" i="11"/>
  <c r="D71" i="11"/>
  <c r="F70" i="11"/>
  <c r="E70" i="11"/>
  <c r="D70" i="11"/>
  <c r="F72" i="5"/>
  <c r="E72" i="5"/>
  <c r="D72" i="5"/>
  <c r="F71" i="5"/>
  <c r="E71" i="5"/>
  <c r="D71" i="5"/>
  <c r="F70" i="5"/>
  <c r="E70" i="5"/>
  <c r="D70" i="5"/>
  <c r="E70" i="2"/>
  <c r="F70" i="2"/>
  <c r="D70" i="2"/>
  <c r="E72" i="2"/>
  <c r="F72" i="2"/>
  <c r="D72" i="2"/>
  <c r="E65" i="19"/>
  <c r="G65" i="19"/>
  <c r="H65" i="17"/>
  <c r="F65" i="19"/>
  <c r="H65" i="18"/>
  <c r="G65" i="18"/>
  <c r="F65" i="18"/>
  <c r="E65" i="18"/>
  <c r="D65" i="18"/>
  <c r="N65" i="19"/>
  <c r="M65" i="19"/>
  <c r="L65" i="19"/>
  <c r="K65" i="19"/>
  <c r="J65" i="19"/>
  <c r="I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C24" i="19"/>
  <c r="B24" i="19"/>
  <c r="A24" i="19"/>
  <c r="C23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C18" i="19"/>
  <c r="B18" i="19"/>
  <c r="A18" i="19"/>
  <c r="C17" i="19"/>
  <c r="B17" i="19"/>
  <c r="A17" i="19"/>
  <c r="C16" i="19"/>
  <c r="B16" i="19"/>
  <c r="A16" i="19"/>
  <c r="C15" i="19"/>
  <c r="B15" i="19"/>
  <c r="A15" i="19"/>
  <c r="C14" i="19"/>
  <c r="B14" i="19"/>
  <c r="A14" i="19"/>
  <c r="C13" i="19"/>
  <c r="B13" i="19"/>
  <c r="A13" i="19"/>
  <c r="C12" i="19"/>
  <c r="B12" i="19"/>
  <c r="A12" i="19"/>
  <c r="C11" i="19"/>
  <c r="B11" i="19"/>
  <c r="A11" i="19"/>
  <c r="C10" i="19"/>
  <c r="B10" i="19"/>
  <c r="A10" i="19"/>
  <c r="C9" i="19"/>
  <c r="B9" i="19"/>
  <c r="A9" i="19"/>
  <c r="C8" i="19"/>
  <c r="B8" i="19"/>
  <c r="A8" i="19"/>
  <c r="C7" i="19"/>
  <c r="B7" i="19"/>
  <c r="A7" i="19"/>
  <c r="N65" i="18"/>
  <c r="M41" i="1" s="1"/>
  <c r="M65" i="18"/>
  <c r="L41" i="1" s="1"/>
  <c r="L65" i="18"/>
  <c r="K41" i="1" s="1"/>
  <c r="K65" i="18"/>
  <c r="J41" i="1" s="1"/>
  <c r="J65" i="18"/>
  <c r="I41" i="1" s="1"/>
  <c r="I65" i="18"/>
  <c r="H41" i="1" s="1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C26" i="18"/>
  <c r="B26" i="18"/>
  <c r="A26" i="18"/>
  <c r="C25" i="18"/>
  <c r="B25" i="18"/>
  <c r="A25" i="18"/>
  <c r="C24" i="18"/>
  <c r="B24" i="18"/>
  <c r="A24" i="18"/>
  <c r="C23" i="18"/>
  <c r="B23" i="18"/>
  <c r="A23" i="18"/>
  <c r="C22" i="18"/>
  <c r="B22" i="18"/>
  <c r="A22" i="18"/>
  <c r="C21" i="18"/>
  <c r="B21" i="18"/>
  <c r="A21" i="18"/>
  <c r="C20" i="18"/>
  <c r="B20" i="18"/>
  <c r="A20" i="18"/>
  <c r="C19" i="18"/>
  <c r="B19" i="18"/>
  <c r="A19" i="18"/>
  <c r="C18" i="18"/>
  <c r="B18" i="18"/>
  <c r="A18" i="18"/>
  <c r="C17" i="18"/>
  <c r="B17" i="18"/>
  <c r="A17" i="18"/>
  <c r="C16" i="18"/>
  <c r="B16" i="18"/>
  <c r="A16" i="18"/>
  <c r="C15" i="18"/>
  <c r="B15" i="18"/>
  <c r="A15" i="18"/>
  <c r="C14" i="18"/>
  <c r="B14" i="18"/>
  <c r="A14" i="18"/>
  <c r="C13" i="18"/>
  <c r="B13" i="18"/>
  <c r="A13" i="18"/>
  <c r="C12" i="18"/>
  <c r="B12" i="18"/>
  <c r="A12" i="18"/>
  <c r="C11" i="18"/>
  <c r="B11" i="18"/>
  <c r="A11" i="18"/>
  <c r="C10" i="18"/>
  <c r="B10" i="18"/>
  <c r="A10" i="18"/>
  <c r="C9" i="18"/>
  <c r="B9" i="18"/>
  <c r="A9" i="18"/>
  <c r="C8" i="18"/>
  <c r="B8" i="18"/>
  <c r="A8" i="18"/>
  <c r="C7" i="18"/>
  <c r="B7" i="18"/>
  <c r="A7" i="18"/>
  <c r="N65" i="17"/>
  <c r="M37" i="1" s="1"/>
  <c r="M40" i="1" s="1"/>
  <c r="M65" i="17"/>
  <c r="L37" i="1" s="1"/>
  <c r="L40" i="1" s="1"/>
  <c r="L65" i="17"/>
  <c r="K37" i="1" s="1"/>
  <c r="K40" i="1" s="1"/>
  <c r="K65" i="17"/>
  <c r="J37" i="1" s="1"/>
  <c r="J40" i="1" s="1"/>
  <c r="J65" i="17"/>
  <c r="I37" i="1" s="1"/>
  <c r="I40" i="1" s="1"/>
  <c r="I65" i="17"/>
  <c r="H37" i="1" s="1"/>
  <c r="H40" i="1" s="1"/>
  <c r="C64" i="17"/>
  <c r="B64" i="17"/>
  <c r="A64" i="17"/>
  <c r="C63" i="17"/>
  <c r="B63" i="17"/>
  <c r="A63" i="17"/>
  <c r="C62" i="17"/>
  <c r="B62" i="17"/>
  <c r="A62" i="17"/>
  <c r="C61" i="17"/>
  <c r="B61" i="17"/>
  <c r="A61" i="17"/>
  <c r="C60" i="17"/>
  <c r="B60" i="17"/>
  <c r="A60" i="17"/>
  <c r="C59" i="17"/>
  <c r="B59" i="17"/>
  <c r="A59" i="17"/>
  <c r="C58" i="17"/>
  <c r="B58" i="17"/>
  <c r="A58" i="17"/>
  <c r="C57" i="17"/>
  <c r="B57" i="17"/>
  <c r="A57" i="17"/>
  <c r="C56" i="17"/>
  <c r="B56" i="17"/>
  <c r="A56" i="17"/>
  <c r="C55" i="17"/>
  <c r="B55" i="17"/>
  <c r="A55" i="17"/>
  <c r="C54" i="17"/>
  <c r="B54" i="17"/>
  <c r="A54" i="17"/>
  <c r="C53" i="17"/>
  <c r="B53" i="17"/>
  <c r="A53" i="17"/>
  <c r="C52" i="17"/>
  <c r="B52" i="17"/>
  <c r="A52" i="17"/>
  <c r="C51" i="17"/>
  <c r="B51" i="17"/>
  <c r="A51" i="17"/>
  <c r="C50" i="17"/>
  <c r="B50" i="17"/>
  <c r="A50" i="17"/>
  <c r="C49" i="17"/>
  <c r="B49" i="17"/>
  <c r="A49" i="17"/>
  <c r="C48" i="17"/>
  <c r="B48" i="17"/>
  <c r="A48" i="17"/>
  <c r="C47" i="17"/>
  <c r="B47" i="17"/>
  <c r="A47" i="17"/>
  <c r="C46" i="17"/>
  <c r="B46" i="17"/>
  <c r="A46" i="17"/>
  <c r="C45" i="17"/>
  <c r="B45" i="17"/>
  <c r="A45" i="17"/>
  <c r="C44" i="17"/>
  <c r="B44" i="17"/>
  <c r="A44" i="17"/>
  <c r="C43" i="17"/>
  <c r="B43" i="17"/>
  <c r="A43" i="17"/>
  <c r="C42" i="17"/>
  <c r="B42" i="17"/>
  <c r="A42" i="17"/>
  <c r="C41" i="17"/>
  <c r="B41" i="17"/>
  <c r="A41" i="17"/>
  <c r="C40" i="17"/>
  <c r="B40" i="17"/>
  <c r="A40" i="17"/>
  <c r="C39" i="17"/>
  <c r="B39" i="17"/>
  <c r="A39" i="17"/>
  <c r="C38" i="17"/>
  <c r="B38" i="17"/>
  <c r="A38" i="17"/>
  <c r="C37" i="17"/>
  <c r="B37" i="17"/>
  <c r="A37" i="17"/>
  <c r="C36" i="17"/>
  <c r="B36" i="17"/>
  <c r="A36" i="17"/>
  <c r="C35" i="17"/>
  <c r="B35" i="17"/>
  <c r="A35" i="17"/>
  <c r="C34" i="17"/>
  <c r="B34" i="17"/>
  <c r="A34" i="17"/>
  <c r="C33" i="17"/>
  <c r="B33" i="17"/>
  <c r="A33" i="17"/>
  <c r="C32" i="17"/>
  <c r="B32" i="17"/>
  <c r="A32" i="17"/>
  <c r="C31" i="17"/>
  <c r="B31" i="17"/>
  <c r="A31" i="17"/>
  <c r="C30" i="17"/>
  <c r="B30" i="17"/>
  <c r="A30" i="17"/>
  <c r="C29" i="17"/>
  <c r="B29" i="17"/>
  <c r="A29" i="17"/>
  <c r="C28" i="17"/>
  <c r="B28" i="17"/>
  <c r="A28" i="17"/>
  <c r="C27" i="17"/>
  <c r="B27" i="17"/>
  <c r="A27" i="17"/>
  <c r="C26" i="17"/>
  <c r="B26" i="17"/>
  <c r="A26" i="17"/>
  <c r="C25" i="17"/>
  <c r="B25" i="17"/>
  <c r="A25" i="17"/>
  <c r="C24" i="17"/>
  <c r="B24" i="17"/>
  <c r="A24" i="17"/>
  <c r="C23" i="17"/>
  <c r="B23" i="17"/>
  <c r="A23" i="17"/>
  <c r="C22" i="17"/>
  <c r="B22" i="17"/>
  <c r="A22" i="17"/>
  <c r="C21" i="17"/>
  <c r="B21" i="17"/>
  <c r="A21" i="17"/>
  <c r="C20" i="17"/>
  <c r="B20" i="17"/>
  <c r="A20" i="17"/>
  <c r="C19" i="17"/>
  <c r="B19" i="17"/>
  <c r="A19" i="17"/>
  <c r="C18" i="17"/>
  <c r="B18" i="17"/>
  <c r="A18" i="17"/>
  <c r="C17" i="17"/>
  <c r="B17" i="17"/>
  <c r="A17" i="17"/>
  <c r="C16" i="17"/>
  <c r="B16" i="17"/>
  <c r="A16" i="17"/>
  <c r="C15" i="17"/>
  <c r="B15" i="17"/>
  <c r="A15" i="17"/>
  <c r="C14" i="17"/>
  <c r="B14" i="17"/>
  <c r="A14" i="17"/>
  <c r="C13" i="17"/>
  <c r="B13" i="17"/>
  <c r="A13" i="17"/>
  <c r="C12" i="17"/>
  <c r="B12" i="17"/>
  <c r="A12" i="17"/>
  <c r="C11" i="17"/>
  <c r="B11" i="17"/>
  <c r="A11" i="17"/>
  <c r="C10" i="17"/>
  <c r="B10" i="17"/>
  <c r="A10" i="17"/>
  <c r="C9" i="17"/>
  <c r="B9" i="17"/>
  <c r="A9" i="17"/>
  <c r="C8" i="17"/>
  <c r="B8" i="17"/>
  <c r="A8" i="17"/>
  <c r="C7" i="17"/>
  <c r="B7" i="17"/>
  <c r="A7" i="17"/>
  <c r="B63" i="13"/>
  <c r="H81" i="1"/>
  <c r="G81" i="1"/>
  <c r="F81" i="1"/>
  <c r="E81" i="1"/>
  <c r="D81" i="1"/>
  <c r="C81" i="1"/>
  <c r="H80" i="1"/>
  <c r="G80" i="1"/>
  <c r="F80" i="1"/>
  <c r="E80" i="1"/>
  <c r="D80" i="1"/>
  <c r="C80" i="1"/>
  <c r="H79" i="1"/>
  <c r="G79" i="1"/>
  <c r="F79" i="1"/>
  <c r="E79" i="1"/>
  <c r="D79" i="1"/>
  <c r="C79" i="1"/>
  <c r="H78" i="1"/>
  <c r="G78" i="1"/>
  <c r="F78" i="1"/>
  <c r="E78" i="1"/>
  <c r="D78" i="1"/>
  <c r="C78" i="1"/>
  <c r="H77" i="1"/>
  <c r="G77" i="1"/>
  <c r="F77" i="1"/>
  <c r="E77" i="1"/>
  <c r="D77" i="1"/>
  <c r="C77" i="1"/>
  <c r="H76" i="1"/>
  <c r="G76" i="1"/>
  <c r="F76" i="1"/>
  <c r="E76" i="1"/>
  <c r="D76" i="1"/>
  <c r="C76" i="1"/>
  <c r="H75" i="1"/>
  <c r="G75" i="1"/>
  <c r="F75" i="1"/>
  <c r="E75" i="1"/>
  <c r="D75" i="1"/>
  <c r="C75" i="1"/>
  <c r="H74" i="1"/>
  <c r="G74" i="1"/>
  <c r="F74" i="1"/>
  <c r="E74" i="1"/>
  <c r="D74" i="1"/>
  <c r="C74" i="1"/>
  <c r="K39" i="1" l="1"/>
  <c r="K29" i="1"/>
  <c r="J39" i="1"/>
  <c r="J29" i="1"/>
  <c r="H39" i="1"/>
  <c r="H29" i="1"/>
  <c r="L39" i="1"/>
  <c r="L29" i="1"/>
  <c r="I39" i="1"/>
  <c r="I29" i="1"/>
  <c r="M39" i="1"/>
  <c r="M29" i="1"/>
  <c r="O15" i="20"/>
  <c r="P15" i="20"/>
  <c r="M15" i="20"/>
  <c r="Q15" i="20"/>
  <c r="N15" i="20"/>
  <c r="H65" i="19"/>
  <c r="D65" i="19"/>
  <c r="E65" i="17"/>
  <c r="F65" i="17"/>
  <c r="G65" i="17"/>
  <c r="D65" i="17"/>
  <c r="E54" i="13"/>
  <c r="H54" i="13"/>
  <c r="F54" i="13"/>
  <c r="D54" i="13"/>
  <c r="G54" i="13"/>
  <c r="E60" i="13" l="1"/>
  <c r="G60" i="13"/>
  <c r="H60" i="13"/>
  <c r="D60" i="13"/>
  <c r="F60" i="13"/>
  <c r="C50" i="4" l="1"/>
  <c r="D50" i="4"/>
  <c r="E50" i="4"/>
  <c r="F50" i="4"/>
  <c r="G50" i="4"/>
  <c r="H50" i="4"/>
  <c r="I50" i="4"/>
  <c r="J50" i="4"/>
  <c r="B50" i="4"/>
  <c r="P49" i="4"/>
  <c r="O49" i="4"/>
  <c r="N49" i="4"/>
  <c r="M49" i="4"/>
  <c r="L49" i="4"/>
  <c r="K49" i="4"/>
  <c r="N50" i="4" l="1"/>
  <c r="E127" i="1" s="1"/>
  <c r="E126" i="1"/>
  <c r="L50" i="4"/>
  <c r="C127" i="1" s="1"/>
  <c r="C126" i="1"/>
  <c r="P50" i="4"/>
  <c r="G127" i="1" s="1"/>
  <c r="G126" i="1"/>
  <c r="O50" i="4"/>
  <c r="F127" i="1" s="1"/>
  <c r="F126" i="1"/>
  <c r="M50" i="4"/>
  <c r="D127" i="1" s="1"/>
  <c r="D126" i="1"/>
  <c r="K50" i="4"/>
  <c r="C64" i="16" l="1"/>
  <c r="B64" i="16"/>
  <c r="A64" i="16"/>
  <c r="C63" i="16"/>
  <c r="B63" i="16"/>
  <c r="A63" i="16"/>
  <c r="C62" i="16"/>
  <c r="B62" i="16"/>
  <c r="A62" i="16"/>
  <c r="C61" i="16"/>
  <c r="B61" i="16"/>
  <c r="A61" i="16"/>
  <c r="C60" i="16"/>
  <c r="B60" i="16"/>
  <c r="A60" i="16"/>
  <c r="C59" i="16"/>
  <c r="B59" i="16"/>
  <c r="A59" i="16"/>
  <c r="C58" i="16"/>
  <c r="B58" i="16"/>
  <c r="A58" i="16"/>
  <c r="C57" i="16"/>
  <c r="B57" i="16"/>
  <c r="A57" i="16"/>
  <c r="C56" i="16"/>
  <c r="B56" i="16"/>
  <c r="A56" i="16"/>
  <c r="C55" i="16"/>
  <c r="B55" i="16"/>
  <c r="A55" i="16"/>
  <c r="C54" i="16"/>
  <c r="B54" i="16"/>
  <c r="A54" i="16"/>
  <c r="C53" i="16"/>
  <c r="B53" i="16"/>
  <c r="A53" i="16"/>
  <c r="C52" i="16"/>
  <c r="B52" i="16"/>
  <c r="A52" i="16"/>
  <c r="C51" i="16"/>
  <c r="B51" i="16"/>
  <c r="A51" i="16"/>
  <c r="C50" i="16"/>
  <c r="B50" i="16"/>
  <c r="A50" i="16"/>
  <c r="C49" i="16"/>
  <c r="B49" i="16"/>
  <c r="A49" i="16"/>
  <c r="C48" i="16"/>
  <c r="B48" i="16"/>
  <c r="A48" i="16"/>
  <c r="C47" i="16"/>
  <c r="B47" i="16"/>
  <c r="A47" i="16"/>
  <c r="C46" i="16"/>
  <c r="B46" i="16"/>
  <c r="A46" i="16"/>
  <c r="C45" i="16"/>
  <c r="B45" i="16"/>
  <c r="A45" i="16"/>
  <c r="C44" i="16"/>
  <c r="B44" i="16"/>
  <c r="A44" i="16"/>
  <c r="C43" i="16"/>
  <c r="B43" i="16"/>
  <c r="A43" i="16"/>
  <c r="C42" i="16"/>
  <c r="B42" i="16"/>
  <c r="A42" i="16"/>
  <c r="C41" i="16"/>
  <c r="B41" i="16"/>
  <c r="A41" i="16"/>
  <c r="C40" i="16"/>
  <c r="B40" i="16"/>
  <c r="A40" i="16"/>
  <c r="C39" i="16"/>
  <c r="B39" i="16"/>
  <c r="A39" i="16"/>
  <c r="C38" i="16"/>
  <c r="B38" i="16"/>
  <c r="A38" i="16"/>
  <c r="C37" i="16"/>
  <c r="B37" i="16"/>
  <c r="A37" i="16"/>
  <c r="C36" i="16"/>
  <c r="B36" i="16"/>
  <c r="A36" i="16"/>
  <c r="C35" i="16"/>
  <c r="B35" i="16"/>
  <c r="A35" i="16"/>
  <c r="C34" i="16"/>
  <c r="B34" i="16"/>
  <c r="A34" i="16"/>
  <c r="C33" i="16"/>
  <c r="B33" i="16"/>
  <c r="A33" i="16"/>
  <c r="C32" i="16"/>
  <c r="B32" i="16"/>
  <c r="A32" i="16"/>
  <c r="C31" i="16"/>
  <c r="B31" i="16"/>
  <c r="A31" i="16"/>
  <c r="C30" i="16"/>
  <c r="B30" i="16"/>
  <c r="A30" i="16"/>
  <c r="C29" i="16"/>
  <c r="B29" i="16"/>
  <c r="A29" i="16"/>
  <c r="C28" i="16"/>
  <c r="B28" i="16"/>
  <c r="A28" i="16"/>
  <c r="C27" i="16"/>
  <c r="B27" i="16"/>
  <c r="A27" i="16"/>
  <c r="C26" i="16"/>
  <c r="B26" i="16"/>
  <c r="A26" i="16"/>
  <c r="C25" i="16"/>
  <c r="B25" i="16"/>
  <c r="A25" i="16"/>
  <c r="C24" i="16"/>
  <c r="B24" i="16"/>
  <c r="A24" i="16"/>
  <c r="C23" i="16"/>
  <c r="B23" i="16"/>
  <c r="A23" i="16"/>
  <c r="C22" i="16"/>
  <c r="B22" i="16"/>
  <c r="A22" i="16"/>
  <c r="C21" i="16"/>
  <c r="B21" i="16"/>
  <c r="A21" i="16"/>
  <c r="C20" i="16"/>
  <c r="B20" i="16"/>
  <c r="A20" i="16"/>
  <c r="C19" i="16"/>
  <c r="B19" i="16"/>
  <c r="A19" i="16"/>
  <c r="C18" i="16"/>
  <c r="B18" i="16"/>
  <c r="A18" i="16"/>
  <c r="C17" i="16"/>
  <c r="B17" i="16"/>
  <c r="A17" i="16"/>
  <c r="C16" i="16"/>
  <c r="B16" i="16"/>
  <c r="A16" i="16"/>
  <c r="C15" i="16"/>
  <c r="B15" i="16"/>
  <c r="A15" i="16"/>
  <c r="C14" i="16"/>
  <c r="B14" i="16"/>
  <c r="A14" i="16"/>
  <c r="C13" i="16"/>
  <c r="B13" i="16"/>
  <c r="A13" i="16"/>
  <c r="C12" i="16"/>
  <c r="B12" i="16"/>
  <c r="A12" i="16"/>
  <c r="C11" i="16"/>
  <c r="B11" i="16"/>
  <c r="A11" i="16"/>
  <c r="C10" i="16"/>
  <c r="B10" i="16"/>
  <c r="A10" i="16"/>
  <c r="C9" i="16"/>
  <c r="B9" i="16"/>
  <c r="A9" i="16"/>
  <c r="C8" i="16"/>
  <c r="B8" i="16"/>
  <c r="A8" i="16"/>
  <c r="C7" i="16"/>
  <c r="B7" i="16"/>
  <c r="A7" i="16"/>
  <c r="G71" i="16" l="1"/>
  <c r="O71" i="16"/>
  <c r="W71" i="16"/>
  <c r="AE71" i="16"/>
  <c r="H71" i="16"/>
  <c r="P71" i="16"/>
  <c r="X71" i="16"/>
  <c r="AF71" i="16"/>
  <c r="K71" i="16"/>
  <c r="S71" i="16"/>
  <c r="AA71" i="16"/>
  <c r="AI71" i="16"/>
  <c r="AH71" i="16"/>
  <c r="AD71" i="16"/>
  <c r="Z71" i="16"/>
  <c r="V71" i="16"/>
  <c r="R71" i="16"/>
  <c r="N71" i="16"/>
  <c r="J71" i="16"/>
  <c r="AG71" i="16"/>
  <c r="AC71" i="16"/>
  <c r="Y71" i="16"/>
  <c r="U71" i="16"/>
  <c r="Q71" i="16"/>
  <c r="M71" i="16"/>
  <c r="I71" i="16"/>
  <c r="L71" i="16"/>
  <c r="T71" i="16"/>
  <c r="AB71" i="16"/>
  <c r="AJ71" i="16"/>
  <c r="V61" i="6"/>
  <c r="U34" i="6" l="1"/>
  <c r="V34" i="6"/>
  <c r="T34" i="6"/>
  <c r="U33" i="6"/>
  <c r="V33" i="6"/>
  <c r="T33" i="6"/>
  <c r="U58" i="2"/>
  <c r="U58" i="16" s="1"/>
  <c r="U74" i="16" s="1"/>
  <c r="T58" i="2"/>
  <c r="T58" i="16" s="1"/>
  <c r="T74" i="16" s="1"/>
  <c r="S58" i="2"/>
  <c r="S58" i="16" s="1"/>
  <c r="S74" i="16" s="1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D65" i="7"/>
  <c r="E65" i="7"/>
  <c r="F65" i="7"/>
  <c r="G65" i="7"/>
  <c r="H65" i="7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B40" i="13" s="1"/>
  <c r="Q65" i="10"/>
  <c r="B41" i="13" s="1"/>
  <c r="B58" i="13" s="1"/>
  <c r="B67" i="13" s="1"/>
  <c r="R65" i="10"/>
  <c r="B42" i="13" s="1"/>
  <c r="B59" i="13" s="1"/>
  <c r="B68" i="13" s="1"/>
  <c r="L12" i="20" l="1"/>
  <c r="H53" i="1"/>
  <c r="B43" i="13"/>
  <c r="B57" i="13"/>
  <c r="K37" i="4"/>
  <c r="L24" i="4"/>
  <c r="L22" i="4"/>
  <c r="L23" i="4"/>
  <c r="M23" i="4" s="1"/>
  <c r="N23" i="4" s="1"/>
  <c r="O23" i="4" s="1"/>
  <c r="P23" i="4" s="1"/>
  <c r="S65" i="14"/>
  <c r="C64" i="14"/>
  <c r="B64" i="14"/>
  <c r="A64" i="14"/>
  <c r="C63" i="14"/>
  <c r="B63" i="14"/>
  <c r="A63" i="14"/>
  <c r="C62" i="14"/>
  <c r="B62" i="14"/>
  <c r="A62" i="14"/>
  <c r="C61" i="14"/>
  <c r="B61" i="14"/>
  <c r="A61" i="14"/>
  <c r="C60" i="14"/>
  <c r="B60" i="14"/>
  <c r="A60" i="14"/>
  <c r="C59" i="14"/>
  <c r="B59" i="14"/>
  <c r="A59" i="14"/>
  <c r="C58" i="14"/>
  <c r="B58" i="14"/>
  <c r="A58" i="14"/>
  <c r="C57" i="14"/>
  <c r="B57" i="14"/>
  <c r="A57" i="14"/>
  <c r="C56" i="14"/>
  <c r="B56" i="14"/>
  <c r="A56" i="14"/>
  <c r="C55" i="14"/>
  <c r="B55" i="14"/>
  <c r="A55" i="14"/>
  <c r="C54" i="14"/>
  <c r="B54" i="14"/>
  <c r="A54" i="14"/>
  <c r="C53" i="14"/>
  <c r="B53" i="14"/>
  <c r="A53" i="14"/>
  <c r="C52" i="14"/>
  <c r="B52" i="14"/>
  <c r="A52" i="14"/>
  <c r="C51" i="14"/>
  <c r="B51" i="14"/>
  <c r="A51" i="14"/>
  <c r="C50" i="14"/>
  <c r="B50" i="14"/>
  <c r="A50" i="14"/>
  <c r="C49" i="14"/>
  <c r="B49" i="14"/>
  <c r="A49" i="14"/>
  <c r="C48" i="14"/>
  <c r="B48" i="14"/>
  <c r="A48" i="14"/>
  <c r="C47" i="14"/>
  <c r="B47" i="14"/>
  <c r="A47" i="14"/>
  <c r="C46" i="14"/>
  <c r="B46" i="14"/>
  <c r="A46" i="14"/>
  <c r="C45" i="14"/>
  <c r="B45" i="14"/>
  <c r="A45" i="14"/>
  <c r="C44" i="14"/>
  <c r="B44" i="14"/>
  <c r="A44" i="14"/>
  <c r="C43" i="14"/>
  <c r="B43" i="14"/>
  <c r="A43" i="14"/>
  <c r="C42" i="14"/>
  <c r="B42" i="14"/>
  <c r="A42" i="14"/>
  <c r="C41" i="14"/>
  <c r="B41" i="14"/>
  <c r="A41" i="14"/>
  <c r="C40" i="14"/>
  <c r="B40" i="14"/>
  <c r="A40" i="14"/>
  <c r="C39" i="14"/>
  <c r="B39" i="14"/>
  <c r="A39" i="14"/>
  <c r="C38" i="14"/>
  <c r="B38" i="14"/>
  <c r="A38" i="14"/>
  <c r="C37" i="14"/>
  <c r="B37" i="14"/>
  <c r="A37" i="14"/>
  <c r="C36" i="14"/>
  <c r="B36" i="14"/>
  <c r="A36" i="14"/>
  <c r="C35" i="14"/>
  <c r="B35" i="14"/>
  <c r="A35" i="14"/>
  <c r="C34" i="14"/>
  <c r="B34" i="14"/>
  <c r="A34" i="14"/>
  <c r="C33" i="14"/>
  <c r="B33" i="14"/>
  <c r="A33" i="14"/>
  <c r="C32" i="14"/>
  <c r="B32" i="14"/>
  <c r="A32" i="14"/>
  <c r="C31" i="14"/>
  <c r="B31" i="14"/>
  <c r="A31" i="14"/>
  <c r="C30" i="14"/>
  <c r="B30" i="14"/>
  <c r="A30" i="14"/>
  <c r="C29" i="14"/>
  <c r="B29" i="14"/>
  <c r="A29" i="14"/>
  <c r="C28" i="14"/>
  <c r="B28" i="14"/>
  <c r="A28" i="14"/>
  <c r="C27" i="14"/>
  <c r="B27" i="14"/>
  <c r="A27" i="14"/>
  <c r="C26" i="14"/>
  <c r="B26" i="14"/>
  <c r="A26" i="14"/>
  <c r="C25" i="14"/>
  <c r="B25" i="14"/>
  <c r="A25" i="14"/>
  <c r="C24" i="14"/>
  <c r="B24" i="14"/>
  <c r="A24" i="14"/>
  <c r="C23" i="14"/>
  <c r="B23" i="14"/>
  <c r="A23" i="14"/>
  <c r="C22" i="14"/>
  <c r="B22" i="14"/>
  <c r="A22" i="14"/>
  <c r="C21" i="14"/>
  <c r="B21" i="14"/>
  <c r="A21" i="14"/>
  <c r="C20" i="14"/>
  <c r="B20" i="14"/>
  <c r="A20" i="14"/>
  <c r="C19" i="14"/>
  <c r="B19" i="14"/>
  <c r="A19" i="14"/>
  <c r="C18" i="14"/>
  <c r="B18" i="14"/>
  <c r="A18" i="14"/>
  <c r="C17" i="14"/>
  <c r="B17" i="14"/>
  <c r="A17" i="14"/>
  <c r="C16" i="14"/>
  <c r="B16" i="14"/>
  <c r="A16" i="14"/>
  <c r="C15" i="14"/>
  <c r="B15" i="14"/>
  <c r="A15" i="14"/>
  <c r="C14" i="14"/>
  <c r="B14" i="14"/>
  <c r="A14" i="14"/>
  <c r="C13" i="14"/>
  <c r="B13" i="14"/>
  <c r="A13" i="14"/>
  <c r="C12" i="14"/>
  <c r="B12" i="14"/>
  <c r="A12" i="14"/>
  <c r="C11" i="14"/>
  <c r="B11" i="14"/>
  <c r="A11" i="14"/>
  <c r="C10" i="14"/>
  <c r="B10" i="14"/>
  <c r="A10" i="14"/>
  <c r="C9" i="14"/>
  <c r="B9" i="14"/>
  <c r="A9" i="14"/>
  <c r="C8" i="14"/>
  <c r="B8" i="14"/>
  <c r="A8" i="14"/>
  <c r="U65" i="14"/>
  <c r="T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7" i="14"/>
  <c r="B7" i="14"/>
  <c r="A7" i="14"/>
  <c r="K35" i="4"/>
  <c r="M24" i="4" l="1"/>
  <c r="B66" i="13"/>
  <c r="B60" i="13"/>
  <c r="N24" i="4"/>
  <c r="O24" i="4" s="1"/>
  <c r="P24" i="4" s="1"/>
  <c r="M22" i="4"/>
  <c r="N22" i="4" s="1"/>
  <c r="O22" i="4" s="1"/>
  <c r="P22" i="4" s="1"/>
  <c r="L35" i="4"/>
  <c r="R75" i="14"/>
  <c r="N75" i="14"/>
  <c r="J75" i="14"/>
  <c r="F75" i="14"/>
  <c r="S74" i="14"/>
  <c r="O74" i="14"/>
  <c r="K74" i="14"/>
  <c r="G74" i="14"/>
  <c r="T73" i="14"/>
  <c r="P73" i="14"/>
  <c r="L73" i="14"/>
  <c r="H73" i="14"/>
  <c r="D73" i="14"/>
  <c r="U72" i="14"/>
  <c r="Q72" i="14"/>
  <c r="M72" i="14"/>
  <c r="I72" i="14"/>
  <c r="AH71" i="14"/>
  <c r="AD71" i="14"/>
  <c r="Z71" i="14"/>
  <c r="V71" i="14"/>
  <c r="R71" i="14"/>
  <c r="N71" i="14"/>
  <c r="J71" i="14"/>
  <c r="S70" i="14"/>
  <c r="O70" i="14"/>
  <c r="K70" i="14"/>
  <c r="G70" i="14"/>
  <c r="T69" i="14"/>
  <c r="P69" i="14"/>
  <c r="L69" i="14"/>
  <c r="H69" i="14"/>
  <c r="D69" i="14"/>
  <c r="U68" i="14"/>
  <c r="Q68" i="14"/>
  <c r="M68" i="14"/>
  <c r="I68" i="14"/>
  <c r="E68" i="14"/>
  <c r="U75" i="14"/>
  <c r="Q75" i="14"/>
  <c r="M75" i="14"/>
  <c r="I75" i="14"/>
  <c r="E75" i="14"/>
  <c r="R74" i="14"/>
  <c r="N74" i="14"/>
  <c r="J74" i="14"/>
  <c r="F74" i="14"/>
  <c r="S73" i="14"/>
  <c r="O73" i="14"/>
  <c r="K73" i="14"/>
  <c r="G73" i="14"/>
  <c r="T72" i="14"/>
  <c r="P72" i="14"/>
  <c r="L72" i="14"/>
  <c r="H72" i="14"/>
  <c r="AG71" i="14"/>
  <c r="AC71" i="14"/>
  <c r="Y71" i="14"/>
  <c r="U71" i="14"/>
  <c r="Q71" i="14"/>
  <c r="M71" i="14"/>
  <c r="I71" i="14"/>
  <c r="R70" i="14"/>
  <c r="N70" i="14"/>
  <c r="J70" i="14"/>
  <c r="S69" i="14"/>
  <c r="O69" i="14"/>
  <c r="K69" i="14"/>
  <c r="G69" i="14"/>
  <c r="T68" i="14"/>
  <c r="P68" i="14"/>
  <c r="L68" i="14"/>
  <c r="H68" i="14"/>
  <c r="D68" i="14"/>
  <c r="T75" i="14"/>
  <c r="P75" i="14"/>
  <c r="L75" i="14"/>
  <c r="H75" i="14"/>
  <c r="D75" i="14"/>
  <c r="U74" i="14"/>
  <c r="Q74" i="14"/>
  <c r="M74" i="14"/>
  <c r="I74" i="14"/>
  <c r="E74" i="14"/>
  <c r="R73" i="14"/>
  <c r="N73" i="14"/>
  <c r="J73" i="14"/>
  <c r="F73" i="14"/>
  <c r="S72" i="14"/>
  <c r="O72" i="14"/>
  <c r="K72" i="14"/>
  <c r="G72" i="14"/>
  <c r="AJ71" i="14"/>
  <c r="AF71" i="14"/>
  <c r="AB71" i="14"/>
  <c r="X71" i="14"/>
  <c r="T71" i="14"/>
  <c r="P71" i="14"/>
  <c r="L71" i="14"/>
  <c r="H71" i="14"/>
  <c r="U70" i="14"/>
  <c r="Q70" i="14"/>
  <c r="M70" i="14"/>
  <c r="I70" i="14"/>
  <c r="R69" i="14"/>
  <c r="N69" i="14"/>
  <c r="J69" i="14"/>
  <c r="F69" i="14"/>
  <c r="S68" i="14"/>
  <c r="O68" i="14"/>
  <c r="K68" i="14"/>
  <c r="G68" i="14"/>
  <c r="S75" i="14"/>
  <c r="O75" i="14"/>
  <c r="K75" i="14"/>
  <c r="G75" i="14"/>
  <c r="T74" i="14"/>
  <c r="P74" i="14"/>
  <c r="L74" i="14"/>
  <c r="H74" i="14"/>
  <c r="D74" i="14"/>
  <c r="U73" i="14"/>
  <c r="Q73" i="14"/>
  <c r="M73" i="14"/>
  <c r="I73" i="14"/>
  <c r="E73" i="14"/>
  <c r="R72" i="14"/>
  <c r="N72" i="14"/>
  <c r="J72" i="14"/>
  <c r="AI71" i="14"/>
  <c r="AE71" i="14"/>
  <c r="AA71" i="14"/>
  <c r="W71" i="14"/>
  <c r="S71" i="14"/>
  <c r="O71" i="14"/>
  <c r="K71" i="14"/>
  <c r="G71" i="14"/>
  <c r="T70" i="14"/>
  <c r="P70" i="14"/>
  <c r="L70" i="14"/>
  <c r="H70" i="14"/>
  <c r="U69" i="14"/>
  <c r="Q69" i="14"/>
  <c r="M69" i="14"/>
  <c r="I69" i="14"/>
  <c r="E69" i="14"/>
  <c r="R68" i="14"/>
  <c r="N68" i="14"/>
  <c r="N76" i="14" s="1"/>
  <c r="N77" i="14" s="1"/>
  <c r="J68" i="14"/>
  <c r="F68" i="14"/>
  <c r="F76" i="14" s="1"/>
  <c r="F77" i="14" s="1"/>
  <c r="R64" i="12"/>
  <c r="R64" i="16" s="1"/>
  <c r="Q64" i="12"/>
  <c r="Q64" i="16" s="1"/>
  <c r="P64" i="12"/>
  <c r="P64" i="16" s="1"/>
  <c r="O64" i="12"/>
  <c r="O64" i="16" s="1"/>
  <c r="N64" i="12"/>
  <c r="N64" i="16" s="1"/>
  <c r="M64" i="12"/>
  <c r="M64" i="16" s="1"/>
  <c r="L64" i="12"/>
  <c r="L64" i="16" s="1"/>
  <c r="K64" i="12"/>
  <c r="K64" i="16" s="1"/>
  <c r="J64" i="12"/>
  <c r="J64" i="16" s="1"/>
  <c r="I64" i="12"/>
  <c r="I64" i="16" s="1"/>
  <c r="H64" i="12"/>
  <c r="H64" i="16" s="1"/>
  <c r="G64" i="12"/>
  <c r="G64" i="16" s="1"/>
  <c r="F64" i="12"/>
  <c r="F64" i="16" s="1"/>
  <c r="E64" i="12"/>
  <c r="E64" i="16" s="1"/>
  <c r="D64" i="12"/>
  <c r="D64" i="16" s="1"/>
  <c r="R63" i="12"/>
  <c r="R63" i="16" s="1"/>
  <c r="Q63" i="12"/>
  <c r="Q63" i="16" s="1"/>
  <c r="P63" i="12"/>
  <c r="P63" i="16" s="1"/>
  <c r="O63" i="12"/>
  <c r="O63" i="16" s="1"/>
  <c r="N63" i="12"/>
  <c r="N63" i="16" s="1"/>
  <c r="M63" i="12"/>
  <c r="M63" i="16" s="1"/>
  <c r="L63" i="12"/>
  <c r="L63" i="16" s="1"/>
  <c r="K63" i="12"/>
  <c r="K63" i="16" s="1"/>
  <c r="J63" i="12"/>
  <c r="J63" i="16" s="1"/>
  <c r="I63" i="12"/>
  <c r="I63" i="16" s="1"/>
  <c r="H63" i="12"/>
  <c r="H63" i="16" s="1"/>
  <c r="G63" i="12"/>
  <c r="G63" i="16" s="1"/>
  <c r="F63" i="12"/>
  <c r="F63" i="16" s="1"/>
  <c r="E63" i="12"/>
  <c r="E63" i="16" s="1"/>
  <c r="D63" i="12"/>
  <c r="D63" i="16" s="1"/>
  <c r="R62" i="12"/>
  <c r="R62" i="16" s="1"/>
  <c r="Q62" i="12"/>
  <c r="Q62" i="16" s="1"/>
  <c r="P62" i="12"/>
  <c r="P62" i="16" s="1"/>
  <c r="O62" i="12"/>
  <c r="O62" i="16" s="1"/>
  <c r="N62" i="12"/>
  <c r="N62" i="16" s="1"/>
  <c r="M62" i="12"/>
  <c r="M62" i="16" s="1"/>
  <c r="L62" i="12"/>
  <c r="L62" i="16" s="1"/>
  <c r="K62" i="12"/>
  <c r="K62" i="16" s="1"/>
  <c r="J62" i="12"/>
  <c r="J62" i="16" s="1"/>
  <c r="I62" i="12"/>
  <c r="I62" i="16" s="1"/>
  <c r="H62" i="12"/>
  <c r="H62" i="16" s="1"/>
  <c r="G62" i="12"/>
  <c r="G62" i="16" s="1"/>
  <c r="F62" i="12"/>
  <c r="F62" i="16" s="1"/>
  <c r="E62" i="12"/>
  <c r="E62" i="16" s="1"/>
  <c r="D62" i="12"/>
  <c r="D62" i="16" s="1"/>
  <c r="R61" i="12"/>
  <c r="R61" i="16" s="1"/>
  <c r="Q61" i="12"/>
  <c r="Q61" i="16" s="1"/>
  <c r="P61" i="12"/>
  <c r="P61" i="16" s="1"/>
  <c r="O61" i="12"/>
  <c r="O61" i="16" s="1"/>
  <c r="N61" i="12"/>
  <c r="N61" i="16" s="1"/>
  <c r="M61" i="12"/>
  <c r="M61" i="16" s="1"/>
  <c r="L61" i="12"/>
  <c r="L61" i="16" s="1"/>
  <c r="K61" i="12"/>
  <c r="K61" i="16" s="1"/>
  <c r="J61" i="12"/>
  <c r="J61" i="16" s="1"/>
  <c r="I61" i="12"/>
  <c r="I61" i="16" s="1"/>
  <c r="H61" i="12"/>
  <c r="H61" i="16" s="1"/>
  <c r="G61" i="12"/>
  <c r="G61" i="16" s="1"/>
  <c r="F61" i="12"/>
  <c r="F61" i="16" s="1"/>
  <c r="E61" i="12"/>
  <c r="E61" i="16" s="1"/>
  <c r="D61" i="12"/>
  <c r="D61" i="16" s="1"/>
  <c r="R60" i="12"/>
  <c r="R60" i="16" s="1"/>
  <c r="Q60" i="12"/>
  <c r="Q60" i="16" s="1"/>
  <c r="P60" i="12"/>
  <c r="P60" i="16" s="1"/>
  <c r="O60" i="12"/>
  <c r="O60" i="16" s="1"/>
  <c r="N60" i="12"/>
  <c r="N60" i="16" s="1"/>
  <c r="M60" i="12"/>
  <c r="M60" i="16" s="1"/>
  <c r="L60" i="12"/>
  <c r="L60" i="16" s="1"/>
  <c r="K60" i="12"/>
  <c r="K60" i="16" s="1"/>
  <c r="J60" i="12"/>
  <c r="J60" i="16" s="1"/>
  <c r="I60" i="12"/>
  <c r="I60" i="16" s="1"/>
  <c r="H60" i="12"/>
  <c r="H60" i="16" s="1"/>
  <c r="G60" i="12"/>
  <c r="G60" i="16" s="1"/>
  <c r="F60" i="12"/>
  <c r="F60" i="16" s="1"/>
  <c r="E60" i="12"/>
  <c r="E60" i="16" s="1"/>
  <c r="D60" i="12"/>
  <c r="D60" i="16" s="1"/>
  <c r="R59" i="12"/>
  <c r="R59" i="16" s="1"/>
  <c r="R75" i="16" s="1"/>
  <c r="Q59" i="12"/>
  <c r="Q59" i="16" s="1"/>
  <c r="Q75" i="16" s="1"/>
  <c r="P59" i="12"/>
  <c r="P59" i="16" s="1"/>
  <c r="P75" i="16" s="1"/>
  <c r="G54" i="1" s="1"/>
  <c r="O59" i="12"/>
  <c r="O59" i="16" s="1"/>
  <c r="O75" i="16" s="1"/>
  <c r="N59" i="12"/>
  <c r="N59" i="16" s="1"/>
  <c r="N75" i="16" s="1"/>
  <c r="M59" i="12"/>
  <c r="M59" i="16" s="1"/>
  <c r="M75" i="16" s="1"/>
  <c r="F54" i="1" s="1"/>
  <c r="L59" i="12"/>
  <c r="L59" i="16" s="1"/>
  <c r="L75" i="16" s="1"/>
  <c r="K59" i="12"/>
  <c r="K59" i="16" s="1"/>
  <c r="K75" i="16" s="1"/>
  <c r="J59" i="12"/>
  <c r="J59" i="16" s="1"/>
  <c r="J75" i="16" s="1"/>
  <c r="E54" i="1" s="1"/>
  <c r="I59" i="12"/>
  <c r="I59" i="16" s="1"/>
  <c r="I75" i="16" s="1"/>
  <c r="H59" i="12"/>
  <c r="H59" i="16" s="1"/>
  <c r="H75" i="16" s="1"/>
  <c r="G59" i="12"/>
  <c r="G59" i="16" s="1"/>
  <c r="G75" i="16" s="1"/>
  <c r="F59" i="12"/>
  <c r="F59" i="16" s="1"/>
  <c r="F75" i="16" s="1"/>
  <c r="E59" i="12"/>
  <c r="E59" i="16" s="1"/>
  <c r="E75" i="16" s="1"/>
  <c r="D59" i="12"/>
  <c r="D59" i="16" s="1"/>
  <c r="D75" i="16" s="1"/>
  <c r="R58" i="12"/>
  <c r="R58" i="16" s="1"/>
  <c r="R74" i="16" s="1"/>
  <c r="Q58" i="12"/>
  <c r="Q58" i="16" s="1"/>
  <c r="Q74" i="16" s="1"/>
  <c r="P58" i="12"/>
  <c r="P58" i="16" s="1"/>
  <c r="P74" i="16" s="1"/>
  <c r="G53" i="1" s="1"/>
  <c r="O58" i="12"/>
  <c r="O58" i="16" s="1"/>
  <c r="O74" i="16" s="1"/>
  <c r="N58" i="12"/>
  <c r="N58" i="16" s="1"/>
  <c r="N74" i="16" s="1"/>
  <c r="M58" i="12"/>
  <c r="M58" i="16" s="1"/>
  <c r="M74" i="16" s="1"/>
  <c r="F53" i="1" s="1"/>
  <c r="L58" i="12"/>
  <c r="L58" i="16" s="1"/>
  <c r="L74" i="16" s="1"/>
  <c r="K58" i="12"/>
  <c r="K58" i="16" s="1"/>
  <c r="K74" i="16" s="1"/>
  <c r="J58" i="12"/>
  <c r="J58" i="16" s="1"/>
  <c r="J74" i="16" s="1"/>
  <c r="I58" i="12"/>
  <c r="I58" i="16" s="1"/>
  <c r="I74" i="16" s="1"/>
  <c r="H58" i="12"/>
  <c r="H58" i="16" s="1"/>
  <c r="H74" i="16" s="1"/>
  <c r="G58" i="12"/>
  <c r="G58" i="16" s="1"/>
  <c r="G74" i="16" s="1"/>
  <c r="D53" i="1" s="1"/>
  <c r="F58" i="12"/>
  <c r="F58" i="16" s="1"/>
  <c r="F74" i="16" s="1"/>
  <c r="E58" i="12"/>
  <c r="E58" i="16" s="1"/>
  <c r="E74" i="16" s="1"/>
  <c r="D58" i="12"/>
  <c r="D58" i="16" s="1"/>
  <c r="D74" i="16" s="1"/>
  <c r="C53" i="1" s="1"/>
  <c r="R57" i="12"/>
  <c r="R57" i="16" s="1"/>
  <c r="Q57" i="12"/>
  <c r="Q57" i="16" s="1"/>
  <c r="P57" i="12"/>
  <c r="P57" i="16" s="1"/>
  <c r="O57" i="12"/>
  <c r="O57" i="16" s="1"/>
  <c r="N57" i="12"/>
  <c r="N57" i="16" s="1"/>
  <c r="M57" i="12"/>
  <c r="M57" i="16" s="1"/>
  <c r="L57" i="12"/>
  <c r="L57" i="16" s="1"/>
  <c r="K57" i="12"/>
  <c r="K57" i="16" s="1"/>
  <c r="J57" i="12"/>
  <c r="J57" i="16" s="1"/>
  <c r="I57" i="12"/>
  <c r="I57" i="16" s="1"/>
  <c r="H57" i="12"/>
  <c r="H57" i="16" s="1"/>
  <c r="G57" i="12"/>
  <c r="G57" i="16" s="1"/>
  <c r="F57" i="12"/>
  <c r="F57" i="16" s="1"/>
  <c r="E57" i="12"/>
  <c r="E57" i="16" s="1"/>
  <c r="D57" i="12"/>
  <c r="D57" i="16" s="1"/>
  <c r="R56" i="12"/>
  <c r="R56" i="16" s="1"/>
  <c r="Q56" i="12"/>
  <c r="Q56" i="16" s="1"/>
  <c r="P56" i="12"/>
  <c r="P56" i="16" s="1"/>
  <c r="O56" i="12"/>
  <c r="O56" i="16" s="1"/>
  <c r="N56" i="12"/>
  <c r="N56" i="16" s="1"/>
  <c r="M56" i="12"/>
  <c r="M56" i="16" s="1"/>
  <c r="L56" i="12"/>
  <c r="L56" i="16" s="1"/>
  <c r="K56" i="12"/>
  <c r="K56" i="16" s="1"/>
  <c r="J56" i="12"/>
  <c r="J56" i="16" s="1"/>
  <c r="I56" i="12"/>
  <c r="I56" i="16" s="1"/>
  <c r="H56" i="12"/>
  <c r="H56" i="16" s="1"/>
  <c r="G56" i="12"/>
  <c r="G56" i="16" s="1"/>
  <c r="F56" i="12"/>
  <c r="F56" i="16" s="1"/>
  <c r="E56" i="12"/>
  <c r="E56" i="16" s="1"/>
  <c r="D56" i="12"/>
  <c r="D56" i="16" s="1"/>
  <c r="R55" i="12"/>
  <c r="R55" i="16" s="1"/>
  <c r="Q55" i="12"/>
  <c r="Q55" i="16" s="1"/>
  <c r="P55" i="12"/>
  <c r="P55" i="16" s="1"/>
  <c r="O55" i="12"/>
  <c r="O55" i="16" s="1"/>
  <c r="N55" i="12"/>
  <c r="N55" i="16" s="1"/>
  <c r="M55" i="12"/>
  <c r="M55" i="16" s="1"/>
  <c r="L55" i="12"/>
  <c r="L55" i="16" s="1"/>
  <c r="K55" i="12"/>
  <c r="K55" i="16" s="1"/>
  <c r="J55" i="12"/>
  <c r="J55" i="16" s="1"/>
  <c r="I55" i="12"/>
  <c r="I55" i="16" s="1"/>
  <c r="H55" i="12"/>
  <c r="H55" i="16" s="1"/>
  <c r="G55" i="12"/>
  <c r="G55" i="16" s="1"/>
  <c r="F55" i="12"/>
  <c r="F55" i="16" s="1"/>
  <c r="E55" i="12"/>
  <c r="E55" i="16" s="1"/>
  <c r="D55" i="12"/>
  <c r="D55" i="16" s="1"/>
  <c r="R54" i="12"/>
  <c r="R54" i="16" s="1"/>
  <c r="Q54" i="12"/>
  <c r="Q54" i="16" s="1"/>
  <c r="P54" i="12"/>
  <c r="P54" i="16" s="1"/>
  <c r="O54" i="12"/>
  <c r="O54" i="16" s="1"/>
  <c r="N54" i="12"/>
  <c r="N54" i="16" s="1"/>
  <c r="M54" i="12"/>
  <c r="M54" i="16" s="1"/>
  <c r="L54" i="12"/>
  <c r="L54" i="16" s="1"/>
  <c r="K54" i="12"/>
  <c r="K54" i="16" s="1"/>
  <c r="J54" i="12"/>
  <c r="J54" i="16" s="1"/>
  <c r="I54" i="12"/>
  <c r="I54" i="16" s="1"/>
  <c r="H54" i="12"/>
  <c r="H54" i="16" s="1"/>
  <c r="G54" i="12"/>
  <c r="G54" i="16" s="1"/>
  <c r="F54" i="12"/>
  <c r="F54" i="16" s="1"/>
  <c r="E54" i="12"/>
  <c r="E54" i="16" s="1"/>
  <c r="D54" i="12"/>
  <c r="D54" i="16" s="1"/>
  <c r="R53" i="12"/>
  <c r="R53" i="16" s="1"/>
  <c r="Q53" i="12"/>
  <c r="Q53" i="16" s="1"/>
  <c r="P53" i="12"/>
  <c r="P53" i="16" s="1"/>
  <c r="O53" i="12"/>
  <c r="O53" i="16" s="1"/>
  <c r="N53" i="12"/>
  <c r="N53" i="16" s="1"/>
  <c r="M53" i="12"/>
  <c r="M53" i="16" s="1"/>
  <c r="L53" i="12"/>
  <c r="L53" i="16" s="1"/>
  <c r="K53" i="12"/>
  <c r="K53" i="16" s="1"/>
  <c r="J53" i="12"/>
  <c r="J53" i="16" s="1"/>
  <c r="I53" i="12"/>
  <c r="I53" i="16" s="1"/>
  <c r="H53" i="12"/>
  <c r="H53" i="16" s="1"/>
  <c r="G53" i="12"/>
  <c r="G53" i="16" s="1"/>
  <c r="F53" i="12"/>
  <c r="F53" i="16" s="1"/>
  <c r="E53" i="12"/>
  <c r="E53" i="16" s="1"/>
  <c r="D53" i="12"/>
  <c r="D53" i="16" s="1"/>
  <c r="R52" i="12"/>
  <c r="R52" i="16" s="1"/>
  <c r="Q52" i="12"/>
  <c r="Q52" i="16" s="1"/>
  <c r="P52" i="12"/>
  <c r="P52" i="16" s="1"/>
  <c r="O52" i="12"/>
  <c r="O52" i="16" s="1"/>
  <c r="N52" i="12"/>
  <c r="N52" i="16" s="1"/>
  <c r="M52" i="12"/>
  <c r="M52" i="16" s="1"/>
  <c r="L52" i="12"/>
  <c r="L52" i="16" s="1"/>
  <c r="K52" i="12"/>
  <c r="K52" i="16" s="1"/>
  <c r="J52" i="12"/>
  <c r="J52" i="16" s="1"/>
  <c r="I52" i="12"/>
  <c r="I52" i="16" s="1"/>
  <c r="H52" i="12"/>
  <c r="H52" i="16" s="1"/>
  <c r="G52" i="12"/>
  <c r="G52" i="16" s="1"/>
  <c r="F52" i="12"/>
  <c r="F52" i="16" s="1"/>
  <c r="E52" i="12"/>
  <c r="E52" i="16" s="1"/>
  <c r="D52" i="12"/>
  <c r="D52" i="16" s="1"/>
  <c r="R51" i="12"/>
  <c r="R51" i="16" s="1"/>
  <c r="R73" i="16" s="1"/>
  <c r="Q51" i="12"/>
  <c r="Q51" i="16" s="1"/>
  <c r="Q73" i="16" s="1"/>
  <c r="P51" i="12"/>
  <c r="P51" i="16" s="1"/>
  <c r="P73" i="16" s="1"/>
  <c r="O51" i="12"/>
  <c r="O51" i="16" s="1"/>
  <c r="O73" i="16" s="1"/>
  <c r="N51" i="12"/>
  <c r="N51" i="16" s="1"/>
  <c r="N73" i="16" s="1"/>
  <c r="M51" i="12"/>
  <c r="M51" i="16" s="1"/>
  <c r="M73" i="16" s="1"/>
  <c r="F52" i="1" s="1"/>
  <c r="L51" i="12"/>
  <c r="L51" i="16" s="1"/>
  <c r="L73" i="16" s="1"/>
  <c r="K51" i="12"/>
  <c r="K51" i="16" s="1"/>
  <c r="K73" i="16" s="1"/>
  <c r="J51" i="12"/>
  <c r="J51" i="16" s="1"/>
  <c r="J73" i="16" s="1"/>
  <c r="E52" i="1" s="1"/>
  <c r="I51" i="12"/>
  <c r="I51" i="16" s="1"/>
  <c r="I73" i="16" s="1"/>
  <c r="H51" i="12"/>
  <c r="H51" i="16" s="1"/>
  <c r="H73" i="16" s="1"/>
  <c r="G51" i="12"/>
  <c r="G51" i="16" s="1"/>
  <c r="G73" i="16" s="1"/>
  <c r="F51" i="12"/>
  <c r="F51" i="16" s="1"/>
  <c r="F73" i="16" s="1"/>
  <c r="E51" i="12"/>
  <c r="E51" i="16" s="1"/>
  <c r="E73" i="16" s="1"/>
  <c r="D51" i="12"/>
  <c r="D51" i="16" s="1"/>
  <c r="D73" i="16" s="1"/>
  <c r="R50" i="12"/>
  <c r="R50" i="16" s="1"/>
  <c r="Q50" i="12"/>
  <c r="Q50" i="16" s="1"/>
  <c r="P50" i="12"/>
  <c r="P50" i="16" s="1"/>
  <c r="G51" i="1" s="1"/>
  <c r="O50" i="12"/>
  <c r="O50" i="16" s="1"/>
  <c r="N50" i="12"/>
  <c r="N50" i="16" s="1"/>
  <c r="M50" i="12"/>
  <c r="M50" i="16" s="1"/>
  <c r="F51" i="1" s="1"/>
  <c r="L50" i="12"/>
  <c r="L50" i="16" s="1"/>
  <c r="K50" i="12"/>
  <c r="K50" i="16" s="1"/>
  <c r="J50" i="12"/>
  <c r="J50" i="16" s="1"/>
  <c r="I50" i="12"/>
  <c r="I50" i="16" s="1"/>
  <c r="H50" i="12"/>
  <c r="H50" i="16" s="1"/>
  <c r="G50" i="12"/>
  <c r="G50" i="16" s="1"/>
  <c r="F50" i="12"/>
  <c r="F50" i="16" s="1"/>
  <c r="E50" i="12"/>
  <c r="E50" i="16" s="1"/>
  <c r="D50" i="12"/>
  <c r="D50" i="16" s="1"/>
  <c r="C51" i="1" s="1"/>
  <c r="R49" i="12"/>
  <c r="R49" i="16" s="1"/>
  <c r="Q49" i="12"/>
  <c r="Q49" i="16" s="1"/>
  <c r="P49" i="12"/>
  <c r="P49" i="16" s="1"/>
  <c r="O49" i="12"/>
  <c r="O49" i="16" s="1"/>
  <c r="N49" i="12"/>
  <c r="N49" i="16" s="1"/>
  <c r="M49" i="12"/>
  <c r="M49" i="16" s="1"/>
  <c r="L49" i="12"/>
  <c r="L49" i="16" s="1"/>
  <c r="K49" i="12"/>
  <c r="K49" i="16" s="1"/>
  <c r="J49" i="12"/>
  <c r="J49" i="16" s="1"/>
  <c r="I49" i="12"/>
  <c r="I49" i="16" s="1"/>
  <c r="H49" i="12"/>
  <c r="H49" i="16" s="1"/>
  <c r="G49" i="12"/>
  <c r="G49" i="16" s="1"/>
  <c r="F49" i="12"/>
  <c r="F49" i="16" s="1"/>
  <c r="E49" i="12"/>
  <c r="E49" i="16" s="1"/>
  <c r="D49" i="12"/>
  <c r="D49" i="16" s="1"/>
  <c r="R48" i="12"/>
  <c r="R48" i="16" s="1"/>
  <c r="Q48" i="12"/>
  <c r="Q48" i="16" s="1"/>
  <c r="P48" i="12"/>
  <c r="P48" i="16" s="1"/>
  <c r="O48" i="12"/>
  <c r="O48" i="16" s="1"/>
  <c r="N48" i="12"/>
  <c r="N48" i="16" s="1"/>
  <c r="M48" i="12"/>
  <c r="M48" i="16" s="1"/>
  <c r="L48" i="12"/>
  <c r="L48" i="16" s="1"/>
  <c r="K48" i="12"/>
  <c r="K48" i="16" s="1"/>
  <c r="J48" i="12"/>
  <c r="J48" i="16" s="1"/>
  <c r="I48" i="12"/>
  <c r="I48" i="16" s="1"/>
  <c r="H48" i="12"/>
  <c r="H48" i="16" s="1"/>
  <c r="G48" i="12"/>
  <c r="G48" i="16" s="1"/>
  <c r="F48" i="12"/>
  <c r="F48" i="16" s="1"/>
  <c r="E48" i="12"/>
  <c r="E48" i="16" s="1"/>
  <c r="D48" i="12"/>
  <c r="D48" i="16" s="1"/>
  <c r="R47" i="12"/>
  <c r="R47" i="16" s="1"/>
  <c r="Q47" i="12"/>
  <c r="Q47" i="16" s="1"/>
  <c r="P47" i="12"/>
  <c r="P47" i="16" s="1"/>
  <c r="O47" i="12"/>
  <c r="O47" i="16" s="1"/>
  <c r="N47" i="12"/>
  <c r="N47" i="16" s="1"/>
  <c r="M47" i="12"/>
  <c r="M47" i="16" s="1"/>
  <c r="L47" i="12"/>
  <c r="L47" i="16" s="1"/>
  <c r="K47" i="12"/>
  <c r="K47" i="16" s="1"/>
  <c r="J47" i="12"/>
  <c r="J47" i="16" s="1"/>
  <c r="I47" i="12"/>
  <c r="I47" i="16" s="1"/>
  <c r="H47" i="12"/>
  <c r="H47" i="16" s="1"/>
  <c r="G47" i="12"/>
  <c r="G47" i="16" s="1"/>
  <c r="F47" i="12"/>
  <c r="F47" i="16" s="1"/>
  <c r="E47" i="12"/>
  <c r="E47" i="16" s="1"/>
  <c r="D47" i="12"/>
  <c r="D47" i="16" s="1"/>
  <c r="R46" i="12"/>
  <c r="R46" i="16" s="1"/>
  <c r="Q46" i="12"/>
  <c r="Q46" i="16" s="1"/>
  <c r="P46" i="12"/>
  <c r="P46" i="16" s="1"/>
  <c r="O46" i="12"/>
  <c r="O46" i="16" s="1"/>
  <c r="N46" i="12"/>
  <c r="N46" i="16" s="1"/>
  <c r="M46" i="12"/>
  <c r="M46" i="16" s="1"/>
  <c r="L46" i="12"/>
  <c r="L46" i="16" s="1"/>
  <c r="K46" i="12"/>
  <c r="K46" i="16" s="1"/>
  <c r="J46" i="12"/>
  <c r="J46" i="16" s="1"/>
  <c r="I46" i="12"/>
  <c r="I46" i="16" s="1"/>
  <c r="H46" i="12"/>
  <c r="H46" i="16" s="1"/>
  <c r="G46" i="12"/>
  <c r="G46" i="16" s="1"/>
  <c r="F46" i="12"/>
  <c r="F46" i="16" s="1"/>
  <c r="E46" i="12"/>
  <c r="E46" i="16" s="1"/>
  <c r="D46" i="12"/>
  <c r="D46" i="16" s="1"/>
  <c r="R45" i="12"/>
  <c r="R45" i="16" s="1"/>
  <c r="Q45" i="12"/>
  <c r="Q45" i="16" s="1"/>
  <c r="P45" i="12"/>
  <c r="P45" i="16" s="1"/>
  <c r="O45" i="12"/>
  <c r="O45" i="16" s="1"/>
  <c r="N45" i="12"/>
  <c r="N45" i="16" s="1"/>
  <c r="M45" i="12"/>
  <c r="M45" i="16" s="1"/>
  <c r="L45" i="12"/>
  <c r="L45" i="16" s="1"/>
  <c r="K45" i="12"/>
  <c r="K45" i="16" s="1"/>
  <c r="J45" i="12"/>
  <c r="J45" i="16" s="1"/>
  <c r="I45" i="12"/>
  <c r="I45" i="16" s="1"/>
  <c r="H45" i="12"/>
  <c r="H45" i="16" s="1"/>
  <c r="G45" i="12"/>
  <c r="G45" i="16" s="1"/>
  <c r="F45" i="12"/>
  <c r="F45" i="16" s="1"/>
  <c r="E45" i="12"/>
  <c r="E45" i="16" s="1"/>
  <c r="D45" i="12"/>
  <c r="D45" i="16" s="1"/>
  <c r="R44" i="12"/>
  <c r="R44" i="16" s="1"/>
  <c r="Q44" i="12"/>
  <c r="Q44" i="16" s="1"/>
  <c r="P44" i="12"/>
  <c r="P44" i="16" s="1"/>
  <c r="O44" i="12"/>
  <c r="O44" i="16" s="1"/>
  <c r="N44" i="12"/>
  <c r="N44" i="16" s="1"/>
  <c r="M44" i="12"/>
  <c r="M44" i="16" s="1"/>
  <c r="L44" i="12"/>
  <c r="L44" i="16" s="1"/>
  <c r="K44" i="12"/>
  <c r="K44" i="16" s="1"/>
  <c r="J44" i="12"/>
  <c r="J44" i="16" s="1"/>
  <c r="I44" i="12"/>
  <c r="I44" i="16" s="1"/>
  <c r="H44" i="12"/>
  <c r="H44" i="16" s="1"/>
  <c r="G44" i="12"/>
  <c r="G44" i="16" s="1"/>
  <c r="F44" i="12"/>
  <c r="F44" i="16" s="1"/>
  <c r="E44" i="12"/>
  <c r="E44" i="16" s="1"/>
  <c r="D44" i="12"/>
  <c r="D44" i="16" s="1"/>
  <c r="R43" i="12"/>
  <c r="R43" i="16" s="1"/>
  <c r="R69" i="16" s="1"/>
  <c r="Q43" i="12"/>
  <c r="Q43" i="16" s="1"/>
  <c r="Q69" i="16" s="1"/>
  <c r="P43" i="12"/>
  <c r="P43" i="16" s="1"/>
  <c r="P69" i="16" s="1"/>
  <c r="O43" i="12"/>
  <c r="O43" i="16" s="1"/>
  <c r="O69" i="16" s="1"/>
  <c r="N43" i="12"/>
  <c r="N43" i="16" s="1"/>
  <c r="N69" i="16" s="1"/>
  <c r="M43" i="12"/>
  <c r="M43" i="16" s="1"/>
  <c r="M69" i="16" s="1"/>
  <c r="F48" i="1" s="1"/>
  <c r="L43" i="12"/>
  <c r="L43" i="16" s="1"/>
  <c r="L69" i="16" s="1"/>
  <c r="K43" i="12"/>
  <c r="K43" i="16" s="1"/>
  <c r="K69" i="16" s="1"/>
  <c r="J43" i="12"/>
  <c r="J43" i="16" s="1"/>
  <c r="J69" i="16" s="1"/>
  <c r="E48" i="1" s="1"/>
  <c r="I43" i="12"/>
  <c r="I43" i="16" s="1"/>
  <c r="I69" i="16" s="1"/>
  <c r="H43" i="12"/>
  <c r="H43" i="16" s="1"/>
  <c r="H69" i="16" s="1"/>
  <c r="G43" i="12"/>
  <c r="G43" i="16" s="1"/>
  <c r="G69" i="16" s="1"/>
  <c r="F43" i="12"/>
  <c r="F43" i="16" s="1"/>
  <c r="F69" i="16" s="1"/>
  <c r="E43" i="12"/>
  <c r="E43" i="16" s="1"/>
  <c r="E69" i="16" s="1"/>
  <c r="D43" i="12"/>
  <c r="D43" i="16" s="1"/>
  <c r="D69" i="16" s="1"/>
  <c r="R42" i="12"/>
  <c r="R42" i="16" s="1"/>
  <c r="Q42" i="12"/>
  <c r="Q42" i="16" s="1"/>
  <c r="P42" i="12"/>
  <c r="P42" i="16" s="1"/>
  <c r="O42" i="12"/>
  <c r="O42" i="16" s="1"/>
  <c r="N42" i="12"/>
  <c r="N42" i="16" s="1"/>
  <c r="M42" i="12"/>
  <c r="M42" i="16" s="1"/>
  <c r="L42" i="12"/>
  <c r="L42" i="16" s="1"/>
  <c r="K42" i="12"/>
  <c r="K42" i="16" s="1"/>
  <c r="J42" i="12"/>
  <c r="J42" i="16" s="1"/>
  <c r="I42" i="12"/>
  <c r="I42" i="16" s="1"/>
  <c r="H42" i="12"/>
  <c r="H42" i="16" s="1"/>
  <c r="G42" i="12"/>
  <c r="G42" i="16" s="1"/>
  <c r="F42" i="12"/>
  <c r="F42" i="16" s="1"/>
  <c r="E42" i="12"/>
  <c r="E42" i="16" s="1"/>
  <c r="D42" i="12"/>
  <c r="D42" i="16" s="1"/>
  <c r="R41" i="12"/>
  <c r="R41" i="16" s="1"/>
  <c r="Q41" i="12"/>
  <c r="Q41" i="16" s="1"/>
  <c r="P41" i="12"/>
  <c r="P41" i="16" s="1"/>
  <c r="O41" i="12"/>
  <c r="O41" i="16" s="1"/>
  <c r="N41" i="12"/>
  <c r="N41" i="16" s="1"/>
  <c r="M41" i="12"/>
  <c r="M41" i="16" s="1"/>
  <c r="L41" i="12"/>
  <c r="L41" i="16" s="1"/>
  <c r="K41" i="12"/>
  <c r="K41" i="16" s="1"/>
  <c r="J41" i="12"/>
  <c r="J41" i="16" s="1"/>
  <c r="I41" i="12"/>
  <c r="I41" i="16" s="1"/>
  <c r="H41" i="12"/>
  <c r="H41" i="16" s="1"/>
  <c r="G41" i="12"/>
  <c r="G41" i="16" s="1"/>
  <c r="F41" i="12"/>
  <c r="F41" i="16" s="1"/>
  <c r="E41" i="12"/>
  <c r="E41" i="16" s="1"/>
  <c r="D41" i="12"/>
  <c r="D41" i="16" s="1"/>
  <c r="R40" i="12"/>
  <c r="R40" i="16" s="1"/>
  <c r="Q40" i="12"/>
  <c r="Q40" i="16" s="1"/>
  <c r="P40" i="12"/>
  <c r="P40" i="16" s="1"/>
  <c r="O40" i="12"/>
  <c r="O40" i="16" s="1"/>
  <c r="N40" i="12"/>
  <c r="N40" i="16" s="1"/>
  <c r="M40" i="12"/>
  <c r="M40" i="16" s="1"/>
  <c r="L40" i="12"/>
  <c r="L40" i="16" s="1"/>
  <c r="K40" i="12"/>
  <c r="K40" i="16" s="1"/>
  <c r="J40" i="12"/>
  <c r="J40" i="16" s="1"/>
  <c r="I40" i="12"/>
  <c r="I40" i="16" s="1"/>
  <c r="H40" i="12"/>
  <c r="H40" i="16" s="1"/>
  <c r="G40" i="12"/>
  <c r="G40" i="16" s="1"/>
  <c r="F40" i="12"/>
  <c r="F40" i="16" s="1"/>
  <c r="E40" i="12"/>
  <c r="E40" i="16" s="1"/>
  <c r="D40" i="12"/>
  <c r="D40" i="16" s="1"/>
  <c r="R39" i="12"/>
  <c r="R39" i="16" s="1"/>
  <c r="Q39" i="12"/>
  <c r="Q39" i="16" s="1"/>
  <c r="P39" i="12"/>
  <c r="P39" i="16" s="1"/>
  <c r="O39" i="12"/>
  <c r="O39" i="16" s="1"/>
  <c r="N39" i="12"/>
  <c r="N39" i="16" s="1"/>
  <c r="M39" i="12"/>
  <c r="M39" i="16" s="1"/>
  <c r="L39" i="12"/>
  <c r="L39" i="16" s="1"/>
  <c r="K39" i="12"/>
  <c r="K39" i="16" s="1"/>
  <c r="J39" i="12"/>
  <c r="J39" i="16" s="1"/>
  <c r="I39" i="12"/>
  <c r="I39" i="16" s="1"/>
  <c r="H39" i="12"/>
  <c r="H39" i="16" s="1"/>
  <c r="G39" i="12"/>
  <c r="G39" i="16" s="1"/>
  <c r="F39" i="12"/>
  <c r="F39" i="16" s="1"/>
  <c r="E39" i="12"/>
  <c r="E39" i="16" s="1"/>
  <c r="D39" i="12"/>
  <c r="D39" i="16" s="1"/>
  <c r="R38" i="12"/>
  <c r="R38" i="16" s="1"/>
  <c r="Q38" i="12"/>
  <c r="Q38" i="16" s="1"/>
  <c r="P38" i="12"/>
  <c r="P38" i="16" s="1"/>
  <c r="O38" i="12"/>
  <c r="O38" i="16" s="1"/>
  <c r="N38" i="12"/>
  <c r="N38" i="16" s="1"/>
  <c r="M38" i="12"/>
  <c r="M38" i="16" s="1"/>
  <c r="L38" i="12"/>
  <c r="L38" i="16" s="1"/>
  <c r="K38" i="12"/>
  <c r="K38" i="16" s="1"/>
  <c r="J38" i="12"/>
  <c r="J38" i="16" s="1"/>
  <c r="I38" i="12"/>
  <c r="I38" i="16" s="1"/>
  <c r="H38" i="12"/>
  <c r="H38" i="16" s="1"/>
  <c r="G38" i="12"/>
  <c r="G38" i="16" s="1"/>
  <c r="F38" i="12"/>
  <c r="F38" i="16" s="1"/>
  <c r="E38" i="12"/>
  <c r="E38" i="16" s="1"/>
  <c r="D38" i="12"/>
  <c r="D38" i="16" s="1"/>
  <c r="R37" i="12"/>
  <c r="R37" i="16" s="1"/>
  <c r="Q37" i="12"/>
  <c r="Q37" i="16" s="1"/>
  <c r="P37" i="12"/>
  <c r="P37" i="16" s="1"/>
  <c r="O37" i="12"/>
  <c r="O37" i="16" s="1"/>
  <c r="N37" i="12"/>
  <c r="N37" i="16" s="1"/>
  <c r="M37" i="12"/>
  <c r="M37" i="16" s="1"/>
  <c r="L37" i="12"/>
  <c r="L37" i="16" s="1"/>
  <c r="K37" i="12"/>
  <c r="K37" i="16" s="1"/>
  <c r="J37" i="12"/>
  <c r="J37" i="16" s="1"/>
  <c r="I37" i="12"/>
  <c r="I37" i="16" s="1"/>
  <c r="H37" i="12"/>
  <c r="H37" i="16" s="1"/>
  <c r="G37" i="12"/>
  <c r="G37" i="16" s="1"/>
  <c r="F37" i="12"/>
  <c r="F37" i="16" s="1"/>
  <c r="E37" i="12"/>
  <c r="E37" i="16" s="1"/>
  <c r="D37" i="12"/>
  <c r="D37" i="16" s="1"/>
  <c r="R36" i="12"/>
  <c r="R36" i="16" s="1"/>
  <c r="Q36" i="12"/>
  <c r="Q36" i="16" s="1"/>
  <c r="P36" i="12"/>
  <c r="P36" i="16" s="1"/>
  <c r="O36" i="12"/>
  <c r="O36" i="16" s="1"/>
  <c r="N36" i="12"/>
  <c r="N36" i="16" s="1"/>
  <c r="M36" i="12"/>
  <c r="M36" i="16" s="1"/>
  <c r="L36" i="12"/>
  <c r="L36" i="16" s="1"/>
  <c r="K36" i="12"/>
  <c r="K36" i="16" s="1"/>
  <c r="J36" i="12"/>
  <c r="J36" i="16" s="1"/>
  <c r="I36" i="12"/>
  <c r="I36" i="16" s="1"/>
  <c r="H36" i="12"/>
  <c r="H36" i="16" s="1"/>
  <c r="G36" i="12"/>
  <c r="G36" i="16" s="1"/>
  <c r="F36" i="12"/>
  <c r="F36" i="16" s="1"/>
  <c r="E36" i="12"/>
  <c r="E36" i="16" s="1"/>
  <c r="D36" i="12"/>
  <c r="D36" i="16" s="1"/>
  <c r="R35" i="12"/>
  <c r="R35" i="16" s="1"/>
  <c r="Q35" i="12"/>
  <c r="Q35" i="16" s="1"/>
  <c r="P35" i="12"/>
  <c r="P35" i="16" s="1"/>
  <c r="O35" i="12"/>
  <c r="O35" i="16" s="1"/>
  <c r="N35" i="12"/>
  <c r="N35" i="16" s="1"/>
  <c r="M35" i="12"/>
  <c r="M35" i="16" s="1"/>
  <c r="L35" i="12"/>
  <c r="L35" i="16" s="1"/>
  <c r="K35" i="12"/>
  <c r="K35" i="16" s="1"/>
  <c r="J35" i="12"/>
  <c r="J35" i="16" s="1"/>
  <c r="I35" i="12"/>
  <c r="I35" i="16" s="1"/>
  <c r="H35" i="12"/>
  <c r="H35" i="16" s="1"/>
  <c r="G35" i="12"/>
  <c r="G35" i="16" s="1"/>
  <c r="F35" i="12"/>
  <c r="F35" i="16" s="1"/>
  <c r="E35" i="12"/>
  <c r="E35" i="16" s="1"/>
  <c r="D35" i="12"/>
  <c r="D35" i="16" s="1"/>
  <c r="R34" i="12"/>
  <c r="R34" i="16" s="1"/>
  <c r="Q34" i="12"/>
  <c r="Q34" i="16" s="1"/>
  <c r="P34" i="12"/>
  <c r="P34" i="16" s="1"/>
  <c r="O34" i="12"/>
  <c r="O34" i="16" s="1"/>
  <c r="N34" i="12"/>
  <c r="N34" i="16" s="1"/>
  <c r="M34" i="12"/>
  <c r="M34" i="16" s="1"/>
  <c r="L34" i="12"/>
  <c r="L34" i="16" s="1"/>
  <c r="K34" i="12"/>
  <c r="K34" i="16" s="1"/>
  <c r="J34" i="12"/>
  <c r="J34" i="16" s="1"/>
  <c r="I34" i="12"/>
  <c r="I34" i="16" s="1"/>
  <c r="H34" i="12"/>
  <c r="H34" i="16" s="1"/>
  <c r="G34" i="12"/>
  <c r="G34" i="16" s="1"/>
  <c r="F34" i="12"/>
  <c r="F34" i="16" s="1"/>
  <c r="E34" i="12"/>
  <c r="E34" i="16" s="1"/>
  <c r="D34" i="12"/>
  <c r="D34" i="16" s="1"/>
  <c r="R33" i="12"/>
  <c r="R33" i="16" s="1"/>
  <c r="Q33" i="12"/>
  <c r="Q33" i="16" s="1"/>
  <c r="P33" i="12"/>
  <c r="P33" i="16" s="1"/>
  <c r="O33" i="12"/>
  <c r="O33" i="16" s="1"/>
  <c r="N33" i="12"/>
  <c r="N33" i="16" s="1"/>
  <c r="M33" i="12"/>
  <c r="M33" i="16" s="1"/>
  <c r="L33" i="12"/>
  <c r="L33" i="16" s="1"/>
  <c r="K33" i="12"/>
  <c r="K33" i="16" s="1"/>
  <c r="J33" i="12"/>
  <c r="J33" i="16" s="1"/>
  <c r="I33" i="12"/>
  <c r="I33" i="16" s="1"/>
  <c r="H33" i="12"/>
  <c r="H33" i="16" s="1"/>
  <c r="G33" i="12"/>
  <c r="G33" i="16" s="1"/>
  <c r="F33" i="12"/>
  <c r="F33" i="16" s="1"/>
  <c r="E33" i="12"/>
  <c r="E33" i="16" s="1"/>
  <c r="D33" i="12"/>
  <c r="D33" i="16" s="1"/>
  <c r="R32" i="12"/>
  <c r="R32" i="16" s="1"/>
  <c r="Q32" i="12"/>
  <c r="Q32" i="16" s="1"/>
  <c r="P32" i="12"/>
  <c r="P32" i="16" s="1"/>
  <c r="O32" i="12"/>
  <c r="O32" i="16" s="1"/>
  <c r="N32" i="12"/>
  <c r="N32" i="16" s="1"/>
  <c r="M32" i="12"/>
  <c r="M32" i="16" s="1"/>
  <c r="L32" i="12"/>
  <c r="L32" i="16" s="1"/>
  <c r="K32" i="12"/>
  <c r="K32" i="16" s="1"/>
  <c r="J32" i="12"/>
  <c r="J32" i="16" s="1"/>
  <c r="I32" i="12"/>
  <c r="I32" i="16" s="1"/>
  <c r="H32" i="12"/>
  <c r="H32" i="16" s="1"/>
  <c r="G32" i="12"/>
  <c r="G32" i="16" s="1"/>
  <c r="F32" i="12"/>
  <c r="F32" i="16" s="1"/>
  <c r="E32" i="12"/>
  <c r="E32" i="16" s="1"/>
  <c r="D32" i="12"/>
  <c r="D32" i="16" s="1"/>
  <c r="R31" i="12"/>
  <c r="R31" i="16" s="1"/>
  <c r="Q31" i="12"/>
  <c r="Q31" i="16" s="1"/>
  <c r="P31" i="12"/>
  <c r="P31" i="16" s="1"/>
  <c r="O31" i="12"/>
  <c r="O31" i="16" s="1"/>
  <c r="N31" i="12"/>
  <c r="N31" i="16" s="1"/>
  <c r="M31" i="12"/>
  <c r="M31" i="16" s="1"/>
  <c r="L31" i="12"/>
  <c r="L31" i="16" s="1"/>
  <c r="K31" i="12"/>
  <c r="K31" i="16" s="1"/>
  <c r="J31" i="12"/>
  <c r="J31" i="16" s="1"/>
  <c r="I31" i="12"/>
  <c r="I31" i="16" s="1"/>
  <c r="H31" i="12"/>
  <c r="H31" i="16" s="1"/>
  <c r="G31" i="12"/>
  <c r="G31" i="16" s="1"/>
  <c r="F31" i="12"/>
  <c r="F31" i="16" s="1"/>
  <c r="E31" i="12"/>
  <c r="E31" i="16" s="1"/>
  <c r="D31" i="12"/>
  <c r="D31" i="16" s="1"/>
  <c r="R30" i="12"/>
  <c r="R30" i="16" s="1"/>
  <c r="Q30" i="12"/>
  <c r="Q30" i="16" s="1"/>
  <c r="P30" i="12"/>
  <c r="P30" i="16" s="1"/>
  <c r="O30" i="12"/>
  <c r="O30" i="16" s="1"/>
  <c r="N30" i="12"/>
  <c r="N30" i="16" s="1"/>
  <c r="M30" i="12"/>
  <c r="M30" i="16" s="1"/>
  <c r="L30" i="12"/>
  <c r="L30" i="16" s="1"/>
  <c r="K30" i="12"/>
  <c r="K30" i="16" s="1"/>
  <c r="J30" i="12"/>
  <c r="J30" i="16" s="1"/>
  <c r="I30" i="12"/>
  <c r="I30" i="16" s="1"/>
  <c r="H30" i="12"/>
  <c r="H30" i="16" s="1"/>
  <c r="G30" i="12"/>
  <c r="G30" i="16" s="1"/>
  <c r="F30" i="12"/>
  <c r="F30" i="16" s="1"/>
  <c r="E30" i="12"/>
  <c r="E30" i="16" s="1"/>
  <c r="D30" i="12"/>
  <c r="D30" i="16" s="1"/>
  <c r="R29" i="12"/>
  <c r="R29" i="16" s="1"/>
  <c r="Q29" i="12"/>
  <c r="Q29" i="16" s="1"/>
  <c r="P29" i="12"/>
  <c r="P29" i="16" s="1"/>
  <c r="O29" i="12"/>
  <c r="O29" i="16" s="1"/>
  <c r="N29" i="12"/>
  <c r="N29" i="16" s="1"/>
  <c r="M29" i="12"/>
  <c r="M29" i="16" s="1"/>
  <c r="L29" i="12"/>
  <c r="L29" i="16" s="1"/>
  <c r="K29" i="12"/>
  <c r="K29" i="16" s="1"/>
  <c r="J29" i="12"/>
  <c r="J29" i="16" s="1"/>
  <c r="I29" i="12"/>
  <c r="I29" i="16" s="1"/>
  <c r="H29" i="12"/>
  <c r="H29" i="16" s="1"/>
  <c r="G29" i="12"/>
  <c r="G29" i="16" s="1"/>
  <c r="F29" i="12"/>
  <c r="F29" i="16" s="1"/>
  <c r="E29" i="12"/>
  <c r="E29" i="16" s="1"/>
  <c r="D29" i="12"/>
  <c r="D29" i="16" s="1"/>
  <c r="R28" i="12"/>
  <c r="R28" i="16" s="1"/>
  <c r="Q28" i="12"/>
  <c r="Q28" i="16" s="1"/>
  <c r="P28" i="12"/>
  <c r="P28" i="16" s="1"/>
  <c r="O28" i="12"/>
  <c r="O28" i="16" s="1"/>
  <c r="N28" i="12"/>
  <c r="N28" i="16" s="1"/>
  <c r="M28" i="12"/>
  <c r="M28" i="16" s="1"/>
  <c r="L28" i="12"/>
  <c r="L28" i="16" s="1"/>
  <c r="K28" i="12"/>
  <c r="K28" i="16" s="1"/>
  <c r="J28" i="12"/>
  <c r="J28" i="16" s="1"/>
  <c r="I28" i="12"/>
  <c r="I28" i="16" s="1"/>
  <c r="H28" i="12"/>
  <c r="H28" i="16" s="1"/>
  <c r="G28" i="12"/>
  <c r="G28" i="16" s="1"/>
  <c r="F28" i="12"/>
  <c r="F28" i="16" s="1"/>
  <c r="E28" i="12"/>
  <c r="E28" i="16" s="1"/>
  <c r="D28" i="12"/>
  <c r="D28" i="16" s="1"/>
  <c r="R27" i="12"/>
  <c r="R27" i="16" s="1"/>
  <c r="Q27" i="12"/>
  <c r="Q27" i="16" s="1"/>
  <c r="P27" i="12"/>
  <c r="P27" i="16" s="1"/>
  <c r="O27" i="12"/>
  <c r="O27" i="16" s="1"/>
  <c r="N27" i="12"/>
  <c r="N27" i="16" s="1"/>
  <c r="M27" i="12"/>
  <c r="M27" i="16" s="1"/>
  <c r="L27" i="12"/>
  <c r="L27" i="16" s="1"/>
  <c r="K27" i="12"/>
  <c r="K27" i="16" s="1"/>
  <c r="J27" i="12"/>
  <c r="J27" i="16" s="1"/>
  <c r="I27" i="12"/>
  <c r="I27" i="16" s="1"/>
  <c r="H27" i="12"/>
  <c r="H27" i="16" s="1"/>
  <c r="G27" i="12"/>
  <c r="G27" i="16" s="1"/>
  <c r="F27" i="12"/>
  <c r="F27" i="16" s="1"/>
  <c r="E27" i="12"/>
  <c r="E27" i="16" s="1"/>
  <c r="D27" i="12"/>
  <c r="D27" i="16" s="1"/>
  <c r="R26" i="12"/>
  <c r="R26" i="16" s="1"/>
  <c r="Q26" i="12"/>
  <c r="Q26" i="16" s="1"/>
  <c r="P26" i="12"/>
  <c r="P26" i="16" s="1"/>
  <c r="O26" i="12"/>
  <c r="O26" i="16" s="1"/>
  <c r="N26" i="12"/>
  <c r="N26" i="16" s="1"/>
  <c r="M26" i="12"/>
  <c r="M26" i="16" s="1"/>
  <c r="L26" i="12"/>
  <c r="L26" i="16" s="1"/>
  <c r="K26" i="12"/>
  <c r="K26" i="16" s="1"/>
  <c r="J26" i="12"/>
  <c r="J26" i="16" s="1"/>
  <c r="I26" i="12"/>
  <c r="I26" i="16" s="1"/>
  <c r="H26" i="12"/>
  <c r="H26" i="16" s="1"/>
  <c r="G26" i="12"/>
  <c r="G26" i="16" s="1"/>
  <c r="F26" i="12"/>
  <c r="F26" i="16" s="1"/>
  <c r="E26" i="12"/>
  <c r="E26" i="16" s="1"/>
  <c r="D26" i="12"/>
  <c r="D26" i="16" s="1"/>
  <c r="R25" i="12"/>
  <c r="R25" i="16" s="1"/>
  <c r="R72" i="16" s="1"/>
  <c r="Q25" i="12"/>
  <c r="Q25" i="16" s="1"/>
  <c r="Q72" i="16" s="1"/>
  <c r="P25" i="12"/>
  <c r="P25" i="16" s="1"/>
  <c r="P72" i="16" s="1"/>
  <c r="O25" i="12"/>
  <c r="O25" i="16" s="1"/>
  <c r="O72" i="16" s="1"/>
  <c r="N25" i="12"/>
  <c r="N25" i="16" s="1"/>
  <c r="N72" i="16" s="1"/>
  <c r="M25" i="12"/>
  <c r="M25" i="16" s="1"/>
  <c r="M72" i="16" s="1"/>
  <c r="L25" i="12"/>
  <c r="L25" i="16" s="1"/>
  <c r="L72" i="16" s="1"/>
  <c r="K25" i="12"/>
  <c r="K25" i="16" s="1"/>
  <c r="K72" i="16" s="1"/>
  <c r="J25" i="12"/>
  <c r="J25" i="16" s="1"/>
  <c r="J72" i="16" s="1"/>
  <c r="I25" i="12"/>
  <c r="I25" i="16" s="1"/>
  <c r="I72" i="16" s="1"/>
  <c r="H25" i="12"/>
  <c r="H25" i="16" s="1"/>
  <c r="H72" i="16" s="1"/>
  <c r="G25" i="12"/>
  <c r="G25" i="16" s="1"/>
  <c r="G72" i="16" s="1"/>
  <c r="F25" i="12"/>
  <c r="E25" i="12"/>
  <c r="D25" i="12"/>
  <c r="R24" i="12"/>
  <c r="R24" i="16" s="1"/>
  <c r="Q24" i="12"/>
  <c r="Q24" i="16" s="1"/>
  <c r="P24" i="12"/>
  <c r="P24" i="16" s="1"/>
  <c r="O24" i="12"/>
  <c r="O24" i="16" s="1"/>
  <c r="N24" i="12"/>
  <c r="N24" i="16" s="1"/>
  <c r="M24" i="12"/>
  <c r="M24" i="16" s="1"/>
  <c r="L24" i="12"/>
  <c r="L24" i="16" s="1"/>
  <c r="K24" i="12"/>
  <c r="K24" i="16" s="1"/>
  <c r="J24" i="12"/>
  <c r="J24" i="16" s="1"/>
  <c r="I24" i="12"/>
  <c r="I24" i="16" s="1"/>
  <c r="H24" i="12"/>
  <c r="H24" i="16" s="1"/>
  <c r="G24" i="12"/>
  <c r="G24" i="16" s="1"/>
  <c r="F24" i="12"/>
  <c r="F24" i="16" s="1"/>
  <c r="E24" i="12"/>
  <c r="E24" i="16" s="1"/>
  <c r="D24" i="12"/>
  <c r="D24" i="16" s="1"/>
  <c r="R23" i="12"/>
  <c r="R23" i="16" s="1"/>
  <c r="R70" i="16" s="1"/>
  <c r="Q23" i="12"/>
  <c r="Q23" i="16" s="1"/>
  <c r="Q70" i="16" s="1"/>
  <c r="P23" i="12"/>
  <c r="P23" i="16" s="1"/>
  <c r="P70" i="16" s="1"/>
  <c r="O23" i="12"/>
  <c r="O23" i="16" s="1"/>
  <c r="N23" i="12"/>
  <c r="N23" i="16" s="1"/>
  <c r="N70" i="16" s="1"/>
  <c r="M23" i="12"/>
  <c r="M23" i="16" s="1"/>
  <c r="M70" i="16" s="1"/>
  <c r="L23" i="12"/>
  <c r="L23" i="16" s="1"/>
  <c r="L70" i="16" s="1"/>
  <c r="K23" i="12"/>
  <c r="K23" i="16" s="1"/>
  <c r="J23" i="12"/>
  <c r="J23" i="16" s="1"/>
  <c r="J70" i="16" s="1"/>
  <c r="I23" i="12"/>
  <c r="I23" i="16" s="1"/>
  <c r="I70" i="16" s="1"/>
  <c r="H23" i="12"/>
  <c r="H23" i="16" s="1"/>
  <c r="H70" i="16" s="1"/>
  <c r="G23" i="12"/>
  <c r="G23" i="16" s="1"/>
  <c r="G70" i="16" s="1"/>
  <c r="F23" i="12"/>
  <c r="E23" i="12"/>
  <c r="D23" i="12"/>
  <c r="R22" i="12"/>
  <c r="R22" i="16" s="1"/>
  <c r="Q22" i="12"/>
  <c r="Q22" i="16" s="1"/>
  <c r="P22" i="12"/>
  <c r="P22" i="16" s="1"/>
  <c r="O22" i="12"/>
  <c r="O22" i="16" s="1"/>
  <c r="N22" i="12"/>
  <c r="N22" i="16" s="1"/>
  <c r="M22" i="12"/>
  <c r="M22" i="16" s="1"/>
  <c r="L22" i="12"/>
  <c r="L22" i="16" s="1"/>
  <c r="K22" i="12"/>
  <c r="K22" i="16" s="1"/>
  <c r="J22" i="12"/>
  <c r="J22" i="16" s="1"/>
  <c r="I22" i="12"/>
  <c r="I22" i="16" s="1"/>
  <c r="H22" i="12"/>
  <c r="H22" i="16" s="1"/>
  <c r="G22" i="12"/>
  <c r="G22" i="16" s="1"/>
  <c r="F22" i="12"/>
  <c r="F22" i="16" s="1"/>
  <c r="E22" i="12"/>
  <c r="E22" i="16" s="1"/>
  <c r="D22" i="12"/>
  <c r="D22" i="16" s="1"/>
  <c r="R21" i="12"/>
  <c r="R21" i="16" s="1"/>
  <c r="Q21" i="12"/>
  <c r="Q21" i="16" s="1"/>
  <c r="P21" i="12"/>
  <c r="P21" i="16" s="1"/>
  <c r="O21" i="12"/>
  <c r="O21" i="16" s="1"/>
  <c r="N21" i="12"/>
  <c r="N21" i="16" s="1"/>
  <c r="M21" i="12"/>
  <c r="M21" i="16" s="1"/>
  <c r="L21" i="12"/>
  <c r="L21" i="16" s="1"/>
  <c r="K21" i="12"/>
  <c r="K21" i="16" s="1"/>
  <c r="J21" i="12"/>
  <c r="J21" i="16" s="1"/>
  <c r="I21" i="12"/>
  <c r="I21" i="16" s="1"/>
  <c r="H21" i="12"/>
  <c r="H21" i="16" s="1"/>
  <c r="G21" i="12"/>
  <c r="G21" i="16" s="1"/>
  <c r="F21" i="12"/>
  <c r="F21" i="16" s="1"/>
  <c r="E21" i="12"/>
  <c r="E21" i="16" s="1"/>
  <c r="D21" i="12"/>
  <c r="D21" i="16" s="1"/>
  <c r="R20" i="12"/>
  <c r="R20" i="16" s="1"/>
  <c r="Q20" i="12"/>
  <c r="Q20" i="16" s="1"/>
  <c r="P20" i="12"/>
  <c r="P20" i="16" s="1"/>
  <c r="O20" i="12"/>
  <c r="O20" i="16" s="1"/>
  <c r="N20" i="12"/>
  <c r="N20" i="16" s="1"/>
  <c r="M20" i="12"/>
  <c r="M20" i="16" s="1"/>
  <c r="L20" i="12"/>
  <c r="L20" i="16" s="1"/>
  <c r="K20" i="12"/>
  <c r="K20" i="16" s="1"/>
  <c r="J20" i="12"/>
  <c r="J20" i="16" s="1"/>
  <c r="I20" i="12"/>
  <c r="I20" i="16" s="1"/>
  <c r="H20" i="12"/>
  <c r="H20" i="16" s="1"/>
  <c r="G20" i="12"/>
  <c r="G20" i="16" s="1"/>
  <c r="F20" i="12"/>
  <c r="F20" i="16" s="1"/>
  <c r="E20" i="12"/>
  <c r="E20" i="16" s="1"/>
  <c r="D20" i="12"/>
  <c r="D20" i="16" s="1"/>
  <c r="R19" i="12"/>
  <c r="R19" i="16" s="1"/>
  <c r="Q19" i="12"/>
  <c r="Q19" i="16" s="1"/>
  <c r="P19" i="12"/>
  <c r="P19" i="16" s="1"/>
  <c r="O19" i="12"/>
  <c r="O19" i="16" s="1"/>
  <c r="N19" i="12"/>
  <c r="N19" i="16" s="1"/>
  <c r="M19" i="12"/>
  <c r="M19" i="16" s="1"/>
  <c r="L19" i="12"/>
  <c r="L19" i="16" s="1"/>
  <c r="K19" i="12"/>
  <c r="K19" i="16" s="1"/>
  <c r="J19" i="12"/>
  <c r="J19" i="16" s="1"/>
  <c r="I19" i="12"/>
  <c r="I19" i="16" s="1"/>
  <c r="H19" i="12"/>
  <c r="H19" i="16" s="1"/>
  <c r="G19" i="12"/>
  <c r="G19" i="16" s="1"/>
  <c r="F19" i="12"/>
  <c r="F19" i="16" s="1"/>
  <c r="E19" i="12"/>
  <c r="E19" i="16" s="1"/>
  <c r="D19" i="12"/>
  <c r="D19" i="16" s="1"/>
  <c r="R18" i="12"/>
  <c r="R18" i="16" s="1"/>
  <c r="Q18" i="12"/>
  <c r="Q18" i="16" s="1"/>
  <c r="P18" i="12"/>
  <c r="P18" i="16" s="1"/>
  <c r="O18" i="12"/>
  <c r="O18" i="16" s="1"/>
  <c r="N18" i="12"/>
  <c r="N18" i="16" s="1"/>
  <c r="M18" i="12"/>
  <c r="M18" i="16" s="1"/>
  <c r="L18" i="12"/>
  <c r="L18" i="16" s="1"/>
  <c r="K18" i="12"/>
  <c r="K18" i="16" s="1"/>
  <c r="J18" i="12"/>
  <c r="J18" i="16" s="1"/>
  <c r="I18" i="12"/>
  <c r="I18" i="16" s="1"/>
  <c r="H18" i="12"/>
  <c r="H18" i="16" s="1"/>
  <c r="G18" i="12"/>
  <c r="G18" i="16" s="1"/>
  <c r="F18" i="12"/>
  <c r="F18" i="16" s="1"/>
  <c r="E18" i="12"/>
  <c r="E18" i="16" s="1"/>
  <c r="D18" i="12"/>
  <c r="D18" i="16" s="1"/>
  <c r="R17" i="12"/>
  <c r="R17" i="16" s="1"/>
  <c r="Q17" i="12"/>
  <c r="Q17" i="16" s="1"/>
  <c r="P17" i="12"/>
  <c r="P17" i="16" s="1"/>
  <c r="O17" i="12"/>
  <c r="O17" i="16" s="1"/>
  <c r="N17" i="12"/>
  <c r="N17" i="16" s="1"/>
  <c r="M17" i="12"/>
  <c r="M17" i="16" s="1"/>
  <c r="L17" i="12"/>
  <c r="L17" i="16" s="1"/>
  <c r="K17" i="12"/>
  <c r="K17" i="16" s="1"/>
  <c r="J17" i="12"/>
  <c r="J17" i="16" s="1"/>
  <c r="I17" i="12"/>
  <c r="I17" i="16" s="1"/>
  <c r="H17" i="12"/>
  <c r="H17" i="16" s="1"/>
  <c r="G17" i="12"/>
  <c r="G17" i="16" s="1"/>
  <c r="F17" i="12"/>
  <c r="F17" i="16" s="1"/>
  <c r="E17" i="12"/>
  <c r="E17" i="16" s="1"/>
  <c r="D17" i="12"/>
  <c r="D17" i="16" s="1"/>
  <c r="R16" i="12"/>
  <c r="R16" i="16" s="1"/>
  <c r="Q16" i="12"/>
  <c r="Q16" i="16" s="1"/>
  <c r="P16" i="12"/>
  <c r="P16" i="16" s="1"/>
  <c r="O16" i="12"/>
  <c r="O16" i="16" s="1"/>
  <c r="N16" i="12"/>
  <c r="N16" i="16" s="1"/>
  <c r="M16" i="12"/>
  <c r="M16" i="16" s="1"/>
  <c r="L16" i="12"/>
  <c r="L16" i="16" s="1"/>
  <c r="K16" i="12"/>
  <c r="K16" i="16" s="1"/>
  <c r="J16" i="12"/>
  <c r="J16" i="16" s="1"/>
  <c r="I16" i="12"/>
  <c r="I16" i="16" s="1"/>
  <c r="H16" i="12"/>
  <c r="H16" i="16" s="1"/>
  <c r="G16" i="12"/>
  <c r="G16" i="16" s="1"/>
  <c r="F16" i="12"/>
  <c r="F16" i="16" s="1"/>
  <c r="E16" i="12"/>
  <c r="E16" i="16" s="1"/>
  <c r="D16" i="12"/>
  <c r="D16" i="16" s="1"/>
  <c r="R15" i="12"/>
  <c r="R15" i="16" s="1"/>
  <c r="Q15" i="12"/>
  <c r="Q15" i="16" s="1"/>
  <c r="P15" i="12"/>
  <c r="P15" i="16" s="1"/>
  <c r="O15" i="12"/>
  <c r="O15" i="16" s="1"/>
  <c r="N15" i="12"/>
  <c r="N15" i="16" s="1"/>
  <c r="M15" i="12"/>
  <c r="M15" i="16" s="1"/>
  <c r="L15" i="12"/>
  <c r="L15" i="16" s="1"/>
  <c r="K15" i="12"/>
  <c r="K15" i="16" s="1"/>
  <c r="J15" i="12"/>
  <c r="J15" i="16" s="1"/>
  <c r="I15" i="12"/>
  <c r="I15" i="16" s="1"/>
  <c r="H15" i="12"/>
  <c r="H15" i="16" s="1"/>
  <c r="G15" i="12"/>
  <c r="G15" i="16" s="1"/>
  <c r="F15" i="12"/>
  <c r="F15" i="16" s="1"/>
  <c r="E15" i="12"/>
  <c r="E15" i="16" s="1"/>
  <c r="D15" i="12"/>
  <c r="D15" i="16" s="1"/>
  <c r="R14" i="12"/>
  <c r="R14" i="16" s="1"/>
  <c r="Q14" i="12"/>
  <c r="Q14" i="16" s="1"/>
  <c r="P14" i="12"/>
  <c r="P14" i="16" s="1"/>
  <c r="O14" i="12"/>
  <c r="O14" i="16" s="1"/>
  <c r="N14" i="12"/>
  <c r="N14" i="16" s="1"/>
  <c r="M14" i="12"/>
  <c r="M14" i="16" s="1"/>
  <c r="L14" i="12"/>
  <c r="L14" i="16" s="1"/>
  <c r="K14" i="12"/>
  <c r="K14" i="16" s="1"/>
  <c r="J14" i="12"/>
  <c r="J14" i="16" s="1"/>
  <c r="I14" i="12"/>
  <c r="I14" i="16" s="1"/>
  <c r="H14" i="12"/>
  <c r="H14" i="16" s="1"/>
  <c r="G14" i="12"/>
  <c r="G14" i="16" s="1"/>
  <c r="F14" i="12"/>
  <c r="F14" i="16" s="1"/>
  <c r="E14" i="12"/>
  <c r="E14" i="16" s="1"/>
  <c r="D14" i="12"/>
  <c r="D14" i="16" s="1"/>
  <c r="R13" i="12"/>
  <c r="R13" i="16" s="1"/>
  <c r="Q13" i="12"/>
  <c r="Q13" i="16" s="1"/>
  <c r="P13" i="12"/>
  <c r="P13" i="16" s="1"/>
  <c r="O13" i="12"/>
  <c r="O13" i="16" s="1"/>
  <c r="N13" i="12"/>
  <c r="N13" i="16" s="1"/>
  <c r="M13" i="12"/>
  <c r="M13" i="16" s="1"/>
  <c r="L13" i="12"/>
  <c r="L13" i="16" s="1"/>
  <c r="K13" i="12"/>
  <c r="K13" i="16" s="1"/>
  <c r="J13" i="12"/>
  <c r="J13" i="16" s="1"/>
  <c r="I13" i="12"/>
  <c r="I13" i="16" s="1"/>
  <c r="H13" i="12"/>
  <c r="H13" i="16" s="1"/>
  <c r="G13" i="12"/>
  <c r="G13" i="16" s="1"/>
  <c r="F13" i="12"/>
  <c r="F13" i="16" s="1"/>
  <c r="E13" i="12"/>
  <c r="E13" i="16" s="1"/>
  <c r="D13" i="12"/>
  <c r="D13" i="16" s="1"/>
  <c r="R12" i="12"/>
  <c r="R12" i="16" s="1"/>
  <c r="Q12" i="12"/>
  <c r="Q12" i="16" s="1"/>
  <c r="P12" i="12"/>
  <c r="P12" i="16" s="1"/>
  <c r="O12" i="12"/>
  <c r="O12" i="16" s="1"/>
  <c r="N12" i="12"/>
  <c r="N12" i="16" s="1"/>
  <c r="M12" i="12"/>
  <c r="M12" i="16" s="1"/>
  <c r="L12" i="12"/>
  <c r="L12" i="16" s="1"/>
  <c r="K12" i="12"/>
  <c r="K12" i="16" s="1"/>
  <c r="J12" i="12"/>
  <c r="J12" i="16" s="1"/>
  <c r="I12" i="12"/>
  <c r="I12" i="16" s="1"/>
  <c r="H12" i="12"/>
  <c r="H12" i="16" s="1"/>
  <c r="G12" i="12"/>
  <c r="G12" i="16" s="1"/>
  <c r="F12" i="12"/>
  <c r="F12" i="16" s="1"/>
  <c r="E12" i="12"/>
  <c r="E12" i="16" s="1"/>
  <c r="D12" i="12"/>
  <c r="D12" i="16" s="1"/>
  <c r="R11" i="12"/>
  <c r="R11" i="16" s="1"/>
  <c r="Q11" i="12"/>
  <c r="Q11" i="16" s="1"/>
  <c r="P11" i="12"/>
  <c r="P11" i="16" s="1"/>
  <c r="O11" i="12"/>
  <c r="O11" i="16" s="1"/>
  <c r="N11" i="12"/>
  <c r="N11" i="16" s="1"/>
  <c r="M11" i="12"/>
  <c r="M11" i="16" s="1"/>
  <c r="L11" i="12"/>
  <c r="L11" i="16" s="1"/>
  <c r="K11" i="12"/>
  <c r="K11" i="16" s="1"/>
  <c r="J11" i="12"/>
  <c r="J11" i="16" s="1"/>
  <c r="I11" i="12"/>
  <c r="I11" i="16" s="1"/>
  <c r="H11" i="12"/>
  <c r="H11" i="16" s="1"/>
  <c r="G11" i="12"/>
  <c r="G11" i="16" s="1"/>
  <c r="F11" i="12"/>
  <c r="F11" i="16" s="1"/>
  <c r="E11" i="12"/>
  <c r="E11" i="16" s="1"/>
  <c r="D11" i="12"/>
  <c r="D11" i="16" s="1"/>
  <c r="R10" i="12"/>
  <c r="R10" i="16" s="1"/>
  <c r="Q10" i="12"/>
  <c r="Q10" i="16" s="1"/>
  <c r="P10" i="12"/>
  <c r="P10" i="16" s="1"/>
  <c r="O10" i="12"/>
  <c r="O10" i="16" s="1"/>
  <c r="N10" i="12"/>
  <c r="N10" i="16" s="1"/>
  <c r="M10" i="12"/>
  <c r="M10" i="16" s="1"/>
  <c r="L10" i="12"/>
  <c r="L10" i="16" s="1"/>
  <c r="K10" i="12"/>
  <c r="K10" i="16" s="1"/>
  <c r="J10" i="12"/>
  <c r="J10" i="16" s="1"/>
  <c r="I10" i="12"/>
  <c r="I10" i="16" s="1"/>
  <c r="H10" i="12"/>
  <c r="H10" i="16" s="1"/>
  <c r="G10" i="12"/>
  <c r="G10" i="16" s="1"/>
  <c r="F10" i="12"/>
  <c r="F10" i="16" s="1"/>
  <c r="E10" i="12"/>
  <c r="E10" i="16" s="1"/>
  <c r="D10" i="12"/>
  <c r="D10" i="16" s="1"/>
  <c r="R9" i="12"/>
  <c r="R9" i="16" s="1"/>
  <c r="Q9" i="12"/>
  <c r="Q9" i="16" s="1"/>
  <c r="P9" i="12"/>
  <c r="P9" i="16" s="1"/>
  <c r="O9" i="12"/>
  <c r="O9" i="16" s="1"/>
  <c r="N9" i="12"/>
  <c r="N9" i="16" s="1"/>
  <c r="M9" i="12"/>
  <c r="M9" i="16" s="1"/>
  <c r="L9" i="12"/>
  <c r="L9" i="16" s="1"/>
  <c r="K9" i="12"/>
  <c r="K9" i="16" s="1"/>
  <c r="J9" i="12"/>
  <c r="J9" i="16" s="1"/>
  <c r="I9" i="12"/>
  <c r="I9" i="16" s="1"/>
  <c r="H9" i="12"/>
  <c r="H9" i="16" s="1"/>
  <c r="G9" i="12"/>
  <c r="G9" i="16" s="1"/>
  <c r="F9" i="12"/>
  <c r="F9" i="16" s="1"/>
  <c r="E9" i="12"/>
  <c r="E9" i="16" s="1"/>
  <c r="D9" i="12"/>
  <c r="D9" i="16" s="1"/>
  <c r="R8" i="12"/>
  <c r="R8" i="16" s="1"/>
  <c r="Q8" i="12"/>
  <c r="Q8" i="16" s="1"/>
  <c r="P8" i="12"/>
  <c r="O8" i="12"/>
  <c r="O8" i="16" s="1"/>
  <c r="N8" i="12"/>
  <c r="N8" i="16" s="1"/>
  <c r="M8" i="12"/>
  <c r="M8" i="16" s="1"/>
  <c r="L8" i="12"/>
  <c r="L8" i="16" s="1"/>
  <c r="K8" i="12"/>
  <c r="K8" i="16" s="1"/>
  <c r="J8" i="12"/>
  <c r="J8" i="16" s="1"/>
  <c r="I8" i="12"/>
  <c r="H8" i="12"/>
  <c r="H8" i="16" s="1"/>
  <c r="G8" i="12"/>
  <c r="G8" i="16" s="1"/>
  <c r="F8" i="12"/>
  <c r="F8" i="16" s="1"/>
  <c r="E8" i="12"/>
  <c r="E8" i="16" s="1"/>
  <c r="D8" i="12"/>
  <c r="D8" i="16" s="1"/>
  <c r="R7" i="12"/>
  <c r="R7" i="16" s="1"/>
  <c r="Q7" i="12"/>
  <c r="Q7" i="16" s="1"/>
  <c r="P7" i="12"/>
  <c r="P7" i="16" s="1"/>
  <c r="O7" i="12"/>
  <c r="N7" i="12"/>
  <c r="N7" i="16" s="1"/>
  <c r="M7" i="12"/>
  <c r="M7" i="16" s="1"/>
  <c r="L7" i="12"/>
  <c r="L7" i="16" s="1"/>
  <c r="K7" i="12"/>
  <c r="J7" i="12"/>
  <c r="I7" i="12"/>
  <c r="I7" i="16" s="1"/>
  <c r="H7" i="12"/>
  <c r="H7" i="16" s="1"/>
  <c r="G7" i="12"/>
  <c r="G7" i="16" s="1"/>
  <c r="F7" i="12"/>
  <c r="E7" i="12"/>
  <c r="E7" i="16" s="1"/>
  <c r="D7" i="12"/>
  <c r="D7" i="16" s="1"/>
  <c r="C64" i="12"/>
  <c r="B64" i="12"/>
  <c r="A64" i="12"/>
  <c r="C63" i="12"/>
  <c r="B63" i="12"/>
  <c r="A63" i="12"/>
  <c r="C62" i="12"/>
  <c r="B62" i="12"/>
  <c r="A62" i="12"/>
  <c r="C61" i="12"/>
  <c r="B61" i="12"/>
  <c r="A61" i="12"/>
  <c r="C60" i="12"/>
  <c r="B60" i="12"/>
  <c r="A60" i="12"/>
  <c r="C59" i="12"/>
  <c r="B59" i="12"/>
  <c r="A59" i="12"/>
  <c r="C58" i="12"/>
  <c r="B58" i="12"/>
  <c r="A58" i="12"/>
  <c r="C57" i="12"/>
  <c r="B57" i="12"/>
  <c r="A57" i="12"/>
  <c r="C56" i="12"/>
  <c r="B56" i="12"/>
  <c r="A56" i="12"/>
  <c r="C55" i="12"/>
  <c r="B55" i="12"/>
  <c r="A55" i="12"/>
  <c r="C54" i="12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B49" i="12"/>
  <c r="A49" i="12"/>
  <c r="C48" i="12"/>
  <c r="B48" i="12"/>
  <c r="A48" i="12"/>
  <c r="C47" i="12"/>
  <c r="B47" i="12"/>
  <c r="A47" i="12"/>
  <c r="C46" i="12"/>
  <c r="B46" i="12"/>
  <c r="A46" i="12"/>
  <c r="C45" i="12"/>
  <c r="B45" i="12"/>
  <c r="A45" i="12"/>
  <c r="C44" i="12"/>
  <c r="B44" i="12"/>
  <c r="A44" i="12"/>
  <c r="C43" i="12"/>
  <c r="B43" i="12"/>
  <c r="A43" i="12"/>
  <c r="C42" i="12"/>
  <c r="B42" i="12"/>
  <c r="A42" i="12"/>
  <c r="C41" i="12"/>
  <c r="B41" i="12"/>
  <c r="A41" i="12"/>
  <c r="C40" i="12"/>
  <c r="B40" i="12"/>
  <c r="A40" i="12"/>
  <c r="C39" i="12"/>
  <c r="B39" i="12"/>
  <c r="A39" i="12"/>
  <c r="C38" i="12"/>
  <c r="B38" i="12"/>
  <c r="A38" i="12"/>
  <c r="C37" i="12"/>
  <c r="B37" i="12"/>
  <c r="A37" i="12"/>
  <c r="C36" i="12"/>
  <c r="B36" i="12"/>
  <c r="A36" i="12"/>
  <c r="C35" i="12"/>
  <c r="B35" i="12"/>
  <c r="A35" i="12"/>
  <c r="C34" i="12"/>
  <c r="B34" i="12"/>
  <c r="A34" i="12"/>
  <c r="C33" i="12"/>
  <c r="B33" i="12"/>
  <c r="A33" i="12"/>
  <c r="C32" i="12"/>
  <c r="B32" i="12"/>
  <c r="A32" i="12"/>
  <c r="C31" i="12"/>
  <c r="B31" i="12"/>
  <c r="A31" i="12"/>
  <c r="C30" i="12"/>
  <c r="B30" i="12"/>
  <c r="A30" i="12"/>
  <c r="C29" i="12"/>
  <c r="B29" i="12"/>
  <c r="A29" i="12"/>
  <c r="C28" i="12"/>
  <c r="B28" i="12"/>
  <c r="A28" i="12"/>
  <c r="C27" i="12"/>
  <c r="B27" i="12"/>
  <c r="A27" i="12"/>
  <c r="C26" i="12"/>
  <c r="B26" i="12"/>
  <c r="A26" i="12"/>
  <c r="C25" i="12"/>
  <c r="B25" i="12"/>
  <c r="A25" i="12"/>
  <c r="C24" i="12"/>
  <c r="B24" i="12"/>
  <c r="A24" i="12"/>
  <c r="C23" i="12"/>
  <c r="B23" i="12"/>
  <c r="A23" i="12"/>
  <c r="C22" i="12"/>
  <c r="B22" i="12"/>
  <c r="A22" i="12"/>
  <c r="C21" i="12"/>
  <c r="B21" i="12"/>
  <c r="A21" i="12"/>
  <c r="C20" i="12"/>
  <c r="B20" i="12"/>
  <c r="A20" i="12"/>
  <c r="C19" i="12"/>
  <c r="B19" i="12"/>
  <c r="A19" i="12"/>
  <c r="C18" i="12"/>
  <c r="B18" i="12"/>
  <c r="A18" i="12"/>
  <c r="C17" i="12"/>
  <c r="B17" i="12"/>
  <c r="A17" i="12"/>
  <c r="C16" i="12"/>
  <c r="B16" i="12"/>
  <c r="A16" i="12"/>
  <c r="C15" i="12"/>
  <c r="B15" i="12"/>
  <c r="A15" i="12"/>
  <c r="C14" i="12"/>
  <c r="B14" i="12"/>
  <c r="A14" i="12"/>
  <c r="C13" i="12"/>
  <c r="B13" i="12"/>
  <c r="A13" i="12"/>
  <c r="C12" i="12"/>
  <c r="B12" i="12"/>
  <c r="A12" i="12"/>
  <c r="C11" i="12"/>
  <c r="B11" i="12"/>
  <c r="A11" i="12"/>
  <c r="C10" i="12"/>
  <c r="B10" i="12"/>
  <c r="A10" i="12"/>
  <c r="C9" i="12"/>
  <c r="B9" i="12"/>
  <c r="A9" i="12"/>
  <c r="C8" i="12"/>
  <c r="B8" i="12"/>
  <c r="A8" i="12"/>
  <c r="C7" i="12"/>
  <c r="B7" i="12"/>
  <c r="A7" i="12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R7" i="11"/>
  <c r="Q7" i="11"/>
  <c r="P7" i="11"/>
  <c r="O7" i="11"/>
  <c r="N7" i="11"/>
  <c r="M7" i="11"/>
  <c r="L7" i="11"/>
  <c r="K7" i="11"/>
  <c r="K65" i="11" s="1"/>
  <c r="J7" i="11"/>
  <c r="I7" i="11"/>
  <c r="H7" i="11"/>
  <c r="G7" i="11"/>
  <c r="G65" i="11" s="1"/>
  <c r="F7" i="11"/>
  <c r="E7" i="11"/>
  <c r="D7" i="11"/>
  <c r="C64" i="11"/>
  <c r="B64" i="11"/>
  <c r="A64" i="11"/>
  <c r="C63" i="11"/>
  <c r="B63" i="11"/>
  <c r="A63" i="11"/>
  <c r="C62" i="11"/>
  <c r="B62" i="11"/>
  <c r="A62" i="11"/>
  <c r="C61" i="11"/>
  <c r="B61" i="11"/>
  <c r="A61" i="11"/>
  <c r="C60" i="11"/>
  <c r="B60" i="11"/>
  <c r="A60" i="11"/>
  <c r="C59" i="11"/>
  <c r="B59" i="11"/>
  <c r="A59" i="11"/>
  <c r="C58" i="11"/>
  <c r="B58" i="11"/>
  <c r="A58" i="11"/>
  <c r="C57" i="11"/>
  <c r="B57" i="11"/>
  <c r="A57" i="11"/>
  <c r="C56" i="11"/>
  <c r="B56" i="11"/>
  <c r="A56" i="11"/>
  <c r="C55" i="11"/>
  <c r="B55" i="11"/>
  <c r="A55" i="11"/>
  <c r="C54" i="11"/>
  <c r="B54" i="11"/>
  <c r="A54" i="11"/>
  <c r="C53" i="11"/>
  <c r="B53" i="11"/>
  <c r="A53" i="11"/>
  <c r="C52" i="11"/>
  <c r="B52" i="11"/>
  <c r="A52" i="11"/>
  <c r="C51" i="11"/>
  <c r="B51" i="11"/>
  <c r="A51" i="11"/>
  <c r="C50" i="11"/>
  <c r="B50" i="11"/>
  <c r="A50" i="11"/>
  <c r="C49" i="11"/>
  <c r="B49" i="11"/>
  <c r="A49" i="11"/>
  <c r="C48" i="11"/>
  <c r="B48" i="11"/>
  <c r="A48" i="11"/>
  <c r="C47" i="11"/>
  <c r="B47" i="11"/>
  <c r="A47" i="11"/>
  <c r="C46" i="11"/>
  <c r="B46" i="11"/>
  <c r="A46" i="11"/>
  <c r="C45" i="11"/>
  <c r="B45" i="11"/>
  <c r="A45" i="11"/>
  <c r="C44" i="11"/>
  <c r="B44" i="11"/>
  <c r="A44" i="11"/>
  <c r="C43" i="11"/>
  <c r="B43" i="11"/>
  <c r="A43" i="11"/>
  <c r="C42" i="11"/>
  <c r="B42" i="11"/>
  <c r="A42" i="11"/>
  <c r="C41" i="11"/>
  <c r="B41" i="11"/>
  <c r="A41" i="11"/>
  <c r="C40" i="11"/>
  <c r="B40" i="11"/>
  <c r="A40" i="11"/>
  <c r="C39" i="11"/>
  <c r="B39" i="11"/>
  <c r="A39" i="11"/>
  <c r="C38" i="11"/>
  <c r="B38" i="11"/>
  <c r="A38" i="11"/>
  <c r="C37" i="11"/>
  <c r="B37" i="11"/>
  <c r="A37" i="11"/>
  <c r="C36" i="11"/>
  <c r="B36" i="11"/>
  <c r="A36" i="11"/>
  <c r="C35" i="11"/>
  <c r="B35" i="11"/>
  <c r="A35" i="11"/>
  <c r="C34" i="11"/>
  <c r="B34" i="11"/>
  <c r="A34" i="11"/>
  <c r="C33" i="11"/>
  <c r="B33" i="11"/>
  <c r="A33" i="11"/>
  <c r="C32" i="11"/>
  <c r="B32" i="11"/>
  <c r="A32" i="11"/>
  <c r="C31" i="11"/>
  <c r="B31" i="11"/>
  <c r="A31" i="11"/>
  <c r="C30" i="11"/>
  <c r="B30" i="11"/>
  <c r="A30" i="11"/>
  <c r="C29" i="11"/>
  <c r="B29" i="11"/>
  <c r="A29" i="11"/>
  <c r="C28" i="11"/>
  <c r="B28" i="11"/>
  <c r="A28" i="11"/>
  <c r="C27" i="11"/>
  <c r="B27" i="11"/>
  <c r="A27" i="11"/>
  <c r="C26" i="11"/>
  <c r="B26" i="11"/>
  <c r="A26" i="11"/>
  <c r="C25" i="11"/>
  <c r="B25" i="11"/>
  <c r="A25" i="11"/>
  <c r="C24" i="11"/>
  <c r="B24" i="11"/>
  <c r="A24" i="11"/>
  <c r="C23" i="11"/>
  <c r="B23" i="11"/>
  <c r="A23" i="11"/>
  <c r="C22" i="11"/>
  <c r="B22" i="11"/>
  <c r="A22" i="11"/>
  <c r="C21" i="11"/>
  <c r="B21" i="11"/>
  <c r="A21" i="11"/>
  <c r="C20" i="11"/>
  <c r="B20" i="11"/>
  <c r="A20" i="11"/>
  <c r="C19" i="11"/>
  <c r="B19" i="11"/>
  <c r="A19" i="11"/>
  <c r="C18" i="11"/>
  <c r="B18" i="11"/>
  <c r="A18" i="11"/>
  <c r="C17" i="11"/>
  <c r="B17" i="11"/>
  <c r="A17" i="11"/>
  <c r="C16" i="11"/>
  <c r="B16" i="11"/>
  <c r="A16" i="11"/>
  <c r="C15" i="11"/>
  <c r="B15" i="11"/>
  <c r="A15" i="11"/>
  <c r="C14" i="11"/>
  <c r="B14" i="11"/>
  <c r="A14" i="11"/>
  <c r="C13" i="11"/>
  <c r="B13" i="11"/>
  <c r="A13" i="11"/>
  <c r="C12" i="11"/>
  <c r="B12" i="11"/>
  <c r="A12" i="11"/>
  <c r="C11" i="11"/>
  <c r="B11" i="11"/>
  <c r="A11" i="11"/>
  <c r="C10" i="11"/>
  <c r="B10" i="11"/>
  <c r="A10" i="11"/>
  <c r="C9" i="11"/>
  <c r="B9" i="11"/>
  <c r="A9" i="11"/>
  <c r="C8" i="11"/>
  <c r="B8" i="11"/>
  <c r="A8" i="11"/>
  <c r="O65" i="11"/>
  <c r="L65" i="11"/>
  <c r="D65" i="11"/>
  <c r="C7" i="11"/>
  <c r="B7" i="11"/>
  <c r="A7" i="11"/>
  <c r="C64" i="10"/>
  <c r="B64" i="10"/>
  <c r="A64" i="10"/>
  <c r="C63" i="10"/>
  <c r="B63" i="10"/>
  <c r="A63" i="10"/>
  <c r="C62" i="10"/>
  <c r="B62" i="10"/>
  <c r="A62" i="10"/>
  <c r="C61" i="10"/>
  <c r="B61" i="10"/>
  <c r="A61" i="10"/>
  <c r="C60" i="10"/>
  <c r="B60" i="10"/>
  <c r="A60" i="10"/>
  <c r="C59" i="10"/>
  <c r="B59" i="10"/>
  <c r="A59" i="10"/>
  <c r="C58" i="10"/>
  <c r="B58" i="10"/>
  <c r="A58" i="10"/>
  <c r="C57" i="10"/>
  <c r="B57" i="10"/>
  <c r="A57" i="10"/>
  <c r="C56" i="10"/>
  <c r="B56" i="10"/>
  <c r="A56" i="10"/>
  <c r="C55" i="10"/>
  <c r="B55" i="10"/>
  <c r="A55" i="10"/>
  <c r="C54" i="10"/>
  <c r="B54" i="10"/>
  <c r="A54" i="10"/>
  <c r="C53" i="10"/>
  <c r="B53" i="10"/>
  <c r="A53" i="10"/>
  <c r="C52" i="10"/>
  <c r="B52" i="10"/>
  <c r="A52" i="10"/>
  <c r="C51" i="10"/>
  <c r="B51" i="10"/>
  <c r="A51" i="10"/>
  <c r="C50" i="10"/>
  <c r="B50" i="10"/>
  <c r="A50" i="10"/>
  <c r="C49" i="10"/>
  <c r="B49" i="10"/>
  <c r="A49" i="10"/>
  <c r="C48" i="10"/>
  <c r="B48" i="10"/>
  <c r="A48" i="10"/>
  <c r="C47" i="10"/>
  <c r="B47" i="10"/>
  <c r="A47" i="10"/>
  <c r="C46" i="10"/>
  <c r="B46" i="10"/>
  <c r="A46" i="10"/>
  <c r="C45" i="10"/>
  <c r="B45" i="10"/>
  <c r="A45" i="10"/>
  <c r="C44" i="10"/>
  <c r="B44" i="10"/>
  <c r="A44" i="10"/>
  <c r="C43" i="10"/>
  <c r="B43" i="10"/>
  <c r="A43" i="10"/>
  <c r="C42" i="10"/>
  <c r="B42" i="10"/>
  <c r="A42" i="10"/>
  <c r="C41" i="10"/>
  <c r="B41" i="10"/>
  <c r="A41" i="10"/>
  <c r="C40" i="10"/>
  <c r="B40" i="10"/>
  <c r="A40" i="10"/>
  <c r="C39" i="10"/>
  <c r="B39" i="10"/>
  <c r="A39" i="10"/>
  <c r="C38" i="10"/>
  <c r="B38" i="10"/>
  <c r="A38" i="10"/>
  <c r="C37" i="10"/>
  <c r="B37" i="10"/>
  <c r="A37" i="10"/>
  <c r="C36" i="10"/>
  <c r="B36" i="10"/>
  <c r="A36" i="10"/>
  <c r="C35" i="10"/>
  <c r="B35" i="10"/>
  <c r="A35" i="10"/>
  <c r="C34" i="10"/>
  <c r="B34" i="10"/>
  <c r="A34" i="10"/>
  <c r="C33" i="10"/>
  <c r="B33" i="10"/>
  <c r="A33" i="10"/>
  <c r="C32" i="10"/>
  <c r="B32" i="10"/>
  <c r="A32" i="10"/>
  <c r="C31" i="10"/>
  <c r="B31" i="10"/>
  <c r="A31" i="10"/>
  <c r="C30" i="10"/>
  <c r="B30" i="10"/>
  <c r="A30" i="10"/>
  <c r="C29" i="10"/>
  <c r="B29" i="10"/>
  <c r="A29" i="10"/>
  <c r="C28" i="10"/>
  <c r="B28" i="10"/>
  <c r="A28" i="10"/>
  <c r="C27" i="10"/>
  <c r="B27" i="10"/>
  <c r="A27" i="10"/>
  <c r="C26" i="10"/>
  <c r="B26" i="10"/>
  <c r="A26" i="10"/>
  <c r="C25" i="10"/>
  <c r="B25" i="10"/>
  <c r="A25" i="10"/>
  <c r="C24" i="10"/>
  <c r="B24" i="10"/>
  <c r="A24" i="10"/>
  <c r="C23" i="10"/>
  <c r="B23" i="10"/>
  <c r="A23" i="10"/>
  <c r="C22" i="10"/>
  <c r="B22" i="10"/>
  <c r="A22" i="10"/>
  <c r="C21" i="10"/>
  <c r="B21" i="10"/>
  <c r="A21" i="10"/>
  <c r="C20" i="10"/>
  <c r="B20" i="10"/>
  <c r="A20" i="10"/>
  <c r="C19" i="10"/>
  <c r="B19" i="10"/>
  <c r="A19" i="10"/>
  <c r="C18" i="10"/>
  <c r="B18" i="10"/>
  <c r="A18" i="10"/>
  <c r="C17" i="10"/>
  <c r="B17" i="10"/>
  <c r="A17" i="10"/>
  <c r="C16" i="10"/>
  <c r="B16" i="10"/>
  <c r="A16" i="10"/>
  <c r="C15" i="10"/>
  <c r="B15" i="10"/>
  <c r="A15" i="10"/>
  <c r="C14" i="10"/>
  <c r="B14" i="10"/>
  <c r="A14" i="10"/>
  <c r="C13" i="10"/>
  <c r="B13" i="10"/>
  <c r="A13" i="10"/>
  <c r="C12" i="10"/>
  <c r="B12" i="10"/>
  <c r="A12" i="10"/>
  <c r="C11" i="10"/>
  <c r="B11" i="10"/>
  <c r="A11" i="10"/>
  <c r="C10" i="10"/>
  <c r="B10" i="10"/>
  <c r="A10" i="10"/>
  <c r="C9" i="10"/>
  <c r="B9" i="10"/>
  <c r="A9" i="10"/>
  <c r="C8" i="10"/>
  <c r="B8" i="10"/>
  <c r="A8" i="10"/>
  <c r="C7" i="10"/>
  <c r="B7" i="10"/>
  <c r="A7" i="10"/>
  <c r="B10" i="13"/>
  <c r="B27" i="13" s="1"/>
  <c r="B9" i="13"/>
  <c r="B8" i="13"/>
  <c r="C64" i="8"/>
  <c r="B64" i="8"/>
  <c r="A64" i="8"/>
  <c r="C63" i="8"/>
  <c r="B63" i="8"/>
  <c r="A63" i="8"/>
  <c r="C62" i="8"/>
  <c r="B62" i="8"/>
  <c r="A62" i="8"/>
  <c r="C61" i="8"/>
  <c r="B61" i="8"/>
  <c r="A61" i="8"/>
  <c r="C60" i="8"/>
  <c r="B60" i="8"/>
  <c r="A60" i="8"/>
  <c r="C59" i="8"/>
  <c r="B59" i="8"/>
  <c r="A59" i="8"/>
  <c r="C58" i="8"/>
  <c r="B58" i="8"/>
  <c r="A58" i="8"/>
  <c r="C57" i="8"/>
  <c r="B57" i="8"/>
  <c r="A57" i="8"/>
  <c r="C56" i="8"/>
  <c r="B56" i="8"/>
  <c r="A56" i="8"/>
  <c r="C55" i="8"/>
  <c r="B55" i="8"/>
  <c r="A55" i="8"/>
  <c r="C54" i="8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C41" i="8"/>
  <c r="B41" i="8"/>
  <c r="A41" i="8"/>
  <c r="C40" i="8"/>
  <c r="B40" i="8"/>
  <c r="A40" i="8"/>
  <c r="C39" i="8"/>
  <c r="B39" i="8"/>
  <c r="A39" i="8"/>
  <c r="C38" i="8"/>
  <c r="B38" i="8"/>
  <c r="A38" i="8"/>
  <c r="C37" i="8"/>
  <c r="B37" i="8"/>
  <c r="A37" i="8"/>
  <c r="C36" i="8"/>
  <c r="B36" i="8"/>
  <c r="A36" i="8"/>
  <c r="C35" i="8"/>
  <c r="B35" i="8"/>
  <c r="A35" i="8"/>
  <c r="C34" i="8"/>
  <c r="B34" i="8"/>
  <c r="A34" i="8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C18" i="8"/>
  <c r="B18" i="8"/>
  <c r="A18" i="8"/>
  <c r="C17" i="8"/>
  <c r="B17" i="8"/>
  <c r="A17" i="8"/>
  <c r="C16" i="8"/>
  <c r="B16" i="8"/>
  <c r="A16" i="8"/>
  <c r="C15" i="8"/>
  <c r="B15" i="8"/>
  <c r="A15" i="8"/>
  <c r="C14" i="8"/>
  <c r="B14" i="8"/>
  <c r="A14" i="8"/>
  <c r="C13" i="8"/>
  <c r="B13" i="8"/>
  <c r="A13" i="8"/>
  <c r="C12" i="8"/>
  <c r="B12" i="8"/>
  <c r="A12" i="8"/>
  <c r="C11" i="8"/>
  <c r="B11" i="8"/>
  <c r="A11" i="8"/>
  <c r="C10" i="8"/>
  <c r="B10" i="8"/>
  <c r="A10" i="8"/>
  <c r="C9" i="8"/>
  <c r="B9" i="8"/>
  <c r="A9" i="8"/>
  <c r="C8" i="8"/>
  <c r="B8" i="8"/>
  <c r="A8" i="8"/>
  <c r="C7" i="8"/>
  <c r="B7" i="8"/>
  <c r="A7" i="8"/>
  <c r="T8" i="6"/>
  <c r="U8" i="6"/>
  <c r="V8" i="6"/>
  <c r="T9" i="6"/>
  <c r="U9" i="6"/>
  <c r="V9" i="6"/>
  <c r="T10" i="6"/>
  <c r="U10" i="6"/>
  <c r="V10" i="6"/>
  <c r="T11" i="6"/>
  <c r="U11" i="6"/>
  <c r="V11" i="6"/>
  <c r="T12" i="6"/>
  <c r="U12" i="6"/>
  <c r="V12" i="6"/>
  <c r="T13" i="6"/>
  <c r="U13" i="6"/>
  <c r="V13" i="6"/>
  <c r="T14" i="6"/>
  <c r="U14" i="6"/>
  <c r="V14" i="6"/>
  <c r="T15" i="6"/>
  <c r="U15" i="6"/>
  <c r="V15" i="6"/>
  <c r="T16" i="6"/>
  <c r="U16" i="6"/>
  <c r="V16" i="6"/>
  <c r="T17" i="6"/>
  <c r="U17" i="6"/>
  <c r="V17" i="6"/>
  <c r="T18" i="6"/>
  <c r="U18" i="6"/>
  <c r="V18" i="6"/>
  <c r="T19" i="6"/>
  <c r="U19" i="6"/>
  <c r="V19" i="6"/>
  <c r="T20" i="6"/>
  <c r="U20" i="6"/>
  <c r="V20" i="6"/>
  <c r="T21" i="6"/>
  <c r="U21" i="6"/>
  <c r="V21" i="6"/>
  <c r="T22" i="6"/>
  <c r="U22" i="6"/>
  <c r="V22" i="6"/>
  <c r="T23" i="6"/>
  <c r="U23" i="6"/>
  <c r="V23" i="6"/>
  <c r="T24" i="6"/>
  <c r="U24" i="6"/>
  <c r="V24" i="6"/>
  <c r="T25" i="6"/>
  <c r="U25" i="6"/>
  <c r="V25" i="6"/>
  <c r="T26" i="6"/>
  <c r="U26" i="6"/>
  <c r="V26" i="6"/>
  <c r="T27" i="6"/>
  <c r="U27" i="6"/>
  <c r="V27" i="6"/>
  <c r="T28" i="6"/>
  <c r="U28" i="6"/>
  <c r="V28" i="6"/>
  <c r="T29" i="6"/>
  <c r="U29" i="6"/>
  <c r="V29" i="6"/>
  <c r="T30" i="6"/>
  <c r="U30" i="6"/>
  <c r="V30" i="6"/>
  <c r="T31" i="6"/>
  <c r="U31" i="6"/>
  <c r="V31" i="6"/>
  <c r="T32" i="6"/>
  <c r="U32" i="6"/>
  <c r="V32" i="6"/>
  <c r="T35" i="6"/>
  <c r="U35" i="6"/>
  <c r="V35" i="6"/>
  <c r="T36" i="6"/>
  <c r="U36" i="6"/>
  <c r="V36" i="6"/>
  <c r="T37" i="6"/>
  <c r="U37" i="6"/>
  <c r="V37" i="6"/>
  <c r="T38" i="6"/>
  <c r="U38" i="6"/>
  <c r="V38" i="6"/>
  <c r="T39" i="6"/>
  <c r="U39" i="6"/>
  <c r="V39" i="6"/>
  <c r="T40" i="6"/>
  <c r="U40" i="6"/>
  <c r="V40" i="6"/>
  <c r="T41" i="6"/>
  <c r="U41" i="6"/>
  <c r="V41" i="6"/>
  <c r="T42" i="6"/>
  <c r="U42" i="6"/>
  <c r="V42" i="6"/>
  <c r="T43" i="6"/>
  <c r="U43" i="6"/>
  <c r="V43" i="6"/>
  <c r="T44" i="6"/>
  <c r="U44" i="6"/>
  <c r="V44" i="6"/>
  <c r="T45" i="6"/>
  <c r="U45" i="6"/>
  <c r="V45" i="6"/>
  <c r="T46" i="6"/>
  <c r="U46" i="6"/>
  <c r="V46" i="6"/>
  <c r="T47" i="6"/>
  <c r="U47" i="6"/>
  <c r="V47" i="6"/>
  <c r="T48" i="6"/>
  <c r="U48" i="6"/>
  <c r="V48" i="6"/>
  <c r="T49" i="6"/>
  <c r="AE49" i="2" s="1"/>
  <c r="U49" i="6"/>
  <c r="V49" i="6"/>
  <c r="T50" i="6"/>
  <c r="U50" i="6"/>
  <c r="AC50" i="2" s="1"/>
  <c r="V50" i="6"/>
  <c r="X50" i="2" s="1"/>
  <c r="T51" i="6"/>
  <c r="U51" i="6"/>
  <c r="V51" i="6"/>
  <c r="AG51" i="2" s="1"/>
  <c r="T52" i="6"/>
  <c r="AB52" i="2" s="1"/>
  <c r="AB52" i="14" s="1"/>
  <c r="AB52" i="21" s="1"/>
  <c r="U52" i="6"/>
  <c r="T52" i="2" s="1"/>
  <c r="V52" i="6"/>
  <c r="T53" i="6"/>
  <c r="AE53" i="2" s="1"/>
  <c r="U53" i="6"/>
  <c r="W53" i="2" s="1"/>
  <c r="W53" i="14" s="1"/>
  <c r="V53" i="6"/>
  <c r="T54" i="6"/>
  <c r="U54" i="6"/>
  <c r="AF54" i="2" s="1"/>
  <c r="V54" i="6"/>
  <c r="X54" i="2" s="1"/>
  <c r="T55" i="6"/>
  <c r="S55" i="2" s="1"/>
  <c r="U55" i="6"/>
  <c r="V55" i="6"/>
  <c r="AA55" i="2" s="1"/>
  <c r="AA55" i="14" s="1"/>
  <c r="AA55" i="21" s="1"/>
  <c r="T56" i="6"/>
  <c r="AE56" i="2" s="1"/>
  <c r="AE56" i="14" s="1"/>
  <c r="AE56" i="21" s="1"/>
  <c r="U56" i="6"/>
  <c r="W56" i="2" s="1"/>
  <c r="W56" i="14" s="1"/>
  <c r="V56" i="6"/>
  <c r="T57" i="6"/>
  <c r="AE57" i="2" s="1"/>
  <c r="U57" i="6"/>
  <c r="W57" i="2" s="1"/>
  <c r="W57" i="14" s="1"/>
  <c r="V57" i="6"/>
  <c r="T59" i="6"/>
  <c r="V59" i="2" s="1"/>
  <c r="V59" i="14" s="1"/>
  <c r="U59" i="6"/>
  <c r="V59" i="6"/>
  <c r="AA59" i="2" s="1"/>
  <c r="AA59" i="14" s="1"/>
  <c r="T60" i="6"/>
  <c r="S60" i="2" s="1"/>
  <c r="S60" i="16" s="1"/>
  <c r="U60" i="6"/>
  <c r="T60" i="2" s="1"/>
  <c r="T60" i="16" s="1"/>
  <c r="V60" i="6"/>
  <c r="T61" i="6"/>
  <c r="AB61" i="2" s="1"/>
  <c r="U61" i="6"/>
  <c r="Z61" i="2" s="1"/>
  <c r="Z61" i="14" s="1"/>
  <c r="Z61" i="16" s="1"/>
  <c r="AA61" i="2"/>
  <c r="AA61" i="14" s="1"/>
  <c r="T62" i="6"/>
  <c r="U62" i="6"/>
  <c r="Z62" i="2" s="1"/>
  <c r="Z62" i="14" s="1"/>
  <c r="Z62" i="16" s="1"/>
  <c r="V62" i="6"/>
  <c r="AD62" i="2" s="1"/>
  <c r="T63" i="6"/>
  <c r="S63" i="2" s="1"/>
  <c r="S63" i="16" s="1"/>
  <c r="U63" i="6"/>
  <c r="T63" i="2" s="1"/>
  <c r="T63" i="16" s="1"/>
  <c r="V63" i="6"/>
  <c r="X63" i="2" s="1"/>
  <c r="X63" i="14" s="1"/>
  <c r="T64" i="6"/>
  <c r="V64" i="2" s="1"/>
  <c r="V64" i="14" s="1"/>
  <c r="U64" i="6"/>
  <c r="Z64" i="2" s="1"/>
  <c r="Z64" i="14" s="1"/>
  <c r="Z64" i="16" s="1"/>
  <c r="V64" i="6"/>
  <c r="AD64" i="2" s="1"/>
  <c r="AD64" i="14" s="1"/>
  <c r="U7" i="6"/>
  <c r="AI7" i="2" s="1"/>
  <c r="V7" i="6"/>
  <c r="AA7" i="2" s="1"/>
  <c r="T7" i="6"/>
  <c r="AE7" i="2" s="1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8" i="5"/>
  <c r="G8" i="5"/>
  <c r="J8" i="5"/>
  <c r="M8" i="5"/>
  <c r="P8" i="5"/>
  <c r="D9" i="5"/>
  <c r="G9" i="5"/>
  <c r="J9" i="5"/>
  <c r="M9" i="5"/>
  <c r="P9" i="5"/>
  <c r="D10" i="5"/>
  <c r="G10" i="5"/>
  <c r="J10" i="5"/>
  <c r="M10" i="5"/>
  <c r="P10" i="5"/>
  <c r="D11" i="5"/>
  <c r="G11" i="5"/>
  <c r="J11" i="5"/>
  <c r="M11" i="5"/>
  <c r="P11" i="5"/>
  <c r="D12" i="5"/>
  <c r="G12" i="5"/>
  <c r="J12" i="5"/>
  <c r="M12" i="5"/>
  <c r="P12" i="5"/>
  <c r="D13" i="5"/>
  <c r="G13" i="5"/>
  <c r="J13" i="5"/>
  <c r="M13" i="5"/>
  <c r="P13" i="5"/>
  <c r="D14" i="5"/>
  <c r="G14" i="5"/>
  <c r="J14" i="5"/>
  <c r="M14" i="5"/>
  <c r="P14" i="5"/>
  <c r="D15" i="5"/>
  <c r="G15" i="5"/>
  <c r="J15" i="5"/>
  <c r="M15" i="5"/>
  <c r="P15" i="5"/>
  <c r="D16" i="5"/>
  <c r="G16" i="5"/>
  <c r="J16" i="5"/>
  <c r="M16" i="5"/>
  <c r="P16" i="5"/>
  <c r="D17" i="5"/>
  <c r="G17" i="5"/>
  <c r="J17" i="5"/>
  <c r="M17" i="5"/>
  <c r="P17" i="5"/>
  <c r="D18" i="5"/>
  <c r="G18" i="5"/>
  <c r="J18" i="5"/>
  <c r="M18" i="5"/>
  <c r="P18" i="5"/>
  <c r="D19" i="5"/>
  <c r="G19" i="5"/>
  <c r="J19" i="5"/>
  <c r="M19" i="5"/>
  <c r="P19" i="5"/>
  <c r="D20" i="5"/>
  <c r="G20" i="5"/>
  <c r="J20" i="5"/>
  <c r="M20" i="5"/>
  <c r="P20" i="5"/>
  <c r="D21" i="5"/>
  <c r="G21" i="5"/>
  <c r="J21" i="5"/>
  <c r="M21" i="5"/>
  <c r="P21" i="5"/>
  <c r="D22" i="5"/>
  <c r="G22" i="5"/>
  <c r="J22" i="5"/>
  <c r="M22" i="5"/>
  <c r="P22" i="5"/>
  <c r="D23" i="5"/>
  <c r="G23" i="5"/>
  <c r="J23" i="5"/>
  <c r="M23" i="5"/>
  <c r="P23" i="5"/>
  <c r="D24" i="5"/>
  <c r="G24" i="5"/>
  <c r="J24" i="5"/>
  <c r="M24" i="5"/>
  <c r="P24" i="5"/>
  <c r="D25" i="5"/>
  <c r="G25" i="5"/>
  <c r="J25" i="5"/>
  <c r="M25" i="5"/>
  <c r="P25" i="5"/>
  <c r="D26" i="5"/>
  <c r="G26" i="5"/>
  <c r="J26" i="5"/>
  <c r="M26" i="5"/>
  <c r="P26" i="5"/>
  <c r="D27" i="5"/>
  <c r="G27" i="5"/>
  <c r="J27" i="5"/>
  <c r="M27" i="5"/>
  <c r="P27" i="5"/>
  <c r="D28" i="5"/>
  <c r="G28" i="5"/>
  <c r="J28" i="5"/>
  <c r="M28" i="5"/>
  <c r="P28" i="5"/>
  <c r="D29" i="5"/>
  <c r="G29" i="5"/>
  <c r="J29" i="5"/>
  <c r="M29" i="5"/>
  <c r="P29" i="5"/>
  <c r="D30" i="5"/>
  <c r="G30" i="5"/>
  <c r="J30" i="5"/>
  <c r="M30" i="5"/>
  <c r="P30" i="5"/>
  <c r="D31" i="5"/>
  <c r="G31" i="5"/>
  <c r="J31" i="5"/>
  <c r="M31" i="5"/>
  <c r="P31" i="5"/>
  <c r="D32" i="5"/>
  <c r="G32" i="5"/>
  <c r="J32" i="5"/>
  <c r="M32" i="5"/>
  <c r="P32" i="5"/>
  <c r="D33" i="5"/>
  <c r="G33" i="5"/>
  <c r="J33" i="5"/>
  <c r="M33" i="5"/>
  <c r="P33" i="5"/>
  <c r="D34" i="5"/>
  <c r="G34" i="5"/>
  <c r="J34" i="5"/>
  <c r="M34" i="5"/>
  <c r="P34" i="5"/>
  <c r="D35" i="5"/>
  <c r="G35" i="5"/>
  <c r="J35" i="5"/>
  <c r="M35" i="5"/>
  <c r="P35" i="5"/>
  <c r="D36" i="5"/>
  <c r="G36" i="5"/>
  <c r="J36" i="5"/>
  <c r="M36" i="5"/>
  <c r="P36" i="5"/>
  <c r="D37" i="5"/>
  <c r="G37" i="5"/>
  <c r="J37" i="5"/>
  <c r="M37" i="5"/>
  <c r="P37" i="5"/>
  <c r="D38" i="5"/>
  <c r="G38" i="5"/>
  <c r="J38" i="5"/>
  <c r="M38" i="5"/>
  <c r="P38" i="5"/>
  <c r="D39" i="5"/>
  <c r="G39" i="5"/>
  <c r="J39" i="5"/>
  <c r="M39" i="5"/>
  <c r="P39" i="5"/>
  <c r="D40" i="5"/>
  <c r="G40" i="5"/>
  <c r="J40" i="5"/>
  <c r="M40" i="5"/>
  <c r="P40" i="5"/>
  <c r="D41" i="5"/>
  <c r="G41" i="5"/>
  <c r="J41" i="5"/>
  <c r="M41" i="5"/>
  <c r="P41" i="5"/>
  <c r="D42" i="5"/>
  <c r="G42" i="5"/>
  <c r="J42" i="5"/>
  <c r="M42" i="5"/>
  <c r="P42" i="5"/>
  <c r="D43" i="5"/>
  <c r="G43" i="5"/>
  <c r="J43" i="5"/>
  <c r="M43" i="5"/>
  <c r="P43" i="5"/>
  <c r="D44" i="5"/>
  <c r="G44" i="5"/>
  <c r="J44" i="5"/>
  <c r="M44" i="5"/>
  <c r="P44" i="5"/>
  <c r="D45" i="5"/>
  <c r="G45" i="5"/>
  <c r="J45" i="5"/>
  <c r="M45" i="5"/>
  <c r="P45" i="5"/>
  <c r="D46" i="5"/>
  <c r="G46" i="5"/>
  <c r="J46" i="5"/>
  <c r="M46" i="5"/>
  <c r="P46" i="5"/>
  <c r="D47" i="5"/>
  <c r="G47" i="5"/>
  <c r="J47" i="5"/>
  <c r="M47" i="5"/>
  <c r="P47" i="5"/>
  <c r="D48" i="5"/>
  <c r="G48" i="5"/>
  <c r="J48" i="5"/>
  <c r="M48" i="5"/>
  <c r="P48" i="5"/>
  <c r="D49" i="5"/>
  <c r="G49" i="5"/>
  <c r="J49" i="5"/>
  <c r="M49" i="5"/>
  <c r="P49" i="5"/>
  <c r="D50" i="5"/>
  <c r="G50" i="5"/>
  <c r="J50" i="5"/>
  <c r="M50" i="5"/>
  <c r="P50" i="5"/>
  <c r="D51" i="5"/>
  <c r="G51" i="5"/>
  <c r="J51" i="5"/>
  <c r="M51" i="5"/>
  <c r="P51" i="5"/>
  <c r="D52" i="5"/>
  <c r="G52" i="5"/>
  <c r="J52" i="5"/>
  <c r="M52" i="5"/>
  <c r="P52" i="5"/>
  <c r="D53" i="5"/>
  <c r="G53" i="5"/>
  <c r="J53" i="5"/>
  <c r="M53" i="5"/>
  <c r="P53" i="5"/>
  <c r="D54" i="5"/>
  <c r="G54" i="5"/>
  <c r="J54" i="5"/>
  <c r="M54" i="5"/>
  <c r="P54" i="5"/>
  <c r="D55" i="5"/>
  <c r="G55" i="5"/>
  <c r="J55" i="5"/>
  <c r="M55" i="5"/>
  <c r="P55" i="5"/>
  <c r="D56" i="5"/>
  <c r="G56" i="5"/>
  <c r="J56" i="5"/>
  <c r="M56" i="5"/>
  <c r="P56" i="5"/>
  <c r="D57" i="5"/>
  <c r="G57" i="5"/>
  <c r="J57" i="5"/>
  <c r="M57" i="5"/>
  <c r="P57" i="5"/>
  <c r="D58" i="5"/>
  <c r="G58" i="5"/>
  <c r="J58" i="5"/>
  <c r="M58" i="5"/>
  <c r="P58" i="5"/>
  <c r="D59" i="5"/>
  <c r="G59" i="5"/>
  <c r="J59" i="5"/>
  <c r="M59" i="5"/>
  <c r="P59" i="5"/>
  <c r="D60" i="5"/>
  <c r="G60" i="5"/>
  <c r="J60" i="5"/>
  <c r="M60" i="5"/>
  <c r="P60" i="5"/>
  <c r="D61" i="5"/>
  <c r="G61" i="5"/>
  <c r="J61" i="5"/>
  <c r="M61" i="5"/>
  <c r="P61" i="5"/>
  <c r="D62" i="5"/>
  <c r="G62" i="5"/>
  <c r="J62" i="5"/>
  <c r="M62" i="5"/>
  <c r="P62" i="5"/>
  <c r="D63" i="5"/>
  <c r="G63" i="5"/>
  <c r="J63" i="5"/>
  <c r="M63" i="5"/>
  <c r="P63" i="5"/>
  <c r="D64" i="5"/>
  <c r="G64" i="5"/>
  <c r="J64" i="5"/>
  <c r="M64" i="5"/>
  <c r="P64" i="5"/>
  <c r="P7" i="5"/>
  <c r="M7" i="5"/>
  <c r="J7" i="5"/>
  <c r="G7" i="5"/>
  <c r="D7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C10" i="5"/>
  <c r="B10" i="5"/>
  <c r="A10" i="5"/>
  <c r="C9" i="5"/>
  <c r="B9" i="5"/>
  <c r="A9" i="5"/>
  <c r="C8" i="5"/>
  <c r="B8" i="5"/>
  <c r="A8" i="5"/>
  <c r="C7" i="5"/>
  <c r="B7" i="5"/>
  <c r="A7" i="5"/>
  <c r="C64" i="3"/>
  <c r="B64" i="3"/>
  <c r="A64" i="3"/>
  <c r="C63" i="3"/>
  <c r="B63" i="3"/>
  <c r="A63" i="3"/>
  <c r="C62" i="3"/>
  <c r="B62" i="3"/>
  <c r="A62" i="3"/>
  <c r="C61" i="3"/>
  <c r="B61" i="3"/>
  <c r="A61" i="3"/>
  <c r="C60" i="3"/>
  <c r="B60" i="3"/>
  <c r="A60" i="3"/>
  <c r="C59" i="3"/>
  <c r="B59" i="3"/>
  <c r="A59" i="3"/>
  <c r="C58" i="3"/>
  <c r="B58" i="3"/>
  <c r="A58" i="3"/>
  <c r="C57" i="3"/>
  <c r="B57" i="3"/>
  <c r="A57" i="3"/>
  <c r="C56" i="3"/>
  <c r="B56" i="3"/>
  <c r="A56" i="3"/>
  <c r="C55" i="3"/>
  <c r="B55" i="3"/>
  <c r="A55" i="3"/>
  <c r="C54" i="3"/>
  <c r="B54" i="3"/>
  <c r="A54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C41" i="3"/>
  <c r="B41" i="3"/>
  <c r="A41" i="3"/>
  <c r="C40" i="3"/>
  <c r="B40" i="3"/>
  <c r="A40" i="3"/>
  <c r="C39" i="3"/>
  <c r="B39" i="3"/>
  <c r="A39" i="3"/>
  <c r="C38" i="3"/>
  <c r="B38" i="3"/>
  <c r="A38" i="3"/>
  <c r="C37" i="3"/>
  <c r="B37" i="3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C55" i="7"/>
  <c r="B55" i="7"/>
  <c r="A55" i="7"/>
  <c r="C54" i="7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A13" i="7"/>
  <c r="C12" i="7"/>
  <c r="B12" i="7"/>
  <c r="A12" i="7"/>
  <c r="C11" i="7"/>
  <c r="B11" i="7"/>
  <c r="A11" i="7"/>
  <c r="C10" i="7"/>
  <c r="B10" i="7"/>
  <c r="A10" i="7"/>
  <c r="C9" i="7"/>
  <c r="B9" i="7"/>
  <c r="A9" i="7"/>
  <c r="C8" i="7"/>
  <c r="B8" i="7"/>
  <c r="A8" i="7"/>
  <c r="C7" i="7"/>
  <c r="B7" i="7"/>
  <c r="A7" i="7"/>
  <c r="C64" i="2"/>
  <c r="B64" i="2"/>
  <c r="A64" i="2"/>
  <c r="C63" i="2"/>
  <c r="B63" i="2"/>
  <c r="A63" i="2"/>
  <c r="C62" i="2"/>
  <c r="B62" i="2"/>
  <c r="A62" i="2"/>
  <c r="C61" i="2"/>
  <c r="B61" i="2"/>
  <c r="A61" i="2"/>
  <c r="C60" i="2"/>
  <c r="B60" i="2"/>
  <c r="A60" i="2"/>
  <c r="C59" i="2"/>
  <c r="B59" i="2"/>
  <c r="A59" i="2"/>
  <c r="C58" i="2"/>
  <c r="B58" i="2"/>
  <c r="A58" i="2"/>
  <c r="C57" i="2"/>
  <c r="B57" i="2"/>
  <c r="A57" i="2"/>
  <c r="C56" i="2"/>
  <c r="B56" i="2"/>
  <c r="A56" i="2"/>
  <c r="C55" i="2"/>
  <c r="B55" i="2"/>
  <c r="A55" i="2"/>
  <c r="C54" i="2"/>
  <c r="B54" i="2"/>
  <c r="A54" i="2"/>
  <c r="C53" i="2"/>
  <c r="B53" i="2"/>
  <c r="A53" i="2"/>
  <c r="C52" i="2"/>
  <c r="B52" i="2"/>
  <c r="A52" i="2"/>
  <c r="C51" i="2"/>
  <c r="B51" i="2"/>
  <c r="A51" i="2"/>
  <c r="C50" i="2"/>
  <c r="B50" i="2"/>
  <c r="A50" i="2"/>
  <c r="C49" i="2"/>
  <c r="B49" i="2"/>
  <c r="A49" i="2"/>
  <c r="C48" i="2"/>
  <c r="B48" i="2"/>
  <c r="A48" i="2"/>
  <c r="C47" i="2"/>
  <c r="B47" i="2"/>
  <c r="A47" i="2"/>
  <c r="C46" i="2"/>
  <c r="B46" i="2"/>
  <c r="A46" i="2"/>
  <c r="C45" i="2"/>
  <c r="B45" i="2"/>
  <c r="A45" i="2"/>
  <c r="C44" i="2"/>
  <c r="B44" i="2"/>
  <c r="A44" i="2"/>
  <c r="C43" i="2"/>
  <c r="B43" i="2"/>
  <c r="A43" i="2"/>
  <c r="C42" i="2"/>
  <c r="B42" i="2"/>
  <c r="A42" i="2"/>
  <c r="C41" i="2"/>
  <c r="B41" i="2"/>
  <c r="A41" i="2"/>
  <c r="C40" i="2"/>
  <c r="B40" i="2"/>
  <c r="A40" i="2"/>
  <c r="C39" i="2"/>
  <c r="B39" i="2"/>
  <c r="A39" i="2"/>
  <c r="C38" i="2"/>
  <c r="B38" i="2"/>
  <c r="A38" i="2"/>
  <c r="C37" i="2"/>
  <c r="B37" i="2"/>
  <c r="A37" i="2"/>
  <c r="C36" i="2"/>
  <c r="B36" i="2"/>
  <c r="A36" i="2"/>
  <c r="C35" i="2"/>
  <c r="B35" i="2"/>
  <c r="A35" i="2"/>
  <c r="C34" i="2"/>
  <c r="B34" i="2"/>
  <c r="A34" i="2"/>
  <c r="C33" i="2"/>
  <c r="B33" i="2"/>
  <c r="A33" i="2"/>
  <c r="C32" i="2"/>
  <c r="B32" i="2"/>
  <c r="A32" i="2"/>
  <c r="C31" i="2"/>
  <c r="B31" i="2"/>
  <c r="A31" i="2"/>
  <c r="C30" i="2"/>
  <c r="B30" i="2"/>
  <c r="A30" i="2"/>
  <c r="C29" i="2"/>
  <c r="B29" i="2"/>
  <c r="A29" i="2"/>
  <c r="C28" i="2"/>
  <c r="B28" i="2"/>
  <c r="A28" i="2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C16" i="2"/>
  <c r="B16" i="2"/>
  <c r="A16" i="2"/>
  <c r="C15" i="2"/>
  <c r="B15" i="2"/>
  <c r="A15" i="2"/>
  <c r="C14" i="2"/>
  <c r="B14" i="2"/>
  <c r="A14" i="2"/>
  <c r="C13" i="2"/>
  <c r="B13" i="2"/>
  <c r="A13" i="2"/>
  <c r="C12" i="2"/>
  <c r="B12" i="2"/>
  <c r="A12" i="2"/>
  <c r="C11" i="2"/>
  <c r="B11" i="2"/>
  <c r="A11" i="2"/>
  <c r="C10" i="2"/>
  <c r="B10" i="2"/>
  <c r="A10" i="2"/>
  <c r="C9" i="2"/>
  <c r="B9" i="2"/>
  <c r="A9" i="2"/>
  <c r="C8" i="2"/>
  <c r="B8" i="2"/>
  <c r="A8" i="2"/>
  <c r="C7" i="2"/>
  <c r="B7" i="2"/>
  <c r="A7" i="2"/>
  <c r="AD64" i="16" l="1"/>
  <c r="AD64" i="21"/>
  <c r="AA61" i="16"/>
  <c r="AA61" i="21"/>
  <c r="V59" i="16"/>
  <c r="V59" i="21"/>
  <c r="V64" i="16"/>
  <c r="V64" i="21"/>
  <c r="X63" i="16"/>
  <c r="X63" i="21"/>
  <c r="AA59" i="16"/>
  <c r="AA59" i="21"/>
  <c r="AF54" i="14"/>
  <c r="AF54" i="21" s="1"/>
  <c r="AA7" i="14"/>
  <c r="AA7" i="21" s="1"/>
  <c r="AC50" i="14"/>
  <c r="AC50" i="21" s="1"/>
  <c r="AI7" i="14"/>
  <c r="AI7" i="21" s="1"/>
  <c r="X54" i="14"/>
  <c r="X54" i="21" s="1"/>
  <c r="X50" i="14"/>
  <c r="X50" i="21" s="1"/>
  <c r="AD62" i="14"/>
  <c r="AE57" i="14"/>
  <c r="AE57" i="21" s="1"/>
  <c r="AE53" i="14"/>
  <c r="AE53" i="21" s="1"/>
  <c r="AE49" i="14"/>
  <c r="AE49" i="21" s="1"/>
  <c r="AB61" i="14"/>
  <c r="E68" i="16"/>
  <c r="M65" i="16"/>
  <c r="M68" i="16"/>
  <c r="Q65" i="16"/>
  <c r="Q68" i="16"/>
  <c r="Q76" i="16" s="1"/>
  <c r="Q77" i="16" s="1"/>
  <c r="E70" i="12"/>
  <c r="E23" i="16"/>
  <c r="E70" i="16" s="1"/>
  <c r="G50" i="1"/>
  <c r="F65" i="12"/>
  <c r="F7" i="16"/>
  <c r="J65" i="12"/>
  <c r="J7" i="16"/>
  <c r="N65" i="16"/>
  <c r="N68" i="16"/>
  <c r="N76" i="16" s="1"/>
  <c r="N77" i="16" s="1"/>
  <c r="R65" i="16"/>
  <c r="R68" i="16"/>
  <c r="R76" i="16" s="1"/>
  <c r="F70" i="12"/>
  <c r="F23" i="16"/>
  <c r="F70" i="16" s="1"/>
  <c r="C50" i="1" s="1"/>
  <c r="D72" i="12"/>
  <c r="D25" i="16"/>
  <c r="D72" i="16" s="1"/>
  <c r="F50" i="1"/>
  <c r="D65" i="12"/>
  <c r="G65" i="16"/>
  <c r="G68" i="16"/>
  <c r="K65" i="12"/>
  <c r="K7" i="16"/>
  <c r="O65" i="12"/>
  <c r="O7" i="16"/>
  <c r="P65" i="12"/>
  <c r="P8" i="16"/>
  <c r="P65" i="16" s="1"/>
  <c r="K70" i="16"/>
  <c r="O70" i="16"/>
  <c r="E72" i="12"/>
  <c r="E25" i="16"/>
  <c r="E72" i="16" s="1"/>
  <c r="D48" i="1"/>
  <c r="E51" i="1"/>
  <c r="E50" i="1" s="1"/>
  <c r="D52" i="1"/>
  <c r="E53" i="1"/>
  <c r="D54" i="1"/>
  <c r="E65" i="12"/>
  <c r="D65" i="16"/>
  <c r="D68" i="16"/>
  <c r="H65" i="16"/>
  <c r="H68" i="16"/>
  <c r="H76" i="16" s="1"/>
  <c r="H77" i="16" s="1"/>
  <c r="L65" i="16"/>
  <c r="L68" i="16"/>
  <c r="L76" i="16" s="1"/>
  <c r="I65" i="12"/>
  <c r="I8" i="16"/>
  <c r="I65" i="16" s="1"/>
  <c r="D70" i="12"/>
  <c r="D23" i="16"/>
  <c r="D70" i="16" s="1"/>
  <c r="F72" i="12"/>
  <c r="F25" i="16"/>
  <c r="F72" i="16" s="1"/>
  <c r="C48" i="1"/>
  <c r="G48" i="1"/>
  <c r="D51" i="1"/>
  <c r="D50" i="1" s="1"/>
  <c r="C52" i="1"/>
  <c r="G52" i="1"/>
  <c r="C54" i="1"/>
  <c r="AG51" i="14"/>
  <c r="AG73" i="14" s="1"/>
  <c r="B36" i="13"/>
  <c r="AE7" i="14"/>
  <c r="AE7" i="21" s="1"/>
  <c r="M35" i="4"/>
  <c r="R76" i="14"/>
  <c r="R77" i="14" s="1"/>
  <c r="J76" i="14"/>
  <c r="K76" i="14"/>
  <c r="K77" i="14" s="1"/>
  <c r="D76" i="14"/>
  <c r="T76" i="14"/>
  <c r="T77" i="14" s="1"/>
  <c r="E76" i="14"/>
  <c r="E77" i="14" s="1"/>
  <c r="U76" i="14"/>
  <c r="U77" i="14" s="1"/>
  <c r="O76" i="14"/>
  <c r="O77" i="14" s="1"/>
  <c r="H76" i="14"/>
  <c r="H77" i="14" s="1"/>
  <c r="I76" i="14"/>
  <c r="I77" i="14" s="1"/>
  <c r="S76" i="14"/>
  <c r="L76" i="14"/>
  <c r="L77" i="14" s="1"/>
  <c r="M76" i="14"/>
  <c r="G76" i="14"/>
  <c r="P76" i="14"/>
  <c r="Q76" i="14"/>
  <c r="Q77" i="14" s="1"/>
  <c r="B25" i="13"/>
  <c r="B26" i="13"/>
  <c r="B35" i="13" s="1"/>
  <c r="F65" i="11"/>
  <c r="J65" i="11"/>
  <c r="N65" i="11"/>
  <c r="R65" i="11"/>
  <c r="H65" i="11"/>
  <c r="P65" i="11"/>
  <c r="H65" i="12"/>
  <c r="L65" i="12"/>
  <c r="M65" i="12"/>
  <c r="Q65" i="12"/>
  <c r="G65" i="12"/>
  <c r="E65" i="11"/>
  <c r="I65" i="11"/>
  <c r="M65" i="11"/>
  <c r="Q65" i="11"/>
  <c r="B11" i="13"/>
  <c r="AH75" i="5"/>
  <c r="AD75" i="5"/>
  <c r="Z75" i="5"/>
  <c r="V75" i="5"/>
  <c r="R75" i="5"/>
  <c r="N75" i="5"/>
  <c r="J75" i="5"/>
  <c r="F75" i="5"/>
  <c r="AI74" i="5"/>
  <c r="AE74" i="5"/>
  <c r="AA74" i="5"/>
  <c r="W74" i="5"/>
  <c r="S74" i="5"/>
  <c r="O74" i="5"/>
  <c r="K74" i="5"/>
  <c r="G74" i="5"/>
  <c r="AJ73" i="5"/>
  <c r="AF73" i="5"/>
  <c r="AB73" i="5"/>
  <c r="X73" i="5"/>
  <c r="T73" i="5"/>
  <c r="P73" i="5"/>
  <c r="L73" i="5"/>
  <c r="H73" i="5"/>
  <c r="D73" i="5"/>
  <c r="AG72" i="5"/>
  <c r="AC72" i="5"/>
  <c r="Y72" i="5"/>
  <c r="U72" i="5"/>
  <c r="Q72" i="5"/>
  <c r="M72" i="5"/>
  <c r="I72" i="5"/>
  <c r="AH71" i="5"/>
  <c r="AD71" i="5"/>
  <c r="Z71" i="5"/>
  <c r="V71" i="5"/>
  <c r="R71" i="5"/>
  <c r="N71" i="5"/>
  <c r="J71" i="5"/>
  <c r="AI70" i="5"/>
  <c r="AE70" i="5"/>
  <c r="AA70" i="5"/>
  <c r="W70" i="5"/>
  <c r="S70" i="5"/>
  <c r="O70" i="5"/>
  <c r="K70" i="5"/>
  <c r="G70" i="5"/>
  <c r="AJ69" i="5"/>
  <c r="AF69" i="5"/>
  <c r="AB69" i="5"/>
  <c r="X69" i="5"/>
  <c r="T69" i="5"/>
  <c r="P69" i="5"/>
  <c r="L69" i="5"/>
  <c r="H69" i="5"/>
  <c r="D69" i="5"/>
  <c r="AG68" i="5"/>
  <c r="AC68" i="5"/>
  <c r="Y68" i="5"/>
  <c r="U68" i="5"/>
  <c r="Q68" i="5"/>
  <c r="M68" i="5"/>
  <c r="I68" i="5"/>
  <c r="E68" i="5"/>
  <c r="AG75" i="5"/>
  <c r="AC75" i="5"/>
  <c r="Y75" i="5"/>
  <c r="U75" i="5"/>
  <c r="Q75" i="5"/>
  <c r="M75" i="5"/>
  <c r="I75" i="5"/>
  <c r="E75" i="5"/>
  <c r="AH74" i="5"/>
  <c r="AD74" i="5"/>
  <c r="Z74" i="5"/>
  <c r="V74" i="5"/>
  <c r="R74" i="5"/>
  <c r="N74" i="5"/>
  <c r="J74" i="5"/>
  <c r="F74" i="5"/>
  <c r="AI73" i="5"/>
  <c r="AE73" i="5"/>
  <c r="AA73" i="5"/>
  <c r="W73" i="5"/>
  <c r="S73" i="5"/>
  <c r="O73" i="5"/>
  <c r="K73" i="5"/>
  <c r="G73" i="5"/>
  <c r="AJ72" i="5"/>
  <c r="AF72" i="5"/>
  <c r="AB72" i="5"/>
  <c r="X72" i="5"/>
  <c r="T72" i="5"/>
  <c r="P72" i="5"/>
  <c r="L72" i="5"/>
  <c r="H72" i="5"/>
  <c r="AG71" i="5"/>
  <c r="AC71" i="5"/>
  <c r="Y71" i="5"/>
  <c r="U71" i="5"/>
  <c r="Q71" i="5"/>
  <c r="M71" i="5"/>
  <c r="I71" i="5"/>
  <c r="AH70" i="5"/>
  <c r="AD70" i="5"/>
  <c r="Z70" i="5"/>
  <c r="V70" i="5"/>
  <c r="R70" i="5"/>
  <c r="N70" i="5"/>
  <c r="J70" i="5"/>
  <c r="AI69" i="5"/>
  <c r="AE69" i="5"/>
  <c r="AA69" i="5"/>
  <c r="W69" i="5"/>
  <c r="S69" i="5"/>
  <c r="O69" i="5"/>
  <c r="K69" i="5"/>
  <c r="G69" i="5"/>
  <c r="AJ68" i="5"/>
  <c r="AF68" i="5"/>
  <c r="AB68" i="5"/>
  <c r="X68" i="5"/>
  <c r="T68" i="5"/>
  <c r="P68" i="5"/>
  <c r="L68" i="5"/>
  <c r="H68" i="5"/>
  <c r="D68" i="5"/>
  <c r="AJ75" i="5"/>
  <c r="AF75" i="5"/>
  <c r="AB75" i="5"/>
  <c r="X75" i="5"/>
  <c r="T75" i="5"/>
  <c r="P75" i="5"/>
  <c r="L75" i="5"/>
  <c r="H75" i="5"/>
  <c r="D75" i="5"/>
  <c r="AG74" i="5"/>
  <c r="AC74" i="5"/>
  <c r="Y74" i="5"/>
  <c r="U74" i="5"/>
  <c r="Q74" i="5"/>
  <c r="M74" i="5"/>
  <c r="I74" i="5"/>
  <c r="E74" i="5"/>
  <c r="AH73" i="5"/>
  <c r="AD73" i="5"/>
  <c r="Z73" i="5"/>
  <c r="V73" i="5"/>
  <c r="R73" i="5"/>
  <c r="N73" i="5"/>
  <c r="J73" i="5"/>
  <c r="F73" i="5"/>
  <c r="AI72" i="5"/>
  <c r="AE72" i="5"/>
  <c r="AA72" i="5"/>
  <c r="W72" i="5"/>
  <c r="S72" i="5"/>
  <c r="O72" i="5"/>
  <c r="K72" i="5"/>
  <c r="G72" i="5"/>
  <c r="AJ71" i="5"/>
  <c r="AF71" i="5"/>
  <c r="AB71" i="5"/>
  <c r="X71" i="5"/>
  <c r="T71" i="5"/>
  <c r="P71" i="5"/>
  <c r="L71" i="5"/>
  <c r="H71" i="5"/>
  <c r="AG70" i="5"/>
  <c r="AC70" i="5"/>
  <c r="Y70" i="5"/>
  <c r="U70" i="5"/>
  <c r="Q70" i="5"/>
  <c r="M70" i="5"/>
  <c r="I70" i="5"/>
  <c r="AH69" i="5"/>
  <c r="AD69" i="5"/>
  <c r="Z69" i="5"/>
  <c r="V69" i="5"/>
  <c r="R69" i="5"/>
  <c r="N69" i="5"/>
  <c r="J69" i="5"/>
  <c r="F69" i="5"/>
  <c r="AI68" i="5"/>
  <c r="AE68" i="5"/>
  <c r="AA68" i="5"/>
  <c r="W68" i="5"/>
  <c r="S68" i="5"/>
  <c r="O68" i="5"/>
  <c r="K68" i="5"/>
  <c r="G68" i="5"/>
  <c r="AI75" i="5"/>
  <c r="AE75" i="5"/>
  <c r="AA75" i="5"/>
  <c r="W75" i="5"/>
  <c r="S75" i="5"/>
  <c r="O75" i="5"/>
  <c r="K75" i="5"/>
  <c r="G75" i="5"/>
  <c r="AJ74" i="5"/>
  <c r="AF74" i="5"/>
  <c r="AB74" i="5"/>
  <c r="X74" i="5"/>
  <c r="T74" i="5"/>
  <c r="P74" i="5"/>
  <c r="L74" i="5"/>
  <c r="H74" i="5"/>
  <c r="D74" i="5"/>
  <c r="AG73" i="5"/>
  <c r="AC73" i="5"/>
  <c r="Y73" i="5"/>
  <c r="U73" i="5"/>
  <c r="Q73" i="5"/>
  <c r="M73" i="5"/>
  <c r="I73" i="5"/>
  <c r="E73" i="5"/>
  <c r="AH72" i="5"/>
  <c r="AD72" i="5"/>
  <c r="Z72" i="5"/>
  <c r="V72" i="5"/>
  <c r="R72" i="5"/>
  <c r="N72" i="5"/>
  <c r="J72" i="5"/>
  <c r="AI71" i="5"/>
  <c r="AE71" i="5"/>
  <c r="AA71" i="5"/>
  <c r="W71" i="5"/>
  <c r="S71" i="5"/>
  <c r="O71" i="5"/>
  <c r="K71" i="5"/>
  <c r="G71" i="5"/>
  <c r="AJ70" i="5"/>
  <c r="AF70" i="5"/>
  <c r="AB70" i="5"/>
  <c r="X70" i="5"/>
  <c r="T70" i="5"/>
  <c r="P70" i="5"/>
  <c r="L70" i="5"/>
  <c r="H70" i="5"/>
  <c r="AG69" i="5"/>
  <c r="AC69" i="5"/>
  <c r="Y69" i="5"/>
  <c r="U69" i="5"/>
  <c r="Q69" i="5"/>
  <c r="M69" i="5"/>
  <c r="I69" i="5"/>
  <c r="E69" i="5"/>
  <c r="AH68" i="5"/>
  <c r="AD68" i="5"/>
  <c r="Z68" i="5"/>
  <c r="V68" i="5"/>
  <c r="R68" i="5"/>
  <c r="N68" i="5"/>
  <c r="J68" i="5"/>
  <c r="F68" i="5"/>
  <c r="V62" i="2"/>
  <c r="V62" i="14" s="1"/>
  <c r="AH62" i="2"/>
  <c r="AH62" i="14" s="1"/>
  <c r="AD60" i="2"/>
  <c r="AD60" i="14" s="1"/>
  <c r="U60" i="2"/>
  <c r="U60" i="16" s="1"/>
  <c r="AA60" i="2"/>
  <c r="AA60" i="14" s="1"/>
  <c r="T59" i="2"/>
  <c r="T59" i="16" s="1"/>
  <c r="AF59" i="2"/>
  <c r="AF59" i="14" s="1"/>
  <c r="AF59" i="16" s="1"/>
  <c r="Z59" i="2"/>
  <c r="Z59" i="14" s="1"/>
  <c r="Z59" i="16" s="1"/>
  <c r="W59" i="2"/>
  <c r="W59" i="14" s="1"/>
  <c r="W59" i="16" s="1"/>
  <c r="AC59" i="2"/>
  <c r="AC59" i="14" s="1"/>
  <c r="AC59" i="16" s="1"/>
  <c r="AD56" i="2"/>
  <c r="AD56" i="14" s="1"/>
  <c r="AD56" i="21" s="1"/>
  <c r="U56" i="2"/>
  <c r="AA56" i="2"/>
  <c r="AA56" i="14" s="1"/>
  <c r="AA56" i="21" s="1"/>
  <c r="X56" i="2"/>
  <c r="X56" i="14" s="1"/>
  <c r="X56" i="21" s="1"/>
  <c r="T55" i="2"/>
  <c r="AF55" i="2"/>
  <c r="AF55" i="14" s="1"/>
  <c r="W55" i="2"/>
  <c r="W55" i="14" s="1"/>
  <c r="AC55" i="2"/>
  <c r="AC55" i="14" s="1"/>
  <c r="Z55" i="2"/>
  <c r="Z55" i="14" s="1"/>
  <c r="V54" i="2"/>
  <c r="AH54" i="2"/>
  <c r="Y54" i="2"/>
  <c r="AE54" i="2"/>
  <c r="AB54" i="2"/>
  <c r="AD52" i="2"/>
  <c r="AD52" i="14" s="1"/>
  <c r="AD52" i="21" s="1"/>
  <c r="X52" i="2"/>
  <c r="X52" i="14" s="1"/>
  <c r="X52" i="21" s="1"/>
  <c r="U52" i="2"/>
  <c r="AA52" i="2"/>
  <c r="AA52" i="14" s="1"/>
  <c r="AA52" i="21" s="1"/>
  <c r="T51" i="2"/>
  <c r="T51" i="21" s="1"/>
  <c r="T73" i="21" s="1"/>
  <c r="AF51" i="2"/>
  <c r="Z51" i="2"/>
  <c r="W51" i="2"/>
  <c r="AC51" i="2"/>
  <c r="V50" i="2"/>
  <c r="AH50" i="2"/>
  <c r="AB50" i="2"/>
  <c r="Y50" i="2"/>
  <c r="AE50" i="2"/>
  <c r="AD48" i="2"/>
  <c r="AD48" i="14" s="1"/>
  <c r="AD48" i="21" s="1"/>
  <c r="AA48" i="2"/>
  <c r="AA48" i="14" s="1"/>
  <c r="AA48" i="21" s="1"/>
  <c r="X48" i="2"/>
  <c r="X48" i="14" s="1"/>
  <c r="X48" i="21" s="1"/>
  <c r="AG48" i="2"/>
  <c r="AG48" i="14" s="1"/>
  <c r="AG48" i="21" s="1"/>
  <c r="AJ48" i="2"/>
  <c r="AJ48" i="14" s="1"/>
  <c r="AJ48" i="21" s="1"/>
  <c r="U48" i="2"/>
  <c r="T47" i="2"/>
  <c r="AF47" i="2"/>
  <c r="AF47" i="14" s="1"/>
  <c r="AC47" i="2"/>
  <c r="AC47" i="14" s="1"/>
  <c r="Z47" i="2"/>
  <c r="Z47" i="14" s="1"/>
  <c r="AI47" i="2"/>
  <c r="AI47" i="14" s="1"/>
  <c r="W47" i="2"/>
  <c r="W47" i="14" s="1"/>
  <c r="V46" i="2"/>
  <c r="AH46" i="2"/>
  <c r="S46" i="2"/>
  <c r="S46" i="21" s="1"/>
  <c r="AE46" i="2"/>
  <c r="AB46" i="2"/>
  <c r="Y46" i="2"/>
  <c r="T43" i="2"/>
  <c r="T43" i="21" s="1"/>
  <c r="AF43" i="2"/>
  <c r="AC43" i="2"/>
  <c r="Z43" i="2"/>
  <c r="AI43" i="2"/>
  <c r="W43" i="2"/>
  <c r="V42" i="2"/>
  <c r="AH42" i="2"/>
  <c r="S42" i="2"/>
  <c r="S42" i="21" s="1"/>
  <c r="AE42" i="2"/>
  <c r="AB42" i="2"/>
  <c r="Y42" i="2"/>
  <c r="AD40" i="2"/>
  <c r="AA40" i="2"/>
  <c r="X40" i="2"/>
  <c r="AG40" i="2"/>
  <c r="AJ40" i="2"/>
  <c r="U40" i="2"/>
  <c r="U40" i="21" s="1"/>
  <c r="T39" i="2"/>
  <c r="T39" i="21" s="1"/>
  <c r="AF39" i="2"/>
  <c r="AC39" i="2"/>
  <c r="Z39" i="2"/>
  <c r="AI39" i="2"/>
  <c r="W39" i="2"/>
  <c r="V38" i="2"/>
  <c r="AH38" i="2"/>
  <c r="S38" i="2"/>
  <c r="S38" i="21" s="1"/>
  <c r="AE38" i="2"/>
  <c r="AB38" i="2"/>
  <c r="Y38" i="2"/>
  <c r="AD36" i="2"/>
  <c r="AD36" i="14" s="1"/>
  <c r="AD36" i="21" s="1"/>
  <c r="AA36" i="2"/>
  <c r="AA36" i="14" s="1"/>
  <c r="AA36" i="21" s="1"/>
  <c r="X36" i="2"/>
  <c r="X36" i="14" s="1"/>
  <c r="X36" i="21" s="1"/>
  <c r="AG36" i="2"/>
  <c r="AG36" i="14" s="1"/>
  <c r="AG36" i="21" s="1"/>
  <c r="AJ36" i="2"/>
  <c r="AJ36" i="14" s="1"/>
  <c r="AJ36" i="21" s="1"/>
  <c r="U36" i="2"/>
  <c r="U36" i="21" s="1"/>
  <c r="T35" i="2"/>
  <c r="T35" i="21" s="1"/>
  <c r="AF35" i="2"/>
  <c r="AC35" i="2"/>
  <c r="Z35" i="2"/>
  <c r="AI35" i="2"/>
  <c r="W35" i="2"/>
  <c r="V34" i="2"/>
  <c r="V34" i="14" s="1"/>
  <c r="V34" i="21" s="1"/>
  <c r="AH34" i="2"/>
  <c r="AH34" i="14" s="1"/>
  <c r="AH34" i="21" s="1"/>
  <c r="S34" i="2"/>
  <c r="AE34" i="2"/>
  <c r="AE34" i="14" s="1"/>
  <c r="AE34" i="21" s="1"/>
  <c r="AB34" i="2"/>
  <c r="AB34" i="14" s="1"/>
  <c r="AB34" i="21" s="1"/>
  <c r="Y34" i="2"/>
  <c r="Y34" i="14" s="1"/>
  <c r="Y34" i="21" s="1"/>
  <c r="X32" i="2"/>
  <c r="AD32" i="2"/>
  <c r="AG32" i="2"/>
  <c r="AA32" i="2"/>
  <c r="U32" i="2"/>
  <c r="U32" i="21" s="1"/>
  <c r="AJ32" i="2"/>
  <c r="Z31" i="2"/>
  <c r="T31" i="2"/>
  <c r="T31" i="21" s="1"/>
  <c r="AF31" i="2"/>
  <c r="AI31" i="2"/>
  <c r="AC31" i="2"/>
  <c r="W31" i="2"/>
  <c r="AB30" i="2"/>
  <c r="AB30" i="14" s="1"/>
  <c r="AB30" i="21" s="1"/>
  <c r="V30" i="2"/>
  <c r="V30" i="14" s="1"/>
  <c r="V30" i="21" s="1"/>
  <c r="AH30" i="2"/>
  <c r="AH30" i="14" s="1"/>
  <c r="AH30" i="21" s="1"/>
  <c r="AE30" i="2"/>
  <c r="AE30" i="14" s="1"/>
  <c r="AE30" i="21" s="1"/>
  <c r="S30" i="2"/>
  <c r="Y30" i="2"/>
  <c r="Y30" i="14" s="1"/>
  <c r="Y30" i="21" s="1"/>
  <c r="X28" i="2"/>
  <c r="AJ28" i="2"/>
  <c r="U28" i="2"/>
  <c r="U28" i="21" s="1"/>
  <c r="AD28" i="2"/>
  <c r="AG28" i="2"/>
  <c r="AA28" i="2"/>
  <c r="AC27" i="2"/>
  <c r="T27" i="2"/>
  <c r="T27" i="21" s="1"/>
  <c r="Z27" i="2"/>
  <c r="W27" i="2"/>
  <c r="AF27" i="2"/>
  <c r="AI27" i="2"/>
  <c r="S26" i="2"/>
  <c r="S26" i="21" s="1"/>
  <c r="AE26" i="2"/>
  <c r="V26" i="2"/>
  <c r="AB26" i="2"/>
  <c r="Y26" i="2"/>
  <c r="AH26" i="2"/>
  <c r="AA24" i="2"/>
  <c r="U24" i="2"/>
  <c r="U24" i="21" s="1"/>
  <c r="X24" i="2"/>
  <c r="AG24" i="2"/>
  <c r="AJ24" i="2"/>
  <c r="AD24" i="2"/>
  <c r="AC23" i="2"/>
  <c r="W23" i="2"/>
  <c r="T23" i="2"/>
  <c r="T23" i="21" s="1"/>
  <c r="Z23" i="2"/>
  <c r="AF23" i="2"/>
  <c r="AI23" i="2"/>
  <c r="S22" i="2"/>
  <c r="AE22" i="2"/>
  <c r="AE22" i="14" s="1"/>
  <c r="AE22" i="21" s="1"/>
  <c r="Y22" i="2"/>
  <c r="Y22" i="14" s="1"/>
  <c r="Y22" i="21" s="1"/>
  <c r="V22" i="2"/>
  <c r="V22" i="14" s="1"/>
  <c r="V22" i="21" s="1"/>
  <c r="AB22" i="2"/>
  <c r="AB22" i="14" s="1"/>
  <c r="AB22" i="21" s="1"/>
  <c r="AH22" i="2"/>
  <c r="AH22" i="14" s="1"/>
  <c r="AH22" i="21" s="1"/>
  <c r="AA20" i="2"/>
  <c r="X20" i="2"/>
  <c r="U20" i="2"/>
  <c r="U20" i="21" s="1"/>
  <c r="AD20" i="2"/>
  <c r="AG20" i="2"/>
  <c r="AJ20" i="2"/>
  <c r="AC19" i="2"/>
  <c r="T19" i="2"/>
  <c r="T19" i="21" s="1"/>
  <c r="Z19" i="2"/>
  <c r="W19" i="2"/>
  <c r="AI19" i="2"/>
  <c r="AF19" i="2"/>
  <c r="S18" i="2"/>
  <c r="S18" i="21" s="1"/>
  <c r="AE18" i="2"/>
  <c r="V18" i="2"/>
  <c r="AB18" i="2"/>
  <c r="Y18" i="2"/>
  <c r="AH18" i="2"/>
  <c r="AA16" i="2"/>
  <c r="U16" i="2"/>
  <c r="U16" i="21" s="1"/>
  <c r="AG16" i="2"/>
  <c r="X16" i="2"/>
  <c r="AD16" i="2"/>
  <c r="AJ16" i="2"/>
  <c r="AC15" i="2"/>
  <c r="W15" i="2"/>
  <c r="AI15" i="2"/>
  <c r="T15" i="2"/>
  <c r="T15" i="21" s="1"/>
  <c r="Z15" i="2"/>
  <c r="AF15" i="2"/>
  <c r="S14" i="2"/>
  <c r="S14" i="21" s="1"/>
  <c r="AE14" i="2"/>
  <c r="Y14" i="2"/>
  <c r="V14" i="2"/>
  <c r="AB14" i="2"/>
  <c r="AH14" i="2"/>
  <c r="AA12" i="2"/>
  <c r="X12" i="2"/>
  <c r="AD12" i="2"/>
  <c r="AJ12" i="2"/>
  <c r="U12" i="2"/>
  <c r="U12" i="21" s="1"/>
  <c r="AG12" i="2"/>
  <c r="T11" i="2"/>
  <c r="T11" i="21" s="1"/>
  <c r="AF11" i="2"/>
  <c r="Z11" i="2"/>
  <c r="AC11" i="2"/>
  <c r="AI11" i="2"/>
  <c r="W11" i="2"/>
  <c r="V10" i="2"/>
  <c r="AH10" i="2"/>
  <c r="AB10" i="2"/>
  <c r="S10" i="2"/>
  <c r="S10" i="21" s="1"/>
  <c r="Y10" i="2"/>
  <c r="AE10" i="2"/>
  <c r="AD8" i="2"/>
  <c r="X8" i="2"/>
  <c r="AJ8" i="2"/>
  <c r="AG8" i="2"/>
  <c r="AA8" i="2"/>
  <c r="U8" i="2"/>
  <c r="U8" i="21" s="1"/>
  <c r="T7" i="2"/>
  <c r="T7" i="21" s="1"/>
  <c r="X7" i="2"/>
  <c r="AB7" i="2"/>
  <c r="AF7" i="2"/>
  <c r="AJ7" i="2"/>
  <c r="AG64" i="2"/>
  <c r="AG64" i="14" s="1"/>
  <c r="AC64" i="2"/>
  <c r="AC64" i="14" s="1"/>
  <c r="AC64" i="16" s="1"/>
  <c r="Y64" i="2"/>
  <c r="Y64" i="14" s="1"/>
  <c r="U64" i="2"/>
  <c r="U64" i="16" s="1"/>
  <c r="AI63" i="2"/>
  <c r="AI63" i="14" s="1"/>
  <c r="AI63" i="16" s="1"/>
  <c r="AE63" i="2"/>
  <c r="AE63" i="14" s="1"/>
  <c r="AA63" i="2"/>
  <c r="AA63" i="14" s="1"/>
  <c r="W63" i="2"/>
  <c r="W63" i="14" s="1"/>
  <c r="W63" i="16" s="1"/>
  <c r="AJ62" i="2"/>
  <c r="AJ62" i="14" s="1"/>
  <c r="AE62" i="2"/>
  <c r="AE62" i="14" s="1"/>
  <c r="Y62" i="2"/>
  <c r="Y62" i="14" s="1"/>
  <c r="T62" i="2"/>
  <c r="T62" i="16" s="1"/>
  <c r="AG61" i="2"/>
  <c r="AG61" i="14" s="1"/>
  <c r="V61" i="2"/>
  <c r="V61" i="14" s="1"/>
  <c r="AI60" i="2"/>
  <c r="AI60" i="14" s="1"/>
  <c r="AI60" i="16" s="1"/>
  <c r="AB60" i="2"/>
  <c r="AB60" i="14" s="1"/>
  <c r="AE59" i="2"/>
  <c r="AE59" i="14" s="1"/>
  <c r="Z57" i="2"/>
  <c r="Z57" i="14" s="1"/>
  <c r="AG56" i="2"/>
  <c r="AG56" i="14" s="1"/>
  <c r="AG56" i="21" s="1"/>
  <c r="AD55" i="2"/>
  <c r="AD55" i="14" s="1"/>
  <c r="AD55" i="21" s="1"/>
  <c r="AA54" i="2"/>
  <c r="AH53" i="2"/>
  <c r="AH53" i="14" s="1"/>
  <c r="AH53" i="21" s="1"/>
  <c r="AE52" i="2"/>
  <c r="AE52" i="14" s="1"/>
  <c r="AE52" i="21" s="1"/>
  <c r="AA51" i="2"/>
  <c r="AI50" i="2"/>
  <c r="X61" i="2"/>
  <c r="X61" i="14" s="1"/>
  <c r="AJ61" i="2"/>
  <c r="AJ61" i="14" s="1"/>
  <c r="Z60" i="2"/>
  <c r="Z60" i="14" s="1"/>
  <c r="Z60" i="16" s="1"/>
  <c r="AF60" i="2"/>
  <c r="AF60" i="14" s="1"/>
  <c r="AF60" i="16" s="1"/>
  <c r="AB59" i="2"/>
  <c r="AB59" i="14" s="1"/>
  <c r="AH59" i="2"/>
  <c r="AH59" i="14" s="1"/>
  <c r="X57" i="2"/>
  <c r="X57" i="14" s="1"/>
  <c r="X57" i="21" s="1"/>
  <c r="AJ57" i="2"/>
  <c r="AJ57" i="14" s="1"/>
  <c r="AJ57" i="21" s="1"/>
  <c r="AD57" i="2"/>
  <c r="AD57" i="14" s="1"/>
  <c r="AD57" i="21" s="1"/>
  <c r="AA57" i="2"/>
  <c r="AA57" i="14" s="1"/>
  <c r="AA57" i="21" s="1"/>
  <c r="AG57" i="2"/>
  <c r="AG57" i="14" s="1"/>
  <c r="AG57" i="21" s="1"/>
  <c r="Z56" i="2"/>
  <c r="Z56" i="14" s="1"/>
  <c r="AF56" i="2"/>
  <c r="AF56" i="14" s="1"/>
  <c r="AC56" i="2"/>
  <c r="AC56" i="14" s="1"/>
  <c r="AI56" i="2"/>
  <c r="AI56" i="14" s="1"/>
  <c r="AB55" i="2"/>
  <c r="AB55" i="14" s="1"/>
  <c r="AB55" i="21" s="1"/>
  <c r="AH55" i="2"/>
  <c r="AH55" i="14" s="1"/>
  <c r="AH55" i="21" s="1"/>
  <c r="AE55" i="2"/>
  <c r="AE55" i="14" s="1"/>
  <c r="AE55" i="21" s="1"/>
  <c r="X53" i="2"/>
  <c r="X53" i="14" s="1"/>
  <c r="X53" i="21" s="1"/>
  <c r="AJ53" i="2"/>
  <c r="AJ53" i="14" s="1"/>
  <c r="AJ53" i="21" s="1"/>
  <c r="AA53" i="2"/>
  <c r="AA53" i="14" s="1"/>
  <c r="AA53" i="21" s="1"/>
  <c r="AG53" i="2"/>
  <c r="AG53" i="14" s="1"/>
  <c r="AG53" i="21" s="1"/>
  <c r="AD53" i="2"/>
  <c r="AD53" i="14" s="1"/>
  <c r="AD53" i="21" s="1"/>
  <c r="Z52" i="2"/>
  <c r="Z52" i="14" s="1"/>
  <c r="AC52" i="2"/>
  <c r="AC52" i="14" s="1"/>
  <c r="AI52" i="2"/>
  <c r="AI52" i="14" s="1"/>
  <c r="AF52" i="2"/>
  <c r="AF52" i="14" s="1"/>
  <c r="AB51" i="2"/>
  <c r="AE51" i="2"/>
  <c r="AH51" i="2"/>
  <c r="X49" i="2"/>
  <c r="X49" i="14" s="1"/>
  <c r="X49" i="21" s="1"/>
  <c r="AJ49" i="2"/>
  <c r="AJ49" i="14" s="1"/>
  <c r="AJ49" i="21" s="1"/>
  <c r="U49" i="2"/>
  <c r="AD49" i="2"/>
  <c r="AD49" i="14" s="1"/>
  <c r="AD49" i="21" s="1"/>
  <c r="AA49" i="2"/>
  <c r="AA49" i="14" s="1"/>
  <c r="AA49" i="21" s="1"/>
  <c r="AG49" i="2"/>
  <c r="AG49" i="14" s="1"/>
  <c r="AG49" i="21" s="1"/>
  <c r="Z48" i="2"/>
  <c r="Z48" i="14" s="1"/>
  <c r="W48" i="2"/>
  <c r="W48" i="14" s="1"/>
  <c r="AI48" i="2"/>
  <c r="AI48" i="14" s="1"/>
  <c r="AF48" i="2"/>
  <c r="AF48" i="14" s="1"/>
  <c r="T48" i="2"/>
  <c r="AC48" i="2"/>
  <c r="AC48" i="14" s="1"/>
  <c r="AB47" i="2"/>
  <c r="AB47" i="14" s="1"/>
  <c r="AB47" i="21" s="1"/>
  <c r="Y47" i="2"/>
  <c r="Y47" i="14" s="1"/>
  <c r="Y47" i="21" s="1"/>
  <c r="AH47" i="2"/>
  <c r="AH47" i="14" s="1"/>
  <c r="AH47" i="21" s="1"/>
  <c r="S47" i="2"/>
  <c r="V47" i="2"/>
  <c r="V47" i="14" s="1"/>
  <c r="V47" i="21" s="1"/>
  <c r="AE47" i="2"/>
  <c r="AE47" i="14" s="1"/>
  <c r="AE47" i="21" s="1"/>
  <c r="AB43" i="2"/>
  <c r="Y43" i="2"/>
  <c r="AH43" i="2"/>
  <c r="S43" i="2"/>
  <c r="S43" i="21" s="1"/>
  <c r="V43" i="2"/>
  <c r="AE43" i="2"/>
  <c r="X41" i="2"/>
  <c r="AJ41" i="2"/>
  <c r="U41" i="2"/>
  <c r="U41" i="21" s="1"/>
  <c r="AG41" i="2"/>
  <c r="AD41" i="2"/>
  <c r="AA41" i="2"/>
  <c r="Z40" i="2"/>
  <c r="W40" i="2"/>
  <c r="AI40" i="2"/>
  <c r="AF40" i="2"/>
  <c r="T40" i="2"/>
  <c r="T40" i="21" s="1"/>
  <c r="AC40" i="2"/>
  <c r="AB39" i="2"/>
  <c r="Y39" i="2"/>
  <c r="AH39" i="2"/>
  <c r="S39" i="2"/>
  <c r="S39" i="21" s="1"/>
  <c r="V39" i="2"/>
  <c r="AE39" i="2"/>
  <c r="X37" i="2"/>
  <c r="AJ37" i="2"/>
  <c r="U37" i="2"/>
  <c r="U37" i="21" s="1"/>
  <c r="AG37" i="2"/>
  <c r="AD37" i="2"/>
  <c r="AA37" i="2"/>
  <c r="Z36" i="2"/>
  <c r="W36" i="2"/>
  <c r="AI36" i="2"/>
  <c r="AF36" i="2"/>
  <c r="T36" i="2"/>
  <c r="T36" i="21" s="1"/>
  <c r="AC36" i="2"/>
  <c r="AB35" i="2"/>
  <c r="Y35" i="2"/>
  <c r="AH35" i="2"/>
  <c r="S35" i="2"/>
  <c r="S35" i="21" s="1"/>
  <c r="V35" i="2"/>
  <c r="AE35" i="2"/>
  <c r="X33" i="2"/>
  <c r="AJ33" i="2"/>
  <c r="U33" i="2"/>
  <c r="U33" i="21" s="1"/>
  <c r="AG33" i="2"/>
  <c r="AD33" i="2"/>
  <c r="AA33" i="2"/>
  <c r="T32" i="2"/>
  <c r="T32" i="21" s="1"/>
  <c r="AF32" i="2"/>
  <c r="Z32" i="2"/>
  <c r="AI32" i="2"/>
  <c r="AC32" i="2"/>
  <c r="W32" i="2"/>
  <c r="V31" i="2"/>
  <c r="AH31" i="2"/>
  <c r="AB31" i="2"/>
  <c r="S31" i="2"/>
  <c r="S31" i="21" s="1"/>
  <c r="AE31" i="2"/>
  <c r="Y31" i="2"/>
  <c r="AD29" i="2"/>
  <c r="X29" i="2"/>
  <c r="AJ29" i="2"/>
  <c r="AG29" i="2"/>
  <c r="U29" i="2"/>
  <c r="U29" i="21" s="1"/>
  <c r="AA29" i="2"/>
  <c r="W28" i="2"/>
  <c r="AF28" i="2"/>
  <c r="Z28" i="2"/>
  <c r="AI28" i="2"/>
  <c r="AC28" i="2"/>
  <c r="T28" i="2"/>
  <c r="T28" i="21" s="1"/>
  <c r="Y27" i="2"/>
  <c r="AE27" i="2"/>
  <c r="AB27" i="2"/>
  <c r="AH27" i="2"/>
  <c r="V27" i="2"/>
  <c r="S27" i="2"/>
  <c r="S27" i="21" s="1"/>
  <c r="U25" i="2"/>
  <c r="U25" i="21" s="1"/>
  <c r="AG25" i="2"/>
  <c r="X25" i="2"/>
  <c r="AD25" i="2"/>
  <c r="AA25" i="2"/>
  <c r="AJ25" i="2"/>
  <c r="W24" i="2"/>
  <c r="AI24" i="2"/>
  <c r="Z24" i="2"/>
  <c r="AF24" i="2"/>
  <c r="AC24" i="2"/>
  <c r="T24" i="2"/>
  <c r="T24" i="21" s="1"/>
  <c r="Y23" i="2"/>
  <c r="AB23" i="2"/>
  <c r="AH23" i="2"/>
  <c r="AE23" i="2"/>
  <c r="S23" i="2"/>
  <c r="S23" i="21" s="1"/>
  <c r="V23" i="2"/>
  <c r="U21" i="2"/>
  <c r="AG21" i="2"/>
  <c r="AG21" i="14" s="1"/>
  <c r="AG21" i="21" s="1"/>
  <c r="AA21" i="2"/>
  <c r="AA21" i="14" s="1"/>
  <c r="AA21" i="21" s="1"/>
  <c r="X21" i="2"/>
  <c r="X21" i="14" s="1"/>
  <c r="X21" i="21" s="1"/>
  <c r="AD21" i="2"/>
  <c r="AD21" i="14" s="1"/>
  <c r="AD21" i="21" s="1"/>
  <c r="AJ21" i="2"/>
  <c r="AJ21" i="14" s="1"/>
  <c r="AJ21" i="21" s="1"/>
  <c r="W20" i="2"/>
  <c r="AI20" i="2"/>
  <c r="AC20" i="2"/>
  <c r="Z20" i="2"/>
  <c r="AF20" i="2"/>
  <c r="T20" i="2"/>
  <c r="T20" i="21" s="1"/>
  <c r="Y19" i="2"/>
  <c r="AE19" i="2"/>
  <c r="AB19" i="2"/>
  <c r="AH19" i="2"/>
  <c r="S19" i="2"/>
  <c r="S19" i="21" s="1"/>
  <c r="V19" i="2"/>
  <c r="U17" i="2"/>
  <c r="U17" i="21" s="1"/>
  <c r="AG17" i="2"/>
  <c r="X17" i="2"/>
  <c r="AD17" i="2"/>
  <c r="AJ17" i="2"/>
  <c r="AA17" i="2"/>
  <c r="W16" i="2"/>
  <c r="AI16" i="2"/>
  <c r="Z16" i="2"/>
  <c r="AF16" i="2"/>
  <c r="AC16" i="2"/>
  <c r="T16" i="2"/>
  <c r="T16" i="21" s="1"/>
  <c r="Y15" i="2"/>
  <c r="AB15" i="2"/>
  <c r="AH15" i="2"/>
  <c r="S15" i="2"/>
  <c r="S15" i="21" s="1"/>
  <c r="AE15" i="2"/>
  <c r="V15" i="2"/>
  <c r="U13" i="2"/>
  <c r="U13" i="21" s="1"/>
  <c r="AG13" i="2"/>
  <c r="AA13" i="2"/>
  <c r="X13" i="2"/>
  <c r="AD13" i="2"/>
  <c r="AJ13" i="2"/>
  <c r="W12" i="2"/>
  <c r="AI12" i="2"/>
  <c r="AC12" i="2"/>
  <c r="T12" i="2"/>
  <c r="T12" i="21" s="1"/>
  <c r="Z12" i="2"/>
  <c r="AF12" i="2"/>
  <c r="AB11" i="2"/>
  <c r="AE11" i="2"/>
  <c r="V11" i="2"/>
  <c r="Y11" i="2"/>
  <c r="AH11" i="2"/>
  <c r="S11" i="2"/>
  <c r="S11" i="21" s="1"/>
  <c r="X9" i="2"/>
  <c r="AJ9" i="2"/>
  <c r="AD9" i="2"/>
  <c r="U9" i="2"/>
  <c r="U9" i="21" s="1"/>
  <c r="AG9" i="2"/>
  <c r="AA9" i="2"/>
  <c r="Z8" i="2"/>
  <c r="T8" i="2"/>
  <c r="T8" i="21" s="1"/>
  <c r="AF8" i="2"/>
  <c r="AC8" i="2"/>
  <c r="W8" i="2"/>
  <c r="AI8" i="2"/>
  <c r="U7" i="2"/>
  <c r="U7" i="21" s="1"/>
  <c r="Y7" i="2"/>
  <c r="AC7" i="2"/>
  <c r="AG7" i="2"/>
  <c r="AJ64" i="2"/>
  <c r="AJ64" i="14" s="1"/>
  <c r="AF64" i="2"/>
  <c r="AF64" i="14" s="1"/>
  <c r="AF64" i="16" s="1"/>
  <c r="AB64" i="2"/>
  <c r="AB64" i="14" s="1"/>
  <c r="X64" i="2"/>
  <c r="X64" i="14" s="1"/>
  <c r="T64" i="2"/>
  <c r="T64" i="16" s="1"/>
  <c r="AH63" i="2"/>
  <c r="AH63" i="14" s="1"/>
  <c r="AD63" i="2"/>
  <c r="AD63" i="14" s="1"/>
  <c r="Z63" i="2"/>
  <c r="Z63" i="14" s="1"/>
  <c r="Z63" i="16" s="1"/>
  <c r="V63" i="2"/>
  <c r="V63" i="14" s="1"/>
  <c r="AI62" i="2"/>
  <c r="AI62" i="14" s="1"/>
  <c r="AI62" i="16" s="1"/>
  <c r="AC62" i="2"/>
  <c r="AC62" i="14" s="1"/>
  <c r="AC62" i="16" s="1"/>
  <c r="X62" i="2"/>
  <c r="X62" i="14" s="1"/>
  <c r="S62" i="2"/>
  <c r="S62" i="16" s="1"/>
  <c r="AE61" i="2"/>
  <c r="AE61" i="14" s="1"/>
  <c r="U61" i="2"/>
  <c r="U61" i="16" s="1"/>
  <c r="AG60" i="2"/>
  <c r="AG60" i="14" s="1"/>
  <c r="Y60" i="2"/>
  <c r="Y60" i="14" s="1"/>
  <c r="AD59" i="2"/>
  <c r="AD59" i="14" s="1"/>
  <c r="S59" i="2"/>
  <c r="S59" i="16" s="1"/>
  <c r="S75" i="16" s="1"/>
  <c r="AH57" i="2"/>
  <c r="AH57" i="14" s="1"/>
  <c r="AH57" i="21" s="1"/>
  <c r="T56" i="2"/>
  <c r="AI54" i="2"/>
  <c r="U53" i="2"/>
  <c r="AI51" i="2"/>
  <c r="Y51" i="2"/>
  <c r="AF50" i="2"/>
  <c r="S50" i="2"/>
  <c r="S50" i="21" s="1"/>
  <c r="T61" i="2"/>
  <c r="T61" i="16" s="1"/>
  <c r="AF61" i="2"/>
  <c r="AF61" i="14" s="1"/>
  <c r="AF61" i="16" s="1"/>
  <c r="V60" i="2"/>
  <c r="V60" i="14" s="1"/>
  <c r="AH60" i="2"/>
  <c r="AH60" i="14" s="1"/>
  <c r="T57" i="2"/>
  <c r="AF57" i="2"/>
  <c r="AF57" i="14" s="1"/>
  <c r="AI57" i="2"/>
  <c r="AI57" i="14" s="1"/>
  <c r="V56" i="2"/>
  <c r="V56" i="14" s="1"/>
  <c r="V56" i="21" s="1"/>
  <c r="AH56" i="2"/>
  <c r="AH56" i="14" s="1"/>
  <c r="AH56" i="21" s="1"/>
  <c r="S56" i="2"/>
  <c r="AD54" i="2"/>
  <c r="AJ54" i="2"/>
  <c r="AG54" i="2"/>
  <c r="T53" i="2"/>
  <c r="AF53" i="2"/>
  <c r="AF53" i="14" s="1"/>
  <c r="AI53" i="2"/>
  <c r="AI53" i="14" s="1"/>
  <c r="V52" i="2"/>
  <c r="V52" i="14" s="1"/>
  <c r="V52" i="21" s="1"/>
  <c r="AH52" i="2"/>
  <c r="AH52" i="14" s="1"/>
  <c r="AH52" i="21" s="1"/>
  <c r="S52" i="2"/>
  <c r="AD50" i="2"/>
  <c r="U50" i="2"/>
  <c r="U50" i="21" s="1"/>
  <c r="AG50" i="2"/>
  <c r="AJ50" i="2"/>
  <c r="T49" i="2"/>
  <c r="AF49" i="2"/>
  <c r="AF49" i="14" s="1"/>
  <c r="AC49" i="2"/>
  <c r="AC49" i="14" s="1"/>
  <c r="W49" i="2"/>
  <c r="W49" i="14" s="1"/>
  <c r="AI49" i="2"/>
  <c r="AI49" i="14" s="1"/>
  <c r="Z49" i="2"/>
  <c r="Z49" i="14" s="1"/>
  <c r="V48" i="2"/>
  <c r="V48" i="14" s="1"/>
  <c r="V48" i="21" s="1"/>
  <c r="AH48" i="2"/>
  <c r="AH48" i="14" s="1"/>
  <c r="AH48" i="21" s="1"/>
  <c r="S48" i="2"/>
  <c r="AE48" i="2"/>
  <c r="AE48" i="14" s="1"/>
  <c r="AE48" i="21" s="1"/>
  <c r="Y48" i="2"/>
  <c r="Y48" i="14" s="1"/>
  <c r="Y48" i="21" s="1"/>
  <c r="AB48" i="2"/>
  <c r="AB48" i="14" s="1"/>
  <c r="AB48" i="21" s="1"/>
  <c r="AD46" i="2"/>
  <c r="AA46" i="2"/>
  <c r="AJ46" i="2"/>
  <c r="U46" i="2"/>
  <c r="U46" i="21" s="1"/>
  <c r="X46" i="2"/>
  <c r="AG46" i="2"/>
  <c r="AD42" i="2"/>
  <c r="AA42" i="2"/>
  <c r="AJ42" i="2"/>
  <c r="U42" i="2"/>
  <c r="U42" i="21" s="1"/>
  <c r="X42" i="2"/>
  <c r="AG42" i="2"/>
  <c r="T41" i="2"/>
  <c r="T41" i="21" s="1"/>
  <c r="AF41" i="2"/>
  <c r="AC41" i="2"/>
  <c r="W41" i="2"/>
  <c r="Z41" i="2"/>
  <c r="AI41" i="2"/>
  <c r="V40" i="2"/>
  <c r="AH40" i="2"/>
  <c r="S40" i="2"/>
  <c r="S40" i="21" s="1"/>
  <c r="AE40" i="2"/>
  <c r="Y40" i="2"/>
  <c r="AB40" i="2"/>
  <c r="AD38" i="2"/>
  <c r="AA38" i="2"/>
  <c r="AJ38" i="2"/>
  <c r="U38" i="2"/>
  <c r="U38" i="21" s="1"/>
  <c r="X38" i="2"/>
  <c r="AG38" i="2"/>
  <c r="T37" i="2"/>
  <c r="T37" i="21" s="1"/>
  <c r="AF37" i="2"/>
  <c r="AC37" i="2"/>
  <c r="W37" i="2"/>
  <c r="Z37" i="2"/>
  <c r="AI37" i="2"/>
  <c r="V36" i="2"/>
  <c r="V36" i="14" s="1"/>
  <c r="V36" i="21" s="1"/>
  <c r="AH36" i="2"/>
  <c r="AH36" i="14" s="1"/>
  <c r="AH36" i="21" s="1"/>
  <c r="S36" i="2"/>
  <c r="S36" i="21" s="1"/>
  <c r="AE36" i="2"/>
  <c r="AE36" i="14" s="1"/>
  <c r="AE36" i="21" s="1"/>
  <c r="Y36" i="2"/>
  <c r="Y36" i="14" s="1"/>
  <c r="Y36" i="21" s="1"/>
  <c r="AB36" i="2"/>
  <c r="AB36" i="14" s="1"/>
  <c r="AB36" i="21" s="1"/>
  <c r="AD34" i="2"/>
  <c r="AD34" i="14" s="1"/>
  <c r="AD34" i="21" s="1"/>
  <c r="AA34" i="2"/>
  <c r="AA34" i="14" s="1"/>
  <c r="AA34" i="21" s="1"/>
  <c r="AJ34" i="2"/>
  <c r="AJ34" i="14" s="1"/>
  <c r="AJ34" i="21" s="1"/>
  <c r="U34" i="2"/>
  <c r="X34" i="2"/>
  <c r="X34" i="14" s="1"/>
  <c r="X34" i="21" s="1"/>
  <c r="AG34" i="2"/>
  <c r="AG34" i="14" s="1"/>
  <c r="AG34" i="21" s="1"/>
  <c r="T33" i="2"/>
  <c r="T33" i="21" s="1"/>
  <c r="AF33" i="2"/>
  <c r="AC33" i="2"/>
  <c r="W33" i="2"/>
  <c r="Z33" i="2"/>
  <c r="AI33" i="2"/>
  <c r="AB32" i="2"/>
  <c r="V32" i="2"/>
  <c r="AH32" i="2"/>
  <c r="Y32" i="2"/>
  <c r="S32" i="2"/>
  <c r="S32" i="21" s="1"/>
  <c r="AE32" i="2"/>
  <c r="X30" i="2"/>
  <c r="X30" i="14" s="1"/>
  <c r="X30" i="21" s="1"/>
  <c r="AJ30" i="2"/>
  <c r="AJ30" i="14" s="1"/>
  <c r="AJ30" i="21" s="1"/>
  <c r="AD30" i="2"/>
  <c r="AD30" i="14" s="1"/>
  <c r="AD30" i="21" s="1"/>
  <c r="U30" i="2"/>
  <c r="AA30" i="2"/>
  <c r="AA30" i="14" s="1"/>
  <c r="AA30" i="21" s="1"/>
  <c r="AG30" i="2"/>
  <c r="AG30" i="14" s="1"/>
  <c r="AG30" i="21" s="1"/>
  <c r="Z29" i="2"/>
  <c r="T29" i="2"/>
  <c r="T29" i="21" s="1"/>
  <c r="AF29" i="2"/>
  <c r="W29" i="2"/>
  <c r="AC29" i="2"/>
  <c r="AI29" i="2"/>
  <c r="S28" i="2"/>
  <c r="S28" i="21" s="1"/>
  <c r="AB28" i="2"/>
  <c r="AH28" i="2"/>
  <c r="Y28" i="2"/>
  <c r="V28" i="2"/>
  <c r="AE28" i="2"/>
  <c r="AA26" i="2"/>
  <c r="AG26" i="2"/>
  <c r="AD26" i="2"/>
  <c r="AJ26" i="2"/>
  <c r="U26" i="2"/>
  <c r="U26" i="21" s="1"/>
  <c r="X26" i="2"/>
  <c r="AC25" i="2"/>
  <c r="AI25" i="2"/>
  <c r="AF25" i="2"/>
  <c r="Z25" i="2"/>
  <c r="W25" i="2"/>
  <c r="T25" i="2"/>
  <c r="T25" i="21" s="1"/>
  <c r="S24" i="2"/>
  <c r="S24" i="21" s="1"/>
  <c r="AE24" i="2"/>
  <c r="AH24" i="2"/>
  <c r="V24" i="2"/>
  <c r="Y24" i="2"/>
  <c r="AB24" i="2"/>
  <c r="AA22" i="2"/>
  <c r="AA22" i="14" s="1"/>
  <c r="AA22" i="21" s="1"/>
  <c r="AD22" i="2"/>
  <c r="AD22" i="14" s="1"/>
  <c r="AD22" i="21" s="1"/>
  <c r="AJ22" i="2"/>
  <c r="AJ22" i="14" s="1"/>
  <c r="AJ22" i="21" s="1"/>
  <c r="AG22" i="2"/>
  <c r="AG22" i="14" s="1"/>
  <c r="AG22" i="21" s="1"/>
  <c r="X22" i="2"/>
  <c r="X22" i="14" s="1"/>
  <c r="X22" i="21" s="1"/>
  <c r="U22" i="2"/>
  <c r="AC21" i="2"/>
  <c r="AC21" i="14" s="1"/>
  <c r="AF21" i="2"/>
  <c r="AF21" i="14" s="1"/>
  <c r="AI21" i="2"/>
  <c r="AI21" i="14" s="1"/>
  <c r="W21" i="2"/>
  <c r="W21" i="14" s="1"/>
  <c r="Z21" i="2"/>
  <c r="Z21" i="14" s="1"/>
  <c r="T21" i="2"/>
  <c r="S20" i="2"/>
  <c r="S20" i="21" s="1"/>
  <c r="AE20" i="2"/>
  <c r="AH20" i="2"/>
  <c r="V20" i="2"/>
  <c r="AB20" i="2"/>
  <c r="Y20" i="2"/>
  <c r="AA18" i="2"/>
  <c r="AG18" i="2"/>
  <c r="X18" i="2"/>
  <c r="AD18" i="2"/>
  <c r="AJ18" i="2"/>
  <c r="U18" i="2"/>
  <c r="U18" i="21" s="1"/>
  <c r="AC17" i="2"/>
  <c r="AI17" i="2"/>
  <c r="T17" i="2"/>
  <c r="T17" i="21" s="1"/>
  <c r="Z17" i="2"/>
  <c r="AF17" i="2"/>
  <c r="W17" i="2"/>
  <c r="S16" i="2"/>
  <c r="S16" i="21" s="1"/>
  <c r="AE16" i="2"/>
  <c r="V16" i="2"/>
  <c r="AB16" i="2"/>
  <c r="AH16" i="2"/>
  <c r="Y16" i="2"/>
  <c r="AA14" i="2"/>
  <c r="AD14" i="2"/>
  <c r="AJ14" i="2"/>
  <c r="U14" i="2"/>
  <c r="U14" i="21" s="1"/>
  <c r="AG14" i="2"/>
  <c r="X14" i="2"/>
  <c r="AC13" i="2"/>
  <c r="AF13" i="2"/>
  <c r="W13" i="2"/>
  <c r="AI13" i="2"/>
  <c r="T13" i="2"/>
  <c r="T13" i="21" s="1"/>
  <c r="Z13" i="2"/>
  <c r="S12" i="2"/>
  <c r="S12" i="21" s="1"/>
  <c r="AE12" i="2"/>
  <c r="AH12" i="2"/>
  <c r="Y12" i="2"/>
  <c r="V12" i="2"/>
  <c r="AB12" i="2"/>
  <c r="AD10" i="2"/>
  <c r="AG10" i="2"/>
  <c r="AA10" i="2"/>
  <c r="U10" i="2"/>
  <c r="U10" i="21" s="1"/>
  <c r="AJ10" i="2"/>
  <c r="X10" i="2"/>
  <c r="T9" i="2"/>
  <c r="T9" i="21" s="1"/>
  <c r="AF9" i="2"/>
  <c r="Z9" i="2"/>
  <c r="W9" i="2"/>
  <c r="AI9" i="2"/>
  <c r="AC9" i="2"/>
  <c r="V8" i="2"/>
  <c r="AH8" i="2"/>
  <c r="AB8" i="2"/>
  <c r="Y8" i="2"/>
  <c r="S8" i="2"/>
  <c r="S8" i="21" s="1"/>
  <c r="AE8" i="2"/>
  <c r="V7" i="2"/>
  <c r="Z7" i="2"/>
  <c r="AD7" i="2"/>
  <c r="AH7" i="2"/>
  <c r="AI64" i="2"/>
  <c r="AI64" i="14" s="1"/>
  <c r="AI64" i="16" s="1"/>
  <c r="AE64" i="2"/>
  <c r="AE64" i="14" s="1"/>
  <c r="AA64" i="2"/>
  <c r="AA64" i="14" s="1"/>
  <c r="W64" i="2"/>
  <c r="W64" i="14" s="1"/>
  <c r="W64" i="16" s="1"/>
  <c r="S64" i="2"/>
  <c r="S64" i="16" s="1"/>
  <c r="AG63" i="2"/>
  <c r="AG63" i="14" s="1"/>
  <c r="AC63" i="2"/>
  <c r="AC63" i="14" s="1"/>
  <c r="AC63" i="16" s="1"/>
  <c r="Y63" i="2"/>
  <c r="Y63" i="14" s="1"/>
  <c r="U63" i="2"/>
  <c r="U63" i="16" s="1"/>
  <c r="AG62" i="2"/>
  <c r="AG62" i="14" s="1"/>
  <c r="AB62" i="2"/>
  <c r="AB62" i="14" s="1"/>
  <c r="W62" i="2"/>
  <c r="W62" i="14" s="1"/>
  <c r="W62" i="16" s="1"/>
  <c r="AI61" i="2"/>
  <c r="AI61" i="14" s="1"/>
  <c r="AI61" i="16" s="1"/>
  <c r="AD61" i="2"/>
  <c r="AD61" i="14" s="1"/>
  <c r="Y61" i="2"/>
  <c r="Y61" i="14" s="1"/>
  <c r="S61" i="2"/>
  <c r="S61" i="16" s="1"/>
  <c r="AE60" i="2"/>
  <c r="AE60" i="14" s="1"/>
  <c r="X60" i="2"/>
  <c r="X60" i="14" s="1"/>
  <c r="AI59" i="2"/>
  <c r="AI59" i="14" s="1"/>
  <c r="AI59" i="16" s="1"/>
  <c r="U57" i="2"/>
  <c r="AB56" i="2"/>
  <c r="AB56" i="14" s="1"/>
  <c r="AB56" i="21" s="1"/>
  <c r="AI55" i="2"/>
  <c r="AI55" i="14" s="1"/>
  <c r="Y55" i="2"/>
  <c r="Y55" i="14" s="1"/>
  <c r="Y55" i="21" s="1"/>
  <c r="U54" i="2"/>
  <c r="U54" i="21" s="1"/>
  <c r="AC53" i="2"/>
  <c r="AC53" i="14" s="1"/>
  <c r="AJ52" i="2"/>
  <c r="AJ52" i="14" s="1"/>
  <c r="AJ52" i="21" s="1"/>
  <c r="Y52" i="2"/>
  <c r="Y52" i="14" s="1"/>
  <c r="Y52" i="21" s="1"/>
  <c r="V51" i="2"/>
  <c r="X59" i="2"/>
  <c r="X59" i="14" s="1"/>
  <c r="AJ59" i="2"/>
  <c r="AJ59" i="14" s="1"/>
  <c r="U59" i="2"/>
  <c r="U59" i="16" s="1"/>
  <c r="AB57" i="2"/>
  <c r="AB57" i="14" s="1"/>
  <c r="AB57" i="21" s="1"/>
  <c r="S57" i="2"/>
  <c r="Y57" i="2"/>
  <c r="Y57" i="14" s="1"/>
  <c r="Y57" i="21" s="1"/>
  <c r="V57" i="2"/>
  <c r="V57" i="14" s="1"/>
  <c r="V57" i="21" s="1"/>
  <c r="X55" i="2"/>
  <c r="X55" i="14" s="1"/>
  <c r="X55" i="21" s="1"/>
  <c r="AJ55" i="2"/>
  <c r="AJ55" i="14" s="1"/>
  <c r="AJ55" i="21" s="1"/>
  <c r="U55" i="2"/>
  <c r="Z54" i="2"/>
  <c r="T54" i="2"/>
  <c r="T54" i="21" s="1"/>
  <c r="W54" i="2"/>
  <c r="AB53" i="2"/>
  <c r="AB53" i="14" s="1"/>
  <c r="AB53" i="21" s="1"/>
  <c r="V53" i="2"/>
  <c r="V53" i="14" s="1"/>
  <c r="V53" i="21" s="1"/>
  <c r="S53" i="2"/>
  <c r="Y53" i="2"/>
  <c r="Y53" i="14" s="1"/>
  <c r="Y53" i="21" s="1"/>
  <c r="X51" i="2"/>
  <c r="AJ51" i="2"/>
  <c r="U51" i="2"/>
  <c r="U51" i="21" s="1"/>
  <c r="U73" i="21" s="1"/>
  <c r="Z50" i="2"/>
  <c r="W50" i="2"/>
  <c r="T50" i="2"/>
  <c r="T50" i="21" s="1"/>
  <c r="AB49" i="2"/>
  <c r="AB49" i="14" s="1"/>
  <c r="AB49" i="21" s="1"/>
  <c r="Y49" i="2"/>
  <c r="Y49" i="14" s="1"/>
  <c r="Y49" i="21" s="1"/>
  <c r="V49" i="2"/>
  <c r="V49" i="14" s="1"/>
  <c r="V49" i="21" s="1"/>
  <c r="AH49" i="2"/>
  <c r="AH49" i="14" s="1"/>
  <c r="AH49" i="21" s="1"/>
  <c r="S49" i="2"/>
  <c r="X47" i="2"/>
  <c r="X47" i="14" s="1"/>
  <c r="X47" i="21" s="1"/>
  <c r="AJ47" i="2"/>
  <c r="AJ47" i="14" s="1"/>
  <c r="AJ47" i="21" s="1"/>
  <c r="U47" i="2"/>
  <c r="AG47" i="2"/>
  <c r="AG47" i="14" s="1"/>
  <c r="AG47" i="21" s="1"/>
  <c r="AA47" i="2"/>
  <c r="AA47" i="14" s="1"/>
  <c r="AA47" i="21" s="1"/>
  <c r="AD47" i="2"/>
  <c r="AD47" i="14" s="1"/>
  <c r="AD47" i="21" s="1"/>
  <c r="Z46" i="2"/>
  <c r="W46" i="2"/>
  <c r="AI46" i="2"/>
  <c r="T46" i="2"/>
  <c r="T46" i="21" s="1"/>
  <c r="AC46" i="2"/>
  <c r="AF46" i="2"/>
  <c r="X43" i="2"/>
  <c r="AJ43" i="2"/>
  <c r="U43" i="2"/>
  <c r="U43" i="21" s="1"/>
  <c r="AG43" i="2"/>
  <c r="AA43" i="2"/>
  <c r="AD43" i="2"/>
  <c r="Z42" i="2"/>
  <c r="W42" i="2"/>
  <c r="AI42" i="2"/>
  <c r="T42" i="2"/>
  <c r="T42" i="21" s="1"/>
  <c r="AC42" i="2"/>
  <c r="AF42" i="2"/>
  <c r="AB41" i="2"/>
  <c r="Y41" i="2"/>
  <c r="V41" i="2"/>
  <c r="AE41" i="2"/>
  <c r="AH41" i="2"/>
  <c r="S41" i="2"/>
  <c r="S41" i="21" s="1"/>
  <c r="X39" i="2"/>
  <c r="AJ39" i="2"/>
  <c r="U39" i="2"/>
  <c r="U39" i="21" s="1"/>
  <c r="AG39" i="2"/>
  <c r="AA39" i="2"/>
  <c r="AD39" i="2"/>
  <c r="Z38" i="2"/>
  <c r="W38" i="2"/>
  <c r="AI38" i="2"/>
  <c r="T38" i="2"/>
  <c r="T38" i="21" s="1"/>
  <c r="AC38" i="2"/>
  <c r="AF38" i="2"/>
  <c r="AB37" i="2"/>
  <c r="Y37" i="2"/>
  <c r="V37" i="2"/>
  <c r="AE37" i="2"/>
  <c r="AH37" i="2"/>
  <c r="S37" i="2"/>
  <c r="S37" i="21" s="1"/>
  <c r="X35" i="2"/>
  <c r="AJ35" i="2"/>
  <c r="U35" i="2"/>
  <c r="U35" i="21" s="1"/>
  <c r="AG35" i="2"/>
  <c r="AA35" i="2"/>
  <c r="AD35" i="2"/>
  <c r="Z34" i="2"/>
  <c r="Z34" i="14" s="1"/>
  <c r="W34" i="2"/>
  <c r="W34" i="14" s="1"/>
  <c r="AI34" i="2"/>
  <c r="AI34" i="14" s="1"/>
  <c r="T34" i="2"/>
  <c r="AC34" i="2"/>
  <c r="AC34" i="14" s="1"/>
  <c r="AF34" i="2"/>
  <c r="AF34" i="14" s="1"/>
  <c r="AB33" i="2"/>
  <c r="Y33" i="2"/>
  <c r="V33" i="2"/>
  <c r="AE33" i="2"/>
  <c r="AH33" i="2"/>
  <c r="S33" i="2"/>
  <c r="S33" i="21" s="1"/>
  <c r="AD31" i="2"/>
  <c r="X31" i="2"/>
  <c r="AJ31" i="2"/>
  <c r="AA31" i="2"/>
  <c r="U31" i="2"/>
  <c r="U31" i="21" s="1"/>
  <c r="AG31" i="2"/>
  <c r="T30" i="2"/>
  <c r="AF30" i="2"/>
  <c r="AF30" i="14" s="1"/>
  <c r="Z30" i="2"/>
  <c r="Z30" i="14" s="1"/>
  <c r="AC30" i="2"/>
  <c r="AC30" i="14" s="1"/>
  <c r="W30" i="2"/>
  <c r="W30" i="14" s="1"/>
  <c r="AI30" i="2"/>
  <c r="AI30" i="14" s="1"/>
  <c r="V29" i="2"/>
  <c r="AH29" i="2"/>
  <c r="AB29" i="2"/>
  <c r="AE29" i="2"/>
  <c r="Y29" i="2"/>
  <c r="S29" i="2"/>
  <c r="S29" i="21" s="1"/>
  <c r="U27" i="2"/>
  <c r="U27" i="21" s="1"/>
  <c r="AG27" i="2"/>
  <c r="AJ27" i="2"/>
  <c r="X27" i="2"/>
  <c r="AD27" i="2"/>
  <c r="AA27" i="2"/>
  <c r="W26" i="2"/>
  <c r="AI26" i="2"/>
  <c r="T26" i="2"/>
  <c r="T26" i="21" s="1"/>
  <c r="AC26" i="2"/>
  <c r="AF26" i="2"/>
  <c r="Z26" i="2"/>
  <c r="Y25" i="2"/>
  <c r="S25" i="2"/>
  <c r="S25" i="21" s="1"/>
  <c r="V25" i="2"/>
  <c r="AB25" i="2"/>
  <c r="AH25" i="2"/>
  <c r="AE25" i="2"/>
  <c r="U23" i="2"/>
  <c r="U23" i="21" s="1"/>
  <c r="AG23" i="2"/>
  <c r="AJ23" i="2"/>
  <c r="AD23" i="2"/>
  <c r="AA23" i="2"/>
  <c r="X23" i="2"/>
  <c r="W22" i="2"/>
  <c r="W22" i="14" s="1"/>
  <c r="AI22" i="2"/>
  <c r="AI22" i="14" s="1"/>
  <c r="T22" i="2"/>
  <c r="Z22" i="2"/>
  <c r="Z22" i="14" s="1"/>
  <c r="AC22" i="2"/>
  <c r="AC22" i="14" s="1"/>
  <c r="AF22" i="2"/>
  <c r="AF22" i="14" s="1"/>
  <c r="Y21" i="2"/>
  <c r="Y21" i="14" s="1"/>
  <c r="Y21" i="21" s="1"/>
  <c r="V21" i="2"/>
  <c r="V21" i="14" s="1"/>
  <c r="V21" i="21" s="1"/>
  <c r="S21" i="2"/>
  <c r="AH21" i="2"/>
  <c r="AH21" i="14" s="1"/>
  <c r="AH21" i="21" s="1"/>
  <c r="AE21" i="2"/>
  <c r="AE21" i="14" s="1"/>
  <c r="AE21" i="21" s="1"/>
  <c r="AB21" i="2"/>
  <c r="AB21" i="14" s="1"/>
  <c r="AB21" i="21" s="1"/>
  <c r="U19" i="2"/>
  <c r="U19" i="21" s="1"/>
  <c r="AG19" i="2"/>
  <c r="AJ19" i="2"/>
  <c r="AA19" i="2"/>
  <c r="AD19" i="2"/>
  <c r="X19" i="2"/>
  <c r="W18" i="2"/>
  <c r="AI18" i="2"/>
  <c r="AC18" i="2"/>
  <c r="T18" i="2"/>
  <c r="T18" i="21" s="1"/>
  <c r="AF18" i="2"/>
  <c r="Z18" i="2"/>
  <c r="Y17" i="2"/>
  <c r="S17" i="2"/>
  <c r="S17" i="21" s="1"/>
  <c r="AE17" i="2"/>
  <c r="V17" i="2"/>
  <c r="AH17" i="2"/>
  <c r="AB17" i="2"/>
  <c r="U15" i="2"/>
  <c r="U15" i="21" s="1"/>
  <c r="AG15" i="2"/>
  <c r="X15" i="2"/>
  <c r="AD15" i="2"/>
  <c r="AJ15" i="2"/>
  <c r="AA15" i="2"/>
  <c r="W14" i="2"/>
  <c r="AI14" i="2"/>
  <c r="T14" i="2"/>
  <c r="T14" i="21" s="1"/>
  <c r="Z14" i="2"/>
  <c r="AF14" i="2"/>
  <c r="AC14" i="2"/>
  <c r="Y13" i="2"/>
  <c r="V13" i="2"/>
  <c r="AB13" i="2"/>
  <c r="AH13" i="2"/>
  <c r="S13" i="2"/>
  <c r="S13" i="21" s="1"/>
  <c r="AE13" i="2"/>
  <c r="X11" i="2"/>
  <c r="AJ11" i="2"/>
  <c r="U11" i="2"/>
  <c r="U11" i="21" s="1"/>
  <c r="AD11" i="2"/>
  <c r="AG11" i="2"/>
  <c r="AA11" i="2"/>
  <c r="Z10" i="2"/>
  <c r="W10" i="2"/>
  <c r="AF10" i="2"/>
  <c r="T10" i="2"/>
  <c r="T10" i="21" s="1"/>
  <c r="AI10" i="2"/>
  <c r="AC10" i="2"/>
  <c r="AB9" i="2"/>
  <c r="V9" i="2"/>
  <c r="S9" i="2"/>
  <c r="S9" i="21" s="1"/>
  <c r="AE9" i="2"/>
  <c r="Y9" i="2"/>
  <c r="AH9" i="2"/>
  <c r="S7" i="2"/>
  <c r="S7" i="21" s="1"/>
  <c r="W7" i="2"/>
  <c r="AH64" i="2"/>
  <c r="AH64" i="14" s="1"/>
  <c r="AJ63" i="2"/>
  <c r="AJ63" i="14" s="1"/>
  <c r="AF63" i="2"/>
  <c r="AF63" i="14" s="1"/>
  <c r="AF63" i="16" s="1"/>
  <c r="AB63" i="2"/>
  <c r="AB63" i="14" s="1"/>
  <c r="AF62" i="2"/>
  <c r="AF62" i="14" s="1"/>
  <c r="AF62" i="16" s="1"/>
  <c r="AA62" i="2"/>
  <c r="AA62" i="14" s="1"/>
  <c r="U62" i="2"/>
  <c r="U62" i="16" s="1"/>
  <c r="AH61" i="2"/>
  <c r="AH61" i="14" s="1"/>
  <c r="AC61" i="2"/>
  <c r="AC61" i="14" s="1"/>
  <c r="AC61" i="16" s="1"/>
  <c r="W61" i="2"/>
  <c r="W61" i="14" s="1"/>
  <c r="W61" i="16" s="1"/>
  <c r="AJ60" i="2"/>
  <c r="AJ60" i="14" s="1"/>
  <c r="AC60" i="2"/>
  <c r="AC60" i="14" s="1"/>
  <c r="AC60" i="16" s="1"/>
  <c r="W60" i="2"/>
  <c r="W60" i="14" s="1"/>
  <c r="W60" i="16" s="1"/>
  <c r="AG59" i="2"/>
  <c r="AG59" i="14" s="1"/>
  <c r="AG59" i="21" s="1"/>
  <c r="Y59" i="2"/>
  <c r="Y59" i="14" s="1"/>
  <c r="AC57" i="2"/>
  <c r="AC57" i="14" s="1"/>
  <c r="AJ56" i="2"/>
  <c r="AJ56" i="14" s="1"/>
  <c r="AJ56" i="21" s="1"/>
  <c r="Y56" i="2"/>
  <c r="Y56" i="14" s="1"/>
  <c r="Y56" i="21" s="1"/>
  <c r="AG55" i="2"/>
  <c r="AG55" i="14" s="1"/>
  <c r="AG55" i="21" s="1"/>
  <c r="V55" i="2"/>
  <c r="V55" i="14" s="1"/>
  <c r="V55" i="21" s="1"/>
  <c r="AC54" i="2"/>
  <c r="S54" i="2"/>
  <c r="S54" i="21" s="1"/>
  <c r="Z53" i="2"/>
  <c r="Z53" i="14" s="1"/>
  <c r="AG52" i="2"/>
  <c r="AG52" i="14" s="1"/>
  <c r="AG52" i="21" s="1"/>
  <c r="W52" i="2"/>
  <c r="W52" i="14" s="1"/>
  <c r="AD51" i="2"/>
  <c r="S51" i="2"/>
  <c r="S51" i="21" s="1"/>
  <c r="S73" i="21" s="1"/>
  <c r="AA50" i="2"/>
  <c r="AH75" i="12"/>
  <c r="AD75" i="12"/>
  <c r="Z75" i="12"/>
  <c r="V75" i="12"/>
  <c r="R75" i="12"/>
  <c r="N75" i="12"/>
  <c r="J75" i="12"/>
  <c r="F75" i="12"/>
  <c r="AI74" i="12"/>
  <c r="AE74" i="12"/>
  <c r="AA74" i="12"/>
  <c r="W74" i="12"/>
  <c r="S74" i="12"/>
  <c r="O74" i="12"/>
  <c r="K74" i="12"/>
  <c r="G74" i="12"/>
  <c r="P73" i="12"/>
  <c r="L73" i="12"/>
  <c r="H73" i="12"/>
  <c r="D73" i="12"/>
  <c r="Q72" i="12"/>
  <c r="M72" i="12"/>
  <c r="I72" i="12"/>
  <c r="AH71" i="12"/>
  <c r="AD71" i="12"/>
  <c r="Z71" i="12"/>
  <c r="V71" i="12"/>
  <c r="R71" i="12"/>
  <c r="N71" i="12"/>
  <c r="J71" i="12"/>
  <c r="O70" i="12"/>
  <c r="K70" i="12"/>
  <c r="G70" i="12"/>
  <c r="P69" i="12"/>
  <c r="L69" i="12"/>
  <c r="H69" i="12"/>
  <c r="D69" i="12"/>
  <c r="Q68" i="12"/>
  <c r="M68" i="12"/>
  <c r="I68" i="12"/>
  <c r="E68" i="12"/>
  <c r="AG75" i="12"/>
  <c r="AC75" i="12"/>
  <c r="Y75" i="12"/>
  <c r="U75" i="12"/>
  <c r="Q75" i="12"/>
  <c r="M75" i="12"/>
  <c r="I75" i="12"/>
  <c r="E75" i="12"/>
  <c r="AH74" i="12"/>
  <c r="AD74" i="12"/>
  <c r="Z74" i="12"/>
  <c r="V74" i="12"/>
  <c r="R74" i="12"/>
  <c r="N74" i="12"/>
  <c r="J74" i="12"/>
  <c r="F74" i="12"/>
  <c r="O73" i="12"/>
  <c r="K73" i="12"/>
  <c r="G73" i="12"/>
  <c r="P72" i="12"/>
  <c r="L72" i="12"/>
  <c r="H72" i="12"/>
  <c r="AG71" i="12"/>
  <c r="AC71" i="12"/>
  <c r="Y71" i="12"/>
  <c r="U71" i="12"/>
  <c r="Q71" i="12"/>
  <c r="AJ75" i="12"/>
  <c r="AF75" i="12"/>
  <c r="AB75" i="12"/>
  <c r="X75" i="12"/>
  <c r="T75" i="12"/>
  <c r="P75" i="12"/>
  <c r="L75" i="12"/>
  <c r="H75" i="12"/>
  <c r="D75" i="12"/>
  <c r="AG74" i="12"/>
  <c r="AC74" i="12"/>
  <c r="Y74" i="12"/>
  <c r="U74" i="12"/>
  <c r="Q74" i="12"/>
  <c r="AI75" i="12"/>
  <c r="AE75" i="12"/>
  <c r="AA75" i="12"/>
  <c r="W75" i="12"/>
  <c r="S75" i="12"/>
  <c r="O75" i="12"/>
  <c r="K75" i="12"/>
  <c r="G75" i="12"/>
  <c r="AJ74" i="12"/>
  <c r="AF74" i="12"/>
  <c r="AB74" i="12"/>
  <c r="X74" i="12"/>
  <c r="T74" i="12"/>
  <c r="P74" i="12"/>
  <c r="L74" i="12"/>
  <c r="H74" i="12"/>
  <c r="D74" i="12"/>
  <c r="G68" i="12"/>
  <c r="L68" i="12"/>
  <c r="R68" i="12"/>
  <c r="F69" i="12"/>
  <c r="K69" i="12"/>
  <c r="Q69" i="12"/>
  <c r="J70" i="12"/>
  <c r="P70" i="12"/>
  <c r="I71" i="12"/>
  <c r="O71" i="12"/>
  <c r="W71" i="12"/>
  <c r="AE71" i="12"/>
  <c r="N72" i="12"/>
  <c r="E73" i="12"/>
  <c r="M73" i="12"/>
  <c r="H68" i="12"/>
  <c r="N68" i="12"/>
  <c r="G69" i="12"/>
  <c r="M69" i="12"/>
  <c r="R69" i="12"/>
  <c r="L70" i="12"/>
  <c r="Q70" i="12"/>
  <c r="K71" i="12"/>
  <c r="P71" i="12"/>
  <c r="X71" i="12"/>
  <c r="AF71" i="12"/>
  <c r="G72" i="12"/>
  <c r="O72" i="12"/>
  <c r="F73" i="12"/>
  <c r="N73" i="12"/>
  <c r="E74" i="12"/>
  <c r="D68" i="12"/>
  <c r="J68" i="12"/>
  <c r="O68" i="12"/>
  <c r="I69" i="12"/>
  <c r="N69" i="12"/>
  <c r="H70" i="12"/>
  <c r="M70" i="12"/>
  <c r="R70" i="12"/>
  <c r="G71" i="12"/>
  <c r="L71" i="12"/>
  <c r="S71" i="12"/>
  <c r="AA71" i="12"/>
  <c r="AI71" i="12"/>
  <c r="J72" i="12"/>
  <c r="R72" i="12"/>
  <c r="I73" i="12"/>
  <c r="Q73" i="12"/>
  <c r="I74" i="12"/>
  <c r="N65" i="12"/>
  <c r="R65" i="12"/>
  <c r="F68" i="12"/>
  <c r="K68" i="12"/>
  <c r="P68" i="12"/>
  <c r="E69" i="12"/>
  <c r="J69" i="12"/>
  <c r="O69" i="12"/>
  <c r="I70" i="12"/>
  <c r="N70" i="12"/>
  <c r="H71" i="12"/>
  <c r="M71" i="12"/>
  <c r="T71" i="12"/>
  <c r="AB71" i="12"/>
  <c r="AJ71" i="12"/>
  <c r="K72" i="12"/>
  <c r="J73" i="12"/>
  <c r="R73" i="12"/>
  <c r="M74" i="12"/>
  <c r="H68" i="11"/>
  <c r="N68" i="11"/>
  <c r="G69" i="11"/>
  <c r="M69" i="11"/>
  <c r="R69" i="11"/>
  <c r="L70" i="11"/>
  <c r="Q70" i="11"/>
  <c r="K71" i="11"/>
  <c r="P71" i="11"/>
  <c r="U71" i="11"/>
  <c r="AA71" i="11"/>
  <c r="AF71" i="11"/>
  <c r="J72" i="11"/>
  <c r="O72" i="11"/>
  <c r="F73" i="11"/>
  <c r="N73" i="11"/>
  <c r="E74" i="11"/>
  <c r="M74" i="11"/>
  <c r="D75" i="11"/>
  <c r="L75" i="11"/>
  <c r="D68" i="11"/>
  <c r="J68" i="11"/>
  <c r="O68" i="11"/>
  <c r="I69" i="11"/>
  <c r="N69" i="11"/>
  <c r="H70" i="11"/>
  <c r="M70" i="11"/>
  <c r="R70" i="11"/>
  <c r="G71" i="11"/>
  <c r="L71" i="11"/>
  <c r="Q71" i="11"/>
  <c r="W71" i="11"/>
  <c r="AB71" i="11"/>
  <c r="AG71" i="11"/>
  <c r="K72" i="11"/>
  <c r="P72" i="11"/>
  <c r="I73" i="11"/>
  <c r="Q73" i="11"/>
  <c r="H74" i="11"/>
  <c r="P74" i="11"/>
  <c r="G75" i="11"/>
  <c r="O75" i="11"/>
  <c r="F68" i="11"/>
  <c r="K68" i="11"/>
  <c r="P68" i="11"/>
  <c r="E69" i="11"/>
  <c r="J69" i="11"/>
  <c r="O69" i="11"/>
  <c r="I70" i="11"/>
  <c r="N70" i="11"/>
  <c r="H71" i="11"/>
  <c r="M71" i="11"/>
  <c r="S71" i="11"/>
  <c r="X71" i="11"/>
  <c r="AC71" i="11"/>
  <c r="AI71" i="11"/>
  <c r="G72" i="11"/>
  <c r="L72" i="11"/>
  <c r="R72" i="11"/>
  <c r="J73" i="11"/>
  <c r="R73" i="11"/>
  <c r="I74" i="11"/>
  <c r="Q74" i="11"/>
  <c r="H75" i="11"/>
  <c r="P75" i="11"/>
  <c r="R75" i="11"/>
  <c r="N75" i="11"/>
  <c r="J75" i="11"/>
  <c r="F75" i="11"/>
  <c r="O74" i="11"/>
  <c r="K74" i="11"/>
  <c r="G74" i="11"/>
  <c r="P73" i="11"/>
  <c r="L73" i="11"/>
  <c r="H73" i="11"/>
  <c r="D73" i="11"/>
  <c r="Q72" i="11"/>
  <c r="M72" i="11"/>
  <c r="I72" i="11"/>
  <c r="AH71" i="11"/>
  <c r="AD71" i="11"/>
  <c r="Z71" i="11"/>
  <c r="V71" i="11"/>
  <c r="R71" i="11"/>
  <c r="N71" i="11"/>
  <c r="J71" i="11"/>
  <c r="O70" i="11"/>
  <c r="K70" i="11"/>
  <c r="G70" i="11"/>
  <c r="P69" i="11"/>
  <c r="L69" i="11"/>
  <c r="H69" i="11"/>
  <c r="D69" i="11"/>
  <c r="Q68" i="11"/>
  <c r="M68" i="11"/>
  <c r="I68" i="11"/>
  <c r="E68" i="11"/>
  <c r="Q75" i="11"/>
  <c r="M75" i="11"/>
  <c r="I75" i="11"/>
  <c r="E75" i="11"/>
  <c r="R74" i="11"/>
  <c r="N74" i="11"/>
  <c r="J74" i="11"/>
  <c r="F74" i="11"/>
  <c r="O73" i="11"/>
  <c r="K73" i="11"/>
  <c r="G73" i="11"/>
  <c r="G68" i="11"/>
  <c r="L68" i="11"/>
  <c r="R68" i="11"/>
  <c r="F69" i="11"/>
  <c r="K69" i="11"/>
  <c r="Q69" i="11"/>
  <c r="J70" i="11"/>
  <c r="P70" i="11"/>
  <c r="I71" i="11"/>
  <c r="O71" i="11"/>
  <c r="T71" i="11"/>
  <c r="Y71" i="11"/>
  <c r="AE71" i="11"/>
  <c r="AJ71" i="11"/>
  <c r="H72" i="11"/>
  <c r="N72" i="11"/>
  <c r="E73" i="11"/>
  <c r="M73" i="11"/>
  <c r="D74" i="11"/>
  <c r="L74" i="11"/>
  <c r="K75" i="11"/>
  <c r="AG51" i="21" l="1"/>
  <c r="AG73" i="21" s="1"/>
  <c r="AC36" i="14"/>
  <c r="AC36" i="21" s="1"/>
  <c r="W36" i="14"/>
  <c r="W36" i="21"/>
  <c r="Z36" i="14"/>
  <c r="Z36" i="21" s="1"/>
  <c r="S72" i="21"/>
  <c r="AF36" i="14"/>
  <c r="AF36" i="21" s="1"/>
  <c r="AI36" i="14"/>
  <c r="AI36" i="21" s="1"/>
  <c r="Y59" i="16"/>
  <c r="Y59" i="21"/>
  <c r="AJ60" i="16"/>
  <c r="AJ60" i="21"/>
  <c r="X59" i="16"/>
  <c r="X59" i="21"/>
  <c r="AE60" i="16"/>
  <c r="AE60" i="21"/>
  <c r="AH60" i="16"/>
  <c r="AH60" i="21"/>
  <c r="AD63" i="16"/>
  <c r="AD63" i="21"/>
  <c r="AB64" i="16"/>
  <c r="AB64" i="21"/>
  <c r="AB59" i="16"/>
  <c r="AB75" i="16" s="1"/>
  <c r="AB59" i="21"/>
  <c r="X61" i="16"/>
  <c r="X61" i="21"/>
  <c r="V61" i="16"/>
  <c r="V75" i="16" s="1"/>
  <c r="V61" i="21"/>
  <c r="AE62" i="16"/>
  <c r="AE62" i="21"/>
  <c r="AE63" i="16"/>
  <c r="AE63" i="21"/>
  <c r="AD60" i="16"/>
  <c r="AD60" i="21"/>
  <c r="AA62" i="16"/>
  <c r="AA62" i="21"/>
  <c r="AJ63" i="16"/>
  <c r="AJ63" i="21"/>
  <c r="Y63" i="16"/>
  <c r="Y63" i="21"/>
  <c r="V60" i="16"/>
  <c r="V60" i="21"/>
  <c r="AD59" i="16"/>
  <c r="AD59" i="21"/>
  <c r="AE61" i="16"/>
  <c r="AE61" i="21"/>
  <c r="AH63" i="16"/>
  <c r="AH63" i="21"/>
  <c r="AE59" i="16"/>
  <c r="AE59" i="21"/>
  <c r="AG61" i="16"/>
  <c r="AG61" i="21"/>
  <c r="AJ62" i="16"/>
  <c r="AJ62" i="21"/>
  <c r="AG64" i="16"/>
  <c r="AG64" i="21"/>
  <c r="AH62" i="16"/>
  <c r="AH62" i="21"/>
  <c r="AH64" i="16"/>
  <c r="AH64" i="21"/>
  <c r="Y61" i="16"/>
  <c r="Y61" i="21"/>
  <c r="AB62" i="16"/>
  <c r="AB62" i="21"/>
  <c r="AA64" i="16"/>
  <c r="AA64" i="21"/>
  <c r="Y60" i="16"/>
  <c r="Y75" i="16" s="1"/>
  <c r="Y60" i="21"/>
  <c r="V63" i="16"/>
  <c r="V63" i="21"/>
  <c r="AJ64" i="16"/>
  <c r="AJ64" i="21"/>
  <c r="AB60" i="16"/>
  <c r="AB60" i="21"/>
  <c r="AA60" i="16"/>
  <c r="AA60" i="21"/>
  <c r="V62" i="16"/>
  <c r="V62" i="21"/>
  <c r="AB61" i="16"/>
  <c r="AB61" i="21"/>
  <c r="AD62" i="16"/>
  <c r="AD62" i="21"/>
  <c r="AH61" i="16"/>
  <c r="AH75" i="16" s="1"/>
  <c r="AH61" i="21"/>
  <c r="AB63" i="16"/>
  <c r="AB63" i="21"/>
  <c r="AJ59" i="16"/>
  <c r="AJ59" i="21"/>
  <c r="X60" i="16"/>
  <c r="X60" i="21"/>
  <c r="AD61" i="16"/>
  <c r="AD61" i="21"/>
  <c r="AG62" i="16"/>
  <c r="AG62" i="21"/>
  <c r="AG63" i="16"/>
  <c r="AG63" i="21"/>
  <c r="AE64" i="16"/>
  <c r="AE64" i="21"/>
  <c r="AG60" i="16"/>
  <c r="AG60" i="21"/>
  <c r="AG75" i="21" s="1"/>
  <c r="X62" i="16"/>
  <c r="X62" i="21"/>
  <c r="X64" i="16"/>
  <c r="X64" i="21"/>
  <c r="AH59" i="16"/>
  <c r="AH59" i="21"/>
  <c r="AJ61" i="16"/>
  <c r="AJ61" i="21"/>
  <c r="Y62" i="16"/>
  <c r="Y62" i="21"/>
  <c r="AA63" i="16"/>
  <c r="AA63" i="21"/>
  <c r="Y64" i="16"/>
  <c r="Y64" i="21"/>
  <c r="V9" i="14"/>
  <c r="V9" i="21" s="1"/>
  <c r="AA11" i="14"/>
  <c r="AA11" i="21" s="1"/>
  <c r="AH13" i="14"/>
  <c r="AH13" i="21" s="1"/>
  <c r="AI14" i="14"/>
  <c r="AI14" i="21" s="1"/>
  <c r="X19" i="14"/>
  <c r="X19" i="21" s="1"/>
  <c r="AD23" i="14"/>
  <c r="AD23" i="21" s="1"/>
  <c r="X10" i="14"/>
  <c r="X10" i="21" s="1"/>
  <c r="Y12" i="14"/>
  <c r="Y12" i="21" s="1"/>
  <c r="AF13" i="14"/>
  <c r="AF13" i="21" s="1"/>
  <c r="AE16" i="14"/>
  <c r="AE16" i="21" s="1"/>
  <c r="V20" i="14"/>
  <c r="V20" i="21" s="1"/>
  <c r="AE24" i="14"/>
  <c r="AE24" i="21" s="1"/>
  <c r="AG26" i="14"/>
  <c r="AG26" i="21" s="1"/>
  <c r="Y28" i="14"/>
  <c r="Y28" i="21" s="1"/>
  <c r="AE32" i="14"/>
  <c r="AE32" i="21" s="1"/>
  <c r="AF37" i="14"/>
  <c r="AF37" i="21" s="1"/>
  <c r="AB40" i="14"/>
  <c r="AB40" i="21" s="1"/>
  <c r="AA42" i="14"/>
  <c r="AA42" i="21" s="1"/>
  <c r="AF50" i="14"/>
  <c r="AF50" i="21" s="1"/>
  <c r="X7" i="14"/>
  <c r="X7" i="21" s="1"/>
  <c r="AC11" i="14"/>
  <c r="AC11" i="21" s="1"/>
  <c r="V14" i="14"/>
  <c r="V14" i="21" s="1"/>
  <c r="AH18" i="14"/>
  <c r="AH18" i="21" s="1"/>
  <c r="W19" i="14"/>
  <c r="W19" i="21" s="1"/>
  <c r="AI23" i="14"/>
  <c r="AI23" i="21" s="1"/>
  <c r="AH26" i="14"/>
  <c r="AH26" i="21" s="1"/>
  <c r="AA28" i="14"/>
  <c r="AA28" i="21" s="1"/>
  <c r="W31" i="14"/>
  <c r="W31" i="21" s="1"/>
  <c r="AE38" i="14"/>
  <c r="AE38" i="21" s="1"/>
  <c r="AE50" i="14"/>
  <c r="AE50" i="21" s="1"/>
  <c r="AF51" i="14"/>
  <c r="AF73" i="14" s="1"/>
  <c r="AC54" i="14"/>
  <c r="AC54" i="21" s="1"/>
  <c r="Y9" i="14"/>
  <c r="Y9" i="21" s="1"/>
  <c r="AB9" i="14"/>
  <c r="AB9" i="21" s="1"/>
  <c r="AF10" i="14"/>
  <c r="AF10" i="21" s="1"/>
  <c r="AG11" i="14"/>
  <c r="AG11" i="21" s="1"/>
  <c r="X11" i="14"/>
  <c r="X11" i="21" s="1"/>
  <c r="AB13" i="14"/>
  <c r="AB13" i="21" s="1"/>
  <c r="AF14" i="14"/>
  <c r="AF14" i="21" s="1"/>
  <c r="W14" i="14"/>
  <c r="W14" i="21" s="1"/>
  <c r="X15" i="14"/>
  <c r="X15" i="21" s="1"/>
  <c r="AH17" i="14"/>
  <c r="AH17" i="21" s="1"/>
  <c r="Y17" i="14"/>
  <c r="Y17" i="21" s="1"/>
  <c r="AC18" i="14"/>
  <c r="AC18" i="21" s="1"/>
  <c r="AD19" i="14"/>
  <c r="AD19" i="21" s="1"/>
  <c r="AJ23" i="14"/>
  <c r="AJ23" i="21" s="1"/>
  <c r="AH25" i="14"/>
  <c r="AH25" i="21" s="1"/>
  <c r="Y25" i="14"/>
  <c r="Y25" i="21" s="1"/>
  <c r="AD27" i="14"/>
  <c r="AD27" i="21" s="1"/>
  <c r="AB29" i="14"/>
  <c r="AB29" i="21" s="1"/>
  <c r="AJ31" i="14"/>
  <c r="AJ31" i="21" s="1"/>
  <c r="AH33" i="14"/>
  <c r="AH33" i="21" s="1"/>
  <c r="AB33" i="14"/>
  <c r="AB33" i="21" s="1"/>
  <c r="AA35" i="14"/>
  <c r="AA35" i="21" s="1"/>
  <c r="X35" i="14"/>
  <c r="X35" i="21" s="1"/>
  <c r="V37" i="14"/>
  <c r="V37" i="21" s="1"/>
  <c r="AC38" i="14"/>
  <c r="AC38" i="21" s="1"/>
  <c r="Z38" i="14"/>
  <c r="Z38" i="21" s="1"/>
  <c r="AH41" i="14"/>
  <c r="AH41" i="21" s="1"/>
  <c r="AB41" i="14"/>
  <c r="AB41" i="21" s="1"/>
  <c r="AI42" i="14"/>
  <c r="AI42" i="21" s="1"/>
  <c r="AA43" i="14"/>
  <c r="AA43" i="21" s="1"/>
  <c r="X43" i="14"/>
  <c r="X43" i="21" s="1"/>
  <c r="AC46" i="14"/>
  <c r="AC46" i="21" s="1"/>
  <c r="Z46" i="14"/>
  <c r="Z46" i="21" s="1"/>
  <c r="AJ51" i="14"/>
  <c r="AJ73" i="14" s="1"/>
  <c r="Z54" i="14"/>
  <c r="Z54" i="21" s="1"/>
  <c r="AD7" i="14"/>
  <c r="AD7" i="21" s="1"/>
  <c r="V8" i="14"/>
  <c r="V8" i="21" s="1"/>
  <c r="Z9" i="14"/>
  <c r="Z9" i="21" s="1"/>
  <c r="AJ10" i="14"/>
  <c r="AJ10" i="21" s="1"/>
  <c r="AD10" i="14"/>
  <c r="AD10" i="21" s="1"/>
  <c r="AH12" i="14"/>
  <c r="AH12" i="21" s="1"/>
  <c r="AC13" i="14"/>
  <c r="AC13" i="21" s="1"/>
  <c r="AJ14" i="14"/>
  <c r="AJ14" i="21" s="1"/>
  <c r="AH16" i="14"/>
  <c r="AH16" i="21" s="1"/>
  <c r="AJ18" i="14"/>
  <c r="AJ18" i="21" s="1"/>
  <c r="AA18" i="14"/>
  <c r="AA18" i="21" s="1"/>
  <c r="AH20" i="14"/>
  <c r="AH20" i="21" s="1"/>
  <c r="Y24" i="14"/>
  <c r="Y24" i="21" s="1"/>
  <c r="AF25" i="14"/>
  <c r="AF25" i="21" s="1"/>
  <c r="AA26" i="14"/>
  <c r="AA26" i="21" s="1"/>
  <c r="AH28" i="14"/>
  <c r="AH28" i="21" s="1"/>
  <c r="AC29" i="14"/>
  <c r="AC29" i="21" s="1"/>
  <c r="Z29" i="14"/>
  <c r="Z29" i="21" s="1"/>
  <c r="AB32" i="14"/>
  <c r="AB32" i="21" s="1"/>
  <c r="AC33" i="14"/>
  <c r="AC33" i="21" s="1"/>
  <c r="Z37" i="14"/>
  <c r="Z37" i="21" s="1"/>
  <c r="AJ38" i="14"/>
  <c r="AJ38" i="21" s="1"/>
  <c r="Y40" i="14"/>
  <c r="Y40" i="21" s="1"/>
  <c r="V40" i="14"/>
  <c r="V40" i="21" s="1"/>
  <c r="AC41" i="14"/>
  <c r="AC41" i="21" s="1"/>
  <c r="X42" i="14"/>
  <c r="X42" i="21" s="1"/>
  <c r="AD42" i="14"/>
  <c r="AD42" i="21" s="1"/>
  <c r="AJ46" i="14"/>
  <c r="AJ46" i="21" s="1"/>
  <c r="AG50" i="14"/>
  <c r="AG50" i="21" s="1"/>
  <c r="Y51" i="14"/>
  <c r="Y73" i="14" s="1"/>
  <c r="U68" i="21"/>
  <c r="AF8" i="14"/>
  <c r="AF8" i="21" s="1"/>
  <c r="AG9" i="14"/>
  <c r="AG9" i="21" s="1"/>
  <c r="X9" i="14"/>
  <c r="X9" i="21" s="1"/>
  <c r="V11" i="14"/>
  <c r="V11" i="21" s="1"/>
  <c r="Z12" i="14"/>
  <c r="Z12" i="21" s="1"/>
  <c r="W12" i="14"/>
  <c r="W12" i="21" s="1"/>
  <c r="AA13" i="14"/>
  <c r="AA13" i="21" s="1"/>
  <c r="AE15" i="14"/>
  <c r="AE15" i="21" s="1"/>
  <c r="Y15" i="14"/>
  <c r="Y15" i="21" s="1"/>
  <c r="Z16" i="14"/>
  <c r="Z16" i="21" s="1"/>
  <c r="AJ17" i="14"/>
  <c r="AJ17" i="21" s="1"/>
  <c r="AB19" i="14"/>
  <c r="AB19" i="21" s="1"/>
  <c r="AF20" i="14"/>
  <c r="AF20" i="21" s="1"/>
  <c r="W20" i="14"/>
  <c r="W20" i="21" s="1"/>
  <c r="S70" i="21"/>
  <c r="Y23" i="14"/>
  <c r="Y23" i="21" s="1"/>
  <c r="Z24" i="14"/>
  <c r="Z24" i="21" s="1"/>
  <c r="AA25" i="14"/>
  <c r="AA25" i="21" s="1"/>
  <c r="U72" i="21"/>
  <c r="AB27" i="14"/>
  <c r="AB27" i="21" s="1"/>
  <c r="AC28" i="14"/>
  <c r="AC28" i="21" s="1"/>
  <c r="W28" i="14"/>
  <c r="W28" i="21"/>
  <c r="AJ29" i="14"/>
  <c r="AJ29" i="21" s="1"/>
  <c r="AE31" i="14"/>
  <c r="AE31" i="21" s="1"/>
  <c r="V31" i="14"/>
  <c r="V31" i="21" s="1"/>
  <c r="Z32" i="14"/>
  <c r="Z32" i="21" s="1"/>
  <c r="AD33" i="14"/>
  <c r="AD33" i="21" s="1"/>
  <c r="X33" i="14"/>
  <c r="X33" i="21" s="1"/>
  <c r="AH35" i="14"/>
  <c r="AH35" i="21" s="1"/>
  <c r="V39" i="14"/>
  <c r="V39" i="21" s="1"/>
  <c r="AB39" i="14"/>
  <c r="AB39" i="21" s="1"/>
  <c r="AI40" i="14"/>
  <c r="AI40" i="21"/>
  <c r="AD41" i="14"/>
  <c r="AD41" i="21" s="1"/>
  <c r="X41" i="14"/>
  <c r="X41" i="21" s="1"/>
  <c r="AH43" i="14"/>
  <c r="AH43" i="21" s="1"/>
  <c r="AA51" i="14"/>
  <c r="AA73" i="14" s="1"/>
  <c r="AJ7" i="14"/>
  <c r="AJ7" i="21" s="1"/>
  <c r="T68" i="21"/>
  <c r="AJ8" i="14"/>
  <c r="AJ8" i="21" s="1"/>
  <c r="Y10" i="14"/>
  <c r="Y10" i="21" s="1"/>
  <c r="V10" i="14"/>
  <c r="V10" i="21" s="1"/>
  <c r="Z11" i="14"/>
  <c r="Z11" i="21" s="1"/>
  <c r="AA12" i="14"/>
  <c r="AA12" i="21" s="1"/>
  <c r="Y14" i="14"/>
  <c r="Y14" i="21" s="1"/>
  <c r="Z15" i="14"/>
  <c r="Z15" i="21" s="1"/>
  <c r="AC15" i="14"/>
  <c r="AC15" i="21" s="1"/>
  <c r="AG16" i="14"/>
  <c r="AG16" i="21" s="1"/>
  <c r="Y18" i="14"/>
  <c r="Y18" i="21" s="1"/>
  <c r="Z19" i="14"/>
  <c r="Z19" i="21" s="1"/>
  <c r="AG20" i="14"/>
  <c r="AG20" i="21" s="1"/>
  <c r="AA20" i="14"/>
  <c r="AA20" i="21" s="1"/>
  <c r="AF23" i="14"/>
  <c r="AF23" i="21" s="1"/>
  <c r="AC23" i="14"/>
  <c r="AC23" i="21" s="1"/>
  <c r="X24" i="14"/>
  <c r="X24" i="21" s="1"/>
  <c r="Y26" i="14"/>
  <c r="Y26" i="21" s="1"/>
  <c r="Z27" i="14"/>
  <c r="Z27" i="21" s="1"/>
  <c r="AG28" i="14"/>
  <c r="AG28" i="21" s="1"/>
  <c r="X28" i="14"/>
  <c r="X28" i="21" s="1"/>
  <c r="AC31" i="14"/>
  <c r="AC31" i="21" s="1"/>
  <c r="Z31" i="14"/>
  <c r="Z31" i="21" s="1"/>
  <c r="AG32" i="14"/>
  <c r="AG32" i="21" s="1"/>
  <c r="AC35" i="14"/>
  <c r="AC35" i="21" s="1"/>
  <c r="AI39" i="14"/>
  <c r="AI39" i="21" s="1"/>
  <c r="X40" i="14"/>
  <c r="X40" i="21" s="1"/>
  <c r="AB42" i="14"/>
  <c r="AB42" i="21" s="1"/>
  <c r="V42" i="14"/>
  <c r="V42" i="21" s="1"/>
  <c r="AC43" i="14"/>
  <c r="AC43" i="21" s="1"/>
  <c r="Y50" i="14"/>
  <c r="Y50" i="21" s="1"/>
  <c r="AC51" i="14"/>
  <c r="AC73" i="14" s="1"/>
  <c r="AH54" i="14"/>
  <c r="AH54" i="21" s="1"/>
  <c r="AD51" i="14"/>
  <c r="AD73" i="14" s="1"/>
  <c r="AJ11" i="14"/>
  <c r="AJ11" i="21" s="1"/>
  <c r="AC14" i="14"/>
  <c r="AC14" i="21" s="1"/>
  <c r="AD15" i="14"/>
  <c r="AD15" i="21" s="1"/>
  <c r="AB17" i="14"/>
  <c r="AB17" i="21" s="1"/>
  <c r="AG19" i="14"/>
  <c r="AG19" i="21" s="1"/>
  <c r="AE25" i="14"/>
  <c r="AE25" i="21" s="1"/>
  <c r="AC26" i="14"/>
  <c r="AC26" i="21" s="1"/>
  <c r="AJ35" i="14"/>
  <c r="AJ35" i="21" s="1"/>
  <c r="Y41" i="14"/>
  <c r="Y41" i="21" s="1"/>
  <c r="AJ43" i="14"/>
  <c r="AJ43" i="21" s="1"/>
  <c r="AF46" i="14"/>
  <c r="AF46" i="21" s="1"/>
  <c r="W9" i="14"/>
  <c r="W9" i="21" s="1"/>
  <c r="Z13" i="14"/>
  <c r="Z13" i="21" s="1"/>
  <c r="AB24" i="14"/>
  <c r="AB24" i="21" s="1"/>
  <c r="X26" i="14"/>
  <c r="X26" i="21" s="1"/>
  <c r="AI29" i="14"/>
  <c r="AI29" i="21" s="1"/>
  <c r="W33" i="14"/>
  <c r="W33" i="21" s="1"/>
  <c r="AI37" i="14"/>
  <c r="AI37" i="21" s="1"/>
  <c r="AH40" i="14"/>
  <c r="AH40" i="21" s="1"/>
  <c r="AJ9" i="14"/>
  <c r="AJ9" i="21" s="1"/>
  <c r="AI12" i="14"/>
  <c r="AI12" i="21" s="1"/>
  <c r="AB15" i="14"/>
  <c r="AB15" i="21" s="1"/>
  <c r="AA17" i="14"/>
  <c r="AA17" i="21" s="1"/>
  <c r="AH19" i="14"/>
  <c r="AH19" i="21" s="1"/>
  <c r="AI20" i="14"/>
  <c r="AI20" i="21" s="1"/>
  <c r="AF24" i="14"/>
  <c r="AF24" i="21" s="1"/>
  <c r="AG25" i="14"/>
  <c r="AG25" i="21" s="1"/>
  <c r="AH27" i="14"/>
  <c r="AH27" i="21" s="1"/>
  <c r="AG29" i="14"/>
  <c r="AG29" i="21" s="1"/>
  <c r="AI32" i="14"/>
  <c r="AI32" i="21" s="1"/>
  <c r="AJ33" i="14"/>
  <c r="AJ33" i="21" s="1"/>
  <c r="AG37" i="14"/>
  <c r="AG37" i="21" s="1"/>
  <c r="Y39" i="14"/>
  <c r="Y39" i="21" s="1"/>
  <c r="AJ41" i="14"/>
  <c r="AJ41" i="21" s="1"/>
  <c r="AA54" i="14"/>
  <c r="AA54" i="21" s="1"/>
  <c r="AH10" i="14"/>
  <c r="AH10" i="21" s="1"/>
  <c r="X12" i="14"/>
  <c r="X12" i="21" s="1"/>
  <c r="X16" i="14"/>
  <c r="X16" i="21" s="1"/>
  <c r="AJ20" i="14"/>
  <c r="AJ20" i="21" s="1"/>
  <c r="W23" i="14"/>
  <c r="W23" i="21" s="1"/>
  <c r="AE26" i="14"/>
  <c r="AE26" i="21" s="1"/>
  <c r="AJ28" i="14"/>
  <c r="AJ28" i="21" s="1"/>
  <c r="AA32" i="14"/>
  <c r="AA32" i="21" s="1"/>
  <c r="AF39" i="14"/>
  <c r="AF39" i="21" s="1"/>
  <c r="AH42" i="14"/>
  <c r="AH42" i="21" s="1"/>
  <c r="AE46" i="14"/>
  <c r="AE46" i="21" s="1"/>
  <c r="V50" i="14"/>
  <c r="V50" i="21" s="1"/>
  <c r="AA50" i="14"/>
  <c r="AA50" i="21" s="1"/>
  <c r="W7" i="14"/>
  <c r="W7" i="21" s="1"/>
  <c r="AE9" i="14"/>
  <c r="AE9" i="21" s="1"/>
  <c r="AC10" i="14"/>
  <c r="AC10" i="21" s="1"/>
  <c r="W10" i="14"/>
  <c r="W10" i="21" s="1"/>
  <c r="AD11" i="14"/>
  <c r="AD11" i="21" s="1"/>
  <c r="AE13" i="14"/>
  <c r="AE13" i="21" s="1"/>
  <c r="V13" i="14"/>
  <c r="V13" i="21" s="1"/>
  <c r="Z14" i="14"/>
  <c r="Z14" i="21" s="1"/>
  <c r="AA15" i="14"/>
  <c r="AA15" i="21" s="1"/>
  <c r="AG15" i="14"/>
  <c r="AG15" i="21" s="1"/>
  <c r="V17" i="14"/>
  <c r="V17" i="21" s="1"/>
  <c r="Z18" i="14"/>
  <c r="Z18" i="21" s="1"/>
  <c r="AI18" i="14"/>
  <c r="AI18" i="21" s="1"/>
  <c r="AA19" i="14"/>
  <c r="AA19" i="21" s="1"/>
  <c r="X23" i="14"/>
  <c r="X23" i="21" s="1"/>
  <c r="AG23" i="14"/>
  <c r="AG23" i="21" s="1"/>
  <c r="AB25" i="14"/>
  <c r="AB25" i="21" s="1"/>
  <c r="Z26" i="14"/>
  <c r="Z26" i="21" s="1"/>
  <c r="AI26" i="14"/>
  <c r="AI26" i="21" s="1"/>
  <c r="X27" i="14"/>
  <c r="X27" i="21" s="1"/>
  <c r="AH29" i="14"/>
  <c r="AH29" i="21" s="1"/>
  <c r="AG31" i="14"/>
  <c r="AG31" i="21" s="1"/>
  <c r="X31" i="14"/>
  <c r="X31" i="21" s="1"/>
  <c r="AE33" i="14"/>
  <c r="AE33" i="21" s="1"/>
  <c r="AG35" i="14"/>
  <c r="AG35" i="21" s="1"/>
  <c r="Y37" i="14"/>
  <c r="Y37" i="21" s="1"/>
  <c r="AD39" i="14"/>
  <c r="AD39" i="21" s="1"/>
  <c r="AJ39" i="14"/>
  <c r="AJ39" i="21" s="1"/>
  <c r="AE41" i="14"/>
  <c r="AE41" i="21" s="1"/>
  <c r="AF42" i="14"/>
  <c r="AF42" i="21" s="1"/>
  <c r="W42" i="14"/>
  <c r="W42" i="21" s="1"/>
  <c r="AG43" i="14"/>
  <c r="AG43" i="21" s="1"/>
  <c r="W50" i="14"/>
  <c r="W50" i="21" s="1"/>
  <c r="X51" i="14"/>
  <c r="X73" i="14" s="1"/>
  <c r="Z7" i="14"/>
  <c r="Z7" i="21" s="1"/>
  <c r="Y8" i="14"/>
  <c r="Y8" i="21" s="1"/>
  <c r="AC9" i="14"/>
  <c r="AC9" i="21" s="1"/>
  <c r="AF9" i="14"/>
  <c r="AF9" i="21" s="1"/>
  <c r="AB12" i="14"/>
  <c r="AB12" i="21" s="1"/>
  <c r="AE12" i="14"/>
  <c r="AE12" i="21" s="1"/>
  <c r="AI13" i="14"/>
  <c r="AI13" i="21" s="1"/>
  <c r="X14" i="14"/>
  <c r="X14" i="21" s="1"/>
  <c r="AD14" i="14"/>
  <c r="AD14" i="21" s="1"/>
  <c r="AB16" i="14"/>
  <c r="AB16" i="21" s="1"/>
  <c r="W17" i="14"/>
  <c r="W17" i="21" s="1"/>
  <c r="AI17" i="14"/>
  <c r="AI17" i="21" s="1"/>
  <c r="AD18" i="14"/>
  <c r="AD18" i="21" s="1"/>
  <c r="Y20" i="14"/>
  <c r="Y20" i="21" s="1"/>
  <c r="AE20" i="14"/>
  <c r="AE20" i="21" s="1"/>
  <c r="V24" i="14"/>
  <c r="V24" i="21" s="1"/>
  <c r="T72" i="21"/>
  <c r="AI25" i="14"/>
  <c r="AI25" i="21" s="1"/>
  <c r="AJ26" i="14"/>
  <c r="AJ26" i="21" s="1"/>
  <c r="AE28" i="14"/>
  <c r="AE28" i="21" s="1"/>
  <c r="AB28" i="14"/>
  <c r="AB28" i="21" s="1"/>
  <c r="W29" i="14"/>
  <c r="W29" i="21" s="1"/>
  <c r="Y32" i="14"/>
  <c r="Y32" i="21" s="1"/>
  <c r="AI33" i="14"/>
  <c r="AI33" i="21" s="1"/>
  <c r="AF33" i="14"/>
  <c r="AF33" i="21" s="1"/>
  <c r="W37" i="14"/>
  <c r="W37" i="21" s="1"/>
  <c r="AG38" i="14"/>
  <c r="AA38" i="14"/>
  <c r="AA38" i="21" s="1"/>
  <c r="AE40" i="14"/>
  <c r="AE40" i="21" s="1"/>
  <c r="AI41" i="14"/>
  <c r="AI41" i="21" s="1"/>
  <c r="AF41" i="14"/>
  <c r="AF41" i="21" s="1"/>
  <c r="AG46" i="14"/>
  <c r="AG46" i="21" s="1"/>
  <c r="AA46" i="14"/>
  <c r="AA46" i="21" s="1"/>
  <c r="AG54" i="14"/>
  <c r="AG54" i="21" s="1"/>
  <c r="AI51" i="14"/>
  <c r="AI73" i="14" s="1"/>
  <c r="AG7" i="14"/>
  <c r="AG7" i="21" s="1"/>
  <c r="AI8" i="14"/>
  <c r="AI8" i="21" s="1"/>
  <c r="AE11" i="14"/>
  <c r="AE11" i="21" s="1"/>
  <c r="AJ13" i="14"/>
  <c r="AJ13" i="21" s="1"/>
  <c r="AG13" i="14"/>
  <c r="AG13" i="21" s="1"/>
  <c r="AI16" i="14"/>
  <c r="AI16" i="21" s="1"/>
  <c r="AD17" i="14"/>
  <c r="AD17" i="21" s="1"/>
  <c r="V19" i="14"/>
  <c r="V19" i="21" s="1"/>
  <c r="AE19" i="14"/>
  <c r="AE19" i="21" s="1"/>
  <c r="Z20" i="14"/>
  <c r="Z20" i="21" s="1"/>
  <c r="AE23" i="14"/>
  <c r="AE23" i="21"/>
  <c r="AI24" i="14"/>
  <c r="AI24" i="21" s="1"/>
  <c r="AD25" i="14"/>
  <c r="AD25" i="21" s="1"/>
  <c r="AE27" i="14"/>
  <c r="AE27" i="21" s="1"/>
  <c r="AI28" i="14"/>
  <c r="AI28" i="21" s="1"/>
  <c r="AA29" i="14"/>
  <c r="AA29" i="21" s="1"/>
  <c r="X29" i="14"/>
  <c r="X29" i="21" s="1"/>
  <c r="W32" i="14"/>
  <c r="W32" i="21" s="1"/>
  <c r="AF32" i="14"/>
  <c r="AF32" i="21" s="1"/>
  <c r="AG33" i="14"/>
  <c r="AG33" i="21" s="1"/>
  <c r="AE35" i="14"/>
  <c r="AE35" i="21" s="1"/>
  <c r="Y35" i="14"/>
  <c r="Y35" i="21" s="1"/>
  <c r="AA37" i="14"/>
  <c r="AA37" i="21" s="1"/>
  <c r="AJ37" i="14"/>
  <c r="AJ37" i="21" s="1"/>
  <c r="AC40" i="14"/>
  <c r="AC40" i="21" s="1"/>
  <c r="W40" i="14"/>
  <c r="W40" i="21" s="1"/>
  <c r="AG41" i="14"/>
  <c r="AG41" i="21" s="1"/>
  <c r="AE43" i="14"/>
  <c r="AE43" i="21" s="1"/>
  <c r="Y43" i="14"/>
  <c r="Y43" i="21" s="1"/>
  <c r="AH51" i="14"/>
  <c r="AH73" i="14" s="1"/>
  <c r="AF7" i="14"/>
  <c r="AF7" i="21" s="1"/>
  <c r="X8" i="14"/>
  <c r="X8" i="21" s="1"/>
  <c r="W11" i="14"/>
  <c r="W11" i="21" s="1"/>
  <c r="AF11" i="14"/>
  <c r="AF11" i="21" s="1"/>
  <c r="AJ12" i="14"/>
  <c r="AJ12" i="21" s="1"/>
  <c r="AH14" i="14"/>
  <c r="AH14" i="21" s="1"/>
  <c r="AE14" i="14"/>
  <c r="AE14" i="21" s="1"/>
  <c r="AJ16" i="14"/>
  <c r="AJ16" i="21" s="1"/>
  <c r="AB18" i="14"/>
  <c r="AB18" i="21" s="1"/>
  <c r="AF19" i="14"/>
  <c r="AF19" i="21" s="1"/>
  <c r="AD20" i="14"/>
  <c r="AD20" i="21" s="1"/>
  <c r="Z23" i="14"/>
  <c r="Z23" i="21" s="1"/>
  <c r="AD24" i="14"/>
  <c r="AD24" i="21" s="1"/>
  <c r="AB26" i="14"/>
  <c r="AB26" i="21" s="1"/>
  <c r="AI27" i="14"/>
  <c r="AI27" i="21" s="1"/>
  <c r="AD28" i="14"/>
  <c r="AD28" i="21" s="1"/>
  <c r="AI31" i="14"/>
  <c r="AI31" i="21" s="1"/>
  <c r="AJ32" i="14"/>
  <c r="AJ32" i="21" s="1"/>
  <c r="AD32" i="14"/>
  <c r="AD32" i="21" s="1"/>
  <c r="W35" i="14"/>
  <c r="W35" i="21" s="1"/>
  <c r="AF35" i="14"/>
  <c r="AF35" i="21" s="1"/>
  <c r="Y38" i="14"/>
  <c r="Y38" i="21" s="1"/>
  <c r="AH38" i="14"/>
  <c r="AH38" i="21" s="1"/>
  <c r="Z39" i="14"/>
  <c r="Z39" i="21" s="1"/>
  <c r="AA40" i="14"/>
  <c r="AA40" i="21" s="1"/>
  <c r="AE42" i="14"/>
  <c r="AE42" i="21" s="1"/>
  <c r="W43" i="14"/>
  <c r="W43" i="21" s="1"/>
  <c r="AF43" i="14"/>
  <c r="AF43" i="21" s="1"/>
  <c r="Y46" i="14"/>
  <c r="Y46" i="21" s="1"/>
  <c r="AH46" i="14"/>
  <c r="AH46" i="21" s="1"/>
  <c r="AB50" i="14"/>
  <c r="AB50" i="21" s="1"/>
  <c r="W51" i="14"/>
  <c r="W73" i="14" s="1"/>
  <c r="AB54" i="14"/>
  <c r="AB54" i="21" s="1"/>
  <c r="V54" i="14"/>
  <c r="V54" i="21" s="1"/>
  <c r="AH9" i="14"/>
  <c r="AH9" i="21" s="1"/>
  <c r="AA27" i="14"/>
  <c r="AA27" i="21" s="1"/>
  <c r="AG27" i="14"/>
  <c r="AG27" i="21" s="1"/>
  <c r="AE29" i="14"/>
  <c r="AE29" i="21" s="1"/>
  <c r="AA31" i="14"/>
  <c r="AA31" i="21" s="1"/>
  <c r="Y33" i="14"/>
  <c r="Y33" i="21" s="1"/>
  <c r="AD35" i="14"/>
  <c r="AD35" i="21" s="1"/>
  <c r="AE37" i="14"/>
  <c r="AE37" i="21" s="1"/>
  <c r="AF38" i="14"/>
  <c r="AF38" i="21" s="1"/>
  <c r="W38" i="14"/>
  <c r="W38" i="21" s="1"/>
  <c r="AG39" i="14"/>
  <c r="AG39" i="21" s="1"/>
  <c r="AD43" i="14"/>
  <c r="AD43" i="21" s="1"/>
  <c r="W46" i="14"/>
  <c r="W46" i="21" s="1"/>
  <c r="V51" i="14"/>
  <c r="V73" i="14" s="1"/>
  <c r="AE8" i="14"/>
  <c r="AE8" i="21" s="1"/>
  <c r="AH8" i="14"/>
  <c r="AH8" i="21" s="1"/>
  <c r="AG10" i="14"/>
  <c r="AG10" i="21" s="1"/>
  <c r="Y16" i="14"/>
  <c r="Y16" i="21" s="1"/>
  <c r="Z17" i="14"/>
  <c r="Z17" i="21" s="1"/>
  <c r="AG18" i="14"/>
  <c r="AG18" i="21" s="1"/>
  <c r="Z25" i="14"/>
  <c r="Z25" i="21" s="1"/>
  <c r="V32" i="14"/>
  <c r="V32" i="21" s="1"/>
  <c r="W41" i="14"/>
  <c r="W41" i="21" s="1"/>
  <c r="AG42" i="14"/>
  <c r="AG42" i="21" s="1"/>
  <c r="AJ50" i="14"/>
  <c r="AJ50" i="21" s="1"/>
  <c r="AD54" i="14"/>
  <c r="AD54" i="21" s="1"/>
  <c r="AI54" i="14"/>
  <c r="AI54" i="21" s="1"/>
  <c r="AC8" i="14"/>
  <c r="AC8" i="21" s="1"/>
  <c r="AA9" i="14"/>
  <c r="AA9" i="21" s="1"/>
  <c r="Y11" i="14"/>
  <c r="Y11" i="21" s="1"/>
  <c r="AF12" i="14"/>
  <c r="AF12" i="21" s="1"/>
  <c r="X13" i="14"/>
  <c r="X13" i="21" s="1"/>
  <c r="V15" i="14"/>
  <c r="V15" i="21" s="1"/>
  <c r="AF16" i="14"/>
  <c r="AF16" i="21" s="1"/>
  <c r="AG17" i="14"/>
  <c r="AG17" i="21" s="1"/>
  <c r="V23" i="14"/>
  <c r="V23" i="21" s="1"/>
  <c r="AB23" i="14"/>
  <c r="AB23" i="21" s="1"/>
  <c r="AJ25" i="14"/>
  <c r="AJ25" i="21" s="1"/>
  <c r="AF28" i="14"/>
  <c r="AF28" i="21"/>
  <c r="Y31" i="14"/>
  <c r="Y31" i="21" s="1"/>
  <c r="AH31" i="14"/>
  <c r="AH31" i="21" s="1"/>
  <c r="AA33" i="14"/>
  <c r="AA33" i="21" s="1"/>
  <c r="AE39" i="14"/>
  <c r="AE39" i="21" s="1"/>
  <c r="AF40" i="14"/>
  <c r="AF40" i="21" s="1"/>
  <c r="AA41" i="14"/>
  <c r="AA41" i="21" s="1"/>
  <c r="AB51" i="14"/>
  <c r="AB73" i="14" s="1"/>
  <c r="AI50" i="14"/>
  <c r="AI50" i="21" s="1"/>
  <c r="AG8" i="14"/>
  <c r="AG8" i="21" s="1"/>
  <c r="AE10" i="14"/>
  <c r="AE10" i="21" s="1"/>
  <c r="AG12" i="14"/>
  <c r="AG12" i="21" s="1"/>
  <c r="AF15" i="14"/>
  <c r="AF15" i="21" s="1"/>
  <c r="W15" i="14"/>
  <c r="W15" i="21" s="1"/>
  <c r="AE18" i="14"/>
  <c r="AE18" i="21" s="1"/>
  <c r="X20" i="14"/>
  <c r="X20" i="21" s="1"/>
  <c r="AG24" i="14"/>
  <c r="AG24" i="21" s="1"/>
  <c r="W27" i="14"/>
  <c r="W27" i="21" s="1"/>
  <c r="Z35" i="14"/>
  <c r="Z35" i="21"/>
  <c r="W39" i="14"/>
  <c r="W39" i="21" s="1"/>
  <c r="AG40" i="14"/>
  <c r="AG40" i="21" s="1"/>
  <c r="Y42" i="14"/>
  <c r="Y42" i="21" s="1"/>
  <c r="Z43" i="14"/>
  <c r="Z43" i="21" s="1"/>
  <c r="Y54" i="14"/>
  <c r="Y54" i="21" s="1"/>
  <c r="H21" i="1"/>
  <c r="S68" i="21"/>
  <c r="AI10" i="14"/>
  <c r="AI10" i="21" s="1"/>
  <c r="Z10" i="14"/>
  <c r="Z10" i="21" s="1"/>
  <c r="Y13" i="14"/>
  <c r="Y13" i="21" s="1"/>
  <c r="AJ15" i="14"/>
  <c r="AJ15" i="21" s="1"/>
  <c r="AE17" i="14"/>
  <c r="AE17" i="21" s="1"/>
  <c r="AF18" i="14"/>
  <c r="AF18" i="21" s="1"/>
  <c r="W18" i="14"/>
  <c r="W18" i="21" s="1"/>
  <c r="AJ19" i="14"/>
  <c r="AJ19" i="21" s="1"/>
  <c r="AA23" i="14"/>
  <c r="AA23" i="21" s="1"/>
  <c r="U70" i="21"/>
  <c r="V25" i="14"/>
  <c r="AF26" i="14"/>
  <c r="AF26" i="21" s="1"/>
  <c r="W26" i="14"/>
  <c r="W26" i="21" s="1"/>
  <c r="AJ27" i="14"/>
  <c r="AJ27" i="21" s="1"/>
  <c r="Y29" i="14"/>
  <c r="Y29" i="21" s="1"/>
  <c r="V29" i="14"/>
  <c r="V29" i="21" s="1"/>
  <c r="AD31" i="14"/>
  <c r="AD31" i="21" s="1"/>
  <c r="V33" i="14"/>
  <c r="V33" i="21" s="1"/>
  <c r="AH37" i="14"/>
  <c r="AH37" i="21" s="1"/>
  <c r="AB37" i="14"/>
  <c r="AB37" i="21" s="1"/>
  <c r="AI38" i="14"/>
  <c r="AI38" i="21" s="1"/>
  <c r="AA39" i="14"/>
  <c r="AA39" i="21" s="1"/>
  <c r="X39" i="14"/>
  <c r="X39" i="21" s="1"/>
  <c r="V41" i="14"/>
  <c r="V41" i="21" s="1"/>
  <c r="AC42" i="14"/>
  <c r="AC42" i="21" s="1"/>
  <c r="Z42" i="14"/>
  <c r="Z42" i="21" s="1"/>
  <c r="AI46" i="14"/>
  <c r="AI46" i="21" s="1"/>
  <c r="Z50" i="14"/>
  <c r="Z50" i="21" s="1"/>
  <c r="W54" i="14"/>
  <c r="W54" i="21" s="1"/>
  <c r="AB8" i="14"/>
  <c r="AB8" i="21" s="1"/>
  <c r="AI9" i="14"/>
  <c r="AI9" i="21" s="1"/>
  <c r="AA10" i="14"/>
  <c r="AA10" i="21" s="1"/>
  <c r="V12" i="14"/>
  <c r="V12" i="21" s="1"/>
  <c r="W13" i="14"/>
  <c r="W13" i="21" s="1"/>
  <c r="AG14" i="14"/>
  <c r="AA14" i="14"/>
  <c r="AA14" i="21" s="1"/>
  <c r="V16" i="14"/>
  <c r="V16" i="21" s="1"/>
  <c r="AF17" i="14"/>
  <c r="AF17" i="21" s="1"/>
  <c r="AC17" i="14"/>
  <c r="AC17" i="21" s="1"/>
  <c r="X18" i="14"/>
  <c r="X18" i="21" s="1"/>
  <c r="AB20" i="14"/>
  <c r="AB20" i="21" s="1"/>
  <c r="AH24" i="14"/>
  <c r="AH24" i="21" s="1"/>
  <c r="W25" i="14"/>
  <c r="W25" i="21" s="1"/>
  <c r="AC25" i="14"/>
  <c r="AC25" i="21" s="1"/>
  <c r="AD26" i="14"/>
  <c r="AD26" i="21" s="1"/>
  <c r="V28" i="14"/>
  <c r="V28" i="21" s="1"/>
  <c r="AF29" i="14"/>
  <c r="AF29" i="21" s="1"/>
  <c r="AH32" i="14"/>
  <c r="AH32" i="21" s="1"/>
  <c r="Z33" i="14"/>
  <c r="Z33" i="21" s="1"/>
  <c r="AC37" i="14"/>
  <c r="AC37" i="21" s="1"/>
  <c r="X38" i="14"/>
  <c r="X38" i="21" s="1"/>
  <c r="AD38" i="14"/>
  <c r="AD38" i="21" s="1"/>
  <c r="Z41" i="14"/>
  <c r="Z41" i="21" s="1"/>
  <c r="AJ42" i="14"/>
  <c r="AJ42" i="21" s="1"/>
  <c r="X46" i="14"/>
  <c r="X46" i="21" s="1"/>
  <c r="AD46" i="14"/>
  <c r="AD46" i="21" s="1"/>
  <c r="AD50" i="14"/>
  <c r="AD50" i="21" s="1"/>
  <c r="AJ54" i="14"/>
  <c r="AJ54" i="21" s="1"/>
  <c r="H20" i="1"/>
  <c r="AC7" i="14"/>
  <c r="AC7" i="21" s="1"/>
  <c r="W8" i="14"/>
  <c r="W8" i="21" s="1"/>
  <c r="Z8" i="14"/>
  <c r="Z8" i="21" s="1"/>
  <c r="AD9" i="14"/>
  <c r="AD9" i="21" s="1"/>
  <c r="AH11" i="14"/>
  <c r="AH11" i="21" s="1"/>
  <c r="AB11" i="14"/>
  <c r="AB11" i="21" s="1"/>
  <c r="AC12" i="14"/>
  <c r="AC12" i="21" s="1"/>
  <c r="AD13" i="14"/>
  <c r="AD13" i="21" s="1"/>
  <c r="AH15" i="14"/>
  <c r="AH15" i="21" s="1"/>
  <c r="AC16" i="14"/>
  <c r="AC16" i="21" s="1"/>
  <c r="W16" i="14"/>
  <c r="W16" i="21" s="1"/>
  <c r="X17" i="14"/>
  <c r="X17" i="21" s="1"/>
  <c r="Y19" i="14"/>
  <c r="Y19" i="21" s="1"/>
  <c r="AC20" i="14"/>
  <c r="AC20" i="21" s="1"/>
  <c r="AH23" i="14"/>
  <c r="AH23" i="21" s="1"/>
  <c r="AC24" i="14"/>
  <c r="AC24" i="21" s="1"/>
  <c r="W24" i="14"/>
  <c r="W24" i="21" s="1"/>
  <c r="X25" i="14"/>
  <c r="X25" i="21" s="1"/>
  <c r="V27" i="14"/>
  <c r="V27" i="21" s="1"/>
  <c r="Y27" i="14"/>
  <c r="Y27" i="21" s="1"/>
  <c r="Z28" i="14"/>
  <c r="Z28" i="21" s="1"/>
  <c r="AD29" i="14"/>
  <c r="AD29" i="21" s="1"/>
  <c r="AB31" i="14"/>
  <c r="AB31" i="21" s="1"/>
  <c r="AC32" i="14"/>
  <c r="AC32" i="21" s="1"/>
  <c r="V35" i="14"/>
  <c r="V35" i="21" s="1"/>
  <c r="AB35" i="14"/>
  <c r="AB35" i="21" s="1"/>
  <c r="AD37" i="14"/>
  <c r="AD37" i="21" s="1"/>
  <c r="X37" i="14"/>
  <c r="X37" i="21" s="1"/>
  <c r="AH39" i="14"/>
  <c r="AH39" i="21" s="1"/>
  <c r="Z40" i="14"/>
  <c r="Z40" i="21" s="1"/>
  <c r="V43" i="14"/>
  <c r="V43" i="21" s="1"/>
  <c r="AB43" i="14"/>
  <c r="AB43" i="21" s="1"/>
  <c r="AE51" i="14"/>
  <c r="AE73" i="14" s="1"/>
  <c r="AA8" i="14"/>
  <c r="AA8" i="21" s="1"/>
  <c r="AD8" i="14"/>
  <c r="AD8" i="21" s="1"/>
  <c r="AB10" i="14"/>
  <c r="AB10" i="21" s="1"/>
  <c r="AI11" i="14"/>
  <c r="AI11" i="21" s="1"/>
  <c r="AD12" i="14"/>
  <c r="AD12" i="21" s="1"/>
  <c r="AB14" i="14"/>
  <c r="AB14" i="21" s="1"/>
  <c r="AI15" i="14"/>
  <c r="AI15" i="21" s="1"/>
  <c r="AD16" i="14"/>
  <c r="AD16" i="21" s="1"/>
  <c r="AA16" i="14"/>
  <c r="AA16" i="21" s="1"/>
  <c r="V18" i="14"/>
  <c r="V18" i="21" s="1"/>
  <c r="AI19" i="14"/>
  <c r="AI19" i="21" s="1"/>
  <c r="AC19" i="14"/>
  <c r="AC19" i="21" s="1"/>
  <c r="T70" i="21"/>
  <c r="AJ24" i="14"/>
  <c r="AJ24" i="21" s="1"/>
  <c r="AA24" i="14"/>
  <c r="AA24" i="21" s="1"/>
  <c r="V26" i="14"/>
  <c r="V26" i="21" s="1"/>
  <c r="AF27" i="14"/>
  <c r="AF27" i="21" s="1"/>
  <c r="AC27" i="14"/>
  <c r="AC27" i="21" s="1"/>
  <c r="AF31" i="14"/>
  <c r="AF31" i="21" s="1"/>
  <c r="X32" i="14"/>
  <c r="X32" i="21" s="1"/>
  <c r="AI35" i="14"/>
  <c r="AI35" i="21" s="1"/>
  <c r="AB38" i="14"/>
  <c r="AB38" i="21" s="1"/>
  <c r="V38" i="14"/>
  <c r="V38" i="21" s="1"/>
  <c r="AC39" i="14"/>
  <c r="AC39" i="21" s="1"/>
  <c r="AJ40" i="14"/>
  <c r="AJ40" i="21" s="1"/>
  <c r="AD40" i="14"/>
  <c r="AD40" i="21" s="1"/>
  <c r="AI43" i="14"/>
  <c r="AI43" i="21" s="1"/>
  <c r="AB46" i="14"/>
  <c r="AB46" i="21" s="1"/>
  <c r="V46" i="14"/>
  <c r="V46" i="21" s="1"/>
  <c r="AH50" i="14"/>
  <c r="AH50" i="21" s="1"/>
  <c r="Z51" i="14"/>
  <c r="AE54" i="14"/>
  <c r="AE54" i="21" s="1"/>
  <c r="X75" i="16"/>
  <c r="AI75" i="16"/>
  <c r="U75" i="16"/>
  <c r="T75" i="16"/>
  <c r="L77" i="16"/>
  <c r="D76" i="16"/>
  <c r="D77" i="16" s="1"/>
  <c r="K65" i="16"/>
  <c r="K68" i="16"/>
  <c r="K76" i="16" s="1"/>
  <c r="K77" i="16" s="1"/>
  <c r="I68" i="16"/>
  <c r="I76" i="16" s="1"/>
  <c r="I77" i="16" s="1"/>
  <c r="F65" i="16"/>
  <c r="F68" i="16"/>
  <c r="F76" i="16" s="1"/>
  <c r="F76" i="12"/>
  <c r="F77" i="12" s="1"/>
  <c r="P68" i="16"/>
  <c r="O65" i="16"/>
  <c r="O68" i="16"/>
  <c r="O76" i="16" s="1"/>
  <c r="O77" i="16" s="1"/>
  <c r="D49" i="1"/>
  <c r="D55" i="1" s="1"/>
  <c r="G76" i="16"/>
  <c r="G77" i="16" s="1"/>
  <c r="M76" i="16"/>
  <c r="M77" i="16" s="1"/>
  <c r="E76" i="16"/>
  <c r="R77" i="16"/>
  <c r="J65" i="16"/>
  <c r="J68" i="16"/>
  <c r="E65" i="16"/>
  <c r="AA75" i="16"/>
  <c r="W75" i="16"/>
  <c r="Z75" i="16"/>
  <c r="AF75" i="16"/>
  <c r="AG75" i="14"/>
  <c r="AG59" i="16"/>
  <c r="AJ75" i="16"/>
  <c r="AC75" i="16"/>
  <c r="X75" i="14"/>
  <c r="AI75" i="14"/>
  <c r="P76" i="12"/>
  <c r="Y75" i="14"/>
  <c r="R76" i="11"/>
  <c r="R77" i="11" s="1"/>
  <c r="B34" i="13"/>
  <c r="V75" i="14"/>
  <c r="AA75" i="14"/>
  <c r="P77" i="12"/>
  <c r="AB75" i="14"/>
  <c r="AC75" i="14"/>
  <c r="V7" i="14"/>
  <c r="AD75" i="14"/>
  <c r="Y7" i="14"/>
  <c r="Y7" i="21" s="1"/>
  <c r="W75" i="14"/>
  <c r="G77" i="14"/>
  <c r="D11" i="1"/>
  <c r="AH7" i="14"/>
  <c r="AH7" i="21" s="1"/>
  <c r="AB7" i="14"/>
  <c r="AB7" i="21" s="1"/>
  <c r="Z75" i="14"/>
  <c r="D77" i="14"/>
  <c r="C11" i="1"/>
  <c r="J77" i="14"/>
  <c r="E11" i="1"/>
  <c r="AJ75" i="14"/>
  <c r="AH75" i="14"/>
  <c r="AE75" i="14"/>
  <c r="AF75" i="14"/>
  <c r="P77" i="14"/>
  <c r="G11" i="1"/>
  <c r="M77" i="14"/>
  <c r="F11" i="1"/>
  <c r="S77" i="14"/>
  <c r="H11" i="1"/>
  <c r="N35" i="4"/>
  <c r="B28" i="13"/>
  <c r="O76" i="12"/>
  <c r="O77" i="12" s="1"/>
  <c r="N76" i="12"/>
  <c r="N77" i="12" s="1"/>
  <c r="L76" i="12"/>
  <c r="L77" i="12" s="1"/>
  <c r="M76" i="12"/>
  <c r="J76" i="12"/>
  <c r="H76" i="12"/>
  <c r="H77" i="12" s="1"/>
  <c r="G76" i="12"/>
  <c r="Q76" i="12"/>
  <c r="Q77" i="12" s="1"/>
  <c r="K76" i="12"/>
  <c r="K77" i="12" s="1"/>
  <c r="D76" i="12"/>
  <c r="E76" i="12"/>
  <c r="E77" i="12" s="1"/>
  <c r="R76" i="12"/>
  <c r="R77" i="12" s="1"/>
  <c r="I76" i="12"/>
  <c r="I77" i="12" s="1"/>
  <c r="G76" i="11"/>
  <c r="I76" i="11"/>
  <c r="I77" i="11" s="1"/>
  <c r="F76" i="11"/>
  <c r="F77" i="11" s="1"/>
  <c r="D76" i="11"/>
  <c r="M76" i="11"/>
  <c r="Q76" i="11"/>
  <c r="Q77" i="11" s="1"/>
  <c r="P76" i="11"/>
  <c r="O76" i="11"/>
  <c r="O77" i="11" s="1"/>
  <c r="N76" i="11"/>
  <c r="N77" i="11" s="1"/>
  <c r="L76" i="11"/>
  <c r="L77" i="11" s="1"/>
  <c r="E76" i="11"/>
  <c r="E77" i="11" s="1"/>
  <c r="K76" i="11"/>
  <c r="K77" i="11" s="1"/>
  <c r="J76" i="11"/>
  <c r="H76" i="11"/>
  <c r="H77" i="11" s="1"/>
  <c r="AD75" i="16" l="1"/>
  <c r="K54" i="1" s="1"/>
  <c r="AE75" i="16"/>
  <c r="L54" i="1" s="1"/>
  <c r="V75" i="21"/>
  <c r="AA75" i="21"/>
  <c r="AG75" i="16"/>
  <c r="AG72" i="14"/>
  <c r="AH75" i="21"/>
  <c r="X72" i="21"/>
  <c r="AB51" i="21"/>
  <c r="AB73" i="21" s="1"/>
  <c r="W51" i="21"/>
  <c r="W73" i="21" s="1"/>
  <c r="AE72" i="14"/>
  <c r="AG38" i="21"/>
  <c r="AG68" i="14"/>
  <c r="AD68" i="14"/>
  <c r="AC68" i="14"/>
  <c r="W68" i="14"/>
  <c r="Z70" i="14"/>
  <c r="AH72" i="14"/>
  <c r="Z72" i="14"/>
  <c r="AD72" i="14"/>
  <c r="AI51" i="21"/>
  <c r="AI73" i="21" s="1"/>
  <c r="AD51" i="21"/>
  <c r="AD73" i="21" s="1"/>
  <c r="AC51" i="21"/>
  <c r="AC73" i="21" s="1"/>
  <c r="V51" i="21"/>
  <c r="V73" i="21" s="1"/>
  <c r="AH51" i="21"/>
  <c r="AH73" i="21" s="1"/>
  <c r="AA51" i="21"/>
  <c r="AA73" i="21" s="1"/>
  <c r="AA70" i="14"/>
  <c r="Y70" i="14"/>
  <c r="AB70" i="14"/>
  <c r="W72" i="14"/>
  <c r="AC70" i="14"/>
  <c r="AC72" i="14"/>
  <c r="Y72" i="14"/>
  <c r="Z73" i="14"/>
  <c r="Z51" i="21"/>
  <c r="Z73" i="21" s="1"/>
  <c r="AG14" i="21"/>
  <c r="AG68" i="21" s="1"/>
  <c r="AA68" i="21"/>
  <c r="V72" i="14"/>
  <c r="V25" i="21"/>
  <c r="V72" i="21" s="1"/>
  <c r="AJ75" i="21"/>
  <c r="AB75" i="21"/>
  <c r="AG70" i="14"/>
  <c r="AG70" i="21"/>
  <c r="W70" i="21"/>
  <c r="AD75" i="21"/>
  <c r="X75" i="21"/>
  <c r="I23" i="1" s="1"/>
  <c r="Y75" i="21"/>
  <c r="Y51" i="21"/>
  <c r="Y73" i="21" s="1"/>
  <c r="AJ51" i="21"/>
  <c r="AJ73" i="21" s="1"/>
  <c r="M21" i="1" s="1"/>
  <c r="AF51" i="21"/>
  <c r="AF73" i="21" s="1"/>
  <c r="AE75" i="21"/>
  <c r="L23" i="1" s="1"/>
  <c r="AC68" i="21"/>
  <c r="X70" i="21"/>
  <c r="I20" i="1"/>
  <c r="Y70" i="21"/>
  <c r="AA70" i="21"/>
  <c r="AG72" i="21"/>
  <c r="Y68" i="21"/>
  <c r="Z68" i="21"/>
  <c r="AH68" i="21"/>
  <c r="AH70" i="21"/>
  <c r="AB72" i="21"/>
  <c r="W68" i="21"/>
  <c r="AA72" i="21"/>
  <c r="AB68" i="21"/>
  <c r="Z72" i="21"/>
  <c r="AF68" i="21"/>
  <c r="AI72" i="21"/>
  <c r="AE72" i="21"/>
  <c r="AD68" i="21"/>
  <c r="AH72" i="21"/>
  <c r="AI70" i="21"/>
  <c r="AD70" i="14"/>
  <c r="AF68" i="14"/>
  <c r="V70" i="14"/>
  <c r="AE68" i="14"/>
  <c r="AF70" i="14"/>
  <c r="AI72" i="14"/>
  <c r="AE51" i="21"/>
  <c r="AE73" i="21" s="1"/>
  <c r="H19" i="1"/>
  <c r="H18" i="1"/>
  <c r="V70" i="21"/>
  <c r="AJ68" i="14"/>
  <c r="AA68" i="14"/>
  <c r="AB72" i="14"/>
  <c r="AB70" i="21"/>
  <c r="K20" i="1"/>
  <c r="AD72" i="21"/>
  <c r="AE70" i="21"/>
  <c r="J20" i="1"/>
  <c r="AF70" i="21"/>
  <c r="AF72" i="21"/>
  <c r="Y72" i="21"/>
  <c r="AJ70" i="21"/>
  <c r="L20" i="1"/>
  <c r="X68" i="21"/>
  <c r="AD70" i="21"/>
  <c r="AI68" i="21"/>
  <c r="AE68" i="21"/>
  <c r="AC72" i="21"/>
  <c r="AJ72" i="21"/>
  <c r="AC70" i="21"/>
  <c r="AJ68" i="21"/>
  <c r="W70" i="14"/>
  <c r="AE70" i="14"/>
  <c r="AI70" i="14"/>
  <c r="AI68" i="14"/>
  <c r="X72" i="14"/>
  <c r="Z68" i="14"/>
  <c r="AJ70" i="14"/>
  <c r="M20" i="1"/>
  <c r="W72" i="21"/>
  <c r="V7" i="21"/>
  <c r="Z70" i="21"/>
  <c r="X68" i="14"/>
  <c r="AF72" i="14"/>
  <c r="AA72" i="14"/>
  <c r="AJ72" i="14"/>
  <c r="AH70" i="14"/>
  <c r="X70" i="14"/>
  <c r="X51" i="21"/>
  <c r="X73" i="21" s="1"/>
  <c r="M13" i="20"/>
  <c r="L13" i="20"/>
  <c r="N13" i="20"/>
  <c r="Q13" i="20"/>
  <c r="O13" i="20"/>
  <c r="H54" i="1"/>
  <c r="F49" i="1"/>
  <c r="F55" i="1" s="1"/>
  <c r="F77" i="16"/>
  <c r="G49" i="1"/>
  <c r="G55" i="1" s="1"/>
  <c r="P76" i="16"/>
  <c r="P77" i="16" s="1"/>
  <c r="E49" i="1"/>
  <c r="E55" i="1" s="1"/>
  <c r="J76" i="16"/>
  <c r="J77" i="16" s="1"/>
  <c r="E77" i="16"/>
  <c r="C49" i="1"/>
  <c r="C55" i="1" s="1"/>
  <c r="M54" i="1"/>
  <c r="J54" i="1"/>
  <c r="I54" i="1"/>
  <c r="AH68" i="14"/>
  <c r="V68" i="14"/>
  <c r="G10" i="1"/>
  <c r="B61" i="13" s="1"/>
  <c r="J77" i="11"/>
  <c r="E9" i="1"/>
  <c r="M77" i="11"/>
  <c r="F9" i="1"/>
  <c r="G77" i="12"/>
  <c r="D10" i="1"/>
  <c r="J77" i="12"/>
  <c r="E10" i="1"/>
  <c r="D77" i="11"/>
  <c r="C9" i="1"/>
  <c r="P77" i="11"/>
  <c r="G9" i="1"/>
  <c r="B29" i="13" s="1"/>
  <c r="D77" i="12"/>
  <c r="C10" i="1"/>
  <c r="M77" i="12"/>
  <c r="F10" i="1"/>
  <c r="AB68" i="14"/>
  <c r="G77" i="11"/>
  <c r="D9" i="1"/>
  <c r="Y68" i="14"/>
  <c r="O35" i="4"/>
  <c r="M47" i="1"/>
  <c r="L47" i="1"/>
  <c r="K47" i="1"/>
  <c r="J47" i="1"/>
  <c r="I47" i="1"/>
  <c r="H47" i="1"/>
  <c r="G47" i="1"/>
  <c r="F47" i="1"/>
  <c r="E47" i="1"/>
  <c r="D47" i="1"/>
  <c r="C47" i="1"/>
  <c r="M6" i="1"/>
  <c r="L6" i="1"/>
  <c r="K6" i="1"/>
  <c r="J6" i="1"/>
  <c r="I6" i="1"/>
  <c r="H6" i="1"/>
  <c r="G6" i="1"/>
  <c r="F6" i="1"/>
  <c r="E6" i="1"/>
  <c r="D6" i="1"/>
  <c r="C6" i="1"/>
  <c r="P13" i="20" l="1"/>
  <c r="M23" i="1"/>
  <c r="J23" i="1"/>
  <c r="J21" i="1"/>
  <c r="K21" i="1"/>
  <c r="I21" i="1"/>
  <c r="L21" i="1"/>
  <c r="K23" i="1"/>
  <c r="L19" i="1"/>
  <c r="J19" i="1"/>
  <c r="K18" i="1"/>
  <c r="V68" i="21"/>
  <c r="K19" i="1"/>
  <c r="M19" i="1"/>
  <c r="L18" i="1"/>
  <c r="M18" i="1"/>
  <c r="J18" i="1"/>
  <c r="I19" i="1"/>
  <c r="F119" i="1"/>
  <c r="C119" i="1"/>
  <c r="G119" i="1"/>
  <c r="E119" i="1"/>
  <c r="D119" i="1"/>
  <c r="P35" i="4"/>
  <c r="AJ76" i="5"/>
  <c r="AH76" i="5"/>
  <c r="AG76" i="5"/>
  <c r="AF76" i="5"/>
  <c r="AD76" i="5"/>
  <c r="AC76" i="5"/>
  <c r="AB76" i="5"/>
  <c r="Z76" i="5"/>
  <c r="Y76" i="5"/>
  <c r="X76" i="5"/>
  <c r="V76" i="5"/>
  <c r="U76" i="5"/>
  <c r="T76" i="5"/>
  <c r="R76" i="5"/>
  <c r="Q76" i="5"/>
  <c r="Q77" i="5" s="1"/>
  <c r="P76" i="5"/>
  <c r="N76" i="5"/>
  <c r="M76" i="5"/>
  <c r="L76" i="5"/>
  <c r="J76" i="5"/>
  <c r="I76" i="5"/>
  <c r="H76" i="5"/>
  <c r="F76" i="5"/>
  <c r="E76" i="5"/>
  <c r="E77" i="5" s="1"/>
  <c r="D76" i="5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E75" i="2"/>
  <c r="F75" i="2"/>
  <c r="G75" i="2"/>
  <c r="H75" i="2"/>
  <c r="I75" i="2"/>
  <c r="J75" i="2"/>
  <c r="K75" i="2"/>
  <c r="L75" i="2"/>
  <c r="M75" i="2"/>
  <c r="N75" i="2"/>
  <c r="N76" i="2" s="1"/>
  <c r="O75" i="2"/>
  <c r="O76" i="2" s="1"/>
  <c r="P75" i="2"/>
  <c r="P76" i="2" s="1"/>
  <c r="Q75" i="2"/>
  <c r="Q76" i="2" s="1"/>
  <c r="R75" i="2"/>
  <c r="R76" i="2" s="1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E76" i="2"/>
  <c r="F76" i="2"/>
  <c r="G76" i="2"/>
  <c r="H76" i="2"/>
  <c r="I76" i="2"/>
  <c r="J76" i="2"/>
  <c r="K76" i="2"/>
  <c r="L76" i="2"/>
  <c r="M76" i="2"/>
  <c r="D69" i="2"/>
  <c r="D71" i="2"/>
  <c r="D73" i="2"/>
  <c r="D74" i="2"/>
  <c r="D75" i="2"/>
  <c r="D68" i="2"/>
  <c r="P45" i="4"/>
  <c r="O45" i="4"/>
  <c r="N45" i="4"/>
  <c r="M45" i="4"/>
  <c r="L45" i="4"/>
  <c r="K45" i="4"/>
  <c r="P44" i="4"/>
  <c r="O44" i="4"/>
  <c r="N44" i="4"/>
  <c r="M44" i="4"/>
  <c r="L44" i="4"/>
  <c r="K44" i="4"/>
  <c r="P43" i="4"/>
  <c r="O43" i="4"/>
  <c r="N43" i="4"/>
  <c r="M43" i="4"/>
  <c r="L43" i="4"/>
  <c r="K43" i="4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G125" i="1"/>
  <c r="F125" i="1"/>
  <c r="E125" i="1"/>
  <c r="D125" i="1"/>
  <c r="C125" i="1"/>
  <c r="G112" i="1"/>
  <c r="F112" i="1"/>
  <c r="E112" i="1"/>
  <c r="D112" i="1"/>
  <c r="C112" i="1"/>
  <c r="I18" i="1" l="1"/>
  <c r="H77" i="2"/>
  <c r="G77" i="2"/>
  <c r="K77" i="2"/>
  <c r="F77" i="5"/>
  <c r="L77" i="2"/>
  <c r="O77" i="2"/>
  <c r="P77" i="2"/>
  <c r="J77" i="2"/>
  <c r="F77" i="2"/>
  <c r="R77" i="2"/>
  <c r="N77" i="2"/>
  <c r="M77" i="2"/>
  <c r="I77" i="2"/>
  <c r="Q77" i="2"/>
  <c r="E77" i="2"/>
  <c r="T77" i="5"/>
  <c r="X77" i="5"/>
  <c r="AF77" i="5"/>
  <c r="AJ77" i="5"/>
  <c r="U77" i="5"/>
  <c r="AC77" i="5"/>
  <c r="AG77" i="5"/>
  <c r="R77" i="5"/>
  <c r="Z77" i="5"/>
  <c r="AD77" i="5"/>
  <c r="H77" i="5"/>
  <c r="L77" i="5"/>
  <c r="I77" i="5"/>
  <c r="N77" i="5"/>
  <c r="D77" i="5"/>
  <c r="C8" i="1"/>
  <c r="P77" i="5"/>
  <c r="G8" i="1"/>
  <c r="AB77" i="5"/>
  <c r="K8" i="1"/>
  <c r="M77" i="5"/>
  <c r="Y77" i="5"/>
  <c r="J77" i="5"/>
  <c r="V77" i="5"/>
  <c r="AH77" i="5"/>
  <c r="D7" i="1"/>
  <c r="D76" i="2"/>
  <c r="D77" i="2" s="1"/>
  <c r="G7" i="1"/>
  <c r="E7" i="1"/>
  <c r="F7" i="1"/>
  <c r="G76" i="5"/>
  <c r="K76" i="5"/>
  <c r="K77" i="5" s="1"/>
  <c r="O76" i="5"/>
  <c r="O77" i="5" s="1"/>
  <c r="S76" i="5"/>
  <c r="W76" i="5"/>
  <c r="W77" i="5" s="1"/>
  <c r="AA76" i="5"/>
  <c r="AA77" i="5" s="1"/>
  <c r="AE76" i="5"/>
  <c r="AI76" i="5"/>
  <c r="AI77" i="5" s="1"/>
  <c r="C7" i="1" l="1"/>
  <c r="C12" i="1" s="1"/>
  <c r="C31" i="1" s="1"/>
  <c r="G12" i="1"/>
  <c r="G31" i="1" s="1"/>
  <c r="AE77" i="5"/>
  <c r="L8" i="1"/>
  <c r="M8" i="1"/>
  <c r="E8" i="1"/>
  <c r="E12" i="1" s="1"/>
  <c r="E31" i="1" s="1"/>
  <c r="F8" i="1"/>
  <c r="F12" i="1" s="1"/>
  <c r="F31" i="1" s="1"/>
  <c r="G77" i="5"/>
  <c r="D8" i="1"/>
  <c r="D12" i="1" s="1"/>
  <c r="D31" i="1" s="1"/>
  <c r="I8" i="1"/>
  <c r="J8" i="1"/>
  <c r="S77" i="5"/>
  <c r="H8" i="1"/>
  <c r="G56" i="1" l="1"/>
  <c r="K17" i="20"/>
  <c r="D56" i="1"/>
  <c r="H17" i="20"/>
  <c r="C56" i="1"/>
  <c r="G17" i="20"/>
  <c r="E56" i="1"/>
  <c r="I17" i="20"/>
  <c r="F56" i="1"/>
  <c r="J17" i="20"/>
  <c r="C6" i="15"/>
  <c r="K38" i="4" l="1"/>
  <c r="K36" i="4"/>
  <c r="C16" i="13" l="1"/>
  <c r="C14" i="13"/>
  <c r="A12" i="4"/>
  <c r="J10" i="4"/>
  <c r="I10" i="4"/>
  <c r="H10" i="4"/>
  <c r="G10" i="4"/>
  <c r="F10" i="4"/>
  <c r="E10" i="4"/>
  <c r="D10" i="4"/>
  <c r="C10" i="4"/>
  <c r="L9" i="4"/>
  <c r="M9" i="4" s="1"/>
  <c r="N9" i="4" s="1"/>
  <c r="O9" i="4" s="1"/>
  <c r="P9" i="4" s="1"/>
  <c r="I8" i="4"/>
  <c r="J8" i="4" s="1"/>
  <c r="K8" i="4" s="1"/>
  <c r="C19" i="13" l="1"/>
  <c r="C25" i="13" s="1"/>
  <c r="C46" i="13"/>
  <c r="C51" i="13" s="1"/>
  <c r="C21" i="13"/>
  <c r="C27" i="13" s="1"/>
  <c r="C48" i="13"/>
  <c r="C53" i="13" s="1"/>
  <c r="C59" i="13" s="1"/>
  <c r="U74" i="11"/>
  <c r="L37" i="4"/>
  <c r="C15" i="13"/>
  <c r="L36" i="4"/>
  <c r="L38" i="4"/>
  <c r="K12" i="4"/>
  <c r="G12" i="4"/>
  <c r="C12" i="4"/>
  <c r="L8" i="4"/>
  <c r="M8" i="4" s="1"/>
  <c r="N8" i="4" s="1"/>
  <c r="O8" i="4" s="1"/>
  <c r="P8" i="4" s="1"/>
  <c r="N12" i="4"/>
  <c r="J12" i="4"/>
  <c r="F12" i="4"/>
  <c r="B12" i="4"/>
  <c r="M12" i="4"/>
  <c r="I12" i="4"/>
  <c r="E12" i="4"/>
  <c r="P12" i="4"/>
  <c r="L12" i="4"/>
  <c r="H12" i="4"/>
  <c r="D12" i="4"/>
  <c r="E102" i="1" l="1"/>
  <c r="E107" i="1"/>
  <c r="E103" i="1"/>
  <c r="E106" i="1"/>
  <c r="E101" i="1"/>
  <c r="E105" i="1"/>
  <c r="E100" i="1"/>
  <c r="E104" i="1"/>
  <c r="E87" i="1"/>
  <c r="E88" i="1"/>
  <c r="E68" i="1"/>
  <c r="E62" i="1"/>
  <c r="E61" i="1"/>
  <c r="E67" i="1"/>
  <c r="E65" i="1"/>
  <c r="E66" i="1"/>
  <c r="F101" i="1"/>
  <c r="F106" i="1"/>
  <c r="F102" i="1"/>
  <c r="F105" i="1"/>
  <c r="F103" i="1"/>
  <c r="F100" i="1"/>
  <c r="F104" i="1"/>
  <c r="F107" i="1"/>
  <c r="F88" i="1"/>
  <c r="F87" i="1"/>
  <c r="F61" i="1"/>
  <c r="F66" i="1"/>
  <c r="F65" i="1"/>
  <c r="F68" i="1"/>
  <c r="F67" i="1"/>
  <c r="F62" i="1"/>
  <c r="G105" i="1"/>
  <c r="G101" i="1"/>
  <c r="G100" i="1"/>
  <c r="G104" i="1"/>
  <c r="G102" i="1"/>
  <c r="G107" i="1"/>
  <c r="G103" i="1"/>
  <c r="G106" i="1"/>
  <c r="G88" i="1"/>
  <c r="G87" i="1"/>
  <c r="G68" i="1"/>
  <c r="G66" i="1"/>
  <c r="G65" i="1"/>
  <c r="G67" i="1"/>
  <c r="G61" i="1"/>
  <c r="G62" i="1"/>
  <c r="D103" i="1"/>
  <c r="D100" i="1"/>
  <c r="D104" i="1"/>
  <c r="D107" i="1"/>
  <c r="D106" i="1"/>
  <c r="D102" i="1"/>
  <c r="D101" i="1"/>
  <c r="D105" i="1"/>
  <c r="D88" i="1"/>
  <c r="D87" i="1"/>
  <c r="D67" i="1"/>
  <c r="D68" i="1"/>
  <c r="D66" i="1"/>
  <c r="D65" i="1"/>
  <c r="D61" i="1"/>
  <c r="D62" i="1"/>
  <c r="H88" i="1"/>
  <c r="H87" i="1"/>
  <c r="H107" i="1"/>
  <c r="H106" i="1"/>
  <c r="H67" i="1"/>
  <c r="H66" i="1"/>
  <c r="C101" i="1"/>
  <c r="C105" i="1"/>
  <c r="C100" i="1"/>
  <c r="C107" i="1"/>
  <c r="C103" i="1"/>
  <c r="C106" i="1"/>
  <c r="C104" i="1"/>
  <c r="C102" i="1"/>
  <c r="C87" i="1"/>
  <c r="C88" i="1"/>
  <c r="C67" i="1"/>
  <c r="C65" i="1"/>
  <c r="C66" i="1"/>
  <c r="C68" i="1"/>
  <c r="C62" i="1"/>
  <c r="C61" i="1"/>
  <c r="C20" i="13"/>
  <c r="C26" i="13" s="1"/>
  <c r="C47" i="13"/>
  <c r="C52" i="13" s="1"/>
  <c r="C58" i="13" s="1"/>
  <c r="C57" i="13"/>
  <c r="T74" i="11"/>
  <c r="U75" i="11"/>
  <c r="M37" i="4"/>
  <c r="D15" i="13"/>
  <c r="M38" i="4"/>
  <c r="D16" i="13"/>
  <c r="M36" i="4"/>
  <c r="D14" i="13"/>
  <c r="O12" i="4"/>
  <c r="G15" i="20" l="1"/>
  <c r="G16" i="20" s="1"/>
  <c r="H15" i="20"/>
  <c r="H16" i="20" s="1"/>
  <c r="K15" i="20"/>
  <c r="K16" i="20" s="1"/>
  <c r="J15" i="20"/>
  <c r="J16" i="20" s="1"/>
  <c r="I15" i="20"/>
  <c r="I16" i="20" s="1"/>
  <c r="L15" i="20"/>
  <c r="C28" i="13"/>
  <c r="C22" i="13"/>
  <c r="D69" i="1"/>
  <c r="C69" i="1"/>
  <c r="G69" i="1"/>
  <c r="F69" i="1"/>
  <c r="E69" i="1"/>
  <c r="C54" i="13"/>
  <c r="D20" i="13"/>
  <c r="D26" i="13" s="1"/>
  <c r="D47" i="13"/>
  <c r="D19" i="13"/>
  <c r="D25" i="13" s="1"/>
  <c r="D46" i="13"/>
  <c r="D21" i="13"/>
  <c r="D27" i="13" s="1"/>
  <c r="D48" i="13"/>
  <c r="C60" i="13"/>
  <c r="X74" i="11"/>
  <c r="S74" i="11"/>
  <c r="W74" i="11"/>
  <c r="T75" i="11"/>
  <c r="N37" i="4"/>
  <c r="E15" i="13"/>
  <c r="N36" i="4"/>
  <c r="E14" i="13"/>
  <c r="N38" i="4"/>
  <c r="E16" i="13"/>
  <c r="D22" i="13" l="1"/>
  <c r="E19" i="13"/>
  <c r="E46" i="13"/>
  <c r="E20" i="13"/>
  <c r="E26" i="13" s="1"/>
  <c r="E47" i="13"/>
  <c r="E21" i="13"/>
  <c r="E27" i="13" s="1"/>
  <c r="E48" i="13"/>
  <c r="AA74" i="11"/>
  <c r="Z74" i="11"/>
  <c r="Z75" i="11"/>
  <c r="W75" i="11"/>
  <c r="S75" i="11"/>
  <c r="X75" i="11"/>
  <c r="O37" i="4"/>
  <c r="F15" i="13"/>
  <c r="E25" i="13"/>
  <c r="O36" i="4"/>
  <c r="F14" i="13"/>
  <c r="D28" i="13"/>
  <c r="O38" i="4"/>
  <c r="F16" i="13"/>
  <c r="E22" i="13" l="1"/>
  <c r="F21" i="13"/>
  <c r="F27" i="13" s="1"/>
  <c r="F48" i="13"/>
  <c r="F19" i="13"/>
  <c r="F46" i="13"/>
  <c r="F20" i="13"/>
  <c r="F26" i="13" s="1"/>
  <c r="F47" i="13"/>
  <c r="V74" i="11"/>
  <c r="AD75" i="11"/>
  <c r="AD74" i="11"/>
  <c r="AA75" i="11"/>
  <c r="AC74" i="11"/>
  <c r="P37" i="4"/>
  <c r="H15" i="13" s="1"/>
  <c r="G15" i="13"/>
  <c r="P38" i="4"/>
  <c r="H16" i="13" s="1"/>
  <c r="G16" i="13"/>
  <c r="P36" i="4"/>
  <c r="H14" i="13" s="1"/>
  <c r="G14" i="13"/>
  <c r="E28" i="13"/>
  <c r="F22" i="13" l="1"/>
  <c r="F25" i="13"/>
  <c r="F28" i="13" s="1"/>
  <c r="G21" i="13"/>
  <c r="G27" i="13" s="1"/>
  <c r="G48" i="13"/>
  <c r="H21" i="13"/>
  <c r="H27" i="13" s="1"/>
  <c r="H48" i="13"/>
  <c r="H19" i="13"/>
  <c r="H46" i="13"/>
  <c r="G20" i="13"/>
  <c r="G26" i="13" s="1"/>
  <c r="G47" i="13"/>
  <c r="H20" i="13"/>
  <c r="H26" i="13" s="1"/>
  <c r="H47" i="13"/>
  <c r="G19" i="13"/>
  <c r="G25" i="13" s="1"/>
  <c r="G46" i="13"/>
  <c r="AF74" i="11"/>
  <c r="AF75" i="11"/>
  <c r="AG74" i="11"/>
  <c r="AC75" i="11"/>
  <c r="AI75" i="11"/>
  <c r="AI74" i="11"/>
  <c r="Y74" i="11"/>
  <c r="AJ74" i="11"/>
  <c r="V75" i="11"/>
  <c r="H25" i="13"/>
  <c r="G22" i="13" l="1"/>
  <c r="H22" i="13"/>
  <c r="AB74" i="11"/>
  <c r="AJ75" i="11"/>
  <c r="Y75" i="11"/>
  <c r="AG75" i="11"/>
  <c r="H28" i="13"/>
  <c r="G28" i="13"/>
  <c r="AE74" i="11" l="1"/>
  <c r="AH75" i="11"/>
  <c r="AH74" i="11"/>
  <c r="AB75" i="11"/>
  <c r="AE75" i="11" l="1"/>
  <c r="AM58" i="6" l="1"/>
  <c r="I58" i="3"/>
  <c r="AN58" i="6"/>
  <c r="AO58" i="6"/>
  <c r="AG58" i="6" l="1"/>
  <c r="G58" i="3"/>
  <c r="AD58" i="6"/>
  <c r="F58" i="3"/>
  <c r="AH58" i="2"/>
  <c r="AJ58" i="2"/>
  <c r="AI58" i="2"/>
  <c r="AJ58" i="6"/>
  <c r="H58" i="3"/>
  <c r="AA58" i="6"/>
  <c r="E58" i="3"/>
  <c r="AF58" i="6"/>
  <c r="AE58" i="6"/>
  <c r="AH58" i="6"/>
  <c r="AI58" i="6"/>
  <c r="AL58" i="6"/>
  <c r="AK58" i="6"/>
  <c r="AC58" i="6"/>
  <c r="AB58" i="6"/>
  <c r="AI58" i="14" l="1"/>
  <c r="AI58" i="21" s="1"/>
  <c r="AI74" i="2"/>
  <c r="AE58" i="2"/>
  <c r="AG58" i="2"/>
  <c r="AF58" i="2"/>
  <c r="AJ58" i="14"/>
  <c r="AJ58" i="16" s="1"/>
  <c r="AJ74" i="2"/>
  <c r="AD58" i="2"/>
  <c r="AC58" i="2"/>
  <c r="AB58" i="2"/>
  <c r="V58" i="2"/>
  <c r="X58" i="2"/>
  <c r="W58" i="2"/>
  <c r="Z58" i="2"/>
  <c r="AA58" i="2"/>
  <c r="Y58" i="2"/>
  <c r="AH58" i="14"/>
  <c r="AH58" i="16" s="1"/>
  <c r="AH74" i="2"/>
  <c r="AJ58" i="21" l="1"/>
  <c r="AJ74" i="21" s="1"/>
  <c r="AI74" i="21"/>
  <c r="AH58" i="21"/>
  <c r="AI58" i="16"/>
  <c r="W58" i="14"/>
  <c r="W58" i="21" s="1"/>
  <c r="W74" i="2"/>
  <c r="Y58" i="14"/>
  <c r="Y58" i="21" s="1"/>
  <c r="Y74" i="2"/>
  <c r="AB58" i="14"/>
  <c r="AB58" i="21" s="1"/>
  <c r="AB58" i="16"/>
  <c r="AB74" i="2"/>
  <c r="AF58" i="14"/>
  <c r="AF58" i="21" s="1"/>
  <c r="AF74" i="2"/>
  <c r="AH74" i="16"/>
  <c r="AA58" i="14"/>
  <c r="AA58" i="16" s="1"/>
  <c r="AA74" i="2"/>
  <c r="X58" i="14"/>
  <c r="X58" i="16" s="1"/>
  <c r="X74" i="2"/>
  <c r="AC58" i="14"/>
  <c r="AC58" i="16" s="1"/>
  <c r="AC74" i="2"/>
  <c r="AJ74" i="16"/>
  <c r="AG58" i="14"/>
  <c r="AG58" i="21" s="1"/>
  <c r="AG74" i="2"/>
  <c r="AI74" i="16"/>
  <c r="AH74" i="14"/>
  <c r="Z58" i="14"/>
  <c r="Z58" i="21" s="1"/>
  <c r="Z74" i="2"/>
  <c r="V58" i="14"/>
  <c r="V58" i="21" s="1"/>
  <c r="V74" i="2"/>
  <c r="AD58" i="14"/>
  <c r="AD58" i="21" s="1"/>
  <c r="AD74" i="2"/>
  <c r="AJ74" i="14"/>
  <c r="AE58" i="14"/>
  <c r="AE58" i="16" s="1"/>
  <c r="AE74" i="2"/>
  <c r="AI74" i="14"/>
  <c r="Y58" i="16" l="1"/>
  <c r="Y74" i="16" s="1"/>
  <c r="V74" i="21"/>
  <c r="AD74" i="21"/>
  <c r="AF74" i="21"/>
  <c r="AG74" i="21"/>
  <c r="Z74" i="21"/>
  <c r="AB74" i="21"/>
  <c r="Y74" i="21"/>
  <c r="W74" i="21"/>
  <c r="AC58" i="21"/>
  <c r="AH74" i="21"/>
  <c r="X58" i="21"/>
  <c r="W58" i="16"/>
  <c r="AA58" i="21"/>
  <c r="AE58" i="21"/>
  <c r="Q12" i="20"/>
  <c r="AA74" i="16"/>
  <c r="X74" i="16"/>
  <c r="AC74" i="16"/>
  <c r="AE74" i="16"/>
  <c r="AD74" i="14"/>
  <c r="V74" i="14"/>
  <c r="Z74" i="14"/>
  <c r="AG74" i="14"/>
  <c r="M53" i="1"/>
  <c r="AF74" i="14"/>
  <c r="AB74" i="16"/>
  <c r="AB74" i="14"/>
  <c r="Y74" i="14"/>
  <c r="AE74" i="14"/>
  <c r="AC74" i="14"/>
  <c r="X74" i="14"/>
  <c r="AA74" i="14"/>
  <c r="W74" i="16"/>
  <c r="AD58" i="16"/>
  <c r="V58" i="16"/>
  <c r="Z58" i="16"/>
  <c r="AG58" i="16"/>
  <c r="AF58" i="16"/>
  <c r="W74" i="14"/>
  <c r="X74" i="21" l="1"/>
  <c r="I22" i="1" s="1"/>
  <c r="AE74" i="21"/>
  <c r="AA74" i="21"/>
  <c r="M22" i="1"/>
  <c r="AC74" i="21"/>
  <c r="AG74" i="16"/>
  <c r="Z74" i="16"/>
  <c r="G118" i="1"/>
  <c r="V74" i="16"/>
  <c r="AF74" i="16"/>
  <c r="AD74" i="16"/>
  <c r="L22" i="1" l="1"/>
  <c r="J22" i="1"/>
  <c r="K22" i="1"/>
  <c r="M12" i="20"/>
  <c r="P12" i="20"/>
  <c r="N12" i="20"/>
  <c r="O12" i="20"/>
  <c r="K53" i="1"/>
  <c r="J53" i="1"/>
  <c r="I53" i="1"/>
  <c r="L53" i="1"/>
  <c r="D118" i="1" l="1"/>
  <c r="F118" i="1"/>
  <c r="C118" i="1"/>
  <c r="E118" i="1"/>
  <c r="D44" i="3" l="1"/>
  <c r="T44" i="2" l="1"/>
  <c r="S44" i="2"/>
  <c r="U44" i="2"/>
  <c r="G44" i="3"/>
  <c r="H44" i="3"/>
  <c r="I44" i="3"/>
  <c r="AD44" i="2" l="1"/>
  <c r="AC44" i="2"/>
  <c r="AB44" i="2"/>
  <c r="T44" i="21"/>
  <c r="AJ44" i="2"/>
  <c r="AH44" i="2"/>
  <c r="AI44" i="2"/>
  <c r="AE44" i="2"/>
  <c r="AG44" i="2"/>
  <c r="AF44" i="2"/>
  <c r="U44" i="21"/>
  <c r="S44" i="21"/>
  <c r="I45" i="3"/>
  <c r="E45" i="3"/>
  <c r="F45" i="3"/>
  <c r="F44" i="3"/>
  <c r="E44" i="3"/>
  <c r="AF44" i="14" l="1"/>
  <c r="AH44" i="14"/>
  <c r="AH44" i="21" s="1"/>
  <c r="AD44" i="14"/>
  <c r="AA44" i="2"/>
  <c r="Y44" i="2"/>
  <c r="F65" i="3"/>
  <c r="Z44" i="2"/>
  <c r="AA45" i="2"/>
  <c r="AA45" i="14" s="1"/>
  <c r="AA45" i="21" s="1"/>
  <c r="Y45" i="2"/>
  <c r="Y45" i="14" s="1"/>
  <c r="Y45" i="21" s="1"/>
  <c r="Z45" i="2"/>
  <c r="Z45" i="14" s="1"/>
  <c r="Z45" i="21" s="1"/>
  <c r="AG44" i="14"/>
  <c r="AJ44" i="14"/>
  <c r="I65" i="3"/>
  <c r="AI45" i="2"/>
  <c r="AI69" i="2" s="1"/>
  <c r="AI76" i="2" s="1"/>
  <c r="AH45" i="2"/>
  <c r="AH45" i="14" s="1"/>
  <c r="AH45" i="21" s="1"/>
  <c r="AJ45" i="2"/>
  <c r="AJ69" i="2" s="1"/>
  <c r="AJ76" i="2" s="1"/>
  <c r="AE44" i="14"/>
  <c r="AB44" i="14"/>
  <c r="AB44" i="21" s="1"/>
  <c r="W44" i="2"/>
  <c r="X44" i="2"/>
  <c r="V44" i="2"/>
  <c r="E65" i="3"/>
  <c r="X45" i="2"/>
  <c r="X45" i="14" s="1"/>
  <c r="X45" i="21" s="1"/>
  <c r="W45" i="2"/>
  <c r="W45" i="14" s="1"/>
  <c r="W45" i="21" s="1"/>
  <c r="V45" i="2"/>
  <c r="V45" i="14" s="1"/>
  <c r="V45" i="21" s="1"/>
  <c r="AI44" i="14"/>
  <c r="AI44" i="21" s="1"/>
  <c r="AC44" i="14"/>
  <c r="G45" i="3"/>
  <c r="D45" i="3"/>
  <c r="H45" i="3"/>
  <c r="AG45" i="2" l="1"/>
  <c r="AF45" i="2"/>
  <c r="AE45" i="2"/>
  <c r="H65" i="3"/>
  <c r="V44" i="14"/>
  <c r="V44" i="21" s="1"/>
  <c r="V69" i="2"/>
  <c r="V76" i="2" s="1"/>
  <c r="V65" i="2"/>
  <c r="AG44" i="21"/>
  <c r="Z65" i="2"/>
  <c r="Z69" i="2"/>
  <c r="Z76" i="2" s="1"/>
  <c r="Z44" i="14"/>
  <c r="AH69" i="2"/>
  <c r="AH76" i="2" s="1"/>
  <c r="M7" i="1" s="1"/>
  <c r="AF44" i="21"/>
  <c r="AD45" i="2"/>
  <c r="AC45" i="2"/>
  <c r="AB45" i="2"/>
  <c r="G65" i="3"/>
  <c r="X69" i="2"/>
  <c r="X76" i="2" s="1"/>
  <c r="X65" i="2"/>
  <c r="X44" i="14"/>
  <c r="X44" i="21" s="1"/>
  <c r="AI65" i="2"/>
  <c r="AI77" i="2" s="1"/>
  <c r="AI45" i="14"/>
  <c r="AI45" i="21" s="1"/>
  <c r="AI65" i="21" s="1"/>
  <c r="AJ44" i="21"/>
  <c r="AH65" i="14"/>
  <c r="AH69" i="14"/>
  <c r="AH76" i="14" s="1"/>
  <c r="AC44" i="21"/>
  <c r="W65" i="2"/>
  <c r="W44" i="14"/>
  <c r="W44" i="21" s="1"/>
  <c r="W69" i="2"/>
  <c r="W76" i="2" s="1"/>
  <c r="Y65" i="2"/>
  <c r="Y44" i="14"/>
  <c r="Y44" i="21" s="1"/>
  <c r="Y69" i="2"/>
  <c r="Y76" i="2" s="1"/>
  <c r="AD44" i="21"/>
  <c r="AH65" i="21"/>
  <c r="AH69" i="21"/>
  <c r="U45" i="2"/>
  <c r="T45" i="2"/>
  <c r="S45" i="2"/>
  <c r="D65" i="3"/>
  <c r="AE44" i="21"/>
  <c r="AJ45" i="14"/>
  <c r="AJ65" i="14" s="1"/>
  <c r="AJ65" i="2"/>
  <c r="AJ77" i="2" s="1"/>
  <c r="AA44" i="14"/>
  <c r="AA69" i="2"/>
  <c r="AA76" i="2" s="1"/>
  <c r="AA65" i="2"/>
  <c r="AH65" i="2"/>
  <c r="AI69" i="21" l="1"/>
  <c r="AI76" i="21" s="1"/>
  <c r="AI77" i="21" s="1"/>
  <c r="AA77" i="2"/>
  <c r="AJ45" i="21"/>
  <c r="AJ69" i="21" s="1"/>
  <c r="AJ76" i="21" s="1"/>
  <c r="J7" i="1"/>
  <c r="E31" i="13"/>
  <c r="E36" i="13" s="1"/>
  <c r="AI65" i="14"/>
  <c r="W77" i="2"/>
  <c r="H31" i="13"/>
  <c r="H35" i="13" s="1"/>
  <c r="X69" i="21"/>
  <c r="X76" i="21" s="1"/>
  <c r="X65" i="21"/>
  <c r="S45" i="21"/>
  <c r="S65" i="2"/>
  <c r="S69" i="2"/>
  <c r="S76" i="2" s="1"/>
  <c r="C31" i="13"/>
  <c r="Y69" i="21"/>
  <c r="Y65" i="21"/>
  <c r="Y77" i="2"/>
  <c r="AB45" i="14"/>
  <c r="AB45" i="21" s="1"/>
  <c r="AB65" i="2"/>
  <c r="AB69" i="2"/>
  <c r="AB76" i="2" s="1"/>
  <c r="V65" i="21"/>
  <c r="V69" i="21"/>
  <c r="AG45" i="14"/>
  <c r="AG45" i="21" s="1"/>
  <c r="AG69" i="2"/>
  <c r="AG76" i="2" s="1"/>
  <c r="AG65" i="2"/>
  <c r="T45" i="21"/>
  <c r="T69" i="2"/>
  <c r="T76" i="2" s="1"/>
  <c r="T65" i="2"/>
  <c r="W69" i="14"/>
  <c r="W76" i="14" s="1"/>
  <c r="W65" i="14"/>
  <c r="AJ69" i="14"/>
  <c r="AJ76" i="14" s="1"/>
  <c r="AJ77" i="14" s="1"/>
  <c r="AI69" i="14"/>
  <c r="AI76" i="14" s="1"/>
  <c r="AC45" i="14"/>
  <c r="AC69" i="2"/>
  <c r="AC76" i="2" s="1"/>
  <c r="AC65" i="2"/>
  <c r="Z77" i="2"/>
  <c r="V77" i="2"/>
  <c r="AA44" i="21"/>
  <c r="AA69" i="14"/>
  <c r="AA76" i="14" s="1"/>
  <c r="AA65" i="14"/>
  <c r="U45" i="21"/>
  <c r="U69" i="2"/>
  <c r="U76" i="2" s="1"/>
  <c r="U65" i="2"/>
  <c r="X65" i="14"/>
  <c r="X69" i="14"/>
  <c r="X76" i="14" s="1"/>
  <c r="AD45" i="14"/>
  <c r="AD65" i="2"/>
  <c r="AD69" i="2"/>
  <c r="AD76" i="2" s="1"/>
  <c r="I7" i="1"/>
  <c r="AE45" i="14"/>
  <c r="AE69" i="2"/>
  <c r="AE76" i="2" s="1"/>
  <c r="AE65" i="2"/>
  <c r="AH77" i="2"/>
  <c r="AH76" i="21"/>
  <c r="AH77" i="21" s="1"/>
  <c r="Y65" i="14"/>
  <c r="Y69" i="14"/>
  <c r="Y76" i="14" s="1"/>
  <c r="W69" i="21"/>
  <c r="W76" i="21" s="1"/>
  <c r="W65" i="21"/>
  <c r="AH77" i="14"/>
  <c r="X77" i="2"/>
  <c r="Z44" i="21"/>
  <c r="Z65" i="14"/>
  <c r="Z69" i="14"/>
  <c r="Z76" i="14" s="1"/>
  <c r="D31" i="13"/>
  <c r="V69" i="14"/>
  <c r="V76" i="14" s="1"/>
  <c r="V65" i="14"/>
  <c r="AF45" i="14"/>
  <c r="AF69" i="2"/>
  <c r="AF76" i="2" s="1"/>
  <c r="AF65" i="2"/>
  <c r="AI77" i="14" l="1"/>
  <c r="AJ65" i="21"/>
  <c r="AJ77" i="21" s="1"/>
  <c r="E34" i="13"/>
  <c r="Y21" i="11" s="1"/>
  <c r="AB77" i="2"/>
  <c r="J11" i="1"/>
  <c r="H36" i="13"/>
  <c r="AJ26" i="11" s="1"/>
  <c r="AD77" i="2"/>
  <c r="X77" i="14"/>
  <c r="V77" i="14"/>
  <c r="Z77" i="14"/>
  <c r="M11" i="1"/>
  <c r="AA77" i="14"/>
  <c r="E35" i="13"/>
  <c r="Z9" i="11" s="1"/>
  <c r="E63" i="13"/>
  <c r="E66" i="13" s="1"/>
  <c r="M17" i="1"/>
  <c r="M25" i="1" s="1"/>
  <c r="H34" i="13"/>
  <c r="AH42" i="11" s="1"/>
  <c r="H63" i="13"/>
  <c r="H67" i="13" s="1"/>
  <c r="AE77" i="2"/>
  <c r="U77" i="2"/>
  <c r="AG65" i="21"/>
  <c r="AG69" i="21"/>
  <c r="AG76" i="21" s="1"/>
  <c r="D35" i="13"/>
  <c r="D34" i="13"/>
  <c r="D63" i="13"/>
  <c r="D36" i="13"/>
  <c r="U65" i="21"/>
  <c r="U69" i="21"/>
  <c r="U76" i="21" s="1"/>
  <c r="AA69" i="21"/>
  <c r="AA76" i="21" s="1"/>
  <c r="AA65" i="21"/>
  <c r="AC69" i="14"/>
  <c r="AC76" i="14" s="1"/>
  <c r="AC65" i="14"/>
  <c r="AI26" i="11"/>
  <c r="AI24" i="11"/>
  <c r="AI21" i="11"/>
  <c r="AI39" i="11"/>
  <c r="AI33" i="11"/>
  <c r="AI19" i="11"/>
  <c r="AI36" i="11"/>
  <c r="AI31" i="11"/>
  <c r="AI50" i="11"/>
  <c r="AI55" i="11"/>
  <c r="AI10" i="11"/>
  <c r="AI53" i="11"/>
  <c r="AI9" i="11"/>
  <c r="AI13" i="11"/>
  <c r="AI22" i="11"/>
  <c r="AI27" i="11"/>
  <c r="AI18" i="11"/>
  <c r="AI8" i="11"/>
  <c r="AI35" i="11"/>
  <c r="AI15" i="11"/>
  <c r="AI11" i="11"/>
  <c r="AI25" i="11"/>
  <c r="AI28" i="11"/>
  <c r="AI46" i="11"/>
  <c r="AI41" i="11"/>
  <c r="AI44" i="11"/>
  <c r="AI42" i="11"/>
  <c r="AI12" i="11"/>
  <c r="AI29" i="11"/>
  <c r="AI45" i="11"/>
  <c r="AI43" i="11"/>
  <c r="AI49" i="11"/>
  <c r="AI34" i="11"/>
  <c r="AI57" i="11"/>
  <c r="AI48" i="11"/>
  <c r="AI20" i="11"/>
  <c r="AI14" i="11"/>
  <c r="AI17" i="11"/>
  <c r="AI30" i="11"/>
  <c r="AI47" i="11"/>
  <c r="AI23" i="11"/>
  <c r="AI40" i="11"/>
  <c r="AI51" i="11"/>
  <c r="AI56" i="11"/>
  <c r="AI7" i="11"/>
  <c r="AI16" i="11"/>
  <c r="AI38" i="11"/>
  <c r="AI37" i="11"/>
  <c r="AI54" i="11"/>
  <c r="AI32" i="11"/>
  <c r="AI52" i="11"/>
  <c r="H7" i="1"/>
  <c r="AF45" i="21"/>
  <c r="AF65" i="14"/>
  <c r="AF69" i="14"/>
  <c r="AF76" i="14" s="1"/>
  <c r="Y77" i="14"/>
  <c r="L7" i="1"/>
  <c r="AC77" i="2"/>
  <c r="W77" i="14"/>
  <c r="T69" i="21"/>
  <c r="T76" i="21" s="1"/>
  <c r="T65" i="21"/>
  <c r="F31" i="13"/>
  <c r="AJ47" i="11"/>
  <c r="S77" i="2"/>
  <c r="AA35" i="11"/>
  <c r="AA43" i="11"/>
  <c r="AA20" i="11"/>
  <c r="AA26" i="11"/>
  <c r="AA33" i="11"/>
  <c r="AA14" i="11"/>
  <c r="AA18" i="11"/>
  <c r="AA23" i="11"/>
  <c r="AA10" i="11"/>
  <c r="AA21" i="11"/>
  <c r="AA39" i="11"/>
  <c r="AA55" i="11"/>
  <c r="AA56" i="11"/>
  <c r="AA12" i="11"/>
  <c r="AA30" i="11"/>
  <c r="AA34" i="11"/>
  <c r="AA50" i="11"/>
  <c r="AA9" i="11"/>
  <c r="AA29" i="11"/>
  <c r="AA51" i="11"/>
  <c r="AA42" i="11"/>
  <c r="AA17" i="11"/>
  <c r="AA45" i="11"/>
  <c r="AA47" i="11"/>
  <c r="AA13" i="11"/>
  <c r="AA19" i="11"/>
  <c r="AA38" i="11"/>
  <c r="AA36" i="11"/>
  <c r="AA27" i="11"/>
  <c r="AA7" i="11"/>
  <c r="AA57" i="11"/>
  <c r="AA48" i="11"/>
  <c r="AA46" i="11"/>
  <c r="AA53" i="11"/>
  <c r="AA49" i="11"/>
  <c r="AA11" i="11"/>
  <c r="AA54" i="11"/>
  <c r="AA25" i="11"/>
  <c r="AA40" i="11"/>
  <c r="AA15" i="11"/>
  <c r="AA44" i="11"/>
  <c r="AA8" i="11"/>
  <c r="AA24" i="11"/>
  <c r="AA28" i="11"/>
  <c r="AA16" i="11"/>
  <c r="AA41" i="11"/>
  <c r="AA31" i="11"/>
  <c r="AA22" i="11"/>
  <c r="AA37" i="11"/>
  <c r="AA52" i="11"/>
  <c r="AA32" i="11"/>
  <c r="AE45" i="21"/>
  <c r="AE69" i="14"/>
  <c r="AE76" i="14" s="1"/>
  <c r="AE65" i="14"/>
  <c r="AG69" i="14"/>
  <c r="AG76" i="14" s="1"/>
  <c r="AG65" i="14"/>
  <c r="AB69" i="21"/>
  <c r="AB65" i="21"/>
  <c r="Y76" i="21"/>
  <c r="Y77" i="21" s="1"/>
  <c r="S69" i="21"/>
  <c r="S65" i="21"/>
  <c r="AF77" i="2"/>
  <c r="I11" i="1"/>
  <c r="Z65" i="21"/>
  <c r="Z69" i="21"/>
  <c r="Z76" i="21" s="1"/>
  <c r="W77" i="21"/>
  <c r="G31" i="13"/>
  <c r="AD45" i="21"/>
  <c r="AD69" i="14"/>
  <c r="AD76" i="14" s="1"/>
  <c r="AD65" i="14"/>
  <c r="AC45" i="21"/>
  <c r="T77" i="2"/>
  <c r="AG77" i="2"/>
  <c r="V76" i="21"/>
  <c r="V77" i="21" s="1"/>
  <c r="I17" i="1"/>
  <c r="I25" i="1" s="1"/>
  <c r="K7" i="1"/>
  <c r="AB69" i="14"/>
  <c r="AB76" i="14" s="1"/>
  <c r="AB65" i="14"/>
  <c r="C34" i="13"/>
  <c r="C35" i="13"/>
  <c r="C63" i="13"/>
  <c r="C36" i="13"/>
  <c r="X77" i="21"/>
  <c r="Y37" i="11" l="1"/>
  <c r="Y27" i="11"/>
  <c r="Y9" i="11"/>
  <c r="Y9" i="12" s="1"/>
  <c r="Y9" i="16" s="1"/>
  <c r="Y46" i="11"/>
  <c r="Y33" i="11"/>
  <c r="Y44" i="11"/>
  <c r="Y30" i="11"/>
  <c r="Y20" i="11"/>
  <c r="Y45" i="11"/>
  <c r="Y19" i="11"/>
  <c r="Y13" i="11"/>
  <c r="Y25" i="11"/>
  <c r="Y23" i="11"/>
  <c r="Y35" i="11"/>
  <c r="Y15" i="11"/>
  <c r="Y41" i="11"/>
  <c r="Y40" i="11"/>
  <c r="Y14" i="11"/>
  <c r="Y24" i="11"/>
  <c r="Y18" i="11"/>
  <c r="Y32" i="11"/>
  <c r="Y38" i="11"/>
  <c r="Y48" i="11"/>
  <c r="Y43" i="11"/>
  <c r="Y47" i="11"/>
  <c r="Y31" i="11"/>
  <c r="Y53" i="11"/>
  <c r="Y50" i="11"/>
  <c r="Y11" i="11"/>
  <c r="Y54" i="11"/>
  <c r="Y39" i="11"/>
  <c r="Y22" i="11"/>
  <c r="Y7" i="11"/>
  <c r="Y52" i="11"/>
  <c r="Y17" i="11"/>
  <c r="Y16" i="11"/>
  <c r="Y55" i="11"/>
  <c r="Y56" i="11"/>
  <c r="Y10" i="11"/>
  <c r="Y29" i="11"/>
  <c r="Y36" i="11"/>
  <c r="Y12" i="11"/>
  <c r="Y28" i="11"/>
  <c r="Y26" i="11"/>
  <c r="Y34" i="11"/>
  <c r="Y51" i="11"/>
  <c r="Y73" i="11" s="1"/>
  <c r="Y57" i="11"/>
  <c r="Y8" i="11"/>
  <c r="Y49" i="11"/>
  <c r="Y42" i="11"/>
  <c r="Z38" i="11"/>
  <c r="AH54" i="11"/>
  <c r="Z12" i="11"/>
  <c r="Z49" i="11"/>
  <c r="E67" i="13"/>
  <c r="AJ49" i="11"/>
  <c r="AJ12" i="11"/>
  <c r="H66" i="13"/>
  <c r="AJ16" i="11"/>
  <c r="AJ50" i="11"/>
  <c r="AJ57" i="11"/>
  <c r="AJ10" i="11"/>
  <c r="AJ14" i="11"/>
  <c r="AJ40" i="11"/>
  <c r="AJ53" i="11"/>
  <c r="AJ34" i="11"/>
  <c r="AJ44" i="11"/>
  <c r="AJ8" i="11"/>
  <c r="AJ11" i="11"/>
  <c r="AJ29" i="11"/>
  <c r="AJ38" i="11"/>
  <c r="AJ32" i="11"/>
  <c r="AJ27" i="11"/>
  <c r="AJ19" i="11"/>
  <c r="E68" i="13"/>
  <c r="H68" i="13"/>
  <c r="AJ22" i="11"/>
  <c r="AJ15" i="11"/>
  <c r="AJ52" i="11"/>
  <c r="AJ30" i="11"/>
  <c r="AJ41" i="11"/>
  <c r="AJ48" i="11"/>
  <c r="AJ33" i="11"/>
  <c r="AJ20" i="11"/>
  <c r="AJ42" i="11"/>
  <c r="AJ54" i="11"/>
  <c r="AJ39" i="11"/>
  <c r="AJ24" i="11"/>
  <c r="AJ36" i="11"/>
  <c r="AJ37" i="11"/>
  <c r="AJ43" i="11"/>
  <c r="AJ21" i="11"/>
  <c r="AJ23" i="11"/>
  <c r="AJ56" i="11"/>
  <c r="AJ31" i="11"/>
  <c r="AJ7" i="11"/>
  <c r="AJ18" i="11"/>
  <c r="AJ46" i="11"/>
  <c r="AJ35" i="11"/>
  <c r="AJ25" i="11"/>
  <c r="AJ9" i="11"/>
  <c r="AJ28" i="11"/>
  <c r="AJ51" i="11"/>
  <c r="AJ73" i="11" s="1"/>
  <c r="AJ55" i="11"/>
  <c r="AJ45" i="11"/>
  <c r="AJ13" i="11"/>
  <c r="AJ17" i="11"/>
  <c r="Z52" i="11"/>
  <c r="Z57" i="11"/>
  <c r="AH48" i="11"/>
  <c r="AH48" i="12" s="1"/>
  <c r="AH48" i="16" s="1"/>
  <c r="Z18" i="11"/>
  <c r="Z43" i="11"/>
  <c r="Z33" i="11"/>
  <c r="Z10" i="11"/>
  <c r="Z48" i="11"/>
  <c r="AA48" i="12" s="1"/>
  <c r="AA48" i="16" s="1"/>
  <c r="Z44" i="11"/>
  <c r="Z25" i="11"/>
  <c r="Z22" i="11"/>
  <c r="Z15" i="11"/>
  <c r="Y15" i="12" s="1"/>
  <c r="Y15" i="16" s="1"/>
  <c r="Z19" i="11"/>
  <c r="Z50" i="11"/>
  <c r="Z46" i="11"/>
  <c r="Z30" i="11"/>
  <c r="Z30" i="12" s="1"/>
  <c r="Z30" i="16" s="1"/>
  <c r="Z26" i="11"/>
  <c r="Y26" i="12" s="1"/>
  <c r="Y26" i="16" s="1"/>
  <c r="Z20" i="11"/>
  <c r="AH13" i="11"/>
  <c r="AH13" i="12" s="1"/>
  <c r="AH13" i="16" s="1"/>
  <c r="Z37" i="11"/>
  <c r="AA37" i="12" s="1"/>
  <c r="AA37" i="16" s="1"/>
  <c r="Z35" i="11"/>
  <c r="Z21" i="11"/>
  <c r="Z7" i="11"/>
  <c r="Z53" i="11"/>
  <c r="AA53" i="12" s="1"/>
  <c r="AA53" i="16" s="1"/>
  <c r="Z11" i="11"/>
  <c r="Z17" i="11"/>
  <c r="Z51" i="11"/>
  <c r="Z73" i="11" s="1"/>
  <c r="Z14" i="11"/>
  <c r="AH45" i="11"/>
  <c r="AH23" i="11"/>
  <c r="AI23" i="12" s="1"/>
  <c r="Z13" i="11"/>
  <c r="Z42" i="11"/>
  <c r="Z24" i="11"/>
  <c r="Z16" i="11"/>
  <c r="Z27" i="11"/>
  <c r="Z45" i="11"/>
  <c r="Z45" i="12" s="1"/>
  <c r="Z45" i="16" s="1"/>
  <c r="Z29" i="11"/>
  <c r="Z41" i="11"/>
  <c r="Z54" i="11"/>
  <c r="AH53" i="11"/>
  <c r="AB77" i="14"/>
  <c r="AD77" i="14"/>
  <c r="AE77" i="14"/>
  <c r="AG77" i="14"/>
  <c r="AG77" i="21"/>
  <c r="Z39" i="11"/>
  <c r="Z31" i="11"/>
  <c r="Z40" i="11"/>
  <c r="Z34" i="11"/>
  <c r="Z8" i="11"/>
  <c r="Z23" i="11"/>
  <c r="Z28" i="11"/>
  <c r="Y28" i="12" s="1"/>
  <c r="Y28" i="16" s="1"/>
  <c r="Z47" i="11"/>
  <c r="Z55" i="11"/>
  <c r="Z36" i="11"/>
  <c r="Z56" i="11"/>
  <c r="Z32" i="11"/>
  <c r="AH43" i="11"/>
  <c r="AH40" i="11"/>
  <c r="AH46" i="11"/>
  <c r="AH17" i="11"/>
  <c r="T77" i="21"/>
  <c r="K11" i="1"/>
  <c r="AH37" i="11"/>
  <c r="AH9" i="11"/>
  <c r="AH18" i="11"/>
  <c r="AH31" i="11"/>
  <c r="AH52" i="11"/>
  <c r="AI52" i="12" s="1"/>
  <c r="AI52" i="16" s="1"/>
  <c r="AH34" i="11"/>
  <c r="AH30" i="11"/>
  <c r="AH20" i="11"/>
  <c r="AH41" i="11"/>
  <c r="AH47" i="11"/>
  <c r="AH26" i="11"/>
  <c r="AH51" i="11"/>
  <c r="AH73" i="11" s="1"/>
  <c r="AH36" i="11"/>
  <c r="AH50" i="11"/>
  <c r="AI50" i="12" s="1"/>
  <c r="AI50" i="16" s="1"/>
  <c r="AH16" i="11"/>
  <c r="AH7" i="11"/>
  <c r="AH38" i="11"/>
  <c r="AH32" i="11"/>
  <c r="AH14" i="11"/>
  <c r="AH55" i="11"/>
  <c r="AH49" i="11"/>
  <c r="AH33" i="11"/>
  <c r="AH28" i="11"/>
  <c r="AH22" i="11"/>
  <c r="AH39" i="11"/>
  <c r="AH24" i="11"/>
  <c r="AJ24" i="12" s="1"/>
  <c r="AJ24" i="16" s="1"/>
  <c r="AH35" i="11"/>
  <c r="AH11" i="11"/>
  <c r="U77" i="21"/>
  <c r="AH29" i="11"/>
  <c r="AH56" i="11"/>
  <c r="AH8" i="11"/>
  <c r="AH15" i="11"/>
  <c r="AH19" i="11"/>
  <c r="AH25" i="11"/>
  <c r="AH21" i="11"/>
  <c r="AH12" i="11"/>
  <c r="AH10" i="11"/>
  <c r="AH27" i="11"/>
  <c r="AI27" i="12" s="1"/>
  <c r="AI27" i="16" s="1"/>
  <c r="AH57" i="11"/>
  <c r="AH44" i="11"/>
  <c r="S14" i="11"/>
  <c r="S46" i="11"/>
  <c r="S29" i="11"/>
  <c r="S12" i="11"/>
  <c r="S56" i="11"/>
  <c r="S32" i="11"/>
  <c r="S15" i="11"/>
  <c r="S57" i="11"/>
  <c r="S27" i="11"/>
  <c r="S18" i="11"/>
  <c r="S52" i="11"/>
  <c r="S33" i="11"/>
  <c r="S43" i="11"/>
  <c r="S55" i="11"/>
  <c r="S45" i="11"/>
  <c r="S47" i="11"/>
  <c r="S19" i="11"/>
  <c r="S40" i="11"/>
  <c r="S31" i="11"/>
  <c r="S7" i="11"/>
  <c r="S26" i="11"/>
  <c r="S17" i="11"/>
  <c r="S11" i="11"/>
  <c r="S38" i="11"/>
  <c r="S50" i="11"/>
  <c r="S16" i="11"/>
  <c r="S23" i="11"/>
  <c r="S35" i="11"/>
  <c r="S42" i="11"/>
  <c r="S20" i="11"/>
  <c r="S54" i="11"/>
  <c r="S13" i="11"/>
  <c r="S28" i="11"/>
  <c r="S24" i="11"/>
  <c r="S39" i="11"/>
  <c r="S49" i="11"/>
  <c r="S9" i="11"/>
  <c r="S22" i="11"/>
  <c r="S21" i="11"/>
  <c r="S44" i="11"/>
  <c r="S48" i="11"/>
  <c r="S8" i="11"/>
  <c r="S10" i="11"/>
  <c r="S51" i="11"/>
  <c r="S34" i="11"/>
  <c r="S30" i="11"/>
  <c r="S53" i="11"/>
  <c r="S25" i="11"/>
  <c r="S37" i="11"/>
  <c r="S36" i="11"/>
  <c r="S41" i="11"/>
  <c r="AF65" i="21"/>
  <c r="AF69" i="21"/>
  <c r="AF76" i="21" s="1"/>
  <c r="AI65" i="11"/>
  <c r="D68" i="13"/>
  <c r="D67" i="13"/>
  <c r="D66" i="13"/>
  <c r="U19" i="11"/>
  <c r="U52" i="11"/>
  <c r="U32" i="11"/>
  <c r="U17" i="11"/>
  <c r="U57" i="11"/>
  <c r="U30" i="11"/>
  <c r="U53" i="11"/>
  <c r="U37" i="11"/>
  <c r="U18" i="11"/>
  <c r="U47" i="11"/>
  <c r="U31" i="11"/>
  <c r="U12" i="11"/>
  <c r="U44" i="11"/>
  <c r="U27" i="11"/>
  <c r="U16" i="11"/>
  <c r="U9" i="11"/>
  <c r="U54" i="11"/>
  <c r="U50" i="11"/>
  <c r="U29" i="11"/>
  <c r="U26" i="11"/>
  <c r="U15" i="11"/>
  <c r="U48" i="11"/>
  <c r="U35" i="11"/>
  <c r="U40" i="11"/>
  <c r="U41" i="11"/>
  <c r="U7" i="11"/>
  <c r="U56" i="11"/>
  <c r="U46" i="11"/>
  <c r="U20" i="11"/>
  <c r="U43" i="11"/>
  <c r="U49" i="11"/>
  <c r="U14" i="11"/>
  <c r="U13" i="11"/>
  <c r="U10" i="11"/>
  <c r="U23" i="11"/>
  <c r="U28" i="11"/>
  <c r="U8" i="11"/>
  <c r="U22" i="11"/>
  <c r="U34" i="11"/>
  <c r="U36" i="11"/>
  <c r="U24" i="11"/>
  <c r="U38" i="11"/>
  <c r="U42" i="11"/>
  <c r="U51" i="11"/>
  <c r="U25" i="11"/>
  <c r="U21" i="11"/>
  <c r="U39" i="11"/>
  <c r="U11" i="11"/>
  <c r="U33" i="11"/>
  <c r="U45" i="11"/>
  <c r="U55" i="11"/>
  <c r="AB76" i="21"/>
  <c r="AB77" i="21" s="1"/>
  <c r="L11" i="1"/>
  <c r="AA72" i="11"/>
  <c r="AA68" i="11"/>
  <c r="AA65" i="11"/>
  <c r="AA69" i="11"/>
  <c r="AI73" i="11"/>
  <c r="AI72" i="11"/>
  <c r="AI69" i="11"/>
  <c r="AC77" i="14"/>
  <c r="V33" i="11"/>
  <c r="V40" i="11"/>
  <c r="V51" i="11"/>
  <c r="V21" i="11"/>
  <c r="V28" i="11"/>
  <c r="V35" i="11"/>
  <c r="V9" i="11"/>
  <c r="V16" i="11"/>
  <c r="V23" i="11"/>
  <c r="V46" i="11"/>
  <c r="V50" i="11"/>
  <c r="V43" i="11"/>
  <c r="V52" i="11"/>
  <c r="V8" i="11"/>
  <c r="V31" i="11"/>
  <c r="V37" i="11"/>
  <c r="V7" i="11"/>
  <c r="V42" i="11"/>
  <c r="V32" i="11"/>
  <c r="V14" i="11"/>
  <c r="V27" i="11"/>
  <c r="V47" i="11"/>
  <c r="V17" i="11"/>
  <c r="V15" i="11"/>
  <c r="V53" i="11"/>
  <c r="V10" i="11"/>
  <c r="V57" i="11"/>
  <c r="V30" i="11"/>
  <c r="V29" i="11"/>
  <c r="V18" i="11"/>
  <c r="V49" i="11"/>
  <c r="V22" i="11"/>
  <c r="V12" i="11"/>
  <c r="V26" i="11"/>
  <c r="V48" i="11"/>
  <c r="V13" i="11"/>
  <c r="V36" i="11"/>
  <c r="V38" i="11"/>
  <c r="V25" i="11"/>
  <c r="V20" i="11"/>
  <c r="V54" i="11"/>
  <c r="V41" i="11"/>
  <c r="V45" i="11"/>
  <c r="V24" i="11"/>
  <c r="V44" i="11"/>
  <c r="V55" i="11"/>
  <c r="V11" i="11"/>
  <c r="V56" i="11"/>
  <c r="V19" i="11"/>
  <c r="V39" i="11"/>
  <c r="V34" i="11"/>
  <c r="G36" i="13"/>
  <c r="G35" i="13"/>
  <c r="G34" i="13"/>
  <c r="G63" i="13"/>
  <c r="C67" i="13"/>
  <c r="C68" i="13"/>
  <c r="C66" i="13"/>
  <c r="AD69" i="21"/>
  <c r="AD76" i="21" s="1"/>
  <c r="AD65" i="21"/>
  <c r="H17" i="1"/>
  <c r="H25" i="1" s="1"/>
  <c r="S76" i="21"/>
  <c r="S77" i="21" s="1"/>
  <c r="AE65" i="21"/>
  <c r="AE69" i="21"/>
  <c r="AI68" i="11"/>
  <c r="W42" i="11"/>
  <c r="W49" i="11"/>
  <c r="W15" i="11"/>
  <c r="W13" i="11"/>
  <c r="W30" i="11"/>
  <c r="W37" i="11"/>
  <c r="W40" i="11"/>
  <c r="W54" i="11"/>
  <c r="W18" i="11"/>
  <c r="W25" i="11"/>
  <c r="W28" i="11"/>
  <c r="W55" i="11"/>
  <c r="W27" i="11"/>
  <c r="W10" i="11"/>
  <c r="W17" i="11"/>
  <c r="W20" i="11"/>
  <c r="W47" i="11"/>
  <c r="W11" i="11"/>
  <c r="W56" i="11"/>
  <c r="W8" i="11"/>
  <c r="W35" i="11"/>
  <c r="W32" i="11"/>
  <c r="W50" i="11"/>
  <c r="W57" i="11"/>
  <c r="W23" i="11"/>
  <c r="W29" i="11"/>
  <c r="W7" i="11"/>
  <c r="W31" i="11"/>
  <c r="W46" i="11"/>
  <c r="W19" i="11"/>
  <c r="W34" i="11"/>
  <c r="W44" i="11"/>
  <c r="W33" i="11"/>
  <c r="W22" i="11"/>
  <c r="W21" i="11"/>
  <c r="W51" i="11"/>
  <c r="W9" i="11"/>
  <c r="W39" i="11"/>
  <c r="W52" i="11"/>
  <c r="W48" i="11"/>
  <c r="W53" i="11"/>
  <c r="W45" i="11"/>
  <c r="W41" i="11"/>
  <c r="W38" i="11"/>
  <c r="W36" i="11"/>
  <c r="W12" i="11"/>
  <c r="W14" i="11"/>
  <c r="W24" i="11"/>
  <c r="W43" i="11"/>
  <c r="W26" i="11"/>
  <c r="W16" i="11"/>
  <c r="T29" i="11"/>
  <c r="T56" i="11"/>
  <c r="T34" i="11"/>
  <c r="T19" i="11"/>
  <c r="T15" i="11"/>
  <c r="T47" i="11"/>
  <c r="T20" i="11"/>
  <c r="T27" i="11"/>
  <c r="T9" i="11"/>
  <c r="T41" i="11"/>
  <c r="T14" i="11"/>
  <c r="T46" i="11"/>
  <c r="T48" i="11"/>
  <c r="T13" i="11"/>
  <c r="T45" i="11"/>
  <c r="T18" i="11"/>
  <c r="T52" i="11"/>
  <c r="T8" i="11"/>
  <c r="T31" i="11"/>
  <c r="T7" i="11"/>
  <c r="T36" i="11"/>
  <c r="T16" i="11"/>
  <c r="T25" i="11"/>
  <c r="T57" i="11"/>
  <c r="T30" i="11"/>
  <c r="T50" i="11"/>
  <c r="T10" i="11"/>
  <c r="T43" i="11"/>
  <c r="T55" i="11"/>
  <c r="T51" i="11"/>
  <c r="T49" i="11"/>
  <c r="T35" i="11"/>
  <c r="T21" i="11"/>
  <c r="T26" i="11"/>
  <c r="T40" i="11"/>
  <c r="T37" i="11"/>
  <c r="T42" i="11"/>
  <c r="T23" i="11"/>
  <c r="T28" i="11"/>
  <c r="T17" i="11"/>
  <c r="T22" i="11"/>
  <c r="T11" i="11"/>
  <c r="T32" i="11"/>
  <c r="T24" i="11"/>
  <c r="T44" i="11"/>
  <c r="T53" i="11"/>
  <c r="T33" i="11"/>
  <c r="T39" i="11"/>
  <c r="T54" i="11"/>
  <c r="T12" i="11"/>
  <c r="T38" i="11"/>
  <c r="AC65" i="21"/>
  <c r="AC69" i="21"/>
  <c r="AC76" i="21" s="1"/>
  <c r="Z77" i="21"/>
  <c r="J17" i="1"/>
  <c r="J25" i="1" s="1"/>
  <c r="AA73" i="11"/>
  <c r="AA70" i="11"/>
  <c r="C5" i="15"/>
  <c r="F34" i="13"/>
  <c r="F35" i="13"/>
  <c r="F63" i="13"/>
  <c r="F36" i="13"/>
  <c r="AF77" i="14"/>
  <c r="AI70" i="11"/>
  <c r="AA77" i="21"/>
  <c r="X39" i="11"/>
  <c r="X46" i="11"/>
  <c r="X16" i="11"/>
  <c r="X11" i="11"/>
  <c r="X18" i="11"/>
  <c r="X33" i="11"/>
  <c r="X52" i="11"/>
  <c r="X28" i="11"/>
  <c r="X47" i="11"/>
  <c r="X54" i="11"/>
  <c r="X24" i="11"/>
  <c r="X51" i="11"/>
  <c r="X12" i="11"/>
  <c r="X14" i="11"/>
  <c r="X29" i="11"/>
  <c r="X48" i="11"/>
  <c r="X43" i="11"/>
  <c r="X50" i="11"/>
  <c r="X20" i="11"/>
  <c r="X42" i="11"/>
  <c r="X15" i="11"/>
  <c r="X22" i="11"/>
  <c r="X37" i="11"/>
  <c r="X56" i="11"/>
  <c r="X9" i="11"/>
  <c r="X55" i="11"/>
  <c r="X32" i="11"/>
  <c r="X34" i="11"/>
  <c r="X19" i="11"/>
  <c r="X53" i="11"/>
  <c r="X40" i="11"/>
  <c r="X44" i="11"/>
  <c r="X13" i="11"/>
  <c r="X27" i="11"/>
  <c r="X57" i="11"/>
  <c r="X7" i="11"/>
  <c r="X21" i="11"/>
  <c r="X10" i="11"/>
  <c r="X26" i="11"/>
  <c r="X41" i="11"/>
  <c r="X35" i="11"/>
  <c r="X23" i="11"/>
  <c r="X17" i="11"/>
  <c r="X8" i="11"/>
  <c r="X30" i="11"/>
  <c r="X36" i="11"/>
  <c r="X25" i="11"/>
  <c r="X45" i="11"/>
  <c r="X31" i="11"/>
  <c r="X49" i="11"/>
  <c r="X38" i="11"/>
  <c r="Y29" i="12" l="1"/>
  <c r="Y29" i="16" s="1"/>
  <c r="AA19" i="12"/>
  <c r="AA19" i="16" s="1"/>
  <c r="Z44" i="12"/>
  <c r="Z44" i="16" s="1"/>
  <c r="Y70" i="11"/>
  <c r="Y16" i="12"/>
  <c r="Y16" i="16" s="1"/>
  <c r="Y25" i="12"/>
  <c r="AA9" i="12"/>
  <c r="AA9" i="16" s="1"/>
  <c r="Y24" i="12"/>
  <c r="Y24" i="16" s="1"/>
  <c r="AA24" i="12"/>
  <c r="AA24" i="16" s="1"/>
  <c r="Z52" i="12"/>
  <c r="Z52" i="16" s="1"/>
  <c r="Z38" i="12"/>
  <c r="Z38" i="16" s="1"/>
  <c r="Y69" i="11"/>
  <c r="Z9" i="12"/>
  <c r="Z9" i="16" s="1"/>
  <c r="AI16" i="12"/>
  <c r="AI16" i="16" s="1"/>
  <c r="Z55" i="12"/>
  <c r="Z55" i="16" s="1"/>
  <c r="Z8" i="12"/>
  <c r="Z8" i="16" s="1"/>
  <c r="AA39" i="12"/>
  <c r="AA39" i="16" s="1"/>
  <c r="Z41" i="12"/>
  <c r="Z41" i="16" s="1"/>
  <c r="Z17" i="12"/>
  <c r="Z17" i="16" s="1"/>
  <c r="AA21" i="12"/>
  <c r="AA21" i="16" s="1"/>
  <c r="Z20" i="12"/>
  <c r="Z20" i="16" s="1"/>
  <c r="AA50" i="12"/>
  <c r="AA50" i="16" s="1"/>
  <c r="AA33" i="12"/>
  <c r="AA33" i="16" s="1"/>
  <c r="Y57" i="12"/>
  <c r="Y57" i="16" s="1"/>
  <c r="Z11" i="12"/>
  <c r="Z11" i="16" s="1"/>
  <c r="Y12" i="12"/>
  <c r="Y12" i="16" s="1"/>
  <c r="Y68" i="11"/>
  <c r="Y72" i="11"/>
  <c r="Y38" i="12"/>
  <c r="Y38" i="16" s="1"/>
  <c r="Z56" i="12"/>
  <c r="Z56" i="16" s="1"/>
  <c r="Z42" i="12"/>
  <c r="Z42" i="16" s="1"/>
  <c r="AA14" i="12"/>
  <c r="AA14" i="16" s="1"/>
  <c r="Y35" i="12"/>
  <c r="Y35" i="16" s="1"/>
  <c r="Y19" i="12"/>
  <c r="Y19" i="16" s="1"/>
  <c r="Y52" i="12"/>
  <c r="Y52" i="16" s="1"/>
  <c r="AJ52" i="12"/>
  <c r="AJ52" i="16" s="1"/>
  <c r="Z43" i="12"/>
  <c r="Y32" i="12"/>
  <c r="Y32" i="16" s="1"/>
  <c r="Y11" i="12"/>
  <c r="Y11" i="16" s="1"/>
  <c r="Y65" i="11"/>
  <c r="AA40" i="12"/>
  <c r="AA40" i="16" s="1"/>
  <c r="Y18" i="12"/>
  <c r="Y18" i="16" s="1"/>
  <c r="AA52" i="12"/>
  <c r="AA52" i="16" s="1"/>
  <c r="Y47" i="12"/>
  <c r="Y47" i="16" s="1"/>
  <c r="Y34" i="12"/>
  <c r="Y34" i="16" s="1"/>
  <c r="AH21" i="12"/>
  <c r="AH21" i="16" s="1"/>
  <c r="AJ8" i="12"/>
  <c r="AJ8" i="16" s="1"/>
  <c r="AJ55" i="12"/>
  <c r="AJ55" i="16" s="1"/>
  <c r="AJ7" i="12"/>
  <c r="AJ7" i="16" s="1"/>
  <c r="AH20" i="12"/>
  <c r="AH20" i="16" s="1"/>
  <c r="AH40" i="12"/>
  <c r="AH40" i="16" s="1"/>
  <c r="Y36" i="12"/>
  <c r="Y36" i="16" s="1"/>
  <c r="Y22" i="12"/>
  <c r="Y22" i="16" s="1"/>
  <c r="AH54" i="12"/>
  <c r="AH54" i="16" s="1"/>
  <c r="Y49" i="12"/>
  <c r="Y49" i="16" s="1"/>
  <c r="AA17" i="12"/>
  <c r="AA17" i="16" s="1"/>
  <c r="Z24" i="12"/>
  <c r="Z24" i="16" s="1"/>
  <c r="AA38" i="12"/>
  <c r="AA38" i="16" s="1"/>
  <c r="Z49" i="12"/>
  <c r="Z49" i="16" s="1"/>
  <c r="AA26" i="12"/>
  <c r="AA26" i="16" s="1"/>
  <c r="Z23" i="12"/>
  <c r="Z23" i="16" s="1"/>
  <c r="AA31" i="12"/>
  <c r="AA31" i="16" s="1"/>
  <c r="AA54" i="12"/>
  <c r="AA54" i="16" s="1"/>
  <c r="AA27" i="12"/>
  <c r="AA27" i="16" s="1"/>
  <c r="AA13" i="12"/>
  <c r="AA13" i="16" s="1"/>
  <c r="AA7" i="12"/>
  <c r="AA7" i="16" s="1"/>
  <c r="Z46" i="12"/>
  <c r="Z46" i="16" s="1"/>
  <c r="Z10" i="12"/>
  <c r="Z10" i="16" s="1"/>
  <c r="AH10" i="12"/>
  <c r="AH10" i="16" s="1"/>
  <c r="AA47" i="12"/>
  <c r="AA47" i="16" s="1"/>
  <c r="AJ33" i="12"/>
  <c r="AJ33" i="16" s="1"/>
  <c r="AI17" i="12"/>
  <c r="AI17" i="16" s="1"/>
  <c r="AA32" i="12"/>
  <c r="AA32" i="16" s="1"/>
  <c r="AA29" i="12"/>
  <c r="AA29" i="16" s="1"/>
  <c r="AA35" i="12"/>
  <c r="AA35" i="16" s="1"/>
  <c r="Z19" i="12"/>
  <c r="Z19" i="16" s="1"/>
  <c r="AA44" i="12"/>
  <c r="AA44" i="16" s="1"/>
  <c r="AA43" i="12"/>
  <c r="AA43" i="16" s="1"/>
  <c r="AH14" i="12"/>
  <c r="AH14" i="16" s="1"/>
  <c r="AH18" i="12"/>
  <c r="AH18" i="16" s="1"/>
  <c r="AJ45" i="12"/>
  <c r="AJ45" i="16" s="1"/>
  <c r="AJ70" i="11"/>
  <c r="AH42" i="12"/>
  <c r="AH42" i="16" s="1"/>
  <c r="AJ11" i="12"/>
  <c r="AJ11" i="16" s="1"/>
  <c r="AI54" i="12"/>
  <c r="AI54" i="16" s="1"/>
  <c r="Y46" i="12"/>
  <c r="Y46" i="16" s="1"/>
  <c r="Z36" i="12"/>
  <c r="Z36" i="16" s="1"/>
  <c r="AI48" i="12"/>
  <c r="AI48" i="16" s="1"/>
  <c r="AA49" i="12"/>
  <c r="AA49" i="16" s="1"/>
  <c r="AI10" i="12"/>
  <c r="AI10" i="16" s="1"/>
  <c r="AH32" i="12"/>
  <c r="AH32" i="16" s="1"/>
  <c r="AH47" i="12"/>
  <c r="AH47" i="16" s="1"/>
  <c r="AJ34" i="12"/>
  <c r="AJ34" i="16" s="1"/>
  <c r="AH44" i="12"/>
  <c r="AH44" i="16" s="1"/>
  <c r="AH39" i="12"/>
  <c r="AH39" i="16" s="1"/>
  <c r="AH38" i="12"/>
  <c r="AH38" i="16" s="1"/>
  <c r="Z39" i="12"/>
  <c r="Z39" i="16" s="1"/>
  <c r="Z12" i="12"/>
  <c r="Z12" i="16" s="1"/>
  <c r="AA12" i="12"/>
  <c r="AA12" i="16" s="1"/>
  <c r="Y21" i="12"/>
  <c r="Y21" i="16" s="1"/>
  <c r="AJ23" i="12"/>
  <c r="AJ23" i="16" s="1"/>
  <c r="Z57" i="12"/>
  <c r="Z57" i="16" s="1"/>
  <c r="Z25" i="12"/>
  <c r="Z25" i="16" s="1"/>
  <c r="AA57" i="12"/>
  <c r="AA57" i="16" s="1"/>
  <c r="Z21" i="12"/>
  <c r="Z21" i="16" s="1"/>
  <c r="Y50" i="12"/>
  <c r="Y50" i="16" s="1"/>
  <c r="Y17" i="12"/>
  <c r="Y17" i="16" s="1"/>
  <c r="AA25" i="12"/>
  <c r="AA25" i="16" s="1"/>
  <c r="AA16" i="12"/>
  <c r="AA16" i="16" s="1"/>
  <c r="AA8" i="12"/>
  <c r="AA8" i="16" s="1"/>
  <c r="AI57" i="12"/>
  <c r="AI57" i="16" s="1"/>
  <c r="AH11" i="12"/>
  <c r="AH11" i="16" s="1"/>
  <c r="AJ22" i="12"/>
  <c r="AJ22" i="16" s="1"/>
  <c r="AI18" i="12"/>
  <c r="AI18" i="16" s="1"/>
  <c r="AJ18" i="12"/>
  <c r="AJ18" i="16" s="1"/>
  <c r="Y33" i="12"/>
  <c r="Y33" i="16" s="1"/>
  <c r="AH23" i="12"/>
  <c r="AH23" i="16" s="1"/>
  <c r="AA55" i="12"/>
  <c r="AA55" i="16" s="1"/>
  <c r="AA41" i="12"/>
  <c r="AA41" i="16" s="1"/>
  <c r="AH9" i="12"/>
  <c r="AH9" i="16" s="1"/>
  <c r="AI45" i="12"/>
  <c r="AI45" i="16" s="1"/>
  <c r="AJ72" i="11"/>
  <c r="AJ42" i="12"/>
  <c r="AJ42" i="16" s="1"/>
  <c r="Z16" i="12"/>
  <c r="Z16" i="16" s="1"/>
  <c r="Y8" i="12"/>
  <c r="Y8" i="16" s="1"/>
  <c r="Y41" i="12"/>
  <c r="Y41" i="16" s="1"/>
  <c r="AI42" i="12"/>
  <c r="AI42" i="16" s="1"/>
  <c r="AH12" i="12"/>
  <c r="AH12" i="16" s="1"/>
  <c r="AH41" i="12"/>
  <c r="AH41" i="16" s="1"/>
  <c r="AI53" i="12"/>
  <c r="AI53" i="16" s="1"/>
  <c r="AJ54" i="12"/>
  <c r="AJ54" i="16" s="1"/>
  <c r="AH15" i="12"/>
  <c r="AH15" i="16" s="1"/>
  <c r="AJ48" i="12"/>
  <c r="AJ48" i="16" s="1"/>
  <c r="Z26" i="12"/>
  <c r="Z26" i="16" s="1"/>
  <c r="Z35" i="12"/>
  <c r="Z35" i="16" s="1"/>
  <c r="Z47" i="12"/>
  <c r="Z47" i="16" s="1"/>
  <c r="Z29" i="12"/>
  <c r="Z29" i="16" s="1"/>
  <c r="Y10" i="12"/>
  <c r="Y10" i="16" s="1"/>
  <c r="Y43" i="12"/>
  <c r="Y43" i="16" s="1"/>
  <c r="Y44" i="12"/>
  <c r="Y44" i="16" s="1"/>
  <c r="AI20" i="12"/>
  <c r="AI20" i="16" s="1"/>
  <c r="AA36" i="12"/>
  <c r="AA36" i="16" s="1"/>
  <c r="AA11" i="12"/>
  <c r="AA11" i="16" s="1"/>
  <c r="AA23" i="12"/>
  <c r="AA23" i="16" s="1"/>
  <c r="AI56" i="12"/>
  <c r="AI56" i="16" s="1"/>
  <c r="AH28" i="12"/>
  <c r="AH28" i="16" s="1"/>
  <c r="AJ26" i="12"/>
  <c r="AJ26" i="16" s="1"/>
  <c r="AI30" i="12"/>
  <c r="AI30" i="16" s="1"/>
  <c r="AJ43" i="12"/>
  <c r="AJ43" i="16" s="1"/>
  <c r="AH45" i="12"/>
  <c r="AH45" i="16" s="1"/>
  <c r="AJ68" i="11"/>
  <c r="AI21" i="12"/>
  <c r="AI21" i="16" s="1"/>
  <c r="Y27" i="12"/>
  <c r="Y27" i="16" s="1"/>
  <c r="AA10" i="12"/>
  <c r="AA10" i="16" s="1"/>
  <c r="AA46" i="12"/>
  <c r="AA46" i="16" s="1"/>
  <c r="AJ19" i="12"/>
  <c r="AJ19" i="16" s="1"/>
  <c r="AH29" i="12"/>
  <c r="AH29" i="16" s="1"/>
  <c r="AI34" i="12"/>
  <c r="AI34" i="16" s="1"/>
  <c r="AI15" i="12"/>
  <c r="AI15" i="16" s="1"/>
  <c r="AJ49" i="12"/>
  <c r="AJ49" i="16" s="1"/>
  <c r="AJ36" i="12"/>
  <c r="AJ36" i="16" s="1"/>
  <c r="AI37" i="12"/>
  <c r="AI37" i="16" s="1"/>
  <c r="AH46" i="12"/>
  <c r="AH46" i="16" s="1"/>
  <c r="Z69" i="11"/>
  <c r="AJ17" i="12"/>
  <c r="AJ17" i="16" s="1"/>
  <c r="AJ35" i="12"/>
  <c r="AJ35" i="16" s="1"/>
  <c r="AH43" i="12"/>
  <c r="AH43" i="16" s="1"/>
  <c r="AJ38" i="12"/>
  <c r="AJ38" i="16" s="1"/>
  <c r="AI38" i="12"/>
  <c r="AI38" i="16" s="1"/>
  <c r="AI12" i="12"/>
  <c r="AI12" i="16" s="1"/>
  <c r="Y37" i="12"/>
  <c r="Y37" i="16" s="1"/>
  <c r="Y42" i="12"/>
  <c r="Y42" i="16" s="1"/>
  <c r="Y20" i="12"/>
  <c r="Y20" i="16" s="1"/>
  <c r="AJ69" i="11"/>
  <c r="AH49" i="12"/>
  <c r="AH49" i="16" s="1"/>
  <c r="AH56" i="12"/>
  <c r="AH56" i="16" s="1"/>
  <c r="AA18" i="12"/>
  <c r="AA18" i="16" s="1"/>
  <c r="AA20" i="12"/>
  <c r="AA20" i="16" s="1"/>
  <c r="AJ51" i="12"/>
  <c r="AJ73" i="12" s="1"/>
  <c r="AI31" i="12"/>
  <c r="AI31" i="16" s="1"/>
  <c r="AJ65" i="11"/>
  <c r="AA42" i="12"/>
  <c r="AA42" i="16" s="1"/>
  <c r="AA30" i="12"/>
  <c r="AA30" i="16" s="1"/>
  <c r="AH35" i="12"/>
  <c r="AH35" i="16" s="1"/>
  <c r="AJ28" i="12"/>
  <c r="AJ28" i="16" s="1"/>
  <c r="Z33" i="12"/>
  <c r="Z33" i="16" s="1"/>
  <c r="Z50" i="12"/>
  <c r="Z50" i="16" s="1"/>
  <c r="AI36" i="12"/>
  <c r="AI36" i="16" s="1"/>
  <c r="Y39" i="12"/>
  <c r="Y39" i="16" s="1"/>
  <c r="Y45" i="12"/>
  <c r="Y45" i="16" s="1"/>
  <c r="AA45" i="12"/>
  <c r="AA45" i="16" s="1"/>
  <c r="AI9" i="12"/>
  <c r="AI9" i="16" s="1"/>
  <c r="AH17" i="12"/>
  <c r="AH17" i="16" s="1"/>
  <c r="AJ12" i="12"/>
  <c r="AJ12" i="16" s="1"/>
  <c r="Z18" i="12"/>
  <c r="Z18" i="16" s="1"/>
  <c r="Z48" i="12"/>
  <c r="Z48" i="16" s="1"/>
  <c r="Z28" i="12"/>
  <c r="Z28" i="16" s="1"/>
  <c r="AI49" i="12"/>
  <c r="AI49" i="16" s="1"/>
  <c r="Y48" i="12"/>
  <c r="Y48" i="16" s="1"/>
  <c r="Y53" i="12"/>
  <c r="Y53" i="16" s="1"/>
  <c r="Y30" i="12"/>
  <c r="Y30" i="16" s="1"/>
  <c r="AJ53" i="12"/>
  <c r="AJ53" i="16" s="1"/>
  <c r="AJ37" i="12"/>
  <c r="AJ37" i="16" s="1"/>
  <c r="Z14" i="12"/>
  <c r="Z14" i="16" s="1"/>
  <c r="Z37" i="12"/>
  <c r="Z37" i="16" s="1"/>
  <c r="AI41" i="12"/>
  <c r="AI41" i="16" s="1"/>
  <c r="AH36" i="12"/>
  <c r="AH36" i="16" s="1"/>
  <c r="AH53" i="12"/>
  <c r="AH53" i="16" s="1"/>
  <c r="AA15" i="12"/>
  <c r="AA15" i="16" s="1"/>
  <c r="AA28" i="12"/>
  <c r="AA28" i="16" s="1"/>
  <c r="AJ41" i="12"/>
  <c r="AJ41" i="16" s="1"/>
  <c r="AJ39" i="12"/>
  <c r="AJ39" i="16" s="1"/>
  <c r="Z53" i="12"/>
  <c r="Z53" i="16" s="1"/>
  <c r="AJ44" i="12"/>
  <c r="AJ44" i="16" s="1"/>
  <c r="AJ15" i="12"/>
  <c r="AJ15" i="16" s="1"/>
  <c r="Z15" i="12"/>
  <c r="Z15" i="16" s="1"/>
  <c r="Z40" i="12"/>
  <c r="Z40" i="16" s="1"/>
  <c r="AI44" i="12"/>
  <c r="AI44" i="16" s="1"/>
  <c r="Y14" i="12"/>
  <c r="Y14" i="16" s="1"/>
  <c r="AJ20" i="12"/>
  <c r="AJ20" i="16" s="1"/>
  <c r="Z54" i="12"/>
  <c r="Z54" i="16" s="1"/>
  <c r="Z13" i="12"/>
  <c r="Z13" i="16" s="1"/>
  <c r="Z27" i="12"/>
  <c r="Z27" i="16" s="1"/>
  <c r="Z22" i="12"/>
  <c r="Z22" i="16" s="1"/>
  <c r="AI51" i="12"/>
  <c r="AI73" i="12" s="1"/>
  <c r="AI55" i="12"/>
  <c r="AI55" i="16" s="1"/>
  <c r="AI40" i="12"/>
  <c r="AI40" i="16" s="1"/>
  <c r="Y54" i="12"/>
  <c r="Y54" i="16" s="1"/>
  <c r="Y13" i="12"/>
  <c r="Y13" i="16" s="1"/>
  <c r="Y23" i="12"/>
  <c r="Y23" i="16" s="1"/>
  <c r="Y51" i="12"/>
  <c r="Y73" i="12" s="1"/>
  <c r="AH7" i="12"/>
  <c r="AH7" i="16" s="1"/>
  <c r="AA22" i="12"/>
  <c r="AA22" i="16" s="1"/>
  <c r="AJ40" i="12"/>
  <c r="AJ40" i="16" s="1"/>
  <c r="AJ21" i="12"/>
  <c r="AJ21" i="16" s="1"/>
  <c r="AJ13" i="12"/>
  <c r="AJ13" i="16" s="1"/>
  <c r="AJ31" i="12"/>
  <c r="AJ31" i="16" s="1"/>
  <c r="Z7" i="12"/>
  <c r="Z7" i="16" s="1"/>
  <c r="Z51" i="12"/>
  <c r="Z73" i="12" s="1"/>
  <c r="AI13" i="12"/>
  <c r="AI13" i="16" s="1"/>
  <c r="Y7" i="12"/>
  <c r="Y7" i="16" s="1"/>
  <c r="Z68" i="11"/>
  <c r="AA51" i="12"/>
  <c r="Z31" i="12"/>
  <c r="Z31" i="16" s="1"/>
  <c r="Y31" i="12"/>
  <c r="Y31" i="16" s="1"/>
  <c r="AH55" i="12"/>
  <c r="AH55" i="16" s="1"/>
  <c r="C7" i="15"/>
  <c r="AJ9" i="12"/>
  <c r="AJ9" i="16" s="1"/>
  <c r="Z34" i="12"/>
  <c r="Z34" i="16" s="1"/>
  <c r="Z32" i="12"/>
  <c r="Z32" i="16" s="1"/>
  <c r="AH24" i="12"/>
  <c r="AH24" i="16" s="1"/>
  <c r="AH50" i="12"/>
  <c r="AH50" i="16" s="1"/>
  <c r="AA34" i="12"/>
  <c r="AA34" i="16" s="1"/>
  <c r="AH69" i="11"/>
  <c r="Z65" i="11"/>
  <c r="Y56" i="12"/>
  <c r="Y56" i="16" s="1"/>
  <c r="AH51" i="12"/>
  <c r="AH73" i="12" s="1"/>
  <c r="AH22" i="12"/>
  <c r="AH22" i="16" s="1"/>
  <c r="AH57" i="12"/>
  <c r="AH57" i="16" s="1"/>
  <c r="AA56" i="12"/>
  <c r="AA56" i="16" s="1"/>
  <c r="Z70" i="11"/>
  <c r="AJ57" i="12"/>
  <c r="AJ57" i="16" s="1"/>
  <c r="AH68" i="11"/>
  <c r="Z72" i="11"/>
  <c r="AJ29" i="12"/>
  <c r="AJ29" i="16" s="1"/>
  <c r="AJ46" i="12"/>
  <c r="AJ46" i="16" s="1"/>
  <c r="AJ32" i="12"/>
  <c r="AJ32" i="16" s="1"/>
  <c r="AI8" i="12"/>
  <c r="AI8" i="16" s="1"/>
  <c r="AI22" i="12"/>
  <c r="AI22" i="16" s="1"/>
  <c r="AI47" i="12"/>
  <c r="AI47" i="16" s="1"/>
  <c r="AI43" i="12"/>
  <c r="AI7" i="12"/>
  <c r="AI7" i="16" s="1"/>
  <c r="Y40" i="12"/>
  <c r="Y40" i="16" s="1"/>
  <c r="Y55" i="12"/>
  <c r="Y55" i="16" s="1"/>
  <c r="AH8" i="12"/>
  <c r="AH8" i="16" s="1"/>
  <c r="AH31" i="12"/>
  <c r="AH31" i="16" s="1"/>
  <c r="AH37" i="12"/>
  <c r="AH37" i="16" s="1"/>
  <c r="AI11" i="12"/>
  <c r="AI11" i="16" s="1"/>
  <c r="AI19" i="12"/>
  <c r="AI19" i="16" s="1"/>
  <c r="AI33" i="12"/>
  <c r="AI33" i="16" s="1"/>
  <c r="AI46" i="12"/>
  <c r="AI46" i="16" s="1"/>
  <c r="AI32" i="12"/>
  <c r="AI32" i="16" s="1"/>
  <c r="AI24" i="12"/>
  <c r="AI24" i="16" s="1"/>
  <c r="AH19" i="12"/>
  <c r="AH19" i="16" s="1"/>
  <c r="AH72" i="11"/>
  <c r="AJ27" i="12"/>
  <c r="AJ27" i="16" s="1"/>
  <c r="AH70" i="11"/>
  <c r="AH30" i="12"/>
  <c r="AH30" i="16" s="1"/>
  <c r="AH25" i="12"/>
  <c r="AH25" i="16" s="1"/>
  <c r="AJ14" i="12"/>
  <c r="AJ14" i="16" s="1"/>
  <c r="AH16" i="12"/>
  <c r="AH16" i="16" s="1"/>
  <c r="AH65" i="11"/>
  <c r="AC77" i="21"/>
  <c r="AJ47" i="12"/>
  <c r="AJ47" i="16" s="1"/>
  <c r="AJ10" i="12"/>
  <c r="AJ10" i="16" s="1"/>
  <c r="AJ56" i="12"/>
  <c r="AJ56" i="16" s="1"/>
  <c r="W69" i="11"/>
  <c r="AI14" i="12"/>
  <c r="AI14" i="16" s="1"/>
  <c r="AI26" i="12"/>
  <c r="AI26" i="16" s="1"/>
  <c r="AA76" i="11"/>
  <c r="AA77" i="11" s="1"/>
  <c r="K17" i="1"/>
  <c r="K25" i="1" s="1"/>
  <c r="AH27" i="12"/>
  <c r="AH27" i="16" s="1"/>
  <c r="AH34" i="12"/>
  <c r="AH34" i="16" s="1"/>
  <c r="AH26" i="12"/>
  <c r="AH26" i="16" s="1"/>
  <c r="AJ50" i="12"/>
  <c r="AJ50" i="16" s="1"/>
  <c r="AI25" i="12"/>
  <c r="AI25" i="16" s="1"/>
  <c r="AJ25" i="12"/>
  <c r="AJ25" i="16" s="1"/>
  <c r="AJ30" i="12"/>
  <c r="AJ30" i="16" s="1"/>
  <c r="AJ16" i="12"/>
  <c r="AJ16" i="16" s="1"/>
  <c r="AD77" i="21"/>
  <c r="AI39" i="12"/>
  <c r="AI39" i="16" s="1"/>
  <c r="AI29" i="12"/>
  <c r="AI29" i="16" s="1"/>
  <c r="AI28" i="12"/>
  <c r="AI28" i="16" s="1"/>
  <c r="AI35" i="12"/>
  <c r="AI35" i="16" s="1"/>
  <c r="AH33" i="12"/>
  <c r="AH33" i="16" s="1"/>
  <c r="AH52" i="12"/>
  <c r="AH52" i="16" s="1"/>
  <c r="X70" i="11"/>
  <c r="X68" i="11"/>
  <c r="X65" i="11"/>
  <c r="X73" i="11"/>
  <c r="AB23" i="11"/>
  <c r="AB24" i="11"/>
  <c r="AB45" i="11"/>
  <c r="AB11" i="11"/>
  <c r="AB12" i="11"/>
  <c r="AB33" i="11"/>
  <c r="AB46" i="11"/>
  <c r="AB9" i="11"/>
  <c r="AB54" i="11"/>
  <c r="AB56" i="11"/>
  <c r="AB21" i="11"/>
  <c r="AB34" i="11"/>
  <c r="AB36" i="11"/>
  <c r="AB55" i="11"/>
  <c r="AB29" i="11"/>
  <c r="AB27" i="11"/>
  <c r="AB44" i="11"/>
  <c r="AB30" i="11"/>
  <c r="AB25" i="11"/>
  <c r="AB31" i="11"/>
  <c r="AB52" i="11"/>
  <c r="AB50" i="11"/>
  <c r="AB38" i="11"/>
  <c r="AB8" i="11"/>
  <c r="AB26" i="11"/>
  <c r="AB28" i="11"/>
  <c r="AB19" i="11"/>
  <c r="AB22" i="11"/>
  <c r="AB32" i="11"/>
  <c r="AB35" i="11"/>
  <c r="AB40" i="11"/>
  <c r="AB42" i="11"/>
  <c r="AB17" i="11"/>
  <c r="AB51" i="11"/>
  <c r="AB15" i="11"/>
  <c r="AB37" i="11"/>
  <c r="AB57" i="11"/>
  <c r="AB13" i="11"/>
  <c r="AB43" i="11"/>
  <c r="AB49" i="11"/>
  <c r="AB20" i="11"/>
  <c r="AB47" i="11"/>
  <c r="AB53" i="11"/>
  <c r="AB41" i="11"/>
  <c r="AB48" i="11"/>
  <c r="AB18" i="11"/>
  <c r="AB14" i="11"/>
  <c r="AB39" i="11"/>
  <c r="AB7" i="11"/>
  <c r="AB10" i="11"/>
  <c r="AB16" i="11"/>
  <c r="T72" i="11"/>
  <c r="Z43" i="16"/>
  <c r="W70" i="11"/>
  <c r="T17" i="12"/>
  <c r="T17" i="16" s="1"/>
  <c r="T26" i="12"/>
  <c r="T26" i="16" s="1"/>
  <c r="T39" i="12"/>
  <c r="T39" i="16" s="1"/>
  <c r="T35" i="12"/>
  <c r="T35" i="16" s="1"/>
  <c r="T46" i="12"/>
  <c r="T46" i="16" s="1"/>
  <c r="T22" i="12"/>
  <c r="T22" i="16" s="1"/>
  <c r="T10" i="12"/>
  <c r="T10" i="16" s="1"/>
  <c r="T28" i="12"/>
  <c r="T28" i="16" s="1"/>
  <c r="T14" i="12"/>
  <c r="T14" i="16" s="1"/>
  <c r="T52" i="12"/>
  <c r="T52" i="16" s="1"/>
  <c r="T55" i="12"/>
  <c r="T55" i="16" s="1"/>
  <c r="T56" i="12"/>
  <c r="T56" i="16" s="1"/>
  <c r="T53" i="12"/>
  <c r="T53" i="16" s="1"/>
  <c r="T11" i="12"/>
  <c r="T11" i="16" s="1"/>
  <c r="T54" i="12"/>
  <c r="T54" i="16" s="1"/>
  <c r="T20" i="12"/>
  <c r="T20" i="16" s="1"/>
  <c r="T19" i="12"/>
  <c r="T19" i="16" s="1"/>
  <c r="T32" i="12"/>
  <c r="T32" i="16" s="1"/>
  <c r="T21" i="12"/>
  <c r="T21" i="16" s="1"/>
  <c r="T48" i="12"/>
  <c r="T48" i="16" s="1"/>
  <c r="T45" i="12"/>
  <c r="T45" i="16" s="1"/>
  <c r="T13" i="12"/>
  <c r="T13" i="16" s="1"/>
  <c r="T9" i="12"/>
  <c r="T9" i="16" s="1"/>
  <c r="T38" i="12"/>
  <c r="T38" i="16" s="1"/>
  <c r="T36" i="12"/>
  <c r="T36" i="16" s="1"/>
  <c r="T42" i="12"/>
  <c r="T42" i="16" s="1"/>
  <c r="T31" i="12"/>
  <c r="T31" i="16" s="1"/>
  <c r="T12" i="12"/>
  <c r="T12" i="16" s="1"/>
  <c r="T43" i="12"/>
  <c r="T41" i="12"/>
  <c r="T41" i="16" s="1"/>
  <c r="T33" i="12"/>
  <c r="T33" i="16" s="1"/>
  <c r="T49" i="12"/>
  <c r="T49" i="16" s="1"/>
  <c r="T50" i="12"/>
  <c r="T50" i="16" s="1"/>
  <c r="T40" i="12"/>
  <c r="T40" i="16" s="1"/>
  <c r="T7" i="12"/>
  <c r="T7" i="16" s="1"/>
  <c r="T25" i="12"/>
  <c r="T25" i="16" s="1"/>
  <c r="T29" i="12"/>
  <c r="T29" i="16" s="1"/>
  <c r="T44" i="12"/>
  <c r="T44" i="16" s="1"/>
  <c r="T15" i="12"/>
  <c r="T15" i="16" s="1"/>
  <c r="T18" i="12"/>
  <c r="T18" i="16" s="1"/>
  <c r="T23" i="12"/>
  <c r="T8" i="12"/>
  <c r="T8" i="16" s="1"/>
  <c r="T34" i="12"/>
  <c r="T34" i="16" s="1"/>
  <c r="T24" i="12"/>
  <c r="T24" i="16" s="1"/>
  <c r="T27" i="12"/>
  <c r="T27" i="16" s="1"/>
  <c r="T57" i="12"/>
  <c r="T57" i="16" s="1"/>
  <c r="T30" i="12"/>
  <c r="T30" i="16" s="1"/>
  <c r="T37" i="12"/>
  <c r="T37" i="16" s="1"/>
  <c r="T47" i="12"/>
  <c r="T47" i="16" s="1"/>
  <c r="T51" i="12"/>
  <c r="T73" i="12" s="1"/>
  <c r="T16" i="12"/>
  <c r="T16" i="16" s="1"/>
  <c r="Y25" i="16"/>
  <c r="G66" i="13"/>
  <c r="G68" i="13"/>
  <c r="G67" i="13"/>
  <c r="V72" i="11"/>
  <c r="V73" i="11"/>
  <c r="U73" i="11"/>
  <c r="W19" i="12"/>
  <c r="W19" i="16" s="1"/>
  <c r="W37" i="12"/>
  <c r="W37" i="16" s="1"/>
  <c r="W46" i="12"/>
  <c r="W46" i="16" s="1"/>
  <c r="W13" i="12"/>
  <c r="W13" i="16" s="1"/>
  <c r="W31" i="12"/>
  <c r="W31" i="16" s="1"/>
  <c r="W22" i="12"/>
  <c r="W22" i="16" s="1"/>
  <c r="W55" i="12"/>
  <c r="W55" i="16" s="1"/>
  <c r="W24" i="12"/>
  <c r="W24" i="16" s="1"/>
  <c r="W36" i="12"/>
  <c r="W36" i="16" s="1"/>
  <c r="W57" i="12"/>
  <c r="W57" i="16" s="1"/>
  <c r="W17" i="12"/>
  <c r="W17" i="16" s="1"/>
  <c r="W51" i="12"/>
  <c r="W73" i="12" s="1"/>
  <c r="W40" i="12"/>
  <c r="W40" i="16" s="1"/>
  <c r="W8" i="12"/>
  <c r="W8" i="16" s="1"/>
  <c r="W45" i="12"/>
  <c r="W45" i="16" s="1"/>
  <c r="W54" i="12"/>
  <c r="W54" i="16" s="1"/>
  <c r="W21" i="12"/>
  <c r="W21" i="16" s="1"/>
  <c r="W39" i="12"/>
  <c r="W39" i="16" s="1"/>
  <c r="W48" i="12"/>
  <c r="W48" i="16" s="1"/>
  <c r="W15" i="12"/>
  <c r="W15" i="16" s="1"/>
  <c r="W33" i="12"/>
  <c r="W33" i="16" s="1"/>
  <c r="W42" i="12"/>
  <c r="W42" i="16" s="1"/>
  <c r="W25" i="12"/>
  <c r="W25" i="16" s="1"/>
  <c r="W44" i="12"/>
  <c r="W44" i="16" s="1"/>
  <c r="W35" i="12"/>
  <c r="W35" i="16" s="1"/>
  <c r="W38" i="12"/>
  <c r="W38" i="16" s="1"/>
  <c r="W11" i="12"/>
  <c r="W11" i="16" s="1"/>
  <c r="W14" i="12"/>
  <c r="W14" i="16" s="1"/>
  <c r="W20" i="12"/>
  <c r="W20" i="16" s="1"/>
  <c r="W53" i="12"/>
  <c r="W53" i="16" s="1"/>
  <c r="W49" i="12"/>
  <c r="W49" i="16" s="1"/>
  <c r="W52" i="12"/>
  <c r="W52" i="16" s="1"/>
  <c r="W27" i="12"/>
  <c r="W27" i="16" s="1"/>
  <c r="W12" i="12"/>
  <c r="W12" i="16" s="1"/>
  <c r="W34" i="12"/>
  <c r="W34" i="16" s="1"/>
  <c r="W47" i="12"/>
  <c r="W47" i="16" s="1"/>
  <c r="W23" i="12"/>
  <c r="W50" i="12"/>
  <c r="W50" i="16" s="1"/>
  <c r="W18" i="12"/>
  <c r="W18" i="16" s="1"/>
  <c r="W29" i="12"/>
  <c r="W29" i="16" s="1"/>
  <c r="W7" i="12"/>
  <c r="W32" i="12"/>
  <c r="W32" i="16" s="1"/>
  <c r="W10" i="12"/>
  <c r="W10" i="16" s="1"/>
  <c r="W30" i="12"/>
  <c r="W30" i="16" s="1"/>
  <c r="W26" i="12"/>
  <c r="W26" i="16" s="1"/>
  <c r="W28" i="12"/>
  <c r="W28" i="16" s="1"/>
  <c r="W16" i="12"/>
  <c r="W16" i="16" s="1"/>
  <c r="W56" i="12"/>
  <c r="W56" i="16" s="1"/>
  <c r="W41" i="12"/>
  <c r="W41" i="16" s="1"/>
  <c r="W43" i="12"/>
  <c r="W9" i="12"/>
  <c r="W9" i="16" s="1"/>
  <c r="S72" i="11"/>
  <c r="S73" i="11"/>
  <c r="S65" i="11"/>
  <c r="S68" i="11"/>
  <c r="X72" i="11"/>
  <c r="AD9" i="11"/>
  <c r="AD11" i="11"/>
  <c r="AD41" i="11"/>
  <c r="AD30" i="11"/>
  <c r="AD14" i="11"/>
  <c r="AD51" i="11"/>
  <c r="AD57" i="11"/>
  <c r="AD36" i="11"/>
  <c r="AD31" i="11"/>
  <c r="AD22" i="11"/>
  <c r="AD20" i="11"/>
  <c r="AD15" i="11"/>
  <c r="AD56" i="11"/>
  <c r="AD53" i="11"/>
  <c r="AD34" i="11"/>
  <c r="AD39" i="11"/>
  <c r="AD45" i="11"/>
  <c r="AD47" i="11"/>
  <c r="AD33" i="11"/>
  <c r="AD18" i="11"/>
  <c r="AD19" i="11"/>
  <c r="AD10" i="11"/>
  <c r="AD25" i="11"/>
  <c r="AD21" i="11"/>
  <c r="AD50" i="11"/>
  <c r="AD46" i="11"/>
  <c r="AD16" i="11"/>
  <c r="AD26" i="11"/>
  <c r="AD38" i="11"/>
  <c r="AD28" i="11"/>
  <c r="AD48" i="11"/>
  <c r="AD55" i="11"/>
  <c r="AD27" i="11"/>
  <c r="AD17" i="11"/>
  <c r="AD37" i="11"/>
  <c r="AD40" i="11"/>
  <c r="AD13" i="11"/>
  <c r="AD49" i="11"/>
  <c r="AD12" i="11"/>
  <c r="AD8" i="11"/>
  <c r="AD52" i="11"/>
  <c r="AD7" i="11"/>
  <c r="AD24" i="11"/>
  <c r="AD43" i="11"/>
  <c r="AD32" i="11"/>
  <c r="AD35" i="11"/>
  <c r="AD29" i="11"/>
  <c r="AD42" i="11"/>
  <c r="AD54" i="11"/>
  <c r="AD23" i="11"/>
  <c r="AD44" i="11"/>
  <c r="T70" i="11"/>
  <c r="T73" i="11"/>
  <c r="W73" i="11"/>
  <c r="AI23" i="16"/>
  <c r="AE13" i="11"/>
  <c r="AE29" i="11"/>
  <c r="AE14" i="11"/>
  <c r="AE10" i="11"/>
  <c r="AE12" i="11"/>
  <c r="AE11" i="11"/>
  <c r="AE53" i="11"/>
  <c r="AE32" i="11"/>
  <c r="AE9" i="11"/>
  <c r="AE48" i="11"/>
  <c r="AE22" i="11"/>
  <c r="AE31" i="11"/>
  <c r="AE25" i="11"/>
  <c r="AE16" i="11"/>
  <c r="AE33" i="11"/>
  <c r="AE35" i="11"/>
  <c r="AE40" i="11"/>
  <c r="AE51" i="11"/>
  <c r="AE34" i="11"/>
  <c r="AE20" i="11"/>
  <c r="AE21" i="11"/>
  <c r="AE41" i="11"/>
  <c r="AE27" i="11"/>
  <c r="AE49" i="11"/>
  <c r="AE19" i="11"/>
  <c r="AE15" i="11"/>
  <c r="AE30" i="11"/>
  <c r="AE28" i="11"/>
  <c r="AE37" i="11"/>
  <c r="AE42" i="11"/>
  <c r="AE54" i="11"/>
  <c r="AE17" i="11"/>
  <c r="AE44" i="11"/>
  <c r="AE23" i="11"/>
  <c r="AE46" i="11"/>
  <c r="AE50" i="11"/>
  <c r="AE39" i="11"/>
  <c r="AE45" i="11"/>
  <c r="AE24" i="11"/>
  <c r="AE57" i="11"/>
  <c r="AE43" i="11"/>
  <c r="AE55" i="11"/>
  <c r="AE7" i="11"/>
  <c r="AE36" i="11"/>
  <c r="AE38" i="11"/>
  <c r="AE52" i="11"/>
  <c r="AE47" i="11"/>
  <c r="AE26" i="11"/>
  <c r="AE56" i="11"/>
  <c r="AE8" i="11"/>
  <c r="AE18" i="11"/>
  <c r="U70" i="11"/>
  <c r="X17" i="12"/>
  <c r="X17" i="16" s="1"/>
  <c r="X43" i="12"/>
  <c r="X43" i="16" s="1"/>
  <c r="X46" i="12"/>
  <c r="X46" i="16" s="1"/>
  <c r="X11" i="12"/>
  <c r="X11" i="16" s="1"/>
  <c r="X35" i="12"/>
  <c r="X35" i="16" s="1"/>
  <c r="X44" i="12"/>
  <c r="X44" i="16" s="1"/>
  <c r="X24" i="12"/>
  <c r="X24" i="16" s="1"/>
  <c r="X25" i="12"/>
  <c r="X37" i="12"/>
  <c r="X37" i="16" s="1"/>
  <c r="X34" i="12"/>
  <c r="X34" i="16" s="1"/>
  <c r="X49" i="12"/>
  <c r="X49" i="16" s="1"/>
  <c r="X40" i="12"/>
  <c r="X40" i="16" s="1"/>
  <c r="X28" i="12"/>
  <c r="X28" i="16" s="1"/>
  <c r="X29" i="12"/>
  <c r="X29" i="16" s="1"/>
  <c r="X22" i="12"/>
  <c r="X22" i="16" s="1"/>
  <c r="X45" i="12"/>
  <c r="X45" i="16" s="1"/>
  <c r="X8" i="12"/>
  <c r="X8" i="16" s="1"/>
  <c r="X32" i="12"/>
  <c r="X32" i="16" s="1"/>
  <c r="X52" i="12"/>
  <c r="X52" i="16" s="1"/>
  <c r="X10" i="12"/>
  <c r="X10" i="16" s="1"/>
  <c r="X27" i="12"/>
  <c r="X27" i="16" s="1"/>
  <c r="X12" i="12"/>
  <c r="X12" i="16" s="1"/>
  <c r="X36" i="12"/>
  <c r="X36" i="16" s="1"/>
  <c r="X7" i="12"/>
  <c r="X19" i="12"/>
  <c r="X19" i="16" s="1"/>
  <c r="X53" i="12"/>
  <c r="X53" i="16" s="1"/>
  <c r="X16" i="12"/>
  <c r="X16" i="16" s="1"/>
  <c r="X39" i="12"/>
  <c r="X39" i="16" s="1"/>
  <c r="X50" i="12"/>
  <c r="X50" i="16" s="1"/>
  <c r="X23" i="12"/>
  <c r="X15" i="12"/>
  <c r="X15" i="16" s="1"/>
  <c r="X20" i="12"/>
  <c r="X20" i="16" s="1"/>
  <c r="X31" i="12"/>
  <c r="X31" i="16" s="1"/>
  <c r="X54" i="12"/>
  <c r="X54" i="16" s="1"/>
  <c r="X30" i="12"/>
  <c r="X30" i="16" s="1"/>
  <c r="X33" i="12"/>
  <c r="X33" i="16" s="1"/>
  <c r="X13" i="12"/>
  <c r="X13" i="16" s="1"/>
  <c r="X47" i="12"/>
  <c r="X47" i="16" s="1"/>
  <c r="X18" i="12"/>
  <c r="X18" i="16" s="1"/>
  <c r="X48" i="12"/>
  <c r="X48" i="16" s="1"/>
  <c r="X41" i="12"/>
  <c r="X41" i="16" s="1"/>
  <c r="X9" i="12"/>
  <c r="X9" i="16" s="1"/>
  <c r="X51" i="12"/>
  <c r="X73" i="12" s="1"/>
  <c r="X14" i="12"/>
  <c r="X14" i="16" s="1"/>
  <c r="X38" i="12"/>
  <c r="X38" i="16" s="1"/>
  <c r="X42" i="12"/>
  <c r="X42" i="16" s="1"/>
  <c r="X21" i="12"/>
  <c r="X21" i="16" s="1"/>
  <c r="X55" i="12"/>
  <c r="X55" i="16" s="1"/>
  <c r="X57" i="12"/>
  <c r="X57" i="16" s="1"/>
  <c r="X26" i="12"/>
  <c r="X26" i="16" s="1"/>
  <c r="X56" i="12"/>
  <c r="X56" i="16" s="1"/>
  <c r="AF77" i="21"/>
  <c r="S70" i="11"/>
  <c r="F68" i="13"/>
  <c r="F67" i="13"/>
  <c r="F66" i="13"/>
  <c r="W65" i="11"/>
  <c r="W68" i="11"/>
  <c r="AI76" i="11"/>
  <c r="AI77" i="11" s="1"/>
  <c r="AE76" i="21"/>
  <c r="AE77" i="21" s="1"/>
  <c r="L17" i="1"/>
  <c r="L25" i="1" s="1"/>
  <c r="S57" i="12"/>
  <c r="S57" i="16" s="1"/>
  <c r="S41" i="12"/>
  <c r="S41" i="16" s="1"/>
  <c r="S22" i="12"/>
  <c r="S22" i="16" s="1"/>
  <c r="S29" i="12"/>
  <c r="S29" i="16" s="1"/>
  <c r="S25" i="12"/>
  <c r="S18" i="12"/>
  <c r="S18" i="16" s="1"/>
  <c r="S11" i="12"/>
  <c r="S11" i="16" s="1"/>
  <c r="S49" i="12"/>
  <c r="S49" i="16" s="1"/>
  <c r="S39" i="12"/>
  <c r="S39" i="16" s="1"/>
  <c r="S23" i="12"/>
  <c r="S23" i="16" s="1"/>
  <c r="S35" i="12"/>
  <c r="S35" i="16" s="1"/>
  <c r="S52" i="12"/>
  <c r="S52" i="16" s="1"/>
  <c r="S31" i="12"/>
  <c r="S31" i="16" s="1"/>
  <c r="S28" i="12"/>
  <c r="S28" i="16" s="1"/>
  <c r="S30" i="12"/>
  <c r="S30" i="16" s="1"/>
  <c r="S40" i="12"/>
  <c r="S40" i="16" s="1"/>
  <c r="S42" i="12"/>
  <c r="S42" i="16" s="1"/>
  <c r="S37" i="12"/>
  <c r="S37" i="16" s="1"/>
  <c r="S24" i="12"/>
  <c r="S24" i="16" s="1"/>
  <c r="S44" i="12"/>
  <c r="S44" i="16" s="1"/>
  <c r="S51" i="12"/>
  <c r="S73" i="12" s="1"/>
  <c r="S21" i="12"/>
  <c r="S21" i="16" s="1"/>
  <c r="S9" i="12"/>
  <c r="S9" i="16" s="1"/>
  <c r="S46" i="12"/>
  <c r="S46" i="16" s="1"/>
  <c r="S13" i="12"/>
  <c r="S13" i="16" s="1"/>
  <c r="S15" i="12"/>
  <c r="S15" i="16" s="1"/>
  <c r="S8" i="12"/>
  <c r="S8" i="16" s="1"/>
  <c r="S34" i="12"/>
  <c r="S34" i="16" s="1"/>
  <c r="S17" i="12"/>
  <c r="S17" i="16" s="1"/>
  <c r="S12" i="12"/>
  <c r="S12" i="16" s="1"/>
  <c r="S54" i="12"/>
  <c r="S54" i="16" s="1"/>
  <c r="S48" i="12"/>
  <c r="S48" i="16" s="1"/>
  <c r="S32" i="12"/>
  <c r="S32" i="16" s="1"/>
  <c r="S36" i="12"/>
  <c r="S36" i="16" s="1"/>
  <c r="S38" i="12"/>
  <c r="S38" i="16" s="1"/>
  <c r="S53" i="12"/>
  <c r="S53" i="16" s="1"/>
  <c r="S7" i="12"/>
  <c r="S56" i="12"/>
  <c r="S56" i="16" s="1"/>
  <c r="S33" i="12"/>
  <c r="S33" i="16" s="1"/>
  <c r="S20" i="12"/>
  <c r="S20" i="16" s="1"/>
  <c r="S26" i="12"/>
  <c r="S26" i="16" s="1"/>
  <c r="S45" i="12"/>
  <c r="S45" i="16" s="1"/>
  <c r="S27" i="12"/>
  <c r="S27" i="16" s="1"/>
  <c r="S16" i="12"/>
  <c r="S16" i="16" s="1"/>
  <c r="S10" i="12"/>
  <c r="S10" i="16" s="1"/>
  <c r="S55" i="12"/>
  <c r="S55" i="16" s="1"/>
  <c r="S50" i="12"/>
  <c r="S50" i="16" s="1"/>
  <c r="S47" i="12"/>
  <c r="S47" i="16" s="1"/>
  <c r="S14" i="12"/>
  <c r="S14" i="16" s="1"/>
  <c r="S19" i="12"/>
  <c r="S19" i="16" s="1"/>
  <c r="S43" i="12"/>
  <c r="AF21" i="11"/>
  <c r="AF30" i="11"/>
  <c r="AF31" i="11"/>
  <c r="AF36" i="11"/>
  <c r="AF50" i="11"/>
  <c r="AF46" i="11"/>
  <c r="AF39" i="11"/>
  <c r="AF13" i="11"/>
  <c r="AF19" i="11"/>
  <c r="AF16" i="11"/>
  <c r="AF23" i="11"/>
  <c r="AF40" i="11"/>
  <c r="AF7" i="11"/>
  <c r="AF47" i="11"/>
  <c r="AF37" i="11"/>
  <c r="AF11" i="11"/>
  <c r="AF8" i="11"/>
  <c r="AF49" i="11"/>
  <c r="AF54" i="11"/>
  <c r="AF32" i="11"/>
  <c r="AF33" i="11"/>
  <c r="AF20" i="11"/>
  <c r="AF48" i="11"/>
  <c r="AF57" i="11"/>
  <c r="AF15" i="11"/>
  <c r="AF41" i="11"/>
  <c r="AF22" i="11"/>
  <c r="AF26" i="11"/>
  <c r="AF14" i="11"/>
  <c r="AF55" i="11"/>
  <c r="AF42" i="11"/>
  <c r="AF12" i="11"/>
  <c r="AF43" i="11"/>
  <c r="AF38" i="11"/>
  <c r="AF24" i="11"/>
  <c r="AF10" i="11"/>
  <c r="AF34" i="11"/>
  <c r="AF52" i="11"/>
  <c r="AF51" i="11"/>
  <c r="AF35" i="11"/>
  <c r="AF45" i="11"/>
  <c r="AF28" i="11"/>
  <c r="AF29" i="11"/>
  <c r="AF18" i="11"/>
  <c r="AF53" i="11"/>
  <c r="AF44" i="11"/>
  <c r="AF27" i="11"/>
  <c r="AF9" i="11"/>
  <c r="AF17" i="11"/>
  <c r="AF56" i="11"/>
  <c r="AF25" i="11"/>
  <c r="V65" i="11"/>
  <c r="V68" i="11"/>
  <c r="V70" i="11"/>
  <c r="U69" i="11"/>
  <c r="U65" i="11"/>
  <c r="U68" i="11"/>
  <c r="X69" i="11"/>
  <c r="AC22" i="11"/>
  <c r="AC20" i="11"/>
  <c r="AC46" i="11"/>
  <c r="AC45" i="11"/>
  <c r="AC9" i="11"/>
  <c r="AC7" i="11"/>
  <c r="AC8" i="11"/>
  <c r="AC57" i="11"/>
  <c r="AC42" i="11"/>
  <c r="AC44" i="11"/>
  <c r="AC27" i="11"/>
  <c r="AC26" i="11"/>
  <c r="AC37" i="11"/>
  <c r="AC36" i="11"/>
  <c r="AC35" i="11"/>
  <c r="AC21" i="11"/>
  <c r="AC25" i="11"/>
  <c r="AC29" i="11"/>
  <c r="AC33" i="11"/>
  <c r="AC15" i="11"/>
  <c r="AC16" i="11"/>
  <c r="AC50" i="11"/>
  <c r="AC14" i="11"/>
  <c r="AC13" i="11"/>
  <c r="AC34" i="11"/>
  <c r="AC24" i="11"/>
  <c r="AC23" i="11"/>
  <c r="AC30" i="11"/>
  <c r="AC28" i="11"/>
  <c r="AC17" i="11"/>
  <c r="AC47" i="11"/>
  <c r="AC39" i="11"/>
  <c r="AC41" i="11"/>
  <c r="AC48" i="11"/>
  <c r="AC19" i="11"/>
  <c r="AC54" i="11"/>
  <c r="AC51" i="11"/>
  <c r="AC53" i="11"/>
  <c r="AC55" i="11"/>
  <c r="AC11" i="11"/>
  <c r="AC18" i="11"/>
  <c r="AC32" i="11"/>
  <c r="AC40" i="11"/>
  <c r="AC38" i="11"/>
  <c r="AC49" i="11"/>
  <c r="AC56" i="11"/>
  <c r="AC12" i="11"/>
  <c r="AC43" i="11"/>
  <c r="AC52" i="11"/>
  <c r="AC31" i="11"/>
  <c r="AC10" i="11"/>
  <c r="T69" i="11"/>
  <c r="T65" i="11"/>
  <c r="T68" i="11"/>
  <c r="W72" i="11"/>
  <c r="U20" i="12"/>
  <c r="U20" i="16" s="1"/>
  <c r="U38" i="12"/>
  <c r="U38" i="16" s="1"/>
  <c r="U49" i="12"/>
  <c r="U49" i="16" s="1"/>
  <c r="U14" i="12"/>
  <c r="U14" i="16" s="1"/>
  <c r="U32" i="12"/>
  <c r="U32" i="16" s="1"/>
  <c r="U43" i="12"/>
  <c r="U43" i="16" s="1"/>
  <c r="U8" i="12"/>
  <c r="U8" i="16" s="1"/>
  <c r="U25" i="12"/>
  <c r="U25" i="16" s="1"/>
  <c r="U37" i="12"/>
  <c r="U37" i="16" s="1"/>
  <c r="U52" i="12"/>
  <c r="U52" i="16" s="1"/>
  <c r="U19" i="12"/>
  <c r="U19" i="16" s="1"/>
  <c r="U50" i="12"/>
  <c r="U50" i="16" s="1"/>
  <c r="U27" i="12"/>
  <c r="U27" i="16" s="1"/>
  <c r="U9" i="12"/>
  <c r="U9" i="16" s="1"/>
  <c r="U29" i="12"/>
  <c r="U29" i="16" s="1"/>
  <c r="U56" i="12"/>
  <c r="U56" i="16" s="1"/>
  <c r="U40" i="12"/>
  <c r="U40" i="16" s="1"/>
  <c r="U39" i="12"/>
  <c r="U39" i="16" s="1"/>
  <c r="U11" i="12"/>
  <c r="U11" i="16" s="1"/>
  <c r="U45" i="12"/>
  <c r="U45" i="16" s="1"/>
  <c r="U18" i="12"/>
  <c r="U18" i="16" s="1"/>
  <c r="U42" i="12"/>
  <c r="U42" i="16" s="1"/>
  <c r="U31" i="12"/>
  <c r="U31" i="16" s="1"/>
  <c r="U13" i="12"/>
  <c r="U13" i="16" s="1"/>
  <c r="U41" i="12"/>
  <c r="U41" i="16" s="1"/>
  <c r="U22" i="12"/>
  <c r="U22" i="16" s="1"/>
  <c r="U46" i="12"/>
  <c r="U46" i="16" s="1"/>
  <c r="U35" i="12"/>
  <c r="U35" i="16" s="1"/>
  <c r="U34" i="12"/>
  <c r="U34" i="16" s="1"/>
  <c r="U53" i="12"/>
  <c r="U53" i="16" s="1"/>
  <c r="U26" i="12"/>
  <c r="U26" i="16" s="1"/>
  <c r="U7" i="12"/>
  <c r="U30" i="12"/>
  <c r="U30" i="16" s="1"/>
  <c r="U57" i="12"/>
  <c r="U57" i="16" s="1"/>
  <c r="U17" i="12"/>
  <c r="U17" i="16" s="1"/>
  <c r="U33" i="12"/>
  <c r="U33" i="16" s="1"/>
  <c r="U16" i="12"/>
  <c r="U16" i="16" s="1"/>
  <c r="U23" i="12"/>
  <c r="U23" i="16" s="1"/>
  <c r="U15" i="12"/>
  <c r="U15" i="16" s="1"/>
  <c r="U28" i="12"/>
  <c r="U28" i="16" s="1"/>
  <c r="U47" i="12"/>
  <c r="U47" i="16" s="1"/>
  <c r="U12" i="12"/>
  <c r="U12" i="16" s="1"/>
  <c r="U44" i="12"/>
  <c r="U44" i="16" s="1"/>
  <c r="U54" i="12"/>
  <c r="U54" i="16" s="1"/>
  <c r="U21" i="12"/>
  <c r="U21" i="16" s="1"/>
  <c r="U51" i="12"/>
  <c r="U73" i="12" s="1"/>
  <c r="U24" i="12"/>
  <c r="U24" i="16" s="1"/>
  <c r="U48" i="12"/>
  <c r="U48" i="16" s="1"/>
  <c r="U10" i="12"/>
  <c r="U10" i="16" s="1"/>
  <c r="U36" i="12"/>
  <c r="U36" i="16" s="1"/>
  <c r="U55" i="12"/>
  <c r="U55" i="16" s="1"/>
  <c r="AG53" i="11"/>
  <c r="AG7" i="11"/>
  <c r="AG33" i="11"/>
  <c r="AG36" i="11"/>
  <c r="AG10" i="11"/>
  <c r="AG35" i="11"/>
  <c r="AG56" i="11"/>
  <c r="AG31" i="11"/>
  <c r="AG20" i="11"/>
  <c r="AG52" i="11"/>
  <c r="AG17" i="11"/>
  <c r="AG49" i="11"/>
  <c r="AG26" i="11"/>
  <c r="AG19" i="11"/>
  <c r="AG51" i="11"/>
  <c r="AG48" i="11"/>
  <c r="AG8" i="11"/>
  <c r="AG43" i="11"/>
  <c r="AG13" i="11"/>
  <c r="AG50" i="11"/>
  <c r="AG29" i="11"/>
  <c r="AG24" i="11"/>
  <c r="AG32" i="11"/>
  <c r="AG22" i="11"/>
  <c r="AG30" i="11"/>
  <c r="AG25" i="11"/>
  <c r="AG9" i="11"/>
  <c r="AG40" i="11"/>
  <c r="AG28" i="11"/>
  <c r="AG45" i="11"/>
  <c r="AG46" i="11"/>
  <c r="AG41" i="11"/>
  <c r="AG18" i="11"/>
  <c r="AG44" i="11"/>
  <c r="AG55" i="11"/>
  <c r="AG47" i="11"/>
  <c r="AG14" i="11"/>
  <c r="AG12" i="11"/>
  <c r="AG11" i="11"/>
  <c r="AG38" i="11"/>
  <c r="AG34" i="11"/>
  <c r="AG42" i="11"/>
  <c r="AG54" i="11"/>
  <c r="AG39" i="11"/>
  <c r="AG21" i="11"/>
  <c r="AG16" i="11"/>
  <c r="AG57" i="11"/>
  <c r="AG37" i="11"/>
  <c r="AG15" i="11"/>
  <c r="AG23" i="11"/>
  <c r="AG27" i="11"/>
  <c r="V69" i="11"/>
  <c r="U72" i="11"/>
  <c r="V10" i="12"/>
  <c r="V10" i="16" s="1"/>
  <c r="V28" i="12"/>
  <c r="V28" i="16" s="1"/>
  <c r="V53" i="12"/>
  <c r="V53" i="16" s="1"/>
  <c r="V23" i="12"/>
  <c r="V37" i="12"/>
  <c r="V37" i="16" s="1"/>
  <c r="V34" i="12"/>
  <c r="V34" i="16" s="1"/>
  <c r="V17" i="12"/>
  <c r="V17" i="16" s="1"/>
  <c r="V31" i="12"/>
  <c r="V31" i="16" s="1"/>
  <c r="V54" i="12"/>
  <c r="V54" i="16" s="1"/>
  <c r="V11" i="12"/>
  <c r="V11" i="16" s="1"/>
  <c r="V40" i="12"/>
  <c r="V40" i="16" s="1"/>
  <c r="V16" i="12"/>
  <c r="V16" i="16" s="1"/>
  <c r="V45" i="12"/>
  <c r="V45" i="16" s="1"/>
  <c r="V18" i="12"/>
  <c r="V18" i="16" s="1"/>
  <c r="V50" i="12"/>
  <c r="V50" i="16" s="1"/>
  <c r="V15" i="12"/>
  <c r="V15" i="16" s="1"/>
  <c r="V32" i="12"/>
  <c r="V32" i="16" s="1"/>
  <c r="V41" i="12"/>
  <c r="V41" i="16" s="1"/>
  <c r="V22" i="12"/>
  <c r="V22" i="16" s="1"/>
  <c r="V38" i="12"/>
  <c r="V38" i="16" s="1"/>
  <c r="V48" i="12"/>
  <c r="V48" i="16" s="1"/>
  <c r="V56" i="12"/>
  <c r="V56" i="16" s="1"/>
  <c r="V27" i="12"/>
  <c r="V27" i="16" s="1"/>
  <c r="V30" i="12"/>
  <c r="V30" i="16" s="1"/>
  <c r="V12" i="12"/>
  <c r="V12" i="16" s="1"/>
  <c r="V44" i="12"/>
  <c r="V44" i="16" s="1"/>
  <c r="V9" i="12"/>
  <c r="V9" i="16" s="1"/>
  <c r="V39" i="12"/>
  <c r="V39" i="16" s="1"/>
  <c r="V43" i="12"/>
  <c r="V43" i="16" s="1"/>
  <c r="V51" i="12"/>
  <c r="V73" i="12" s="1"/>
  <c r="V7" i="12"/>
  <c r="V13" i="12"/>
  <c r="V13" i="16" s="1"/>
  <c r="V35" i="12"/>
  <c r="V35" i="16" s="1"/>
  <c r="V47" i="12"/>
  <c r="V47" i="16" s="1"/>
  <c r="V20" i="12"/>
  <c r="V20" i="16" s="1"/>
  <c r="V52" i="12"/>
  <c r="V52" i="16" s="1"/>
  <c r="V25" i="12"/>
  <c r="V36" i="12"/>
  <c r="V36" i="16" s="1"/>
  <c r="V49" i="12"/>
  <c r="V49" i="16" s="1"/>
  <c r="V19" i="12"/>
  <c r="V19" i="16" s="1"/>
  <c r="V8" i="12"/>
  <c r="V8" i="16" s="1"/>
  <c r="V21" i="12"/>
  <c r="V21" i="16" s="1"/>
  <c r="V42" i="12"/>
  <c r="V42" i="16" s="1"/>
  <c r="V55" i="12"/>
  <c r="V55" i="16" s="1"/>
  <c r="V29" i="12"/>
  <c r="V29" i="16" s="1"/>
  <c r="V57" i="12"/>
  <c r="V57" i="16" s="1"/>
  <c r="V14" i="12"/>
  <c r="V14" i="16" s="1"/>
  <c r="V46" i="12"/>
  <c r="V46" i="16" s="1"/>
  <c r="V24" i="12"/>
  <c r="V24" i="16" s="1"/>
  <c r="V33" i="12"/>
  <c r="V33" i="16" s="1"/>
  <c r="V26" i="12"/>
  <c r="V26" i="16" s="1"/>
  <c r="S69" i="11"/>
  <c r="Y76" i="11" l="1"/>
  <c r="Y77" i="11" s="1"/>
  <c r="Z69" i="12"/>
  <c r="T51" i="16"/>
  <c r="T73" i="16" s="1"/>
  <c r="AJ69" i="16"/>
  <c r="AI51" i="16"/>
  <c r="AI73" i="16" s="1"/>
  <c r="AA70" i="16"/>
  <c r="AI69" i="12"/>
  <c r="N10" i="20"/>
  <c r="AJ76" i="11"/>
  <c r="AJ77" i="11" s="1"/>
  <c r="Z69" i="16"/>
  <c r="Z70" i="12"/>
  <c r="AA68" i="12"/>
  <c r="Y70" i="16"/>
  <c r="J51" i="1"/>
  <c r="D120" i="1" s="1"/>
  <c r="AI43" i="16"/>
  <c r="AI69" i="16" s="1"/>
  <c r="Z76" i="11"/>
  <c r="Z77" i="11" s="1"/>
  <c r="AA70" i="12"/>
  <c r="Y69" i="16"/>
  <c r="Z65" i="12"/>
  <c r="Y69" i="12"/>
  <c r="AA68" i="16"/>
  <c r="AH69" i="12"/>
  <c r="Z70" i="16"/>
  <c r="AA69" i="12"/>
  <c r="AJ51" i="16"/>
  <c r="AJ73" i="16" s="1"/>
  <c r="Y51" i="16"/>
  <c r="Y73" i="16" s="1"/>
  <c r="AA69" i="16"/>
  <c r="AA72" i="12"/>
  <c r="AJ69" i="12"/>
  <c r="Z72" i="16"/>
  <c r="Y68" i="12"/>
  <c r="Z72" i="12"/>
  <c r="Z68" i="12"/>
  <c r="AH68" i="16"/>
  <c r="AH51" i="16"/>
  <c r="AH73" i="16" s="1"/>
  <c r="M51" i="1"/>
  <c r="G120" i="1" s="1"/>
  <c r="AH72" i="16"/>
  <c r="AH76" i="11"/>
  <c r="AH77" i="11" s="1"/>
  <c r="AA73" i="12"/>
  <c r="AA51" i="16"/>
  <c r="AA73" i="16" s="1"/>
  <c r="Z51" i="16"/>
  <c r="Z73" i="16" s="1"/>
  <c r="AH70" i="16"/>
  <c r="Y72" i="12"/>
  <c r="X69" i="16"/>
  <c r="AH68" i="12"/>
  <c r="AI72" i="12"/>
  <c r="Y65" i="12"/>
  <c r="AJ70" i="16"/>
  <c r="AJ72" i="16"/>
  <c r="U72" i="16"/>
  <c r="AA65" i="12"/>
  <c r="Y70" i="12"/>
  <c r="AI70" i="12"/>
  <c r="AJ65" i="12"/>
  <c r="AA72" i="16"/>
  <c r="AF72" i="11"/>
  <c r="S69" i="12"/>
  <c r="AI68" i="12"/>
  <c r="AI72" i="16"/>
  <c r="Q10" i="20"/>
  <c r="Y72" i="16"/>
  <c r="AI70" i="16"/>
  <c r="AJ72" i="12"/>
  <c r="AH65" i="12"/>
  <c r="U70" i="16"/>
  <c r="U69" i="16"/>
  <c r="AH69" i="16"/>
  <c r="V76" i="11"/>
  <c r="V77" i="11" s="1"/>
  <c r="AE69" i="11"/>
  <c r="AE44" i="12"/>
  <c r="AE44" i="16" s="1"/>
  <c r="AI65" i="12"/>
  <c r="U51" i="16"/>
  <c r="U73" i="16" s="1"/>
  <c r="AH72" i="12"/>
  <c r="T69" i="12"/>
  <c r="AJ68" i="12"/>
  <c r="AC69" i="11"/>
  <c r="AD54" i="12"/>
  <c r="AD54" i="16" s="1"/>
  <c r="AH70" i="12"/>
  <c r="AJ70" i="12"/>
  <c r="AD69" i="11"/>
  <c r="V70" i="12"/>
  <c r="Z68" i="16"/>
  <c r="AG73" i="11"/>
  <c r="T68" i="16"/>
  <c r="AC68" i="11"/>
  <c r="AC65" i="11"/>
  <c r="AF69" i="11"/>
  <c r="AF65" i="11"/>
  <c r="AF68" i="11"/>
  <c r="S68" i="12"/>
  <c r="S65" i="12"/>
  <c r="S72" i="12"/>
  <c r="W76" i="11"/>
  <c r="W77" i="11" s="1"/>
  <c r="AE68" i="11"/>
  <c r="AE65" i="11"/>
  <c r="S51" i="16"/>
  <c r="S73" i="16" s="1"/>
  <c r="AG9" i="12"/>
  <c r="AG9" i="16" s="1"/>
  <c r="AG18" i="12"/>
  <c r="AG18" i="16" s="1"/>
  <c r="AG33" i="12"/>
  <c r="AG33" i="16" s="1"/>
  <c r="AG17" i="12"/>
  <c r="AG17" i="16" s="1"/>
  <c r="AG31" i="12"/>
  <c r="AG31" i="16" s="1"/>
  <c r="AG55" i="12"/>
  <c r="AG55" i="16" s="1"/>
  <c r="AG12" i="12"/>
  <c r="AG12" i="16" s="1"/>
  <c r="AG45" i="12"/>
  <c r="AG45" i="16" s="1"/>
  <c r="AG46" i="12"/>
  <c r="AG46" i="16" s="1"/>
  <c r="AG23" i="12"/>
  <c r="AG38" i="12"/>
  <c r="AG38" i="16" s="1"/>
  <c r="AG53" i="12"/>
  <c r="AG53" i="16" s="1"/>
  <c r="AG24" i="12"/>
  <c r="AG24" i="16" s="1"/>
  <c r="AG40" i="12"/>
  <c r="AG40" i="16" s="1"/>
  <c r="AG48" i="12"/>
  <c r="AG48" i="16" s="1"/>
  <c r="AG29" i="12"/>
  <c r="AG29" i="16" s="1"/>
  <c r="AG27" i="12"/>
  <c r="AG27" i="16" s="1"/>
  <c r="AG10" i="12"/>
  <c r="AG10" i="16" s="1"/>
  <c r="AG30" i="12"/>
  <c r="AG30" i="16" s="1"/>
  <c r="AG15" i="12"/>
  <c r="AG15" i="16" s="1"/>
  <c r="AG21" i="12"/>
  <c r="AG21" i="16" s="1"/>
  <c r="AG41" i="12"/>
  <c r="AG41" i="16" s="1"/>
  <c r="AG51" i="12"/>
  <c r="AG73" i="12" s="1"/>
  <c r="AG44" i="12"/>
  <c r="AG44" i="16" s="1"/>
  <c r="AG13" i="12"/>
  <c r="AG13" i="16" s="1"/>
  <c r="AG52" i="12"/>
  <c r="AG52" i="16" s="1"/>
  <c r="AG56" i="12"/>
  <c r="AG56" i="16" s="1"/>
  <c r="AG42" i="12"/>
  <c r="AG42" i="16" s="1"/>
  <c r="AG16" i="12"/>
  <c r="AG16" i="16" s="1"/>
  <c r="AG22" i="12"/>
  <c r="AG22" i="16" s="1"/>
  <c r="AG43" i="12"/>
  <c r="AG8" i="12"/>
  <c r="AG8" i="16" s="1"/>
  <c r="AG57" i="12"/>
  <c r="AG57" i="16" s="1"/>
  <c r="AG26" i="12"/>
  <c r="AG26" i="16" s="1"/>
  <c r="AG25" i="12"/>
  <c r="AG35" i="12"/>
  <c r="AG35" i="16" s="1"/>
  <c r="AG34" i="12"/>
  <c r="AG34" i="16" s="1"/>
  <c r="AG28" i="12"/>
  <c r="AG28" i="16" s="1"/>
  <c r="AG19" i="12"/>
  <c r="AG19" i="16" s="1"/>
  <c r="AG36" i="12"/>
  <c r="AG36" i="16" s="1"/>
  <c r="AG37" i="12"/>
  <c r="AG37" i="16" s="1"/>
  <c r="AG39" i="12"/>
  <c r="AG39" i="16" s="1"/>
  <c r="AG11" i="12"/>
  <c r="AG11" i="16" s="1"/>
  <c r="AG14" i="12"/>
  <c r="AG14" i="16" s="1"/>
  <c r="AG50" i="12"/>
  <c r="AG50" i="16" s="1"/>
  <c r="AG20" i="12"/>
  <c r="AG20" i="16" s="1"/>
  <c r="AG49" i="12"/>
  <c r="AG49" i="16" s="1"/>
  <c r="AG7" i="12"/>
  <c r="AG47" i="12"/>
  <c r="AG47" i="16" s="1"/>
  <c r="AG54" i="12"/>
  <c r="AG54" i="16" s="1"/>
  <c r="AG32" i="12"/>
  <c r="AG32" i="16" s="1"/>
  <c r="T23" i="16"/>
  <c r="T70" i="16" s="1"/>
  <c r="T70" i="12"/>
  <c r="AB69" i="11"/>
  <c r="AB72" i="11"/>
  <c r="S43" i="16"/>
  <c r="S69" i="16" s="1"/>
  <c r="V72" i="12"/>
  <c r="V69" i="12"/>
  <c r="AG70" i="11"/>
  <c r="AG72" i="11"/>
  <c r="AG69" i="11"/>
  <c r="AG68" i="11"/>
  <c r="AG65" i="11"/>
  <c r="Y68" i="16"/>
  <c r="U7" i="16"/>
  <c r="U68" i="12"/>
  <c r="U65" i="12"/>
  <c r="U72" i="12"/>
  <c r="W72" i="16"/>
  <c r="T76" i="11"/>
  <c r="T77" i="11" s="1"/>
  <c r="AC73" i="11"/>
  <c r="AC72" i="11"/>
  <c r="AE13" i="12"/>
  <c r="AE13" i="16" s="1"/>
  <c r="AB31" i="12"/>
  <c r="AB31" i="16" s="1"/>
  <c r="AB14" i="12"/>
  <c r="AB14" i="16" s="1"/>
  <c r="AB19" i="12"/>
  <c r="AB19" i="16" s="1"/>
  <c r="AB33" i="12"/>
  <c r="AB33" i="16" s="1"/>
  <c r="AB41" i="12"/>
  <c r="AB41" i="16" s="1"/>
  <c r="AB48" i="12"/>
  <c r="AB48" i="16" s="1"/>
  <c r="AB35" i="12"/>
  <c r="AB35" i="16" s="1"/>
  <c r="AB10" i="12"/>
  <c r="AB10" i="16" s="1"/>
  <c r="AB20" i="12"/>
  <c r="AB20" i="16" s="1"/>
  <c r="AB56" i="12"/>
  <c r="AB56" i="16" s="1"/>
  <c r="AB8" i="12"/>
  <c r="AB8" i="16" s="1"/>
  <c r="AB17" i="12"/>
  <c r="AB17" i="16" s="1"/>
  <c r="AB21" i="12"/>
  <c r="AB21" i="16" s="1"/>
  <c r="AB18" i="12"/>
  <c r="AB18" i="16" s="1"/>
  <c r="AB25" i="12"/>
  <c r="AB24" i="12"/>
  <c r="AB24" i="16" s="1"/>
  <c r="AB28" i="12"/>
  <c r="AB28" i="16" s="1"/>
  <c r="AB44" i="12"/>
  <c r="AB44" i="16" s="1"/>
  <c r="AB9" i="12"/>
  <c r="AB9" i="16" s="1"/>
  <c r="AB26" i="12"/>
  <c r="AB26" i="16" s="1"/>
  <c r="AB57" i="12"/>
  <c r="AB57" i="16" s="1"/>
  <c r="AB15" i="12"/>
  <c r="AB15" i="16" s="1"/>
  <c r="AB54" i="12"/>
  <c r="AB54" i="16" s="1"/>
  <c r="AB52" i="12"/>
  <c r="AB52" i="16" s="1"/>
  <c r="AB40" i="12"/>
  <c r="AB40" i="16" s="1"/>
  <c r="AB16" i="12"/>
  <c r="AB16" i="16" s="1"/>
  <c r="AB32" i="12"/>
  <c r="AB32" i="16" s="1"/>
  <c r="AB47" i="12"/>
  <c r="AB47" i="16" s="1"/>
  <c r="AB43" i="12"/>
  <c r="AB43" i="16" s="1"/>
  <c r="AB27" i="12"/>
  <c r="AB27" i="16" s="1"/>
  <c r="AB55" i="12"/>
  <c r="AB55" i="16" s="1"/>
  <c r="AB11" i="12"/>
  <c r="AB11" i="16" s="1"/>
  <c r="AB23" i="12"/>
  <c r="AB23" i="16" s="1"/>
  <c r="AB22" i="12"/>
  <c r="AB22" i="16" s="1"/>
  <c r="AB30" i="12"/>
  <c r="AB30" i="16" s="1"/>
  <c r="AB46" i="12"/>
  <c r="AB46" i="16" s="1"/>
  <c r="AB7" i="12"/>
  <c r="AB50" i="12"/>
  <c r="AB50" i="16" s="1"/>
  <c r="AB42" i="12"/>
  <c r="AB42" i="16" s="1"/>
  <c r="AB49" i="12"/>
  <c r="AB49" i="16" s="1"/>
  <c r="AB34" i="12"/>
  <c r="AB34" i="16" s="1"/>
  <c r="AB29" i="12"/>
  <c r="AB29" i="16" s="1"/>
  <c r="AB38" i="12"/>
  <c r="AB38" i="16" s="1"/>
  <c r="AB51" i="12"/>
  <c r="AB73" i="12" s="1"/>
  <c r="AB13" i="12"/>
  <c r="AB13" i="16" s="1"/>
  <c r="AB36" i="12"/>
  <c r="AB36" i="16" s="1"/>
  <c r="AB45" i="12"/>
  <c r="AB45" i="16" s="1"/>
  <c r="AB12" i="12"/>
  <c r="AB12" i="16" s="1"/>
  <c r="AB37" i="12"/>
  <c r="AB37" i="16" s="1"/>
  <c r="AB39" i="12"/>
  <c r="AB39" i="16" s="1"/>
  <c r="AB53" i="12"/>
  <c r="AB53" i="16" s="1"/>
  <c r="X65" i="12"/>
  <c r="X68" i="12"/>
  <c r="X25" i="16"/>
  <c r="X72" i="16" s="1"/>
  <c r="X72" i="12"/>
  <c r="AE70" i="11"/>
  <c r="AE73" i="11"/>
  <c r="AD72" i="11"/>
  <c r="S7" i="16"/>
  <c r="W72" i="12"/>
  <c r="V25" i="16"/>
  <c r="V72" i="16" s="1"/>
  <c r="AE47" i="12"/>
  <c r="AE47" i="16" s="1"/>
  <c r="AE17" i="12"/>
  <c r="AE17" i="16" s="1"/>
  <c r="AE43" i="12"/>
  <c r="AE12" i="12"/>
  <c r="AE12" i="16" s="1"/>
  <c r="AE50" i="12"/>
  <c r="AE50" i="16" s="1"/>
  <c r="AE29" i="12"/>
  <c r="AE29" i="16" s="1"/>
  <c r="AE30" i="12"/>
  <c r="AE30" i="16" s="1"/>
  <c r="AE41" i="12"/>
  <c r="AE41" i="16" s="1"/>
  <c r="AE40" i="12"/>
  <c r="AE40" i="16" s="1"/>
  <c r="AE18" i="12"/>
  <c r="AE18" i="16" s="1"/>
  <c r="AE33" i="12"/>
  <c r="AE33" i="16" s="1"/>
  <c r="AE25" i="12"/>
  <c r="AE57" i="12"/>
  <c r="AE57" i="16" s="1"/>
  <c r="AE48" i="12"/>
  <c r="AE48" i="16" s="1"/>
  <c r="AE31" i="12"/>
  <c r="AE31" i="16" s="1"/>
  <c r="AE37" i="12"/>
  <c r="AE37" i="16" s="1"/>
  <c r="AE10" i="12"/>
  <c r="AE10" i="16" s="1"/>
  <c r="AE9" i="12"/>
  <c r="AE9" i="16" s="1"/>
  <c r="AE8" i="12"/>
  <c r="AE8" i="16" s="1"/>
  <c r="AE45" i="12"/>
  <c r="AE45" i="16" s="1"/>
  <c r="AE51" i="12"/>
  <c r="AE73" i="12" s="1"/>
  <c r="AE11" i="12"/>
  <c r="AE11" i="16" s="1"/>
  <c r="AE15" i="12"/>
  <c r="AE15" i="16" s="1"/>
  <c r="AE34" i="12"/>
  <c r="AE34" i="16" s="1"/>
  <c r="AE52" i="12"/>
  <c r="AE52" i="16" s="1"/>
  <c r="AE23" i="12"/>
  <c r="AE19" i="12"/>
  <c r="AE19" i="16" s="1"/>
  <c r="AE22" i="12"/>
  <c r="AE22" i="16" s="1"/>
  <c r="AE32" i="12"/>
  <c r="AE32" i="16" s="1"/>
  <c r="AE53" i="12"/>
  <c r="AE53" i="16" s="1"/>
  <c r="AE36" i="12"/>
  <c r="AE36" i="16" s="1"/>
  <c r="AE14" i="12"/>
  <c r="AE14" i="16" s="1"/>
  <c r="AE39" i="12"/>
  <c r="AE39" i="16" s="1"/>
  <c r="AE35" i="12"/>
  <c r="AE35" i="16" s="1"/>
  <c r="AE24" i="12"/>
  <c r="AE24" i="16" s="1"/>
  <c r="AE46" i="12"/>
  <c r="AE46" i="16" s="1"/>
  <c r="AE16" i="12"/>
  <c r="AE16" i="16" s="1"/>
  <c r="AE54" i="12"/>
  <c r="AE54" i="16" s="1"/>
  <c r="AE55" i="12"/>
  <c r="AE55" i="16" s="1"/>
  <c r="AE20" i="12"/>
  <c r="AE20" i="16" s="1"/>
  <c r="AE38" i="12"/>
  <c r="AE38" i="16" s="1"/>
  <c r="AE42" i="12"/>
  <c r="AE42" i="16" s="1"/>
  <c r="AE7" i="12"/>
  <c r="AE28" i="12"/>
  <c r="AE28" i="16" s="1"/>
  <c r="AE49" i="12"/>
  <c r="AE49" i="16" s="1"/>
  <c r="AE26" i="12"/>
  <c r="AE26" i="16" s="1"/>
  <c r="AE27" i="12"/>
  <c r="AE27" i="16" s="1"/>
  <c r="T72" i="12"/>
  <c r="AB73" i="11"/>
  <c r="X7" i="16"/>
  <c r="V69" i="16"/>
  <c r="V23" i="16"/>
  <c r="V70" i="16" s="1"/>
  <c r="AF73" i="11"/>
  <c r="AF70" i="11"/>
  <c r="L10" i="20"/>
  <c r="H51" i="1"/>
  <c r="AC50" i="12"/>
  <c r="AC50" i="16" s="1"/>
  <c r="AC36" i="12"/>
  <c r="AC36" i="16" s="1"/>
  <c r="AC38" i="12"/>
  <c r="AC38" i="16" s="1"/>
  <c r="AC51" i="12"/>
  <c r="AC73" i="12" s="1"/>
  <c r="AC37" i="12"/>
  <c r="AC37" i="16" s="1"/>
  <c r="AC15" i="12"/>
  <c r="AC15" i="16" s="1"/>
  <c r="AC40" i="12"/>
  <c r="AC40" i="16" s="1"/>
  <c r="AC18" i="12"/>
  <c r="AC18" i="16" s="1"/>
  <c r="AC27" i="12"/>
  <c r="AC27" i="16" s="1"/>
  <c r="AC10" i="12"/>
  <c r="AC10" i="16" s="1"/>
  <c r="AC33" i="12"/>
  <c r="AC33" i="16" s="1"/>
  <c r="AC57" i="12"/>
  <c r="AC57" i="16" s="1"/>
  <c r="AC32" i="12"/>
  <c r="AC32" i="16" s="1"/>
  <c r="AC45" i="12"/>
  <c r="AC45" i="16" s="1"/>
  <c r="AC21" i="12"/>
  <c r="AC21" i="16" s="1"/>
  <c r="AC49" i="12"/>
  <c r="AC49" i="16" s="1"/>
  <c r="AC26" i="12"/>
  <c r="AC26" i="16" s="1"/>
  <c r="AC54" i="12"/>
  <c r="AC54" i="16" s="1"/>
  <c r="AC42" i="12"/>
  <c r="AC42" i="16" s="1"/>
  <c r="AC16" i="12"/>
  <c r="AC16" i="16" s="1"/>
  <c r="AC12" i="12"/>
  <c r="AC12" i="16" s="1"/>
  <c r="AC9" i="12"/>
  <c r="AC9" i="16" s="1"/>
  <c r="AC28" i="12"/>
  <c r="AC28" i="16" s="1"/>
  <c r="AC41" i="12"/>
  <c r="AC41" i="16" s="1"/>
  <c r="AC17" i="12"/>
  <c r="AC17" i="16" s="1"/>
  <c r="AC39" i="12"/>
  <c r="AC39" i="16" s="1"/>
  <c r="AC8" i="12"/>
  <c r="AC8" i="16" s="1"/>
  <c r="AC52" i="12"/>
  <c r="AC52" i="16" s="1"/>
  <c r="AC56" i="12"/>
  <c r="AC56" i="16" s="1"/>
  <c r="AC19" i="12"/>
  <c r="AC19" i="16" s="1"/>
  <c r="AC43" i="12"/>
  <c r="AC23" i="12"/>
  <c r="AC31" i="12"/>
  <c r="AC31" i="16" s="1"/>
  <c r="AC34" i="12"/>
  <c r="AC34" i="16" s="1"/>
  <c r="AC22" i="12"/>
  <c r="AC22" i="16" s="1"/>
  <c r="AC48" i="12"/>
  <c r="AC48" i="16" s="1"/>
  <c r="AC7" i="12"/>
  <c r="AC35" i="12"/>
  <c r="AC35" i="16" s="1"/>
  <c r="AC14" i="12"/>
  <c r="AC14" i="16" s="1"/>
  <c r="AC24" i="12"/>
  <c r="AC24" i="16" s="1"/>
  <c r="AC13" i="12"/>
  <c r="AC13" i="16" s="1"/>
  <c r="AC44" i="12"/>
  <c r="AC44" i="16" s="1"/>
  <c r="AC11" i="12"/>
  <c r="AC11" i="16" s="1"/>
  <c r="AC25" i="12"/>
  <c r="AC20" i="12"/>
  <c r="AC20" i="16" s="1"/>
  <c r="AC53" i="12"/>
  <c r="AC53" i="16" s="1"/>
  <c r="AC29" i="12"/>
  <c r="AC29" i="16" s="1"/>
  <c r="AC46" i="12"/>
  <c r="AC46" i="16" s="1"/>
  <c r="AC47" i="12"/>
  <c r="AC47" i="16" s="1"/>
  <c r="AC55" i="12"/>
  <c r="AC55" i="16" s="1"/>
  <c r="AC30" i="12"/>
  <c r="AC30" i="16" s="1"/>
  <c r="S70" i="16"/>
  <c r="AE56" i="12"/>
  <c r="AE56" i="16" s="1"/>
  <c r="AE21" i="12"/>
  <c r="AE21" i="16" s="1"/>
  <c r="AE72" i="11"/>
  <c r="AD70" i="11"/>
  <c r="AD68" i="11"/>
  <c r="AD65" i="11"/>
  <c r="AD73" i="11"/>
  <c r="S76" i="11"/>
  <c r="S25" i="16"/>
  <c r="S72" i="16" s="1"/>
  <c r="W43" i="16"/>
  <c r="W69" i="16" s="1"/>
  <c r="W69" i="12"/>
  <c r="T68" i="12"/>
  <c r="T65" i="12"/>
  <c r="T72" i="16"/>
  <c r="AB68" i="11"/>
  <c r="AB65" i="11"/>
  <c r="AB70" i="11"/>
  <c r="V7" i="16"/>
  <c r="V65" i="12"/>
  <c r="V68" i="12"/>
  <c r="I51" i="1"/>
  <c r="M10" i="20"/>
  <c r="U70" i="12"/>
  <c r="U69" i="12"/>
  <c r="T43" i="16"/>
  <c r="T69" i="16" s="1"/>
  <c r="AJ68" i="16"/>
  <c r="AC70" i="11"/>
  <c r="U76" i="11"/>
  <c r="U77" i="11" s="1"/>
  <c r="S70" i="12"/>
  <c r="AD48" i="12"/>
  <c r="AD48" i="16" s="1"/>
  <c r="AD35" i="12"/>
  <c r="AD35" i="16" s="1"/>
  <c r="AD36" i="12"/>
  <c r="AD36" i="16" s="1"/>
  <c r="AD46" i="12"/>
  <c r="AD46" i="16" s="1"/>
  <c r="AD24" i="12"/>
  <c r="AD24" i="16" s="1"/>
  <c r="AD7" i="12"/>
  <c r="AD52" i="12"/>
  <c r="AD52" i="16" s="1"/>
  <c r="AD14" i="12"/>
  <c r="AD14" i="16" s="1"/>
  <c r="AD45" i="12"/>
  <c r="AD45" i="16" s="1"/>
  <c r="AD15" i="12"/>
  <c r="AD15" i="16" s="1"/>
  <c r="AD17" i="12"/>
  <c r="AD17" i="16" s="1"/>
  <c r="AD21" i="12"/>
  <c r="AD21" i="16" s="1"/>
  <c r="AD33" i="12"/>
  <c r="AD33" i="16" s="1"/>
  <c r="AD39" i="12"/>
  <c r="AD39" i="16" s="1"/>
  <c r="AD30" i="12"/>
  <c r="AD30" i="16" s="1"/>
  <c r="AD51" i="12"/>
  <c r="AD73" i="12" s="1"/>
  <c r="AD57" i="12"/>
  <c r="AD57" i="16" s="1"/>
  <c r="AD27" i="12"/>
  <c r="AD27" i="16" s="1"/>
  <c r="AD10" i="12"/>
  <c r="AD10" i="16" s="1"/>
  <c r="AD50" i="12"/>
  <c r="AD50" i="16" s="1"/>
  <c r="AD13" i="12"/>
  <c r="AD13" i="16" s="1"/>
  <c r="AD22" i="12"/>
  <c r="AD22" i="16" s="1"/>
  <c r="AD11" i="12"/>
  <c r="AD11" i="16" s="1"/>
  <c r="AD16" i="12"/>
  <c r="AD16" i="16" s="1"/>
  <c r="AD12" i="12"/>
  <c r="AD12" i="16" s="1"/>
  <c r="AD18" i="12"/>
  <c r="AD18" i="16" s="1"/>
  <c r="AD25" i="12"/>
  <c r="AD38" i="12"/>
  <c r="AD38" i="16" s="1"/>
  <c r="AD47" i="12"/>
  <c r="AD47" i="16" s="1"/>
  <c r="AD32" i="12"/>
  <c r="AD32" i="16" s="1"/>
  <c r="AD9" i="12"/>
  <c r="AD9" i="16" s="1"/>
  <c r="AD8" i="12"/>
  <c r="AD8" i="16" s="1"/>
  <c r="AD37" i="12"/>
  <c r="AD37" i="16" s="1"/>
  <c r="AD23" i="12"/>
  <c r="AD23" i="16" s="1"/>
  <c r="AD20" i="12"/>
  <c r="AD20" i="16" s="1"/>
  <c r="AD31" i="12"/>
  <c r="AD31" i="16" s="1"/>
  <c r="AD56" i="12"/>
  <c r="AD56" i="16" s="1"/>
  <c r="AD49" i="12"/>
  <c r="AD49" i="16" s="1"/>
  <c r="AD43" i="12"/>
  <c r="AD34" i="12"/>
  <c r="AD34" i="16" s="1"/>
  <c r="AD19" i="12"/>
  <c r="AD19" i="16" s="1"/>
  <c r="AD29" i="12"/>
  <c r="AD29" i="16" s="1"/>
  <c r="AD41" i="12"/>
  <c r="AD41" i="16" s="1"/>
  <c r="AD40" i="12"/>
  <c r="AD40" i="16" s="1"/>
  <c r="AD26" i="12"/>
  <c r="AD26" i="16" s="1"/>
  <c r="AD55" i="12"/>
  <c r="AD55" i="16" s="1"/>
  <c r="AD53" i="12"/>
  <c r="AD53" i="16" s="1"/>
  <c r="AD42" i="12"/>
  <c r="AD42" i="16" s="1"/>
  <c r="AD28" i="12"/>
  <c r="AD28" i="16" s="1"/>
  <c r="AD44" i="12"/>
  <c r="AD44" i="16" s="1"/>
  <c r="X23" i="16"/>
  <c r="X70" i="16" s="1"/>
  <c r="X70" i="12"/>
  <c r="X69" i="12"/>
  <c r="AI68" i="16"/>
  <c r="W51" i="16"/>
  <c r="W73" i="16" s="1"/>
  <c r="W7" i="16"/>
  <c r="W65" i="12"/>
  <c r="W68" i="12"/>
  <c r="W23" i="16"/>
  <c r="W70" i="16" s="1"/>
  <c r="W70" i="12"/>
  <c r="V51" i="16"/>
  <c r="V73" i="16" s="1"/>
  <c r="AF24" i="12"/>
  <c r="AF24" i="16" s="1"/>
  <c r="AF42" i="12"/>
  <c r="AF42" i="16" s="1"/>
  <c r="AF13" i="12"/>
  <c r="AF13" i="16" s="1"/>
  <c r="AF32" i="12"/>
  <c r="AF32" i="16" s="1"/>
  <c r="AF55" i="12"/>
  <c r="AF55" i="16" s="1"/>
  <c r="AF57" i="12"/>
  <c r="AF57" i="16" s="1"/>
  <c r="AF29" i="12"/>
  <c r="AF29" i="16" s="1"/>
  <c r="AF43" i="12"/>
  <c r="AF53" i="12"/>
  <c r="AF53" i="16" s="1"/>
  <c r="AF56" i="12"/>
  <c r="AF56" i="16" s="1"/>
  <c r="AF33" i="12"/>
  <c r="AF33" i="16" s="1"/>
  <c r="AF51" i="12"/>
  <c r="AF73" i="12" s="1"/>
  <c r="AF14" i="12"/>
  <c r="AF14" i="16" s="1"/>
  <c r="AF31" i="12"/>
  <c r="AF31" i="16" s="1"/>
  <c r="AF11" i="12"/>
  <c r="AF11" i="16" s="1"/>
  <c r="AF46" i="12"/>
  <c r="AF46" i="16" s="1"/>
  <c r="AF20" i="12"/>
  <c r="AF20" i="16" s="1"/>
  <c r="AF7" i="12"/>
  <c r="AF17" i="12"/>
  <c r="AF17" i="16" s="1"/>
  <c r="AF54" i="12"/>
  <c r="AF54" i="16" s="1"/>
  <c r="AF44" i="12"/>
  <c r="AF44" i="16" s="1"/>
  <c r="AF25" i="12"/>
  <c r="AF52" i="12"/>
  <c r="AF52" i="16" s="1"/>
  <c r="AF18" i="12"/>
  <c r="AF18" i="16" s="1"/>
  <c r="AF27" i="12"/>
  <c r="AF27" i="16" s="1"/>
  <c r="AF47" i="12"/>
  <c r="AF47" i="16" s="1"/>
  <c r="AF39" i="12"/>
  <c r="AF39" i="16" s="1"/>
  <c r="AF19" i="12"/>
  <c r="AF19" i="16" s="1"/>
  <c r="AF28" i="12"/>
  <c r="AF28" i="16" s="1"/>
  <c r="AF49" i="12"/>
  <c r="AF49" i="16" s="1"/>
  <c r="AF38" i="12"/>
  <c r="AF38" i="16" s="1"/>
  <c r="AF26" i="12"/>
  <c r="AF26" i="16" s="1"/>
  <c r="AF41" i="12"/>
  <c r="AF41" i="16" s="1"/>
  <c r="AF9" i="12"/>
  <c r="AF9" i="16" s="1"/>
  <c r="AF12" i="12"/>
  <c r="AF12" i="16" s="1"/>
  <c r="AF22" i="12"/>
  <c r="AF22" i="16" s="1"/>
  <c r="AF37" i="12"/>
  <c r="AF37" i="16" s="1"/>
  <c r="AF35" i="12"/>
  <c r="AF35" i="16" s="1"/>
  <c r="AF16" i="12"/>
  <c r="AF16" i="16" s="1"/>
  <c r="AF36" i="12"/>
  <c r="AF36" i="16" s="1"/>
  <c r="AF8" i="12"/>
  <c r="AF8" i="16" s="1"/>
  <c r="AF48" i="12"/>
  <c r="AF48" i="16" s="1"/>
  <c r="AF21" i="12"/>
  <c r="AF21" i="16" s="1"/>
  <c r="AF40" i="12"/>
  <c r="AF40" i="16" s="1"/>
  <c r="AF15" i="12"/>
  <c r="AF15" i="16" s="1"/>
  <c r="AF34" i="12"/>
  <c r="AF34" i="16" s="1"/>
  <c r="AF23" i="12"/>
  <c r="AF50" i="12"/>
  <c r="AF50" i="16" s="1"/>
  <c r="AF30" i="12"/>
  <c r="AF30" i="16" s="1"/>
  <c r="AF10" i="12"/>
  <c r="AF10" i="16" s="1"/>
  <c r="AF45" i="12"/>
  <c r="AF45" i="16" s="1"/>
  <c r="X51" i="16"/>
  <c r="X73" i="16" s="1"/>
  <c r="X76" i="11"/>
  <c r="X77" i="11" s="1"/>
  <c r="M48" i="1" l="1"/>
  <c r="Y65" i="16"/>
  <c r="M26" i="1"/>
  <c r="AH65" i="16"/>
  <c r="AI65" i="16"/>
  <c r="Y76" i="12"/>
  <c r="Y77" i="12" s="1"/>
  <c r="J9" i="1"/>
  <c r="J26" i="1"/>
  <c r="N7" i="20"/>
  <c r="AA76" i="12"/>
  <c r="J48" i="1"/>
  <c r="M9" i="1"/>
  <c r="H29" i="13" s="1"/>
  <c r="J50" i="1"/>
  <c r="AA77" i="12"/>
  <c r="M52" i="1"/>
  <c r="G117" i="1" s="1"/>
  <c r="AJ65" i="16"/>
  <c r="N9" i="20"/>
  <c r="Z65" i="16"/>
  <c r="AA76" i="16"/>
  <c r="Z76" i="12"/>
  <c r="Z77" i="12" s="1"/>
  <c r="Z76" i="16"/>
  <c r="Q11" i="20"/>
  <c r="AH76" i="12"/>
  <c r="AH77" i="12" s="1"/>
  <c r="AA65" i="16"/>
  <c r="Q7" i="20"/>
  <c r="AI76" i="12"/>
  <c r="AI77" i="12" s="1"/>
  <c r="AH76" i="16"/>
  <c r="N11" i="20"/>
  <c r="J52" i="1"/>
  <c r="D117" i="1" s="1"/>
  <c r="AF51" i="16"/>
  <c r="AF73" i="16" s="1"/>
  <c r="AJ76" i="12"/>
  <c r="AJ77" i="12" s="1"/>
  <c r="M50" i="1"/>
  <c r="Q9" i="20"/>
  <c r="AJ76" i="16"/>
  <c r="AG51" i="16"/>
  <c r="AG73" i="16" s="1"/>
  <c r="AI76" i="16"/>
  <c r="AD70" i="16"/>
  <c r="V76" i="12"/>
  <c r="V77" i="12" s="1"/>
  <c r="H104" i="1"/>
  <c r="M9" i="20"/>
  <c r="AB76" i="11"/>
  <c r="AB77" i="11" s="1"/>
  <c r="AC51" i="16"/>
  <c r="AC73" i="16" s="1"/>
  <c r="AG76" i="11"/>
  <c r="AG77" i="11" s="1"/>
  <c r="AF23" i="16"/>
  <c r="AF70" i="16" s="1"/>
  <c r="AF70" i="12"/>
  <c r="W68" i="16"/>
  <c r="W76" i="16" s="1"/>
  <c r="W65" i="16"/>
  <c r="V68" i="16"/>
  <c r="V65" i="16"/>
  <c r="AD51" i="16"/>
  <c r="AD73" i="16" s="1"/>
  <c r="AC68" i="12"/>
  <c r="AC65" i="12"/>
  <c r="AE68" i="12"/>
  <c r="AE65" i="12"/>
  <c r="AE43" i="16"/>
  <c r="AE69" i="16" s="1"/>
  <c r="AE69" i="12"/>
  <c r="K51" i="1"/>
  <c r="O10" i="20"/>
  <c r="U68" i="16"/>
  <c r="U76" i="16" s="1"/>
  <c r="U65" i="16"/>
  <c r="AB69" i="16"/>
  <c r="AG7" i="16"/>
  <c r="AG68" i="12"/>
  <c r="AG65" i="12"/>
  <c r="Q8" i="20"/>
  <c r="AF25" i="16"/>
  <c r="AF72" i="16" s="1"/>
  <c r="AF72" i="12"/>
  <c r="AF7" i="16"/>
  <c r="AF68" i="12"/>
  <c r="AF65" i="12"/>
  <c r="AD43" i="16"/>
  <c r="AD69" i="16" s="1"/>
  <c r="AD69" i="12"/>
  <c r="AD25" i="16"/>
  <c r="AD72" i="16" s="1"/>
  <c r="AD72" i="12"/>
  <c r="C120" i="1"/>
  <c r="I50" i="1"/>
  <c r="AB70" i="16"/>
  <c r="H101" i="1"/>
  <c r="H102" i="1"/>
  <c r="H103" i="1"/>
  <c r="AC25" i="16"/>
  <c r="AC72" i="16" s="1"/>
  <c r="AC72" i="12"/>
  <c r="AC23" i="16"/>
  <c r="AC70" i="16" s="1"/>
  <c r="AC70" i="12"/>
  <c r="H68" i="1"/>
  <c r="H50" i="1"/>
  <c r="I48" i="1"/>
  <c r="M7" i="20"/>
  <c r="AE23" i="16"/>
  <c r="AE70" i="16" s="1"/>
  <c r="AE70" i="12"/>
  <c r="E29" i="13"/>
  <c r="AB7" i="16"/>
  <c r="AB68" i="12"/>
  <c r="AB65" i="12"/>
  <c r="AB70" i="12"/>
  <c r="AB69" i="12"/>
  <c r="AG25" i="16"/>
  <c r="AG72" i="16" s="1"/>
  <c r="AG72" i="12"/>
  <c r="AG43" i="16"/>
  <c r="AG69" i="16" s="1"/>
  <c r="AG69" i="12"/>
  <c r="AE76" i="11"/>
  <c r="S76" i="12"/>
  <c r="I26" i="1"/>
  <c r="AC76" i="11"/>
  <c r="AC77" i="11" s="1"/>
  <c r="W76" i="12"/>
  <c r="W77" i="12" s="1"/>
  <c r="AD70" i="12"/>
  <c r="AD7" i="16"/>
  <c r="AD65" i="12"/>
  <c r="AD68" i="12"/>
  <c r="AC43" i="16"/>
  <c r="AC69" i="16" s="1"/>
  <c r="AC69" i="12"/>
  <c r="L9" i="20"/>
  <c r="X68" i="16"/>
  <c r="X76" i="16" s="1"/>
  <c r="X65" i="16"/>
  <c r="L51" i="1"/>
  <c r="P10" i="20"/>
  <c r="AE51" i="16"/>
  <c r="AE73" i="16" s="1"/>
  <c r="Y76" i="16"/>
  <c r="Y77" i="16" s="1"/>
  <c r="J49" i="1"/>
  <c r="N8" i="20"/>
  <c r="L7" i="20"/>
  <c r="H48" i="1"/>
  <c r="AG23" i="16"/>
  <c r="AG70" i="16" s="1"/>
  <c r="AG70" i="12"/>
  <c r="H105" i="1"/>
  <c r="H52" i="1"/>
  <c r="H65" i="1" s="1"/>
  <c r="L11" i="20"/>
  <c r="AF76" i="11"/>
  <c r="AF77" i="11" s="1"/>
  <c r="I9" i="1"/>
  <c r="T76" i="16"/>
  <c r="AF43" i="16"/>
  <c r="AF69" i="16" s="1"/>
  <c r="AF69" i="12"/>
  <c r="I52" i="1"/>
  <c r="C117" i="1" s="1"/>
  <c r="M11" i="20"/>
  <c r="T76" i="12"/>
  <c r="T77" i="12" s="1"/>
  <c r="S77" i="11"/>
  <c r="H26" i="1"/>
  <c r="H9" i="1"/>
  <c r="AD76" i="11"/>
  <c r="AD77" i="11" s="1"/>
  <c r="AB51" i="16"/>
  <c r="AB73" i="16" s="1"/>
  <c r="AE25" i="16"/>
  <c r="AE72" i="16" s="1"/>
  <c r="AE72" i="12"/>
  <c r="S65" i="16"/>
  <c r="S68" i="16"/>
  <c r="X76" i="12"/>
  <c r="X77" i="12" s="1"/>
  <c r="AB25" i="16"/>
  <c r="AB72" i="16" s="1"/>
  <c r="AB72" i="12"/>
  <c r="U76" i="12"/>
  <c r="U77" i="12" s="1"/>
  <c r="AE7" i="16"/>
  <c r="M49" i="1"/>
  <c r="AC7" i="16"/>
  <c r="T65" i="16"/>
  <c r="AI77" i="16" l="1"/>
  <c r="AH77" i="16"/>
  <c r="T77" i="16"/>
  <c r="Z77" i="16"/>
  <c r="J55" i="1"/>
  <c r="AJ77" i="16"/>
  <c r="G114" i="1"/>
  <c r="J10" i="1"/>
  <c r="E61" i="13" s="1"/>
  <c r="Q14" i="20"/>
  <c r="AA77" i="16"/>
  <c r="J27" i="1"/>
  <c r="J28" i="1" s="1"/>
  <c r="J30" i="1" s="1"/>
  <c r="N14" i="20"/>
  <c r="N16" i="20" s="1"/>
  <c r="U77" i="16"/>
  <c r="M27" i="1"/>
  <c r="M28" i="1" s="1"/>
  <c r="M30" i="1" s="1"/>
  <c r="M10" i="1"/>
  <c r="H61" i="13" s="1"/>
  <c r="D114" i="1"/>
  <c r="P9" i="20"/>
  <c r="AD76" i="12"/>
  <c r="AD77" i="12" s="1"/>
  <c r="X77" i="16"/>
  <c r="I27" i="1"/>
  <c r="I28" i="1" s="1"/>
  <c r="I36" i="1" s="1"/>
  <c r="I38" i="1" s="1"/>
  <c r="I42" i="1" s="1"/>
  <c r="AE77" i="11"/>
  <c r="C9" i="15" s="1"/>
  <c r="L9" i="1"/>
  <c r="L26" i="1"/>
  <c r="AB76" i="12"/>
  <c r="AG68" i="16"/>
  <c r="AG76" i="16" s="1"/>
  <c r="AG65" i="16"/>
  <c r="O9" i="20"/>
  <c r="G113" i="1"/>
  <c r="K26" i="1"/>
  <c r="V76" i="16"/>
  <c r="V77" i="16" s="1"/>
  <c r="I49" i="1"/>
  <c r="I55" i="1" s="1"/>
  <c r="M8" i="20"/>
  <c r="M14" i="20" s="1"/>
  <c r="AE65" i="16"/>
  <c r="AE68" i="16"/>
  <c r="C29" i="13"/>
  <c r="D29" i="13"/>
  <c r="L52" i="1"/>
  <c r="F117" i="1" s="1"/>
  <c r="P11" i="20"/>
  <c r="I10" i="1"/>
  <c r="D61" i="13" s="1"/>
  <c r="D113" i="1"/>
  <c r="AB68" i="16"/>
  <c r="AB65" i="16"/>
  <c r="AF76" i="12"/>
  <c r="AF77" i="12" s="1"/>
  <c r="O7" i="20"/>
  <c r="K48" i="1"/>
  <c r="E120" i="1"/>
  <c r="K50" i="1"/>
  <c r="AE76" i="12"/>
  <c r="K9" i="1"/>
  <c r="W77" i="16"/>
  <c r="L8" i="20"/>
  <c r="L14" i="20" s="1"/>
  <c r="H100" i="1"/>
  <c r="S76" i="16"/>
  <c r="S77" i="16" s="1"/>
  <c r="H49" i="1"/>
  <c r="H55" i="1" s="1"/>
  <c r="K52" i="1"/>
  <c r="E117" i="1" s="1"/>
  <c r="O11" i="20"/>
  <c r="AD68" i="16"/>
  <c r="AD76" i="16" s="1"/>
  <c r="AD65" i="16"/>
  <c r="AF68" i="16"/>
  <c r="AF76" i="16" s="1"/>
  <c r="AF65" i="16"/>
  <c r="M55" i="1"/>
  <c r="AC76" i="12"/>
  <c r="AC77" i="12" s="1"/>
  <c r="AC68" i="16"/>
  <c r="AC76" i="16" s="1"/>
  <c r="AC65" i="16"/>
  <c r="Q16" i="20"/>
  <c r="F120" i="1"/>
  <c r="L50" i="1"/>
  <c r="S77" i="12"/>
  <c r="H10" i="1"/>
  <c r="C61" i="13" s="1"/>
  <c r="H27" i="1"/>
  <c r="H28" i="1" s="1"/>
  <c r="AG76" i="12"/>
  <c r="AG77" i="12" s="1"/>
  <c r="L48" i="1"/>
  <c r="P7" i="20"/>
  <c r="J36" i="1" l="1"/>
  <c r="J38" i="1" s="1"/>
  <c r="J42" i="1" s="1"/>
  <c r="J43" i="1" s="1"/>
  <c r="C113" i="1"/>
  <c r="J12" i="1"/>
  <c r="J56" i="1" s="1"/>
  <c r="I12" i="1"/>
  <c r="I56" i="1" s="1"/>
  <c r="M36" i="1"/>
  <c r="M38" i="1" s="1"/>
  <c r="M42" i="1" s="1"/>
  <c r="M43" i="1" s="1"/>
  <c r="M12" i="1"/>
  <c r="M56" i="1" s="1"/>
  <c r="AF77" i="16"/>
  <c r="C114" i="1"/>
  <c r="I30" i="1"/>
  <c r="I43" i="1" s="1"/>
  <c r="AD77" i="16"/>
  <c r="L49" i="1"/>
  <c r="F114" i="1" s="1"/>
  <c r="P8" i="20"/>
  <c r="P14" i="20" s="1"/>
  <c r="AE76" i="16"/>
  <c r="AE77" i="16" s="1"/>
  <c r="G29" i="13"/>
  <c r="H62" i="1"/>
  <c r="H30" i="1"/>
  <c r="H36" i="1"/>
  <c r="H38" i="1" s="1"/>
  <c r="H42" i="1" s="1"/>
  <c r="AC77" i="16"/>
  <c r="F29" i="13"/>
  <c r="O8" i="20"/>
  <c r="O14" i="20" s="1"/>
  <c r="K49" i="1"/>
  <c r="K55" i="1" s="1"/>
  <c r="AB76" i="16"/>
  <c r="AB77" i="16" s="1"/>
  <c r="AG77" i="16"/>
  <c r="I31" i="1"/>
  <c r="AE77" i="12"/>
  <c r="L10" i="1"/>
  <c r="G61" i="13" s="1"/>
  <c r="L27" i="1"/>
  <c r="L28" i="1" s="1"/>
  <c r="H12" i="1"/>
  <c r="H56" i="1" s="1"/>
  <c r="M16" i="20"/>
  <c r="AB77" i="12"/>
  <c r="K10" i="1"/>
  <c r="F61" i="13" s="1"/>
  <c r="K27" i="1"/>
  <c r="K28" i="1" s="1"/>
  <c r="L16" i="20"/>
  <c r="H61" i="1"/>
  <c r="M31" i="1" l="1"/>
  <c r="M17" i="20"/>
  <c r="J31" i="1"/>
  <c r="N17" i="20"/>
  <c r="Q17" i="20"/>
  <c r="L17" i="20"/>
  <c r="H43" i="1"/>
  <c r="H69" i="1"/>
  <c r="L55" i="1"/>
  <c r="C10" i="15"/>
  <c r="E113" i="1"/>
  <c r="E114" i="1"/>
  <c r="K12" i="1"/>
  <c r="K56" i="1" s="1"/>
  <c r="C8" i="15"/>
  <c r="F113" i="1"/>
  <c r="O16" i="20"/>
  <c r="L36" i="1"/>
  <c r="L38" i="1" s="1"/>
  <c r="L42" i="1" s="1"/>
  <c r="L30" i="1"/>
  <c r="K36" i="1"/>
  <c r="K38" i="1" s="1"/>
  <c r="K42" i="1" s="1"/>
  <c r="K30" i="1"/>
  <c r="P16" i="20"/>
  <c r="L12" i="1"/>
  <c r="H31" i="1"/>
  <c r="O17" i="20" l="1"/>
  <c r="L56" i="1"/>
  <c r="K31" i="1"/>
  <c r="P17" i="20"/>
  <c r="L31" i="1"/>
  <c r="K43" i="1"/>
  <c r="L43" i="1"/>
  <c r="C4" i="15" l="1"/>
  <c r="C12" i="15" s="1"/>
  <c r="C2" i="20" s="1"/>
  <c r="C2" i="1" l="1"/>
</calcChain>
</file>

<file path=xl/sharedStrings.xml><?xml version="1.0" encoding="utf-8"?>
<sst xmlns="http://schemas.openxmlformats.org/spreadsheetml/2006/main" count="894" uniqueCount="185">
  <si>
    <t>Escalators input</t>
  </si>
  <si>
    <t>June</t>
  </si>
  <si>
    <t>Dec</t>
  </si>
  <si>
    <t>INFLATION ESCALATION</t>
  </si>
  <si>
    <t>CPI</t>
  </si>
  <si>
    <t>Inflation</t>
  </si>
  <si>
    <t>Real cost year</t>
  </si>
  <si>
    <t>Annual</t>
  </si>
  <si>
    <t>Labour cost escalation</t>
  </si>
  <si>
    <t>PAL Labour Escalation.xlsx</t>
  </si>
  <si>
    <t>Materials cost esclation</t>
  </si>
  <si>
    <t>Contracts cost escalation</t>
  </si>
  <si>
    <t>PAL Contracts Escalation.xlsx</t>
  </si>
  <si>
    <t>Cumulative</t>
  </si>
  <si>
    <t>PAL Capex Consolidation</t>
  </si>
  <si>
    <t>Output</t>
  </si>
  <si>
    <t>Subtransmission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</si>
  <si>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</si>
  <si>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</si>
  <si>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</si>
  <si>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</si>
  <si>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</si>
  <si>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</si>
  <si>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VBRC</t>
  </si>
  <si>
    <t>PTRM Input</t>
  </si>
  <si>
    <t>Gross Capex</t>
  </si>
  <si>
    <t>Total</t>
  </si>
  <si>
    <t>Customer Contributions</t>
  </si>
  <si>
    <t>Direct overheads</t>
  </si>
  <si>
    <t>Indirect overheads</t>
  </si>
  <si>
    <t>Augex</t>
  </si>
  <si>
    <t>Customer Connections</t>
  </si>
  <si>
    <t>Repex</t>
  </si>
  <si>
    <t>SCADA/Network Control</t>
  </si>
  <si>
    <t>Non Network General - IT</t>
  </si>
  <si>
    <t>Non Network General - Other</t>
  </si>
  <si>
    <t>Demand related capital expenditure</t>
  </si>
  <si>
    <t>Replacement expenditure (Group 1)</t>
  </si>
  <si>
    <t>Replacement expenditure (Group 2)</t>
  </si>
  <si>
    <t>Replacement expenditure (Group 3)</t>
  </si>
  <si>
    <t>Environment, safety &amp; legal</t>
  </si>
  <si>
    <t>Summary</t>
  </si>
  <si>
    <t>RFM Input</t>
  </si>
  <si>
    <t>$m Nominal</t>
  </si>
  <si>
    <t>Asset Disposals</t>
  </si>
  <si>
    <t>Total gross capex (excl equity raising)</t>
  </si>
  <si>
    <t>('$000, $2015)</t>
  </si>
  <si>
    <t>FC</t>
  </si>
  <si>
    <t>Description</t>
  </si>
  <si>
    <t>Labour</t>
  </si>
  <si>
    <t>Material</t>
  </si>
  <si>
    <t>Contract</t>
  </si>
  <si>
    <t>Rural Projects &lt; 50KVA</t>
  </si>
  <si>
    <t>New Customer Connections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</si>
  <si>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</si>
  <si>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</si>
  <si>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</si>
  <si>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</si>
  <si>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</si>
  <si>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</si>
  <si>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</si>
  <si>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</si>
  <si>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</si>
  <si>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Recoverable Works</t>
  </si>
  <si>
    <t>CO Generation Projects</t>
  </si>
  <si>
    <t>Docklands</t>
  </si>
  <si>
    <t>Major Generation Projects</t>
  </si>
  <si>
    <t>Maintenance Related Fault Capital</t>
  </si>
  <si>
    <t>Reliability &amp; Quality Maintained</t>
  </si>
  <si>
    <t>Fault Related Capital</t>
  </si>
  <si>
    <t xml:space="preserve">Conductor Clearance </t>
  </si>
  <si>
    <t>Environmental, Safety &amp; Legal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</si>
  <si>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</si>
  <si>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</si>
  <si>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</si>
  <si>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</si>
  <si>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</si>
  <si>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</si>
  <si>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</si>
  <si>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</si>
  <si>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</si>
  <si>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</si>
  <si>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</si>
  <si>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</si>
  <si>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</si>
  <si>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</si>
  <si>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</si>
  <si>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</si>
  <si>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</si>
  <si>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Reinforcements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</si>
  <si>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</si>
  <si>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</si>
  <si>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</si>
  <si>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</si>
  <si>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</si>
  <si>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</si>
  <si>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Reliability &amp; Quality Improved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</si>
  <si>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</si>
  <si>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</si>
  <si>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</si>
  <si>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</si>
  <si>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</si>
  <si>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CBD Security Supply</t>
  </si>
  <si>
    <t>Computers</t>
  </si>
  <si>
    <t>General Equipment</t>
  </si>
  <si>
    <t>Office Furniture</t>
  </si>
  <si>
    <t>Property</t>
  </si>
  <si>
    <t>Motor Vehicles</t>
  </si>
  <si>
    <t>Intellectual Property</t>
  </si>
  <si>
    <t>Communications</t>
  </si>
  <si>
    <t>Total Capex</t>
  </si>
  <si>
    <t>Direct Capex</t>
  </si>
  <si>
    <t>Functional Category</t>
  </si>
  <si>
    <t>New Connections - Other Labour</t>
  </si>
  <si>
    <t>New Connections - Other Materials</t>
  </si>
  <si>
    <t>ALLOCATION OF RELIABILITY CAPEX</t>
  </si>
  <si>
    <t>2006-14 Annual RINs</t>
  </si>
  <si>
    <t>Provisions</t>
  </si>
  <si>
    <t>Total Provisions</t>
  </si>
  <si>
    <t>Provisions Actual</t>
  </si>
  <si>
    <t>Materials</t>
  </si>
  <si>
    <t>Contracts</t>
  </si>
  <si>
    <t>Average 2011-14 split</t>
  </si>
  <si>
    <t>Direct Overheads Actual</t>
  </si>
  <si>
    <t>Total Direct Overheads</t>
  </si>
  <si>
    <t>Indirect Overheads Actual</t>
  </si>
  <si>
    <t>Total Indirect Overheads</t>
  </si>
  <si>
    <t>Direct Overheads</t>
  </si>
  <si>
    <t>Total Direct Capex</t>
  </si>
  <si>
    <t xml:space="preserve">Materials </t>
  </si>
  <si>
    <t>Total Network</t>
  </si>
  <si>
    <t>Rate of change</t>
  </si>
  <si>
    <t>Total Cost Base</t>
  </si>
  <si>
    <t>Direct Overhead Rate</t>
  </si>
  <si>
    <t>PAL Output Growth.xlsx</t>
  </si>
  <si>
    <t>Real Price Change</t>
  </si>
  <si>
    <t>Total Real Price Change</t>
  </si>
  <si>
    <t>REAL ESCALATION FOR OVERHEADS</t>
  </si>
  <si>
    <t>REAL ESCALATION FOR CAPEX</t>
  </si>
  <si>
    <t>OH scale adjustment</t>
  </si>
  <si>
    <t>Direct OH</t>
  </si>
  <si>
    <t>Indirect OH</t>
  </si>
  <si>
    <t>Distribution System Assets</t>
  </si>
  <si>
    <t>ALLOCATION OF CAPEX</t>
  </si>
  <si>
    <t>Check</t>
  </si>
  <si>
    <t>ASSET DISPSOSALS ($m Nominal)</t>
  </si>
  <si>
    <t>Indirect Overheads</t>
  </si>
  <si>
    <t>OH rate</t>
  </si>
  <si>
    <t>Gifted Assets Forecast</t>
  </si>
  <si>
    <t>Total Gifted Assets</t>
  </si>
  <si>
    <t>Total Cash Rebates</t>
  </si>
  <si>
    <t>Total Cash Contributions</t>
  </si>
  <si>
    <t>Cash Rebates</t>
  </si>
  <si>
    <t>Cash Contributions</t>
  </si>
  <si>
    <t>Cash Contribution - Cash Rebate</t>
  </si>
  <si>
    <t>Cash Contribution</t>
  </si>
  <si>
    <t>Indirect Overhead Rate</t>
  </si>
  <si>
    <t>PAL environmental capex.xlsx</t>
  </si>
  <si>
    <t>PAL augmentation capex.xlsm</t>
  </si>
  <si>
    <t>PAL lines replacement capex.xlsm</t>
  </si>
  <si>
    <t>PAL network SCADA capex.xlsm</t>
  </si>
  <si>
    <t>PAL network faults capex.xlsm</t>
  </si>
  <si>
    <t>PAL plant and stations replacement capex.xlsx</t>
  </si>
  <si>
    <t>PAL protection replacement capex.xlsm</t>
  </si>
  <si>
    <t>PAL Connections capex.xlsm</t>
  </si>
  <si>
    <t>Source file</t>
  </si>
  <si>
    <t>PAL VBRC capex and contingent project.xlsm</t>
  </si>
  <si>
    <t>PAL IT capex.xlsm</t>
  </si>
  <si>
    <t>NER Schedule 6.1.1 (6)</t>
  </si>
  <si>
    <t>Total net capex (excl equity raising)</t>
  </si>
  <si>
    <t>Equity raising costs</t>
  </si>
  <si>
    <t>Gross direct capex</t>
  </si>
  <si>
    <t>Customer contributions</t>
  </si>
  <si>
    <t>Net capex</t>
  </si>
  <si>
    <t>Total gross capex</t>
  </si>
  <si>
    <t>Base gross capex</t>
  </si>
  <si>
    <t>Base Capex Actual</t>
  </si>
  <si>
    <t>Base Gross Capex Forecast</t>
  </si>
  <si>
    <t>Base Capex</t>
  </si>
  <si>
    <t>Assets constructed by Powercor</t>
  </si>
  <si>
    <t>Gifted assets</t>
  </si>
  <si>
    <t>Gross capex</t>
  </si>
  <si>
    <t>(Cash contributions)</t>
  </si>
  <si>
    <t>(Gifted assets)</t>
  </si>
  <si>
    <t xml:space="preserve">Rebates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</si>
</sst>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164" formatCode="0.0"/>
    <numFmt numFmtId="165" formatCode="_(* #,##0_);_(* \(#,##0\);_(* &quot;-&quot;_);_(@_)"/>
    <numFmt numFmtId="166" formatCode="0.00%_-;\(0.00%\);&quot;-&quot;_-"/>
    <numFmt numFmtId="167" formatCode="_(* #,##0.00_);_(* \(#,##0.00\);_(* &quot;-&quot;??_);_(@_)"/>
    <numFmt numFmtId="168" formatCode="0.0000000000000000%"/>
    <numFmt numFmtId="169" formatCode="_ &quot;?&quot;* #,##0_ ;_ &quot;?&quot;* \-#,##0_ ;_ &quot;?&quot;* &quot;-&quot;_ ;_ @_ "/>
    <numFmt numFmtId="170" formatCode="_ * #,##0_ ;_ * \-#,##0_ ;_ * &quot;-&quot;_ ;_ @_ "/>
    <numFmt numFmtId="171" formatCode="_ * #,##0.00_ ;_ * \-#,##0.00_ ;_ * &quot;-&quot;??_ ;_ @_ "/>
    <numFmt numFmtId="172" formatCode="_(&quot;$&quot;* #,##0_);_(&quot;$&quot;* \(#,##0\);_(&quot;$&quot;* &quot;-&quot;_);_(@_)"/>
    <numFmt numFmtId="173" formatCode="_-* #,##0.00\ _D_M_-;\-* #,##0.00\ _D_M_-;_-* &quot;-&quot;??\ _D_M_-;_-@_-"/>
    <numFmt numFmtId="174" formatCode="_-* #,##0.00_-;[Red]\(#,##0.00\)_-;_-* &quot;-&quot;??_-;_-@_-"/>
    <numFmt numFmtId="175" formatCode="_(&quot;$&quot;#,##0.0_);\(&quot;$&quot;#,##0.0\);_(&quot;$&quot;#,##0.0_)"/>
    <numFmt numFmtId="176" formatCode="d/m/yy"/>
    <numFmt numFmtId="177" formatCode="_(#,##0.0\x_);\(#,##0.0\x\);_(#,##0.0\x_)"/>
    <numFmt numFmtId="178" formatCode="_(#,##0.0_);\(#,##0.0\);_(#,##0.0_)"/>
    <numFmt numFmtId="179" formatCode="_(#,##0.0%_);\(#,##0.0%\);_(#,##0.0%_)"/>
    <numFmt numFmtId="180" formatCode="_(###0_);\(###0\);_(###0_)"/>
    <numFmt numFmtId="181" formatCode="_)d/m/yy_)"/>
    <numFmt numFmtId="182" formatCode="#,##0;\-#,##0;&quot;-&quot;"/>
    <numFmt numFmtId="183" formatCode="0.000_)"/>
    <numFmt numFmtId="184" formatCode="#,##0.0_);\(#,##0.0\)"/>
    <numFmt numFmtId="185" formatCode="_(&quot;Rp.&quot;* #,##0_);_(&quot;Rp.&quot;* \(#,##0\);_(&quot;Rp.&quot;* &quot;-&quot;_);_(@_)"/>
    <numFmt numFmtId="186" formatCode="00000"/>
    <numFmt numFmtId="187" formatCode="_(&quot;$&quot;* #,##0.00_);_(&quot;$&quot;* \(#,##0.00\);_(&quot;$&quot;* &quot;-&quot;??_);_(@_)"/>
    <numFmt numFmtId="188" formatCode="mm/dd/yy"/>
    <numFmt numFmtId="189" formatCode="0_);[Red]\(0\)"/>
    <numFmt numFmtId="190" formatCode="_(* #,##0_);_(* \(#,##0\);_(* &quot;-&quot;??_);_(@_)"/>
    <numFmt numFmtId="191" formatCode="&quot;Rp.&quot;#,##0.00_);\(&quot;Rp.&quot;#,##0.00\)"/>
    <numFmt numFmtId="192" formatCode="0.0%"/>
    <numFmt numFmtId="193" formatCode="0.00%;_*\(0.00\)%"/>
    <numFmt numFmtId="194" formatCode="_(#,##0_);\(#,##0\);_(#,##0_)"/>
    <numFmt numFmtId="195" formatCode="_-* #,##0_ _F_-;\-* #,##0_ _F_-;_-* &quot;-&quot;_ _F_-;_-@_-"/>
    <numFmt numFmtId="196" formatCode="_-* #,##0.00_ _F_-;\-* #,##0.00_ _F_-;_-* &quot;-&quot;??_ _F_-;_-@_-"/>
    <numFmt numFmtId="197" formatCode="_-* #,##0&quot; F&quot;_-;\-* #,##0&quot; F&quot;_-;_-* &quot;-&quot;&quot; F&quot;_-;_-@_-"/>
    <numFmt numFmtId="198" formatCode="_-* #,##0.00&quot; F&quot;_-;\-* #,##0.00&quot; F&quot;_-;_-* &quot;-&quot;??&quot; F&quot;_-;_-@_-"/>
    <numFmt numFmtId="199" formatCode="_-* #,##0.0_-;\(\ #,##0.0\)"/>
    <numFmt numFmtId="200" formatCode="0.00_)"/>
    <numFmt numFmtId="201" formatCode="&quot;£&quot;#,##0_);\(&quot;£&quot;#,##0\)"/>
    <numFmt numFmtId="202" formatCode="#,##0_ ;[Red]\(#,##0\)\ "/>
    <numFmt numFmtId="203" formatCode="#,##0.00;\(#,##0.00\)"/>
    <numFmt numFmtId="204" formatCode="#,##0&quot;£&quot;_);[Red]\(#,##0&quot;£&quot;\)"/>
    <numFmt numFmtId="205" formatCode="0_)"/>
    <numFmt numFmtId="206" formatCode="_(* #,##0.00%_);_(* \(#,##0.00%\);_(* #,##0.00%_);_(@_)"/>
    <numFmt numFmtId="207" formatCode="#,##0;\(#,##0\)"/>
    <numFmt numFmtId="208" formatCode="#,##0.0000_);[Red]\(#,##0.0000\)"/>
    <numFmt numFmtId="209" formatCode="_(* #,##0_);[Red]_(* \(#,##0\);_(* &quot;-&quot;_);_(@_)"/>
    <numFmt numFmtId="210" formatCode="_(* #,##0.000000_);_(* \(#,##0.000000\);_(* &quot;-&quot;??_);_(@_)"/>
    <numFmt numFmtId="211" formatCode="_(* #,##0.0000000_);_(* \(#,##0.0000000\);_(* &quot;-&quot;??_);_(@_)"/>
    <numFmt numFmtId="212" formatCode="&quot;\&quot;#,##0.00;[Red]&quot;\&quot;&quot;\&quot;&quot;\&quot;&quot;\&quot;\-#,##0.00"/>
    <numFmt numFmtId="213" formatCode="&quot;\&quot;#,##0;[Red]&quot;\&quot;&quot;\&quot;&quot;\&quot;&quot;\&quot;\-#,##0"/>
    <numFmt numFmtId="214" formatCode="#,##0.0;\(#,##0.0\);&quot;-&quot;"/>
    <numFmt numFmtId="215" formatCode="#,##0;\(#,##0\);&quot;-&quot;"/>
  </numFmts>
  <fonts count="146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37"/>
      <name val="Calibri"/>
      <family val="2"/>
    </font>
    <font>
      <sz val="11"/>
      <color rgb="FF9C0006"/>
      <name val="Calibri"/>
      <family val="2"/>
      <scheme val="minor"/>
    </font>
    <font>
      <sz val="10"/>
      <name val="Helvetica"/>
      <family val="2"/>
    </font>
    <font>
      <sz val="10"/>
      <color indexed="12"/>
      <name val="Helvetica"/>
      <family val="2"/>
    </font>
    <font>
      <sz val="10"/>
      <color indexed="8"/>
      <name val="Arial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indexed="8"/>
      <name val="Verdana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rgb="FF7F7F7F"/>
      <name val="Calibri"/>
      <family val="2"/>
      <scheme val="minor"/>
    </font>
    <font>
      <sz val="9"/>
      <name val="GillSans"/>
      <family val="2"/>
    </font>
    <font>
      <sz val="9"/>
      <name val="GillSans Light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8.5"/>
      <name val="Univers 65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10"/>
      <color indexed="37"/>
      <name val="Arial MT"/>
      <family val="2"/>
    </font>
    <font>
      <sz val="11"/>
      <color indexed="17"/>
      <name val="Calibri"/>
      <family val="2"/>
    </font>
    <font>
      <sz val="11"/>
      <color rgb="FFFA7D00"/>
      <name val="Calibri"/>
      <family val="2"/>
      <scheme val="minor"/>
    </font>
    <font>
      <sz val="10"/>
      <name val="Geneva"/>
      <family val="2"/>
    </font>
    <font>
      <sz val="12"/>
      <color indexed="14"/>
      <name val="Arial"/>
      <family val="2"/>
    </font>
    <font>
      <sz val="11"/>
      <color rgb="FF9C6500"/>
      <name val="Calibri"/>
      <family val="2"/>
      <scheme val="minor"/>
    </font>
    <font>
      <sz val="9"/>
      <color indexed="12"/>
      <name val="Times New Roman"/>
      <family val="1"/>
    </font>
    <font>
      <b/>
      <i/>
      <sz val="16"/>
      <name val="Helv"/>
    </font>
    <font>
      <sz val="10"/>
      <name val="Arial CE"/>
      <family val="2"/>
      <charset val="238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b/>
      <sz val="8"/>
      <color indexed="8"/>
      <name val="Helv"/>
      <family val="2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sz val="12"/>
      <color indexed="9"/>
      <name val="Arial MT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1"/>
      <color indexed="14"/>
      <name val="Calibri"/>
      <family val="2"/>
    </font>
    <font>
      <sz val="11"/>
      <color rgb="FFFF0000"/>
      <name val="Calibri"/>
      <family val="2"/>
      <scheme val="minor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0"/>
      <color rgb="FF0000FF"/>
      <name val="Arial"/>
      <family val="2"/>
    </font>
    <font>
      <sz val="10"/>
      <name val="Verdana"/>
      <family val="2"/>
    </font>
    <font>
      <sz val="10"/>
      <color rgb="FFFF0000"/>
      <name val="Arial"/>
      <family val="2"/>
    </font>
    <font>
      <sz val="10"/>
      <color rgb="FF0000FF"/>
      <name val="Verdana"/>
      <family val="2"/>
    </font>
    <font>
      <sz val="10"/>
      <color theme="0"/>
      <name val="Arial"/>
      <family val="2"/>
    </font>
    <font>
      <sz val="10"/>
      <color rgb="FF00B050"/>
      <name val="Verdana"/>
      <family val="2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lightGray">
        <fgColor indexed="13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2"/>
      </patternFill>
    </fill>
    <fill>
      <patternFill patternType="solid">
        <fgColor indexed="26"/>
        <b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44"/>
      </patternFill>
    </fill>
    <fill>
      <patternFill patternType="solid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6250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0" fontId="13" fillId="0" borderId="0"/>
    <xf numFmtId="0" fontId="3" fillId="0" borderId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4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7" fillId="0" borderId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8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19" fillId="0" borderId="0"/>
    <xf numFmtId="174" fontId="19" fillId="0" borderId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1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1" fillId="13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1" fillId="1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2" fillId="47" borderId="0" applyNumberFormat="0" applyBorder="0" applyAlignment="0" applyProtection="0"/>
    <xf numFmtId="0" fontId="22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21" fillId="21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25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1" fillId="2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3" fillId="0" borderId="0"/>
    <xf numFmtId="175" fontId="19" fillId="0" borderId="20">
      <alignment horizontal="center" vertical="center"/>
      <protection locked="0"/>
    </xf>
    <xf numFmtId="175" fontId="19" fillId="0" borderId="20">
      <alignment horizontal="center" vertical="center"/>
      <protection locked="0"/>
    </xf>
    <xf numFmtId="175" fontId="19" fillId="0" borderId="20">
      <alignment horizontal="center" vertical="center"/>
      <protection locked="0"/>
    </xf>
    <xf numFmtId="175" fontId="19" fillId="0" borderId="20">
      <alignment horizontal="center" vertical="center"/>
      <protection locked="0"/>
    </xf>
    <xf numFmtId="175" fontId="19" fillId="0" borderId="20">
      <alignment horizontal="center" vertical="center"/>
      <protection locked="0"/>
    </xf>
    <xf numFmtId="175" fontId="19" fillId="0" borderId="20">
      <alignment horizontal="center" vertical="center"/>
      <protection locked="0"/>
    </xf>
    <xf numFmtId="176" fontId="19" fillId="0" borderId="20">
      <alignment horizontal="center" vertical="center"/>
      <protection locked="0"/>
    </xf>
    <xf numFmtId="176" fontId="19" fillId="0" borderId="20">
      <alignment horizontal="center" vertical="center"/>
      <protection locked="0"/>
    </xf>
    <xf numFmtId="176" fontId="19" fillId="0" borderId="20">
      <alignment horizontal="center" vertical="center"/>
      <protection locked="0"/>
    </xf>
    <xf numFmtId="176" fontId="19" fillId="0" borderId="20">
      <alignment horizontal="center" vertical="center"/>
      <protection locked="0"/>
    </xf>
    <xf numFmtId="176" fontId="19" fillId="0" borderId="20">
      <alignment horizontal="center" vertical="center"/>
      <protection locked="0"/>
    </xf>
    <xf numFmtId="176" fontId="19" fillId="0" borderId="20">
      <alignment horizontal="center" vertical="center"/>
      <protection locked="0"/>
    </xf>
    <xf numFmtId="177" fontId="19" fillId="0" borderId="20">
      <alignment horizontal="center" vertical="center"/>
      <protection locked="0"/>
    </xf>
    <xf numFmtId="177" fontId="19" fillId="0" borderId="20">
      <alignment horizontal="center" vertical="center"/>
      <protection locked="0"/>
    </xf>
    <xf numFmtId="177" fontId="19" fillId="0" borderId="20">
      <alignment horizontal="center" vertical="center"/>
      <protection locked="0"/>
    </xf>
    <xf numFmtId="177" fontId="19" fillId="0" borderId="20">
      <alignment horizontal="center" vertical="center"/>
      <protection locked="0"/>
    </xf>
    <xf numFmtId="177" fontId="19" fillId="0" borderId="20">
      <alignment horizontal="center" vertical="center"/>
      <protection locked="0"/>
    </xf>
    <xf numFmtId="177" fontId="19" fillId="0" borderId="20">
      <alignment horizontal="center" vertical="center"/>
      <protection locked="0"/>
    </xf>
    <xf numFmtId="178" fontId="19" fillId="0" borderId="20">
      <alignment horizontal="center" vertical="center"/>
      <protection locked="0"/>
    </xf>
    <xf numFmtId="178" fontId="19" fillId="0" borderId="20">
      <alignment horizontal="center" vertical="center"/>
      <protection locked="0"/>
    </xf>
    <xf numFmtId="178" fontId="19" fillId="0" borderId="20">
      <alignment horizontal="center" vertical="center"/>
      <protection locked="0"/>
    </xf>
    <xf numFmtId="178" fontId="19" fillId="0" borderId="20">
      <alignment horizontal="center" vertical="center"/>
      <protection locked="0"/>
    </xf>
    <xf numFmtId="178" fontId="19" fillId="0" borderId="20">
      <alignment horizontal="center" vertical="center"/>
      <protection locked="0"/>
    </xf>
    <xf numFmtId="178" fontId="19" fillId="0" borderId="20">
      <alignment horizontal="center" vertical="center"/>
      <protection locked="0"/>
    </xf>
    <xf numFmtId="179" fontId="19" fillId="0" borderId="20">
      <alignment horizontal="center" vertical="center"/>
      <protection locked="0"/>
    </xf>
    <xf numFmtId="179" fontId="19" fillId="0" borderId="20">
      <alignment horizontal="center" vertical="center"/>
      <protection locked="0"/>
    </xf>
    <xf numFmtId="179" fontId="19" fillId="0" borderId="20">
      <alignment horizontal="center" vertical="center"/>
      <protection locked="0"/>
    </xf>
    <xf numFmtId="179" fontId="19" fillId="0" borderId="20">
      <alignment horizontal="center" vertical="center"/>
      <protection locked="0"/>
    </xf>
    <xf numFmtId="179" fontId="19" fillId="0" borderId="20">
      <alignment horizontal="center" vertical="center"/>
      <protection locked="0"/>
    </xf>
    <xf numFmtId="179" fontId="19" fillId="0" borderId="20">
      <alignment horizontal="center" vertical="center"/>
      <protection locked="0"/>
    </xf>
    <xf numFmtId="180" fontId="19" fillId="0" borderId="20">
      <alignment horizontal="center" vertical="center"/>
      <protection locked="0"/>
    </xf>
    <xf numFmtId="180" fontId="19" fillId="0" borderId="20">
      <alignment horizontal="center" vertical="center"/>
      <protection locked="0"/>
    </xf>
    <xf numFmtId="180" fontId="19" fillId="0" borderId="20">
      <alignment horizontal="center" vertical="center"/>
      <protection locked="0"/>
    </xf>
    <xf numFmtId="180" fontId="19" fillId="0" borderId="20">
      <alignment horizontal="center" vertical="center"/>
      <protection locked="0"/>
    </xf>
    <xf numFmtId="180" fontId="19" fillId="0" borderId="20">
      <alignment horizontal="center" vertical="center"/>
      <protection locked="0"/>
    </xf>
    <xf numFmtId="180" fontId="19" fillId="0" borderId="20">
      <alignment horizontal="center" vertical="center"/>
      <protection locked="0"/>
    </xf>
    <xf numFmtId="0" fontId="19" fillId="0" borderId="20" applyAlignment="0">
      <protection locked="0"/>
    </xf>
    <xf numFmtId="0" fontId="19" fillId="0" borderId="20" applyAlignment="0">
      <protection locked="0"/>
    </xf>
    <xf numFmtId="0" fontId="19" fillId="0" borderId="20" applyAlignment="0">
      <protection locked="0"/>
    </xf>
    <xf numFmtId="0" fontId="19" fillId="0" borderId="20" applyAlignment="0">
      <protection locked="0"/>
    </xf>
    <xf numFmtId="0" fontId="19" fillId="0" borderId="20" applyAlignment="0">
      <protection locked="0"/>
    </xf>
    <xf numFmtId="0" fontId="19" fillId="0" borderId="20" applyAlignment="0">
      <protection locked="0"/>
    </xf>
    <xf numFmtId="175" fontId="19" fillId="0" borderId="20">
      <alignment vertical="center"/>
      <protection locked="0"/>
    </xf>
    <xf numFmtId="175" fontId="19" fillId="0" borderId="20">
      <alignment vertical="center"/>
      <protection locked="0"/>
    </xf>
    <xf numFmtId="175" fontId="19" fillId="0" borderId="20">
      <alignment vertical="center"/>
      <protection locked="0"/>
    </xf>
    <xf numFmtId="175" fontId="19" fillId="0" borderId="20">
      <alignment vertical="center"/>
      <protection locked="0"/>
    </xf>
    <xf numFmtId="175" fontId="19" fillId="0" borderId="20">
      <alignment vertical="center"/>
      <protection locked="0"/>
    </xf>
    <xf numFmtId="175" fontId="19" fillId="0" borderId="20">
      <alignment vertical="center"/>
      <protection locked="0"/>
    </xf>
    <xf numFmtId="181" fontId="19" fillId="0" borderId="20">
      <alignment horizontal="right" vertical="center"/>
      <protection locked="0"/>
    </xf>
    <xf numFmtId="181" fontId="19" fillId="0" borderId="20">
      <alignment horizontal="right" vertical="center"/>
      <protection locked="0"/>
    </xf>
    <xf numFmtId="181" fontId="19" fillId="0" borderId="20">
      <alignment horizontal="right" vertical="center"/>
      <protection locked="0"/>
    </xf>
    <xf numFmtId="181" fontId="19" fillId="0" borderId="20">
      <alignment horizontal="right" vertical="center"/>
      <protection locked="0"/>
    </xf>
    <xf numFmtId="181" fontId="19" fillId="0" borderId="20">
      <alignment horizontal="right" vertical="center"/>
      <protection locked="0"/>
    </xf>
    <xf numFmtId="181" fontId="19" fillId="0" borderId="20">
      <alignment horizontal="right" vertical="center"/>
      <protection locked="0"/>
    </xf>
    <xf numFmtId="177" fontId="19" fillId="0" borderId="20">
      <alignment vertical="center"/>
      <protection locked="0"/>
    </xf>
    <xf numFmtId="177" fontId="19" fillId="0" borderId="20">
      <alignment vertical="center"/>
      <protection locked="0"/>
    </xf>
    <xf numFmtId="177" fontId="19" fillId="0" borderId="20">
      <alignment vertical="center"/>
      <protection locked="0"/>
    </xf>
    <xf numFmtId="177" fontId="19" fillId="0" borderId="20">
      <alignment vertical="center"/>
      <protection locked="0"/>
    </xf>
    <xf numFmtId="177" fontId="19" fillId="0" borderId="20">
      <alignment vertical="center"/>
      <protection locked="0"/>
    </xf>
    <xf numFmtId="177" fontId="19" fillId="0" borderId="20">
      <alignment vertical="center"/>
      <protection locked="0"/>
    </xf>
    <xf numFmtId="178" fontId="19" fillId="0" borderId="20">
      <alignment vertical="center"/>
      <protection locked="0"/>
    </xf>
    <xf numFmtId="178" fontId="19" fillId="0" borderId="20">
      <alignment vertical="center"/>
      <protection locked="0"/>
    </xf>
    <xf numFmtId="178" fontId="19" fillId="0" borderId="20">
      <alignment vertical="center"/>
      <protection locked="0"/>
    </xf>
    <xf numFmtId="178" fontId="19" fillId="0" borderId="20">
      <alignment vertical="center"/>
      <protection locked="0"/>
    </xf>
    <xf numFmtId="178" fontId="19" fillId="0" borderId="20">
      <alignment vertical="center"/>
      <protection locked="0"/>
    </xf>
    <xf numFmtId="178" fontId="19" fillId="0" borderId="20">
      <alignment vertical="center"/>
      <protection locked="0"/>
    </xf>
    <xf numFmtId="179" fontId="19" fillId="0" borderId="20">
      <alignment vertical="center"/>
      <protection locked="0"/>
    </xf>
    <xf numFmtId="179" fontId="19" fillId="0" borderId="20">
      <alignment vertical="center"/>
      <protection locked="0"/>
    </xf>
    <xf numFmtId="179" fontId="19" fillId="0" borderId="20">
      <alignment vertical="center"/>
      <protection locked="0"/>
    </xf>
    <xf numFmtId="179" fontId="19" fillId="0" borderId="20">
      <alignment vertical="center"/>
      <protection locked="0"/>
    </xf>
    <xf numFmtId="179" fontId="19" fillId="0" borderId="20">
      <alignment vertical="center"/>
      <protection locked="0"/>
    </xf>
    <xf numFmtId="179" fontId="19" fillId="0" borderId="20">
      <alignment vertical="center"/>
      <protection locked="0"/>
    </xf>
    <xf numFmtId="180" fontId="19" fillId="0" borderId="20">
      <alignment horizontal="right" vertical="center"/>
      <protection locked="0"/>
    </xf>
    <xf numFmtId="180" fontId="19" fillId="0" borderId="20">
      <alignment horizontal="right" vertical="center"/>
      <protection locked="0"/>
    </xf>
    <xf numFmtId="180" fontId="19" fillId="0" borderId="20">
      <alignment horizontal="right" vertical="center"/>
      <protection locked="0"/>
    </xf>
    <xf numFmtId="180" fontId="19" fillId="0" borderId="20">
      <alignment horizontal="right" vertical="center"/>
      <protection locked="0"/>
    </xf>
    <xf numFmtId="180" fontId="19" fillId="0" borderId="20">
      <alignment horizontal="right" vertical="center"/>
      <protection locked="0"/>
    </xf>
    <xf numFmtId="180" fontId="19" fillId="0" borderId="20">
      <alignment horizontal="right" vertical="center"/>
      <protection locked="0"/>
    </xf>
    <xf numFmtId="0" fontId="3" fillId="0" borderId="0"/>
    <xf numFmtId="172" fontId="24" fillId="0" borderId="0" applyFont="0" applyFill="0" applyBorder="0" applyAlignment="0" applyProtection="0"/>
    <xf numFmtId="0" fontId="25" fillId="59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/>
    <xf numFmtId="165" fontId="3" fillId="40" borderId="0" applyNumberFormat="0" applyFont="0" applyBorder="0" applyAlignment="0">
      <alignment horizontal="right"/>
    </xf>
    <xf numFmtId="165" fontId="3" fillId="40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182" fontId="29" fillId="0" borderId="0" applyFill="0" applyBorder="0" applyAlignment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0" fillId="63" borderId="21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0" fillId="63" borderId="21" applyNumberFormat="0" applyAlignment="0" applyProtection="0"/>
    <xf numFmtId="0" fontId="31" fillId="64" borderId="22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0" fillId="63" borderId="21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2" fillId="6" borderId="4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3" fillId="65" borderId="0" applyNumberFormat="0" applyFill="0" applyBorder="0" applyProtection="0">
      <alignment horizontal="center"/>
    </xf>
    <xf numFmtId="0" fontId="33" fillId="65" borderId="0" applyNumberFormat="0" applyFill="0" applyBorder="0" applyProtection="0"/>
    <xf numFmtId="0" fontId="19" fillId="0" borderId="0" applyNumberFormat="0" applyFont="0" applyFill="0" applyBorder="0">
      <alignment horizontal="center" vertical="center"/>
      <protection locked="0"/>
    </xf>
    <xf numFmtId="0" fontId="19" fillId="0" borderId="0" applyNumberFormat="0" applyFont="0" applyFill="0" applyBorder="0">
      <alignment horizontal="center" vertical="center"/>
      <protection locked="0"/>
    </xf>
    <xf numFmtId="0" fontId="19" fillId="0" borderId="0" applyNumberFormat="0" applyFont="0" applyFill="0" applyBorder="0">
      <alignment horizontal="center" vertical="center"/>
      <protection locked="0"/>
    </xf>
    <xf numFmtId="175" fontId="19" fillId="0" borderId="0" applyFill="0" applyBorder="0">
      <alignment horizontal="center" vertical="center"/>
    </xf>
    <xf numFmtId="175" fontId="19" fillId="0" borderId="0" applyFill="0" applyBorder="0">
      <alignment horizontal="center" vertical="center"/>
    </xf>
    <xf numFmtId="175" fontId="19" fillId="0" borderId="0" applyFill="0" applyBorder="0">
      <alignment horizontal="center" vertical="center"/>
    </xf>
    <xf numFmtId="176" fontId="19" fillId="0" borderId="0" applyFill="0" applyBorder="0">
      <alignment horizontal="center" vertical="center"/>
    </xf>
    <xf numFmtId="176" fontId="19" fillId="0" borderId="0" applyFill="0" applyBorder="0">
      <alignment horizontal="center" vertical="center"/>
    </xf>
    <xf numFmtId="176" fontId="19" fillId="0" borderId="0" applyFill="0" applyBorder="0">
      <alignment horizontal="center" vertical="center"/>
    </xf>
    <xf numFmtId="177" fontId="19" fillId="0" borderId="0" applyFill="0" applyBorder="0">
      <alignment horizontal="center" vertical="center"/>
    </xf>
    <xf numFmtId="177" fontId="19" fillId="0" borderId="0" applyFill="0" applyBorder="0">
      <alignment horizontal="center" vertical="center"/>
    </xf>
    <xf numFmtId="177" fontId="19" fillId="0" borderId="0" applyFill="0" applyBorder="0">
      <alignment horizontal="center" vertical="center"/>
    </xf>
    <xf numFmtId="178" fontId="19" fillId="0" borderId="0" applyFill="0" applyBorder="0">
      <alignment horizontal="center" vertical="center"/>
    </xf>
    <xf numFmtId="178" fontId="19" fillId="0" borderId="0" applyFill="0" applyBorder="0">
      <alignment horizontal="center" vertical="center"/>
    </xf>
    <xf numFmtId="178" fontId="19" fillId="0" borderId="0" applyFill="0" applyBorder="0">
      <alignment horizontal="center" vertical="center"/>
    </xf>
    <xf numFmtId="179" fontId="19" fillId="0" borderId="0" applyFill="0" applyBorder="0">
      <alignment horizontal="center" vertical="center"/>
    </xf>
    <xf numFmtId="179" fontId="19" fillId="0" borderId="0" applyFill="0" applyBorder="0">
      <alignment horizontal="center" vertical="center"/>
    </xf>
    <xf numFmtId="179" fontId="19" fillId="0" borderId="0" applyFill="0" applyBorder="0">
      <alignment horizontal="center" vertical="center"/>
    </xf>
    <xf numFmtId="180" fontId="19" fillId="0" borderId="0" applyFill="0" applyBorder="0">
      <alignment horizontal="center" vertical="center"/>
    </xf>
    <xf numFmtId="180" fontId="19" fillId="0" borderId="0" applyFill="0" applyBorder="0">
      <alignment horizontal="center" vertical="center"/>
    </xf>
    <xf numFmtId="180" fontId="19" fillId="0" borderId="0" applyFill="0" applyBorder="0">
      <alignment horizontal="center" vertical="center"/>
    </xf>
    <xf numFmtId="0" fontId="34" fillId="56" borderId="23" applyNumberFormat="0" applyAlignment="0" applyProtection="0"/>
    <xf numFmtId="0" fontId="34" fillId="66" borderId="23" applyNumberFormat="0" applyAlignment="0" applyProtection="0"/>
    <xf numFmtId="0" fontId="34" fillId="66" borderId="23" applyNumberFormat="0" applyAlignment="0" applyProtection="0"/>
    <xf numFmtId="0" fontId="34" fillId="66" borderId="23" applyNumberFormat="0" applyAlignment="0" applyProtection="0"/>
    <xf numFmtId="0" fontId="35" fillId="7" borderId="7" applyNumberFormat="0" applyAlignment="0" applyProtection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65" fontId="3" fillId="0" borderId="0" applyFont="0" applyFill="0" applyBorder="0" applyAlignment="0" applyProtection="0"/>
    <xf numFmtId="184" fontId="37" fillId="0" borderId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 applyNumberFormat="0" applyAlignment="0">
      <alignment horizontal="left"/>
    </xf>
    <xf numFmtId="185" fontId="3" fillId="0" borderId="0" applyFont="0" applyFill="0" applyBorder="0" applyAlignment="0" applyProtection="0"/>
    <xf numFmtId="186" fontId="4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0" fillId="0" borderId="0" applyFont="0" applyFill="0" applyBorder="0" applyAlignment="0" applyProtection="0"/>
    <xf numFmtId="172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43" fillId="67" borderId="0" applyNumberFormat="0" applyBorder="0" applyAlignment="0" applyProtection="0"/>
    <xf numFmtId="0" fontId="43" fillId="68" borderId="0" applyNumberFormat="0" applyBorder="0" applyAlignment="0" applyProtection="0"/>
    <xf numFmtId="0" fontId="43" fillId="69" borderId="0" applyNumberFormat="0" applyBorder="0" applyAlignment="0" applyProtection="0"/>
    <xf numFmtId="0" fontId="44" fillId="0" borderId="0" applyNumberFormat="0" applyAlignment="0">
      <alignment horizontal="left"/>
    </xf>
    <xf numFmtId="0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42" fillId="0" borderId="0" applyFont="0" applyFill="0" applyBorder="0" applyAlignment="0" applyProtection="0"/>
    <xf numFmtId="191" fontId="3" fillId="0" borderId="0" applyFont="0" applyFill="0" applyBorder="0" applyAlignment="0" applyProtection="0">
      <alignment horizontal="center"/>
    </xf>
    <xf numFmtId="0" fontId="46" fillId="0" borderId="0"/>
    <xf numFmtId="0" fontId="47" fillId="0" borderId="0"/>
    <xf numFmtId="0" fontId="22" fillId="52" borderId="0" applyNumberFormat="0" applyBorder="0" applyAlignment="0" applyProtection="0"/>
    <xf numFmtId="0" fontId="48" fillId="2" borderId="0" applyNumberFormat="0" applyBorder="0" applyAlignment="0" applyProtection="0"/>
    <xf numFmtId="38" fontId="19" fillId="40" borderId="0" applyNumberFormat="0" applyBorder="0" applyAlignment="0" applyProtection="0"/>
    <xf numFmtId="0" fontId="49" fillId="0" borderId="24" applyNumberFormat="0" applyAlignment="0" applyProtection="0">
      <alignment horizontal="left" vertical="center"/>
    </xf>
    <xf numFmtId="0" fontId="49" fillId="0" borderId="24" applyNumberFormat="0" applyAlignment="0" applyProtection="0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0" fontId="50" fillId="0" borderId="25" applyNumberFormat="0" applyFill="0" applyAlignment="0" applyProtection="0"/>
    <xf numFmtId="0" fontId="51" fillId="0" borderId="1" applyNumberFormat="0" applyFill="0" applyAlignment="0" applyProtection="0"/>
    <xf numFmtId="0" fontId="52" fillId="0" borderId="0" applyFill="0" applyBorder="0">
      <alignment vertical="center"/>
    </xf>
    <xf numFmtId="0" fontId="52" fillId="0" borderId="0" applyFill="0" applyBorder="0">
      <alignment vertical="center"/>
    </xf>
    <xf numFmtId="0" fontId="53" fillId="0" borderId="26" applyNumberFormat="0" applyFill="0" applyAlignment="0" applyProtection="0"/>
    <xf numFmtId="0" fontId="54" fillId="0" borderId="2" applyNumberFormat="0" applyFill="0" applyAlignment="0" applyProtection="0"/>
    <xf numFmtId="0" fontId="55" fillId="0" borderId="0" applyFill="0" applyBorder="0">
      <alignment vertical="center"/>
    </xf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5" fillId="0" borderId="0" applyFill="0" applyBorder="0">
      <alignment vertical="center"/>
    </xf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7" fillId="0" borderId="3" applyNumberFormat="0" applyFill="0" applyAlignment="0" applyProtection="0"/>
    <xf numFmtId="0" fontId="56" fillId="0" borderId="27" applyNumberFormat="0" applyFill="0" applyAlignment="0" applyProtection="0"/>
    <xf numFmtId="0" fontId="19" fillId="0" borderId="0" applyFill="0" applyBorder="0">
      <alignment vertical="center"/>
    </xf>
    <xf numFmtId="0" fontId="19" fillId="0" borderId="0" applyFill="0" applyBorder="0">
      <alignment vertical="center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92" fontId="58" fillId="0" borderId="0"/>
    <xf numFmtId="0" fontId="59" fillId="64" borderId="16"/>
    <xf numFmtId="0" fontId="59" fillId="64" borderId="16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62" fillId="0" borderId="0" applyFill="0" applyBorder="0" applyAlignment="0">
      <protection locked="0"/>
    </xf>
    <xf numFmtId="0" fontId="63" fillId="0" borderId="0" applyFill="0" applyBorder="0" applyAlignment="0">
      <protection locked="0"/>
    </xf>
    <xf numFmtId="184" fontId="64" fillId="0" borderId="29" applyProtection="0"/>
    <xf numFmtId="193" fontId="65" fillId="0" borderId="29">
      <alignment horizontal="right"/>
      <protection locked="0"/>
    </xf>
    <xf numFmtId="10" fontId="19" fillId="70" borderId="30" applyNumberFormat="0" applyBorder="0" applyAlignment="0" applyProtection="0"/>
    <xf numFmtId="10" fontId="19" fillId="70" borderId="30" applyNumberFormat="0" applyBorder="0" applyAlignment="0" applyProtection="0"/>
    <xf numFmtId="10" fontId="19" fillId="70" borderId="30" applyNumberFormat="0" applyBorder="0" applyAlignment="0" applyProtection="0"/>
    <xf numFmtId="10" fontId="19" fillId="70" borderId="30" applyNumberFormat="0" applyBorder="0" applyAlignment="0" applyProtection="0"/>
    <xf numFmtId="10" fontId="19" fillId="70" borderId="30" applyNumberFormat="0" applyBorder="0" applyAlignment="0" applyProtection="0"/>
    <xf numFmtId="10" fontId="19" fillId="70" borderId="30" applyNumberFormat="0" applyBorder="0" applyAlignment="0" applyProtection="0"/>
    <xf numFmtId="10" fontId="19" fillId="70" borderId="30" applyNumberFormat="0" applyBorder="0" applyAlignment="0" applyProtection="0"/>
    <xf numFmtId="10" fontId="19" fillId="70" borderId="30" applyNumberFormat="0" applyBorder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6" fillId="60" borderId="21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6" fillId="60" borderId="21" applyNumberFormat="0" applyAlignment="0" applyProtection="0"/>
    <xf numFmtId="0" fontId="67" fillId="71" borderId="22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6" fillId="60" borderId="21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8" fillId="5" borderId="4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4" fillId="0" borderId="29">
      <protection locked="0"/>
    </xf>
    <xf numFmtId="165" fontId="3" fillId="73" borderId="0" applyFont="0" applyBorder="0" applyAlignment="0">
      <alignment horizontal="right"/>
      <protection locked="0"/>
    </xf>
    <xf numFmtId="165" fontId="3" fillId="73" borderId="0" applyFont="0" applyBorder="0" applyAlignment="0">
      <alignment horizontal="right"/>
      <protection locked="0"/>
    </xf>
    <xf numFmtId="165" fontId="3" fillId="74" borderId="0" applyFont="0" applyBorder="0" applyAlignment="0">
      <alignment horizontal="right"/>
      <protection locked="0"/>
    </xf>
    <xf numFmtId="165" fontId="3" fillId="74" borderId="0" applyFont="0" applyBorder="0" applyAlignment="0">
      <alignment horizontal="right"/>
      <protection locked="0"/>
    </xf>
    <xf numFmtId="0" fontId="69" fillId="75" borderId="0">
      <alignment horizontal="center"/>
    </xf>
    <xf numFmtId="0" fontId="69" fillId="75" borderId="0">
      <alignment horizontal="center"/>
    </xf>
    <xf numFmtId="165" fontId="3" fillId="70" borderId="0" applyFont="0" applyBorder="0">
      <alignment horizontal="right"/>
      <protection locked="0"/>
    </xf>
    <xf numFmtId="165" fontId="3" fillId="70" borderId="0" applyFont="0" applyBorder="0">
      <alignment horizontal="right"/>
      <protection locked="0"/>
    </xf>
    <xf numFmtId="165" fontId="3" fillId="70" borderId="0" applyFont="0" applyBorder="0">
      <alignment horizontal="right"/>
      <protection locked="0"/>
    </xf>
    <xf numFmtId="165" fontId="3" fillId="70" borderId="0" applyFont="0" applyBorder="0">
      <alignment horizontal="right"/>
      <protection locked="0"/>
    </xf>
    <xf numFmtId="0" fontId="70" fillId="64" borderId="0" applyNumberFormat="0" applyFont="0" applyAlignment="0"/>
    <xf numFmtId="0" fontId="70" fillId="64" borderId="31" applyNumberFormat="0" applyFont="0" applyAlignment="0">
      <protection locked="0"/>
    </xf>
    <xf numFmtId="0" fontId="71" fillId="76" borderId="0" applyNumberFormat="0"/>
    <xf numFmtId="167" fontId="3" fillId="0" borderId="0" applyFont="0" applyFill="0" applyBorder="0" applyAlignment="0" applyProtection="0"/>
    <xf numFmtId="0" fontId="24" fillId="0" borderId="0" applyNumberFormat="0" applyFont="0" applyFill="0" applyBorder="0" applyProtection="0">
      <alignment horizontal="left" vertical="center"/>
    </xf>
    <xf numFmtId="0" fontId="19" fillId="40" borderId="0"/>
    <xf numFmtId="0" fontId="72" fillId="0" borderId="32" applyNumberFormat="0" applyFill="0" applyAlignment="0" applyProtection="0"/>
    <xf numFmtId="0" fontId="73" fillId="0" borderId="6" applyNumberFormat="0" applyFill="0" applyAlignment="0" applyProtection="0"/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5" fontId="74" fillId="0" borderId="0" applyFont="0" applyFill="0" applyBorder="0" applyAlignment="0" applyProtection="0"/>
    <xf numFmtId="196" fontId="74" fillId="0" borderId="0" applyFont="0" applyFill="0" applyBorder="0" applyAlignment="0" applyProtection="0"/>
    <xf numFmtId="184" fontId="75" fillId="0" borderId="0"/>
    <xf numFmtId="0" fontId="49" fillId="0" borderId="0" applyFill="0" applyBorder="0" applyAlignment="0"/>
    <xf numFmtId="197" fontId="74" fillId="0" borderId="0" applyFont="0" applyFill="0" applyBorder="0" applyAlignment="0" applyProtection="0"/>
    <xf numFmtId="198" fontId="74" fillId="0" borderId="0" applyFont="0" applyFill="0" applyBorder="0" applyAlignment="0" applyProtection="0"/>
    <xf numFmtId="0" fontId="72" fillId="60" borderId="0" applyNumberFormat="0" applyBorder="0" applyAlignment="0" applyProtection="0"/>
    <xf numFmtId="0" fontId="76" fillId="4" borderId="0" applyNumberFormat="0" applyBorder="0" applyAlignment="0" applyProtection="0"/>
    <xf numFmtId="199" fontId="77" fillId="0" borderId="29">
      <alignment horizontal="right"/>
      <protection locked="0"/>
    </xf>
    <xf numFmtId="200" fontId="78" fillId="0" borderId="0"/>
    <xf numFmtId="0" fontId="3" fillId="0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 applyFill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3" fillId="0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77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77" borderId="0"/>
    <xf numFmtId="0" fontId="3" fillId="0" borderId="0"/>
    <xf numFmtId="0" fontId="19" fillId="77" borderId="0"/>
    <xf numFmtId="0" fontId="3" fillId="0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3" fillId="0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3" fillId="0" borderId="0"/>
    <xf numFmtId="0" fontId="3" fillId="0" borderId="0"/>
    <xf numFmtId="0" fontId="19" fillId="77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 applyFill="0"/>
    <xf numFmtId="0" fontId="3" fillId="0" borderId="0" applyFill="0"/>
    <xf numFmtId="0" fontId="3" fillId="0" borderId="0" applyFill="0"/>
    <xf numFmtId="0" fontId="1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 applyFill="0"/>
    <xf numFmtId="0" fontId="3" fillId="0" borderId="0" applyFill="0"/>
    <xf numFmtId="0" fontId="3" fillId="0" borderId="0" applyFill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79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19" fillId="59" borderId="21" applyNumberFormat="0" applyFont="0" applyAlignment="0" applyProtection="0"/>
    <xf numFmtId="0" fontId="3" fillId="78" borderId="34" applyNumberFormat="0" applyFont="0" applyAlignment="0" applyProtection="0"/>
    <xf numFmtId="0" fontId="19" fillId="59" borderId="21" applyNumberFormat="0" applyFont="0" applyAlignment="0" applyProtection="0"/>
    <xf numFmtId="0" fontId="3" fillId="78" borderId="34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19" fillId="59" borderId="21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1" fillId="6" borderId="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40" fontId="82" fillId="34" borderId="0">
      <alignment horizontal="right"/>
    </xf>
    <xf numFmtId="0" fontId="83" fillId="34" borderId="0">
      <alignment horizontal="right"/>
    </xf>
    <xf numFmtId="0" fontId="84" fillId="34" borderId="17"/>
    <xf numFmtId="0" fontId="84" fillId="0" borderId="0" applyBorder="0">
      <alignment horizontal="centerContinuous"/>
    </xf>
    <xf numFmtId="0" fontId="85" fillId="0" borderId="0" applyBorder="0">
      <alignment horizontal="centerContinuous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2" fontId="86" fillId="0" borderId="0"/>
    <xf numFmtId="0" fontId="55" fillId="0" borderId="0" applyFill="0" applyBorder="0">
      <alignment horizontal="right" vertical="center"/>
    </xf>
    <xf numFmtId="0" fontId="55" fillId="0" borderId="0" applyFill="0" applyBorder="0">
      <alignment horizontal="right" vertical="center"/>
    </xf>
    <xf numFmtId="0" fontId="55" fillId="0" borderId="0" applyFill="0" applyBorder="0">
      <alignment horizontal="right" vertical="center"/>
    </xf>
    <xf numFmtId="201" fontId="52" fillId="0" borderId="0"/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202" fontId="87" fillId="0" borderId="36"/>
    <xf numFmtId="202" fontId="87" fillId="0" borderId="36"/>
    <xf numFmtId="0" fontId="88" fillId="0" borderId="37">
      <alignment horizontal="center"/>
    </xf>
    <xf numFmtId="0" fontId="88" fillId="0" borderId="37">
      <alignment horizontal="center"/>
    </xf>
    <xf numFmtId="0" fontId="88" fillId="0" borderId="37">
      <alignment horizontal="center"/>
    </xf>
    <xf numFmtId="0" fontId="88" fillId="0" borderId="37">
      <alignment horizontal="center"/>
    </xf>
    <xf numFmtId="0" fontId="88" fillId="0" borderId="37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79" borderId="0" applyNumberFormat="0" applyFont="0" applyBorder="0" applyAlignment="0" applyProtection="0"/>
    <xf numFmtId="0" fontId="38" fillId="79" borderId="0" applyNumberFormat="0" applyFont="0" applyBorder="0" applyAlignment="0" applyProtection="0"/>
    <xf numFmtId="0" fontId="38" fillId="79" borderId="0" applyNumberFormat="0" applyFont="0" applyBorder="0" applyAlignment="0" applyProtection="0"/>
    <xf numFmtId="203" fontId="3" fillId="0" borderId="0"/>
    <xf numFmtId="204" fontId="3" fillId="0" borderId="0" applyNumberFormat="0" applyFill="0" applyBorder="0" applyAlignment="0" applyProtection="0">
      <alignment horizontal="left"/>
    </xf>
    <xf numFmtId="175" fontId="19" fillId="0" borderId="0" applyFill="0" applyBorder="0">
      <alignment horizontal="right" vertical="center"/>
    </xf>
    <xf numFmtId="175" fontId="19" fillId="0" borderId="0" applyFill="0" applyBorder="0">
      <alignment horizontal="right" vertical="center"/>
    </xf>
    <xf numFmtId="175" fontId="19" fillId="0" borderId="0" applyFill="0" applyBorder="0">
      <alignment horizontal="right" vertical="center"/>
    </xf>
    <xf numFmtId="181" fontId="19" fillId="0" borderId="0" applyFill="0" applyBorder="0">
      <alignment horizontal="right" vertical="center"/>
    </xf>
    <xf numFmtId="181" fontId="19" fillId="0" borderId="0" applyFill="0" applyBorder="0">
      <alignment horizontal="right" vertical="center"/>
    </xf>
    <xf numFmtId="181" fontId="19" fillId="0" borderId="0" applyFill="0" applyBorder="0">
      <alignment horizontal="right" vertical="center"/>
    </xf>
    <xf numFmtId="177" fontId="19" fillId="0" borderId="0" applyFill="0" applyBorder="0">
      <alignment horizontal="right" vertical="center"/>
    </xf>
    <xf numFmtId="177" fontId="19" fillId="0" borderId="0" applyFill="0" applyBorder="0">
      <alignment horizontal="right" vertical="center"/>
    </xf>
    <xf numFmtId="177" fontId="19" fillId="0" borderId="0" applyFill="0" applyBorder="0">
      <alignment horizontal="right" vertical="center"/>
    </xf>
    <xf numFmtId="178" fontId="19" fillId="0" borderId="0" applyFill="0" applyBorder="0">
      <alignment horizontal="right" vertical="center"/>
    </xf>
    <xf numFmtId="178" fontId="19" fillId="0" borderId="0" applyFill="0" applyBorder="0">
      <alignment horizontal="right" vertical="center"/>
    </xf>
    <xf numFmtId="178" fontId="19" fillId="0" borderId="0" applyFill="0" applyBorder="0">
      <alignment horizontal="right" vertical="center"/>
    </xf>
    <xf numFmtId="179" fontId="19" fillId="0" borderId="0" applyFill="0" applyBorder="0">
      <alignment horizontal="right" vertical="center"/>
    </xf>
    <xf numFmtId="179" fontId="19" fillId="0" borderId="0" applyFill="0" applyBorder="0">
      <alignment horizontal="right" vertical="center"/>
    </xf>
    <xf numFmtId="179" fontId="19" fillId="0" borderId="0" applyFill="0" applyBorder="0">
      <alignment horizontal="right" vertical="center"/>
    </xf>
    <xf numFmtId="180" fontId="19" fillId="0" borderId="0" applyFill="0" applyBorder="0">
      <alignment horizontal="right" vertical="center"/>
    </xf>
    <xf numFmtId="180" fontId="19" fillId="0" borderId="0" applyFill="0" applyBorder="0">
      <alignment horizontal="right" vertical="center"/>
    </xf>
    <xf numFmtId="180" fontId="19" fillId="0" borderId="0" applyFill="0" applyBorder="0">
      <alignment horizontal="right" vertical="center"/>
    </xf>
    <xf numFmtId="4" fontId="89" fillId="72" borderId="38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89" fillId="39" borderId="38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0" fontId="89" fillId="39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4" fontId="89" fillId="0" borderId="0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29" fillId="81" borderId="38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89" fillId="91" borderId="39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89" fillId="91" borderId="39" applyNumberFormat="0" applyProtection="0">
      <alignment horizontal="left" vertical="center" indent="1"/>
    </xf>
    <xf numFmtId="4" fontId="89" fillId="91" borderId="39" applyNumberFormat="0" applyProtection="0">
      <alignment horizontal="left" vertical="center" indent="1"/>
    </xf>
    <xf numFmtId="4" fontId="29" fillId="92" borderId="0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29" fillId="92" borderId="0" applyNumberFormat="0" applyProtection="0">
      <alignment horizontal="left" vertical="center" indent="1"/>
    </xf>
    <xf numFmtId="4" fontId="93" fillId="94" borderId="0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29" fillId="78" borderId="40" applyNumberFormat="0" applyProtection="0">
      <alignment horizontal="center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29" fillId="78" borderId="40" applyNumberFormat="0" applyProtection="0">
      <alignment horizontal="center" vertical="center"/>
    </xf>
    <xf numFmtId="4" fontId="29" fillId="78" borderId="40" applyNumberFormat="0" applyProtection="0">
      <alignment horizontal="center" vertical="center"/>
    </xf>
    <xf numFmtId="4" fontId="29" fillId="78" borderId="40" applyNumberFormat="0" applyProtection="0">
      <alignment horizontal="center" vertical="center"/>
    </xf>
    <xf numFmtId="4" fontId="29" fillId="78" borderId="40" applyNumberFormat="0" applyProtection="0">
      <alignment horizontal="center" vertical="center"/>
    </xf>
    <xf numFmtId="4" fontId="29" fillId="78" borderId="40" applyNumberFormat="0" applyProtection="0">
      <alignment horizontal="center" vertical="center"/>
    </xf>
    <xf numFmtId="4" fontId="19" fillId="95" borderId="21" applyNumberFormat="0" applyProtection="0">
      <alignment horizontal="right" vertical="center"/>
    </xf>
    <xf numFmtId="4" fontId="29" fillId="92" borderId="0" applyNumberFormat="0" applyProtection="0">
      <alignment horizontal="left" vertical="center" indent="1"/>
    </xf>
    <xf numFmtId="4" fontId="29" fillId="92" borderId="0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29" fillId="92" borderId="0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29" fillId="92" borderId="0" applyNumberFormat="0" applyProtection="0">
      <alignment horizontal="left" vertical="center" indent="1"/>
    </xf>
    <xf numFmtId="4" fontId="29" fillId="92" borderId="0" applyNumberFormat="0" applyProtection="0">
      <alignment horizontal="left" vertical="center" indent="1"/>
    </xf>
    <xf numFmtId="4" fontId="29" fillId="96" borderId="0" applyNumberFormat="0" applyProtection="0">
      <alignment horizontal="left" vertical="center" indent="1"/>
    </xf>
    <xf numFmtId="4" fontId="29" fillId="96" borderId="0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29" fillId="96" borderId="0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29" fillId="96" borderId="0" applyNumberFormat="0" applyProtection="0">
      <alignment horizontal="left" vertical="center" indent="1"/>
    </xf>
    <xf numFmtId="4" fontId="29" fillId="96" borderId="0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101" borderId="38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103" borderId="38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0" borderId="0"/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4" fontId="29" fillId="70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29" fillId="70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0" fontId="29" fillId="70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4" fontId="29" fillId="0" borderId="38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95" fillId="0" borderId="0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29" fillId="95" borderId="38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0" fontId="89" fillId="99" borderId="43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89" fillId="104" borderId="38" applyNumberFormat="0" applyProtection="0">
      <alignment horizontal="left" vertical="top" indent="1"/>
    </xf>
    <xf numFmtId="4" fontId="96" fillId="0" borderId="0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6" fillId="0" borderId="0" applyNumberFormat="0" applyProtection="0">
      <alignment horizontal="left" vertical="center" indent="1"/>
    </xf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4" fontId="64" fillId="92" borderId="38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0" fontId="3" fillId="78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3" fillId="9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9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0" fontId="99" fillId="0" borderId="0" applyFill="0" applyBorder="0" applyAlignment="0"/>
    <xf numFmtId="0" fontId="100" fillId="107" borderId="0"/>
    <xf numFmtId="49" fontId="101" fillId="107" borderId="44">
      <alignment horizontal="center" wrapText="1"/>
    </xf>
    <xf numFmtId="49" fontId="101" fillId="107" borderId="0">
      <alignment horizontal="center" wrapText="1"/>
    </xf>
    <xf numFmtId="0" fontId="100" fillId="107" borderId="0"/>
    <xf numFmtId="0" fontId="102" fillId="0" borderId="0" applyFill="0" applyBorder="0" applyAlignment="0"/>
    <xf numFmtId="0" fontId="103" fillId="0" borderId="0" applyNumberFormat="0" applyFill="0" applyBorder="0" applyAlignment="0" applyProtection="0"/>
    <xf numFmtId="205" fontId="29" fillId="0" borderId="45">
      <alignment horizontal="justify" vertical="top" wrapText="1"/>
    </xf>
    <xf numFmtId="205" fontId="29" fillId="0" borderId="45">
      <alignment horizontal="justify" vertical="top" wrapText="1"/>
    </xf>
    <xf numFmtId="0" fontId="3" fillId="0" borderId="0"/>
    <xf numFmtId="38" fontId="104" fillId="0" borderId="16" applyBorder="0" applyAlignment="0"/>
    <xf numFmtId="38" fontId="104" fillId="0" borderId="16" applyBorder="0" applyAlignment="0"/>
    <xf numFmtId="206" fontId="29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49" fillId="0" borderId="0"/>
    <xf numFmtId="0" fontId="102" fillId="0" borderId="0"/>
    <xf numFmtId="15" fontId="3" fillId="0" borderId="0"/>
    <xf numFmtId="10" fontId="3" fillId="0" borderId="0"/>
    <xf numFmtId="40" fontId="105" fillId="0" borderId="0" applyBorder="0">
      <alignment horizontal="right"/>
    </xf>
    <xf numFmtId="0" fontId="106" fillId="33" borderId="12" applyBorder="0" applyProtection="0">
      <alignment horizontal="centerContinuous" vertical="center"/>
    </xf>
    <xf numFmtId="0" fontId="106" fillId="33" borderId="12" applyBorder="0" applyProtection="0">
      <alignment horizontal="centerContinuous" vertical="center"/>
    </xf>
    <xf numFmtId="0" fontId="107" fillId="33" borderId="12" applyBorder="0" applyProtection="0">
      <alignment horizontal="centerContinuous" vertical="center"/>
    </xf>
    <xf numFmtId="0" fontId="107" fillId="33" borderId="12" applyBorder="0" applyProtection="0">
      <alignment horizontal="centerContinuous" vertical="center"/>
    </xf>
    <xf numFmtId="0" fontId="106" fillId="33" borderId="12" applyBorder="0" applyProtection="0">
      <alignment horizontal="centerContinuous" vertical="center"/>
    </xf>
    <xf numFmtId="0" fontId="106" fillId="33" borderId="12" applyBorder="0" applyProtection="0">
      <alignment horizontal="centerContinuous" vertical="center"/>
    </xf>
    <xf numFmtId="0" fontId="106" fillId="33" borderId="12" applyBorder="0" applyProtection="0">
      <alignment horizontal="centerContinuous" vertical="center"/>
    </xf>
    <xf numFmtId="0" fontId="106" fillId="33" borderId="12" applyBorder="0" applyProtection="0">
      <alignment horizontal="centerContinuous" vertical="center"/>
    </xf>
    <xf numFmtId="0" fontId="108" fillId="0" borderId="0" applyBorder="0" applyProtection="0">
      <alignment vertical="center"/>
    </xf>
    <xf numFmtId="0" fontId="109" fillId="0" borderId="0">
      <alignment horizontal="left"/>
    </xf>
    <xf numFmtId="0" fontId="109" fillId="0" borderId="16" applyFill="0" applyBorder="0" applyProtection="0">
      <alignment horizontal="left" vertical="top"/>
    </xf>
    <xf numFmtId="0" fontId="109" fillId="0" borderId="16" applyFill="0" applyBorder="0" applyProtection="0">
      <alignment horizontal="left" vertical="top"/>
    </xf>
    <xf numFmtId="0" fontId="110" fillId="35" borderId="0">
      <alignment vertical="center"/>
      <protection locked="0"/>
    </xf>
    <xf numFmtId="49" fontId="3" fillId="0" borderId="0" applyFont="0" applyFill="0" applyBorder="0" applyAlignment="0" applyProtection="0"/>
    <xf numFmtId="0" fontId="111" fillId="0" borderId="0"/>
    <xf numFmtId="49" fontId="3" fillId="0" borderId="0" applyFont="0" applyFill="0" applyBorder="0" applyAlignment="0" applyProtection="0"/>
    <xf numFmtId="49" fontId="3" fillId="0" borderId="0" applyFont="0" applyFill="0" applyBorder="0" applyAlignment="0" applyProtection="0"/>
    <xf numFmtId="0" fontId="112" fillId="0" borderId="0"/>
    <xf numFmtId="0" fontId="112" fillId="0" borderId="0"/>
    <xf numFmtId="0" fontId="111" fillId="0" borderId="0"/>
    <xf numFmtId="184" fontId="113" fillId="0" borderId="0"/>
    <xf numFmtId="0" fontId="114" fillId="0" borderId="0"/>
    <xf numFmtId="0" fontId="2" fillId="0" borderId="0" applyNumberFormat="0" applyFill="0" applyBorder="0" applyAlignment="0" applyProtection="0"/>
    <xf numFmtId="0" fontId="115" fillId="0" borderId="0" applyFill="0" applyBorder="0">
      <alignment horizontal="left" vertical="center"/>
      <protection locked="0"/>
    </xf>
    <xf numFmtId="0" fontId="111" fillId="0" borderId="0"/>
    <xf numFmtId="0" fontId="116" fillId="0" borderId="0" applyFill="0" applyBorder="0">
      <alignment horizontal="left" vertical="center"/>
      <protection locked="0"/>
    </xf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117" fillId="0" borderId="9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190" fontId="118" fillId="0" borderId="17">
      <protection locked="0"/>
    </xf>
    <xf numFmtId="203" fontId="119" fillId="0" borderId="0"/>
    <xf numFmtId="0" fontId="120" fillId="0" borderId="0" applyNumberFormat="0" applyFont="0" applyFill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207" fontId="119" fillId="0" borderId="0"/>
    <xf numFmtId="0" fontId="123" fillId="0" borderId="0" applyNumberFormat="0" applyFill="0" applyBorder="0" applyAlignment="0"/>
    <xf numFmtId="0" fontId="74" fillId="0" borderId="0" applyNumberFormat="0" applyFont="0" applyFill="0" applyBorder="0" applyProtection="0">
      <alignment horizontal="center" vertical="center" wrapText="1"/>
    </xf>
    <xf numFmtId="208" fontId="3" fillId="0" borderId="12" applyBorder="0" applyProtection="0">
      <alignment horizontal="right"/>
    </xf>
    <xf numFmtId="208" fontId="3" fillId="0" borderId="12" applyBorder="0" applyProtection="0">
      <alignment horizontal="right"/>
    </xf>
    <xf numFmtId="208" fontId="3" fillId="0" borderId="12" applyBorder="0" applyProtection="0">
      <alignment horizontal="right"/>
    </xf>
    <xf numFmtId="208" fontId="3" fillId="0" borderId="12" applyBorder="0" applyProtection="0">
      <alignment horizontal="right"/>
    </xf>
    <xf numFmtId="208" fontId="3" fillId="0" borderId="12" applyBorder="0" applyProtection="0">
      <alignment horizontal="right"/>
    </xf>
    <xf numFmtId="208" fontId="3" fillId="0" borderId="12" applyBorder="0" applyProtection="0">
      <alignment horizontal="right"/>
    </xf>
    <xf numFmtId="208" fontId="3" fillId="0" borderId="12" applyBorder="0" applyProtection="0">
      <alignment horizontal="right"/>
    </xf>
    <xf numFmtId="208" fontId="3" fillId="0" borderId="12" applyBorder="0" applyProtection="0">
      <alignment horizontal="right"/>
    </xf>
    <xf numFmtId="0" fontId="3" fillId="0" borderId="0"/>
    <xf numFmtId="209" fontId="124" fillId="0" borderId="0"/>
    <xf numFmtId="205" fontId="24" fillId="0" borderId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5" fillId="0" borderId="0"/>
    <xf numFmtId="192" fontId="13" fillId="0" borderId="0"/>
    <xf numFmtId="40" fontId="13" fillId="0" borderId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8" fontId="13" fillId="0" borderId="0"/>
    <xf numFmtId="0" fontId="127" fillId="0" borderId="0"/>
    <xf numFmtId="172" fontId="128" fillId="0" borderId="0" applyFont="0" applyFill="0" applyBorder="0" applyAlignment="0" applyProtection="0"/>
    <xf numFmtId="210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212" fontId="127" fillId="0" borderId="0" applyFont="0" applyFill="0" applyBorder="0" applyAlignment="0" applyProtection="0"/>
    <xf numFmtId="213" fontId="127" fillId="0" borderId="0" applyFon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4" fillId="33" borderId="0" xfId="1" applyFont="1" applyFill="1" applyBorder="1" applyAlignment="1">
      <alignment horizontal="left"/>
    </xf>
    <xf numFmtId="0" fontId="4" fillId="33" borderId="10" xfId="1" applyNumberFormat="1" applyFont="1" applyFill="1" applyBorder="1" applyAlignment="1">
      <alignment horizontal="left"/>
    </xf>
    <xf numFmtId="0" fontId="4" fillId="33" borderId="10" xfId="1" applyFont="1" applyFill="1" applyBorder="1"/>
    <xf numFmtId="0" fontId="3" fillId="33" borderId="10" xfId="1" applyFont="1" applyFill="1" applyBorder="1"/>
    <xf numFmtId="0" fontId="3" fillId="33" borderId="11" xfId="1" applyFont="1" applyFill="1" applyBorder="1"/>
    <xf numFmtId="0" fontId="3" fillId="0" borderId="0" xfId="1" applyFont="1"/>
    <xf numFmtId="0" fontId="3" fillId="0" borderId="0" xfId="1" applyFont="1" applyFill="1" applyBorder="1"/>
    <xf numFmtId="0" fontId="5" fillId="33" borderId="0" xfId="1" applyFont="1" applyFill="1" applyBorder="1" applyAlignment="1">
      <alignment horizontal="left"/>
    </xf>
    <xf numFmtId="0" fontId="6" fillId="33" borderId="0" xfId="1" applyNumberFormat="1" applyFont="1" applyFill="1" applyBorder="1" applyAlignment="1">
      <alignment horizontal="left"/>
    </xf>
    <xf numFmtId="0" fontId="6" fillId="33" borderId="0" xfId="1" applyFont="1" applyFill="1" applyBorder="1"/>
    <xf numFmtId="0" fontId="6" fillId="33" borderId="12" xfId="1" applyFont="1" applyFill="1" applyBorder="1"/>
    <xf numFmtId="0" fontId="3" fillId="33" borderId="0" xfId="1" applyFont="1" applyFill="1" applyBorder="1"/>
    <xf numFmtId="0" fontId="3" fillId="0" borderId="0" xfId="1" applyFont="1" applyBorder="1" applyAlignment="1"/>
    <xf numFmtId="0" fontId="3" fillId="0" borderId="0" xfId="1" applyNumberFormat="1" applyFont="1" applyFill="1" applyBorder="1" applyAlignment="1">
      <alignment horizontal="left"/>
    </xf>
    <xf numFmtId="0" fontId="3" fillId="34" borderId="0" xfId="1" applyFont="1" applyFill="1" applyBorder="1" applyAlignment="1"/>
    <xf numFmtId="0" fontId="3" fillId="0" borderId="0" xfId="1" applyFont="1" applyFill="1" applyBorder="1" applyAlignment="1"/>
    <xf numFmtId="0" fontId="7" fillId="35" borderId="13" xfId="1" applyFont="1" applyFill="1" applyBorder="1" applyAlignment="1">
      <alignment wrapText="1"/>
    </xf>
    <xf numFmtId="0" fontId="7" fillId="35" borderId="14" xfId="1" applyNumberFormat="1" applyFont="1" applyFill="1" applyBorder="1" applyAlignment="1">
      <alignment horizontal="center" wrapText="1"/>
    </xf>
    <xf numFmtId="0" fontId="7" fillId="35" borderId="14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3" fillId="34" borderId="0" xfId="1" applyFill="1" applyBorder="1" applyAlignment="1">
      <alignment horizontal="center" wrapText="1"/>
    </xf>
    <xf numFmtId="0" fontId="3" fillId="34" borderId="0" xfId="1" applyFill="1" applyBorder="1" applyAlignment="1">
      <alignment wrapText="1"/>
    </xf>
    <xf numFmtId="0" fontId="7" fillId="35" borderId="10" xfId="1" applyFont="1" applyFill="1" applyBorder="1" applyAlignment="1">
      <alignment wrapText="1"/>
    </xf>
    <xf numFmtId="0" fontId="7" fillId="35" borderId="10" xfId="1" applyNumberFormat="1" applyFont="1" applyFill="1" applyBorder="1" applyAlignment="1">
      <alignment horizontal="center" wrapText="1"/>
    </xf>
    <xf numFmtId="0" fontId="7" fillId="35" borderId="10" xfId="1" applyFont="1" applyFill="1" applyBorder="1" applyAlignment="1">
      <alignment horizontal="center" wrapText="1"/>
    </xf>
    <xf numFmtId="0" fontId="9" fillId="0" borderId="10" xfId="1" applyFont="1" applyFill="1" applyBorder="1" applyAlignment="1">
      <alignment wrapText="1"/>
    </xf>
    <xf numFmtId="0" fontId="9" fillId="0" borderId="10" xfId="1" applyNumberFormat="1" applyFont="1" applyFill="1" applyBorder="1" applyAlignment="1">
      <alignment horizontal="center" wrapText="1"/>
    </xf>
    <xf numFmtId="0" fontId="9" fillId="0" borderId="10" xfId="1" applyFont="1" applyFill="1" applyBorder="1" applyAlignment="1">
      <alignment horizontal="center" wrapText="1"/>
    </xf>
    <xf numFmtId="0" fontId="3" fillId="0" borderId="0" xfId="1" applyFill="1" applyBorder="1" applyAlignment="1">
      <alignment horizontal="center" wrapText="1"/>
    </xf>
    <xf numFmtId="0" fontId="3" fillId="0" borderId="0" xfId="1" applyFill="1" applyBorder="1" applyAlignment="1">
      <alignment wrapText="1"/>
    </xf>
    <xf numFmtId="0" fontId="8" fillId="34" borderId="15" xfId="1" applyFont="1" applyFill="1" applyBorder="1" applyAlignment="1">
      <alignment wrapText="1"/>
    </xf>
    <xf numFmtId="0" fontId="9" fillId="0" borderId="11" xfId="1" applyFont="1" applyFill="1" applyBorder="1" applyAlignment="1">
      <alignment horizontal="center" wrapText="1"/>
    </xf>
    <xf numFmtId="0" fontId="3" fillId="0" borderId="16" xfId="1" applyFont="1" applyFill="1" applyBorder="1" applyAlignment="1">
      <alignment horizontal="left" wrapText="1" indent="1"/>
    </xf>
    <xf numFmtId="0" fontId="3" fillId="36" borderId="0" xfId="1" applyNumberFormat="1" applyFont="1" applyFill="1" applyBorder="1" applyAlignment="1">
      <alignment horizontal="center" wrapText="1"/>
    </xf>
    <xf numFmtId="164" fontId="10" fillId="0" borderId="0" xfId="1" applyNumberFormat="1" applyFont="1" applyFill="1" applyBorder="1" applyAlignment="1">
      <alignment horizontal="center"/>
    </xf>
    <xf numFmtId="164" fontId="10" fillId="0" borderId="17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164" fontId="11" fillId="36" borderId="0" xfId="1" applyNumberFormat="1" applyFont="1" applyFill="1" applyBorder="1" applyAlignment="1">
      <alignment horizontal="center"/>
    </xf>
    <xf numFmtId="164" fontId="11" fillId="37" borderId="0" xfId="1" applyNumberFormat="1" applyFont="1" applyFill="1" applyBorder="1" applyAlignment="1">
      <alignment horizontal="center"/>
    </xf>
    <xf numFmtId="164" fontId="11" fillId="38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 wrapText="1"/>
    </xf>
    <xf numFmtId="10" fontId="3" fillId="0" borderId="0" xfId="2" applyNumberFormat="1" applyFont="1" applyFill="1" applyBorder="1" applyAlignment="1">
      <alignment horizontal="center" wrapText="1"/>
    </xf>
    <xf numFmtId="10" fontId="11" fillId="39" borderId="0" xfId="2" applyNumberFormat="1" applyFont="1" applyFill="1" applyBorder="1" applyAlignment="1">
      <alignment horizontal="center" wrapText="1"/>
    </xf>
    <xf numFmtId="10" fontId="11" fillId="39" borderId="17" xfId="2" applyNumberFormat="1" applyFont="1" applyFill="1" applyBorder="1" applyAlignment="1">
      <alignment horizontal="center" wrapText="1"/>
    </xf>
    <xf numFmtId="0" fontId="11" fillId="39" borderId="0" xfId="1" applyNumberFormat="1" applyFont="1" applyFill="1" applyBorder="1" applyAlignment="1">
      <alignment horizontal="center" wrapText="1"/>
    </xf>
    <xf numFmtId="10" fontId="11" fillId="0" borderId="0" xfId="2" applyNumberFormat="1" applyFont="1" applyFill="1" applyBorder="1" applyAlignment="1">
      <alignment horizontal="center" wrapText="1"/>
    </xf>
    <xf numFmtId="10" fontId="11" fillId="0" borderId="17" xfId="2" applyNumberFormat="1" applyFont="1" applyFill="1" applyBorder="1" applyAlignment="1">
      <alignment horizontal="center" wrapText="1"/>
    </xf>
    <xf numFmtId="2" fontId="3" fillId="0" borderId="0" xfId="1" applyNumberFormat="1" applyFont="1" applyFill="1" applyBorder="1" applyAlignment="1">
      <alignment horizontal="center" wrapText="1"/>
    </xf>
    <xf numFmtId="2" fontId="3" fillId="0" borderId="17" xfId="1" applyNumberFormat="1" applyFont="1" applyFill="1" applyBorder="1" applyAlignment="1">
      <alignment horizontal="center" wrapText="1"/>
    </xf>
    <xf numFmtId="0" fontId="3" fillId="0" borderId="16" xfId="1" applyFill="1" applyBorder="1" applyAlignment="1">
      <alignment horizontal="center" wrapText="1"/>
    </xf>
    <xf numFmtId="0" fontId="3" fillId="0" borderId="18" xfId="1" applyBorder="1"/>
    <xf numFmtId="0" fontId="3" fillId="0" borderId="12" xfId="1" applyBorder="1"/>
    <xf numFmtId="2" fontId="3" fillId="0" borderId="12" xfId="1" applyNumberFormat="1" applyFont="1" applyFill="1" applyBorder="1" applyAlignment="1">
      <alignment horizontal="center" wrapText="1"/>
    </xf>
    <xf numFmtId="2" fontId="12" fillId="0" borderId="12" xfId="1" applyNumberFormat="1" applyFont="1" applyFill="1" applyBorder="1" applyAlignment="1">
      <alignment horizontal="center" wrapText="1"/>
    </xf>
    <xf numFmtId="2" fontId="3" fillId="0" borderId="19" xfId="1" applyNumberFormat="1" applyFont="1" applyFill="1" applyBorder="1" applyAlignment="1">
      <alignment horizontal="center" wrapText="1"/>
    </xf>
    <xf numFmtId="0" fontId="9" fillId="0" borderId="0" xfId="1" applyFont="1" applyFill="1" applyBorder="1" applyAlignment="1">
      <alignment wrapText="1"/>
    </xf>
    <xf numFmtId="0" fontId="9" fillId="0" borderId="0" xfId="1" applyFont="1" applyFill="1" applyBorder="1" applyAlignment="1">
      <alignment horizontal="center" wrapText="1"/>
    </xf>
    <xf numFmtId="0" fontId="9" fillId="34" borderId="10" xfId="1" applyNumberFormat="1" applyFont="1" applyFill="1" applyBorder="1" applyAlignment="1">
      <alignment horizontal="left" wrapText="1"/>
    </xf>
    <xf numFmtId="0" fontId="9" fillId="34" borderId="10" xfId="1" applyFont="1" applyFill="1" applyBorder="1" applyAlignment="1">
      <alignment wrapText="1"/>
    </xf>
    <xf numFmtId="0" fontId="3" fillId="34" borderId="10" xfId="1" applyFill="1" applyBorder="1" applyAlignment="1">
      <alignment wrapText="1"/>
    </xf>
    <xf numFmtId="0" fontId="3" fillId="34" borderId="11" xfId="1" applyFill="1" applyBorder="1" applyAlignment="1">
      <alignment wrapText="1"/>
    </xf>
    <xf numFmtId="0" fontId="9" fillId="0" borderId="16" xfId="1" applyFont="1" applyBorder="1" applyAlignment="1">
      <alignment horizontal="left" indent="1"/>
    </xf>
    <xf numFmtId="0" fontId="3" fillId="0" borderId="0" xfId="1" applyNumberFormat="1" applyBorder="1" applyAlignment="1">
      <alignment horizontal="left"/>
    </xf>
    <xf numFmtId="0" fontId="3" fillId="0" borderId="0" xfId="1" applyBorder="1"/>
    <xf numFmtId="0" fontId="3" fillId="0" borderId="17" xfId="1" applyBorder="1"/>
    <xf numFmtId="165" fontId="3" fillId="40" borderId="0" xfId="1" applyNumberFormat="1" applyFill="1" applyBorder="1" applyAlignment="1">
      <alignment horizontal="left" indent="3"/>
    </xf>
    <xf numFmtId="166" fontId="11" fillId="0" borderId="0" xfId="2" applyNumberFormat="1" applyFont="1" applyFill="1" applyBorder="1"/>
    <xf numFmtId="166" fontId="11" fillId="0" borderId="17" xfId="2" applyNumberFormat="1" applyFont="1" applyFill="1" applyBorder="1"/>
    <xf numFmtId="0" fontId="3" fillId="0" borderId="0" xfId="1" applyAlignment="1"/>
    <xf numFmtId="0" fontId="3" fillId="0" borderId="0" xfId="1" applyAlignment="1">
      <alignment horizontal="left" indent="3"/>
    </xf>
    <xf numFmtId="166" fontId="11" fillId="38" borderId="0" xfId="2" applyNumberFormat="1" applyFont="1" applyFill="1" applyBorder="1"/>
    <xf numFmtId="166" fontId="11" fillId="38" borderId="17" xfId="2" applyNumberFormat="1" applyFont="1" applyFill="1" applyBorder="1"/>
    <xf numFmtId="165" fontId="9" fillId="41" borderId="0" xfId="3" applyNumberFormat="1" applyFont="1" applyFill="1" applyBorder="1" applyAlignment="1">
      <alignment horizontal="left" indent="3"/>
    </xf>
    <xf numFmtId="0" fontId="3" fillId="0" borderId="0" xfId="1" applyFont="1" applyAlignment="1"/>
    <xf numFmtId="0" fontId="9" fillId="0" borderId="0" xfId="1" applyFont="1" applyAlignment="1">
      <alignment horizontal="left" indent="3"/>
    </xf>
    <xf numFmtId="166" fontId="3" fillId="42" borderId="0" xfId="2" applyNumberFormat="1" applyFont="1" applyFill="1" applyBorder="1"/>
    <xf numFmtId="166" fontId="3" fillId="42" borderId="17" xfId="2" applyNumberFormat="1" applyFont="1" applyFill="1" applyBorder="1"/>
    <xf numFmtId="0" fontId="3" fillId="0" borderId="12" xfId="1" applyNumberFormat="1" applyBorder="1" applyAlignment="1">
      <alignment horizontal="left"/>
    </xf>
    <xf numFmtId="0" fontId="3" fillId="0" borderId="19" xfId="1" applyBorder="1"/>
    <xf numFmtId="0" fontId="3" fillId="0" borderId="0" xfId="1"/>
    <xf numFmtId="0" fontId="3" fillId="0" borderId="0" xfId="1" applyNumberFormat="1" applyAlignment="1">
      <alignment horizontal="left"/>
    </xf>
    <xf numFmtId="0" fontId="7" fillId="35" borderId="10" xfId="0" applyFont="1" applyFill="1" applyBorder="1" applyAlignment="1">
      <alignment horizontal="center"/>
    </xf>
    <xf numFmtId="0" fontId="7" fillId="35" borderId="10" xfId="0" applyFont="1" applyFill="1" applyBorder="1" applyAlignment="1">
      <alignment horizontal="center" vertical="center"/>
    </xf>
    <xf numFmtId="0" fontId="7" fillId="35" borderId="11" xfId="0" applyFont="1" applyFill="1" applyBorder="1" applyAlignment="1">
      <alignment horizontal="center"/>
    </xf>
    <xf numFmtId="0" fontId="7" fillId="35" borderId="0" xfId="4213" applyFont="1" applyFill="1" applyBorder="1" applyAlignment="1">
      <alignment horizontal="center"/>
    </xf>
    <xf numFmtId="0" fontId="7" fillId="35" borderId="17" xfId="4213" applyFont="1" applyFill="1" applyBorder="1" applyAlignment="1">
      <alignment horizontal="center"/>
    </xf>
    <xf numFmtId="0" fontId="10" fillId="0" borderId="0" xfId="0" applyFont="1"/>
    <xf numFmtId="0" fontId="137" fillId="0" borderId="0" xfId="0" applyFont="1"/>
    <xf numFmtId="0" fontId="138" fillId="33" borderId="10" xfId="1" applyFont="1" applyFill="1" applyBorder="1"/>
    <xf numFmtId="0" fontId="139" fillId="0" borderId="0" xfId="0" applyFont="1"/>
    <xf numFmtId="0" fontId="136" fillId="33" borderId="0" xfId="1" applyFont="1" applyFill="1" applyBorder="1"/>
    <xf numFmtId="0" fontId="3" fillId="0" borderId="16" xfId="0" applyFont="1" applyBorder="1" applyAlignment="1">
      <alignment horizontal="left"/>
    </xf>
    <xf numFmtId="214" fontId="10" fillId="0" borderId="0" xfId="0" applyNumberFormat="1" applyFont="1" applyFill="1" applyBorder="1" applyAlignment="1">
      <alignment horizontal="right"/>
    </xf>
    <xf numFmtId="214" fontId="10" fillId="0" borderId="17" xfId="0" applyNumberFormat="1" applyFont="1" applyFill="1" applyBorder="1" applyAlignment="1">
      <alignment horizontal="right"/>
    </xf>
    <xf numFmtId="0" fontId="7" fillId="35" borderId="15" xfId="0" applyFont="1" applyFill="1" applyBorder="1" applyAlignment="1">
      <alignment horizontal="left"/>
    </xf>
    <xf numFmtId="0" fontId="7" fillId="35" borderId="16" xfId="4213" applyFont="1" applyFill="1" applyBorder="1" applyAlignment="1">
      <alignment horizontal="left"/>
    </xf>
    <xf numFmtId="0" fontId="3" fillId="0" borderId="18" xfId="0" applyFont="1" applyBorder="1" applyAlignment="1">
      <alignment horizontal="left"/>
    </xf>
    <xf numFmtId="214" fontId="10" fillId="0" borderId="12" xfId="0" applyNumberFormat="1" applyFont="1" applyFill="1" applyBorder="1" applyAlignment="1">
      <alignment horizontal="right"/>
    </xf>
    <xf numFmtId="214" fontId="10" fillId="0" borderId="19" xfId="0" applyNumberFormat="1" applyFont="1" applyFill="1" applyBorder="1" applyAlignment="1">
      <alignment horizontal="right"/>
    </xf>
    <xf numFmtId="0" fontId="7" fillId="35" borderId="16" xfId="4213" applyFont="1" applyFill="1" applyBorder="1" applyAlignment="1">
      <alignment horizontal="center"/>
    </xf>
    <xf numFmtId="0" fontId="10" fillId="0" borderId="16" xfId="0" applyFont="1" applyBorder="1"/>
    <xf numFmtId="0" fontId="10" fillId="0" borderId="0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2" xfId="0" applyFont="1" applyBorder="1"/>
    <xf numFmtId="0" fontId="10" fillId="0" borderId="19" xfId="0" applyFont="1" applyBorder="1"/>
    <xf numFmtId="0" fontId="8" fillId="0" borderId="0" xfId="0" applyFont="1"/>
    <xf numFmtId="0" fontId="8" fillId="0" borderId="18" xfId="0" applyFont="1" applyBorder="1"/>
    <xf numFmtId="0" fontId="4" fillId="33" borderId="10" xfId="0" applyNumberFormat="1" applyFont="1" applyFill="1" applyBorder="1" applyAlignment="1">
      <alignment horizontal="left"/>
    </xf>
    <xf numFmtId="0" fontId="3" fillId="33" borderId="10" xfId="0" applyFont="1" applyFill="1" applyBorder="1" applyAlignment="1">
      <alignment horizontal="right"/>
    </xf>
    <xf numFmtId="0" fontId="5" fillId="33" borderId="16" xfId="0" applyFont="1" applyFill="1" applyBorder="1" applyAlignment="1">
      <alignment horizontal="left"/>
    </xf>
    <xf numFmtId="0" fontId="6" fillId="33" borderId="0" xfId="0" applyNumberFormat="1" applyFont="1" applyFill="1" applyBorder="1" applyAlignment="1">
      <alignment horizontal="left"/>
    </xf>
    <xf numFmtId="0" fontId="3" fillId="33" borderId="0" xfId="0" applyFont="1" applyFill="1" applyBorder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134" fillId="33" borderId="10" xfId="0" applyFont="1" applyFill="1" applyBorder="1" applyAlignment="1">
      <alignment horizontal="center" vertical="center"/>
    </xf>
    <xf numFmtId="0" fontId="134" fillId="33" borderId="10" xfId="0" applyFont="1" applyFill="1" applyBorder="1" applyAlignment="1">
      <alignment vertical="center"/>
    </xf>
    <xf numFmtId="0" fontId="134" fillId="33" borderId="48" xfId="4186" applyFont="1" applyFill="1" applyBorder="1" applyAlignment="1">
      <alignment horizontal="left" vertical="center" wrapText="1"/>
    </xf>
    <xf numFmtId="0" fontId="134" fillId="33" borderId="14" xfId="0" applyFont="1" applyFill="1" applyBorder="1" applyAlignment="1">
      <alignment horizontal="right" vertical="center"/>
    </xf>
    <xf numFmtId="0" fontId="134" fillId="33" borderId="49" xfId="0" applyFont="1" applyFill="1" applyBorder="1" applyAlignment="1">
      <alignment horizontal="right" vertical="center"/>
    </xf>
    <xf numFmtId="0" fontId="135" fillId="33" borderId="10" xfId="0" applyFont="1" applyFill="1" applyBorder="1" applyAlignment="1">
      <alignment vertical="center"/>
    </xf>
    <xf numFmtId="0" fontId="134" fillId="33" borderId="0" xfId="0" applyFont="1" applyFill="1" applyBorder="1" applyAlignment="1">
      <alignment horizontal="center" vertical="center"/>
    </xf>
    <xf numFmtId="0" fontId="134" fillId="33" borderId="0" xfId="0" applyFont="1" applyFill="1" applyBorder="1" applyAlignment="1">
      <alignment vertical="center"/>
    </xf>
    <xf numFmtId="0" fontId="134" fillId="33" borderId="0" xfId="4186" applyFont="1" applyFill="1" applyBorder="1" applyAlignment="1">
      <alignment horizontal="left" vertical="center" wrapText="1"/>
    </xf>
    <xf numFmtId="0" fontId="134" fillId="33" borderId="0" xfId="0" applyFont="1" applyFill="1" applyBorder="1" applyAlignment="1">
      <alignment horizontal="right" vertical="center"/>
    </xf>
    <xf numFmtId="0" fontId="134" fillId="33" borderId="17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215" fontId="9" fillId="0" borderId="13" xfId="0" applyNumberFormat="1" applyFont="1" applyFill="1" applyBorder="1" applyAlignment="1">
      <alignment horizontal="right"/>
    </xf>
    <xf numFmtId="215" fontId="9" fillId="0" borderId="14" xfId="0" applyNumberFormat="1" applyFont="1" applyFill="1" applyBorder="1" applyAlignment="1">
      <alignment horizontal="right"/>
    </xf>
    <xf numFmtId="215" fontId="9" fillId="0" borderId="49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8" fontId="3" fillId="0" borderId="0" xfId="1" applyNumberFormat="1" applyBorder="1"/>
    <xf numFmtId="192" fontId="140" fillId="38" borderId="0" xfId="2" applyNumberFormat="1" applyFont="1" applyFill="1" applyBorder="1" applyAlignment="1">
      <alignment horizontal="center"/>
    </xf>
    <xf numFmtId="192" fontId="10" fillId="0" borderId="0" xfId="2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center" wrapText="1"/>
    </xf>
    <xf numFmtId="0" fontId="3" fillId="0" borderId="10" xfId="1" applyBorder="1"/>
    <xf numFmtId="168" fontId="3" fillId="0" borderId="10" xfId="1" applyNumberFormat="1" applyBorder="1"/>
    <xf numFmtId="0" fontId="3" fillId="0" borderId="11" xfId="1" applyBorder="1"/>
    <xf numFmtId="0" fontId="10" fillId="0" borderId="16" xfId="0" applyFont="1" applyFill="1" applyBorder="1" applyAlignment="1">
      <alignment horizontal="left" vertical="center" wrapText="1"/>
    </xf>
    <xf numFmtId="192" fontId="10" fillId="0" borderId="17" xfId="2" applyNumberFormat="1" applyFont="1" applyFill="1" applyBorder="1" applyAlignment="1">
      <alignment horizontal="center"/>
    </xf>
    <xf numFmtId="0" fontId="10" fillId="0" borderId="18" xfId="0" applyFont="1" applyFill="1" applyBorder="1" applyAlignment="1">
      <alignment horizontal="left" vertical="center" wrapText="1"/>
    </xf>
    <xf numFmtId="192" fontId="140" fillId="38" borderId="12" xfId="2" applyNumberFormat="1" applyFont="1" applyFill="1" applyBorder="1" applyAlignment="1">
      <alignment horizontal="center"/>
    </xf>
    <xf numFmtId="192" fontId="10" fillId="0" borderId="12" xfId="2" applyNumberFormat="1" applyFont="1" applyFill="1" applyBorder="1" applyAlignment="1">
      <alignment horizontal="center"/>
    </xf>
    <xf numFmtId="192" fontId="10" fillId="0" borderId="19" xfId="2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33" borderId="10" xfId="0" applyFont="1" applyFill="1" applyBorder="1" applyAlignment="1"/>
    <xf numFmtId="0" fontId="3" fillId="33" borderId="0" xfId="0" applyFont="1" applyFill="1" applyBorder="1" applyAlignment="1"/>
    <xf numFmtId="0" fontId="0" fillId="0" borderId="0" xfId="0" applyAlignment="1"/>
    <xf numFmtId="0" fontId="134" fillId="33" borderId="14" xfId="0" applyFont="1" applyFill="1" applyBorder="1" applyAlignment="1">
      <alignment vertical="center"/>
    </xf>
    <xf numFmtId="0" fontId="134" fillId="33" borderId="49" xfId="0" applyFont="1" applyFill="1" applyBorder="1" applyAlignment="1">
      <alignment vertical="center"/>
    </xf>
    <xf numFmtId="0" fontId="134" fillId="33" borderId="17" xfId="0" applyFont="1" applyFill="1" applyBorder="1" applyAlignment="1">
      <alignment vertical="center"/>
    </xf>
    <xf numFmtId="215" fontId="3" fillId="0" borderId="0" xfId="0" applyNumberFormat="1" applyFont="1" applyBorder="1" applyAlignment="1"/>
    <xf numFmtId="215" fontId="3" fillId="0" borderId="0" xfId="0" applyNumberFormat="1" applyFont="1" applyFill="1" applyBorder="1" applyAlignment="1"/>
    <xf numFmtId="215" fontId="3" fillId="0" borderId="17" xfId="0" applyNumberFormat="1" applyFont="1" applyFill="1" applyBorder="1" applyAlignment="1"/>
    <xf numFmtId="215" fontId="3" fillId="41" borderId="0" xfId="0" applyNumberFormat="1" applyFont="1" applyFill="1" applyBorder="1" applyAlignment="1"/>
    <xf numFmtId="215" fontId="3" fillId="41" borderId="17" xfId="0" applyNumberFormat="1" applyFont="1" applyFill="1" applyBorder="1" applyAlignment="1"/>
    <xf numFmtId="215" fontId="12" fillId="0" borderId="0" xfId="0" applyNumberFormat="1" applyFont="1" applyFill="1" applyBorder="1" applyAlignment="1"/>
    <xf numFmtId="215" fontId="9" fillId="0" borderId="14" xfId="0" applyNumberFormat="1" applyFont="1" applyFill="1" applyBorder="1" applyAlignment="1"/>
    <xf numFmtId="215" fontId="9" fillId="0" borderId="49" xfId="0" applyNumberFormat="1" applyFont="1" applyFill="1" applyBorder="1" applyAlignment="1"/>
    <xf numFmtId="215" fontId="9" fillId="0" borderId="13" xfId="0" applyNumberFormat="1" applyFont="1" applyFill="1" applyBorder="1" applyAlignment="1"/>
    <xf numFmtId="0" fontId="135" fillId="33" borderId="10" xfId="0" applyFont="1" applyFill="1" applyBorder="1" applyAlignment="1">
      <alignment horizontal="right" vertical="center"/>
    </xf>
    <xf numFmtId="215" fontId="3" fillId="0" borderId="0" xfId="0" applyNumberFormat="1" applyFont="1" applyBorder="1" applyAlignment="1">
      <alignment horizontal="right"/>
    </xf>
    <xf numFmtId="215" fontId="3" fillId="0" borderId="0" xfId="0" applyNumberFormat="1" applyFont="1" applyFill="1" applyBorder="1" applyAlignment="1">
      <alignment horizontal="right"/>
    </xf>
    <xf numFmtId="215" fontId="3" fillId="0" borderId="17" xfId="0" applyNumberFormat="1" applyFont="1" applyFill="1" applyBorder="1" applyAlignment="1">
      <alignment horizontal="right"/>
    </xf>
    <xf numFmtId="215" fontId="3" fillId="0" borderId="16" xfId="0" applyNumberFormat="1" applyFont="1" applyBorder="1" applyAlignment="1">
      <alignment horizontal="right"/>
    </xf>
    <xf numFmtId="215" fontId="0" fillId="0" borderId="0" xfId="0" applyNumberFormat="1" applyAlignment="1"/>
    <xf numFmtId="0" fontId="132" fillId="0" borderId="0" xfId="0" applyFont="1"/>
    <xf numFmtId="215" fontId="142" fillId="0" borderId="0" xfId="0" applyNumberFormat="1" applyFont="1" applyFill="1" applyBorder="1" applyAlignment="1"/>
    <xf numFmtId="215" fontId="9" fillId="0" borderId="0" xfId="0" applyNumberFormat="1" applyFont="1" applyFill="1" applyBorder="1" applyAlignment="1">
      <alignment horizontal="right"/>
    </xf>
    <xf numFmtId="215" fontId="9" fillId="0" borderId="12" xfId="0" applyNumberFormat="1" applyFont="1" applyFill="1" applyBorder="1" applyAlignment="1">
      <alignment horizontal="right"/>
    </xf>
    <xf numFmtId="215" fontId="9" fillId="0" borderId="19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43" fillId="38" borderId="0" xfId="0" applyFont="1" applyFill="1" applyAlignment="1">
      <alignment horizontal="center"/>
    </xf>
    <xf numFmtId="0" fontId="143" fillId="38" borderId="0" xfId="0" applyFont="1" applyFill="1" applyAlignment="1">
      <alignment horizontal="left"/>
    </xf>
    <xf numFmtId="215" fontId="140" fillId="41" borderId="0" xfId="0" applyNumberFormat="1" applyFont="1" applyFill="1" applyBorder="1" applyAlignment="1"/>
    <xf numFmtId="215" fontId="140" fillId="41" borderId="17" xfId="0" applyNumberFormat="1" applyFont="1" applyFill="1" applyBorder="1" applyAlignment="1"/>
    <xf numFmtId="215" fontId="140" fillId="38" borderId="0" xfId="0" applyNumberFormat="1" applyFont="1" applyFill="1" applyBorder="1" applyAlignment="1"/>
    <xf numFmtId="215" fontId="140" fillId="38" borderId="17" xfId="0" applyNumberFormat="1" applyFont="1" applyFill="1" applyBorder="1" applyAlignment="1"/>
    <xf numFmtId="215" fontId="140" fillId="38" borderId="16" xfId="0" applyNumberFormat="1" applyFont="1" applyFill="1" applyBorder="1" applyAlignment="1"/>
    <xf numFmtId="0" fontId="141" fillId="0" borderId="0" xfId="0" applyFont="1" applyFill="1" applyAlignment="1">
      <alignment horizontal="center"/>
    </xf>
    <xf numFmtId="0" fontId="141" fillId="0" borderId="0" xfId="0" applyFont="1" applyFill="1" applyAlignment="1">
      <alignment horizontal="left"/>
    </xf>
    <xf numFmtId="215" fontId="3" fillId="0" borderId="16" xfId="0" applyNumberFormat="1" applyFont="1" applyFill="1" applyBorder="1" applyAlignment="1"/>
    <xf numFmtId="0" fontId="134" fillId="33" borderId="10" xfId="0" applyFont="1" applyFill="1" applyBorder="1" applyAlignment="1">
      <alignment horizontal="right" vertical="center"/>
    </xf>
    <xf numFmtId="215" fontId="140" fillId="38" borderId="0" xfId="0" applyNumberFormat="1" applyFont="1" applyFill="1" applyBorder="1" applyAlignment="1">
      <alignment horizontal="right"/>
    </xf>
    <xf numFmtId="215" fontId="9" fillId="0" borderId="0" xfId="0" applyNumberFormat="1" applyFont="1" applyFill="1" applyBorder="1" applyAlignment="1"/>
    <xf numFmtId="215" fontId="140" fillId="0" borderId="0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215" fontId="10" fillId="0" borderId="14" xfId="0" applyNumberFormat="1" applyFont="1" applyBorder="1" applyAlignment="1"/>
    <xf numFmtId="0" fontId="142" fillId="0" borderId="0" xfId="0" applyFont="1"/>
    <xf numFmtId="0" fontId="144" fillId="35" borderId="0" xfId="0" applyFont="1" applyFill="1"/>
    <xf numFmtId="0" fontId="7" fillId="35" borderId="0" xfId="0" applyFont="1" applyFill="1" applyAlignment="1">
      <alignment horizontal="center"/>
    </xf>
    <xf numFmtId="9" fontId="0" fillId="0" borderId="0" xfId="6249" applyFont="1"/>
    <xf numFmtId="0" fontId="133" fillId="0" borderId="0" xfId="0" applyFont="1"/>
    <xf numFmtId="215" fontId="8" fillId="0" borderId="14" xfId="0" applyNumberFormat="1" applyFont="1" applyBorder="1" applyAlignment="1"/>
    <xf numFmtId="0" fontId="0" fillId="0" borderId="0" xfId="0" applyBorder="1" applyAlignment="1"/>
    <xf numFmtId="0" fontId="7" fillId="35" borderId="0" xfId="0" applyFont="1" applyFill="1"/>
    <xf numFmtId="215" fontId="3" fillId="0" borderId="14" xfId="0" applyNumberFormat="1" applyFont="1" applyFill="1" applyBorder="1" applyAlignment="1"/>
    <xf numFmtId="0" fontId="3" fillId="0" borderId="16" xfId="0" applyFont="1" applyFill="1" applyBorder="1" applyAlignment="1">
      <alignment horizontal="left" wrapText="1" indent="1"/>
    </xf>
    <xf numFmtId="165" fontId="0" fillId="40" borderId="0" xfId="0" applyNumberFormat="1" applyFill="1" applyBorder="1" applyAlignment="1">
      <alignment horizontal="left" indent="3"/>
    </xf>
    <xf numFmtId="192" fontId="3" fillId="0" borderId="0" xfId="6249" applyNumberFormat="1" applyFont="1" applyFill="1" applyBorder="1" applyAlignment="1"/>
    <xf numFmtId="215" fontId="3" fillId="41" borderId="16" xfId="0" applyNumberFormat="1" applyFont="1" applyFill="1" applyBorder="1" applyAlignment="1"/>
    <xf numFmtId="0" fontId="5" fillId="33" borderId="0" xfId="1" applyFont="1" applyFill="1" applyBorder="1" applyAlignment="1">
      <alignment horizontal="center"/>
    </xf>
    <xf numFmtId="9" fontId="0" fillId="0" borderId="0" xfId="6249" applyNumberFormat="1" applyFont="1"/>
    <xf numFmtId="9" fontId="145" fillId="0" borderId="0" xfId="6249" applyFont="1"/>
    <xf numFmtId="215" fontId="8" fillId="0" borderId="12" xfId="0" applyNumberFormat="1" applyFont="1" applyBorder="1"/>
    <xf numFmtId="215" fontId="8" fillId="0" borderId="19" xfId="0" applyNumberFormat="1" applyFont="1" applyBorder="1"/>
    <xf numFmtId="215" fontId="142" fillId="0" borderId="0" xfId="0" applyNumberFormat="1" applyFont="1"/>
    <xf numFmtId="0" fontId="10" fillId="0" borderId="0" xfId="1" applyFont="1" applyFill="1"/>
    <xf numFmtId="0" fontId="10" fillId="0" borderId="0" xfId="1" applyNumberFormat="1" applyFont="1" applyFill="1" applyAlignment="1">
      <alignment horizontal="left"/>
    </xf>
    <xf numFmtId="0" fontId="8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214" fontId="3" fillId="0" borderId="0" xfId="0" applyNumberFormat="1" applyFont="1" applyFill="1" applyBorder="1" applyAlignment="1">
      <alignment horizontal="right"/>
    </xf>
    <xf numFmtId="214" fontId="3" fillId="0" borderId="17" xfId="0" applyNumberFormat="1" applyFont="1" applyFill="1" applyBorder="1" applyAlignment="1">
      <alignment horizontal="right"/>
    </xf>
    <xf numFmtId="214" fontId="3" fillId="0" borderId="12" xfId="0" applyNumberFormat="1" applyFont="1" applyFill="1" applyBorder="1" applyAlignment="1">
      <alignment horizontal="right"/>
    </xf>
    <xf numFmtId="214" fontId="3" fillId="0" borderId="19" xfId="0" applyNumberFormat="1" applyFont="1" applyFill="1" applyBorder="1" applyAlignment="1">
      <alignment horizontal="right"/>
    </xf>
    <xf numFmtId="0" fontId="9" fillId="0" borderId="0" xfId="1" applyFont="1"/>
    <xf numFmtId="0" fontId="3" fillId="41" borderId="0" xfId="1" applyFill="1"/>
    <xf numFmtId="214" fontId="140" fillId="38" borderId="0" xfId="0" applyNumberFormat="1" applyFont="1" applyFill="1" applyBorder="1" applyAlignment="1">
      <alignment horizontal="right"/>
    </xf>
    <xf numFmtId="4" fontId="10" fillId="0" borderId="0" xfId="0" applyNumberFormat="1" applyFont="1"/>
    <xf numFmtId="215" fontId="140" fillId="41" borderId="0" xfId="0" applyNumberFormat="1" applyFont="1" applyFill="1" applyBorder="1" applyAlignment="1">
      <alignment horizontal="right"/>
    </xf>
    <xf numFmtId="0" fontId="134" fillId="33" borderId="50" xfId="0" applyFont="1" applyFill="1" applyBorder="1" applyAlignment="1">
      <alignment horizontal="right" vertical="center"/>
    </xf>
    <xf numFmtId="0" fontId="134" fillId="33" borderId="50" xfId="4186" applyFont="1" applyFill="1" applyBorder="1" applyAlignment="1">
      <alignment horizontal="left" vertical="center" wrapText="1"/>
    </xf>
    <xf numFmtId="214" fontId="142" fillId="0" borderId="0" xfId="0" applyNumberFormat="1" applyFont="1"/>
    <xf numFmtId="215" fontId="0" fillId="0" borderId="0" xfId="0" applyNumberFormat="1"/>
    <xf numFmtId="9" fontId="143" fillId="38" borderId="0" xfId="6249" applyFont="1" applyFill="1"/>
    <xf numFmtId="9" fontId="143" fillId="0" borderId="0" xfId="6249" applyFont="1" applyFill="1"/>
    <xf numFmtId="10" fontId="10" fillId="0" borderId="0" xfId="2" applyNumberFormat="1" applyFont="1" applyFill="1" applyBorder="1" applyAlignment="1">
      <alignment horizontal="center"/>
    </xf>
    <xf numFmtId="10" fontId="10" fillId="0" borderId="12" xfId="2" applyNumberFormat="1" applyFont="1" applyFill="1" applyBorder="1" applyAlignment="1">
      <alignment horizontal="center"/>
    </xf>
    <xf numFmtId="215" fontId="10" fillId="0" borderId="0" xfId="0" applyNumberFormat="1" applyFont="1" applyFill="1" applyBorder="1" applyAlignment="1">
      <alignment horizontal="right"/>
    </xf>
    <xf numFmtId="215" fontId="10" fillId="41" borderId="0" xfId="0" applyNumberFormat="1" applyFont="1" applyFill="1" applyBorder="1" applyAlignment="1">
      <alignment horizontal="right"/>
    </xf>
    <xf numFmtId="215" fontId="8" fillId="0" borderId="0" xfId="0" applyNumberFormat="1" applyFont="1" applyBorder="1"/>
    <xf numFmtId="0" fontId="8" fillId="0" borderId="16" xfId="0" applyFont="1" applyBorder="1"/>
    <xf numFmtId="215" fontId="8" fillId="0" borderId="17" xfId="0" applyNumberFormat="1" applyFont="1" applyBorder="1"/>
    <xf numFmtId="215" fontId="10" fillId="0" borderId="0" xfId="0" applyNumberFormat="1" applyFont="1" applyBorder="1"/>
    <xf numFmtId="215" fontId="3" fillId="0" borderId="10" xfId="0" applyNumberFormat="1" applyFont="1" applyFill="1" applyBorder="1" applyAlignment="1">
      <alignment horizontal="right"/>
    </xf>
    <xf numFmtId="215" fontId="3" fillId="0" borderId="11" xfId="0" applyNumberFormat="1" applyFont="1" applyFill="1" applyBorder="1" applyAlignment="1">
      <alignment horizontal="right"/>
    </xf>
    <xf numFmtId="215" fontId="10" fillId="0" borderId="17" xfId="0" applyNumberFormat="1" applyFont="1" applyBorder="1"/>
    <xf numFmtId="215" fontId="142" fillId="42" borderId="0" xfId="0" applyNumberFormat="1" applyFont="1" applyFill="1"/>
    <xf numFmtId="215" fontId="9" fillId="0" borderId="17" xfId="0" applyNumberFormat="1" applyFont="1" applyFill="1" applyBorder="1" applyAlignment="1">
      <alignment horizontal="right"/>
    </xf>
    <xf numFmtId="0" fontId="10" fillId="0" borderId="48" xfId="0" applyFont="1" applyBorder="1"/>
    <xf numFmtId="0" fontId="10" fillId="0" borderId="36" xfId="0" applyFont="1" applyBorder="1"/>
    <xf numFmtId="0" fontId="8" fillId="0" borderId="36" xfId="0" applyFont="1" applyBorder="1"/>
    <xf numFmtId="215" fontId="8" fillId="0" borderId="45" xfId="0" applyNumberFormat="1" applyFont="1" applyBorder="1"/>
    <xf numFmtId="0" fontId="131" fillId="35" borderId="0" xfId="0" applyFont="1" applyFill="1" applyBorder="1" applyAlignment="1">
      <alignment horizontal="center"/>
    </xf>
    <xf numFmtId="0" fontId="131" fillId="35" borderId="50" xfId="0" applyFont="1" applyFill="1" applyBorder="1" applyAlignment="1">
      <alignment horizontal="center"/>
    </xf>
    <xf numFmtId="0" fontId="131" fillId="35" borderId="0" xfId="0" applyFont="1" applyFill="1" applyAlignment="1">
      <alignment horizontal="center"/>
    </xf>
  </cellXfs>
  <cellStyles count="6250">
    <cellStyle name=" 1" xfId="4"/>
    <cellStyle name="#､000" xfId="5"/>
    <cellStyle name="??" xfId="6"/>
    <cellStyle name="?? [0]_0698_19 " xfId="7"/>
    <cellStyle name="???[0]_0698_1S C" xfId="8"/>
    <cellStyle name="???_0698_1mar" xfId="9"/>
    <cellStyle name="??[0]_GJVmm" xfId="10"/>
    <cellStyle name="??_0698_197" xfId="11"/>
    <cellStyle name="_2012 Budget V3 Presentation File Appendices" xfId="12"/>
    <cellStyle name="_C8. Summary 205" xfId="13"/>
    <cellStyle name="_Capex" xfId="14"/>
    <cellStyle name="_CitiPower AMI Budget Templates 2012-15 Draft" xfId="15"/>
    <cellStyle name="_Consolidated Capex" xfId="16"/>
    <cellStyle name="_ICC Analysis Aug Q3 Forecast 2012" xfId="17"/>
    <cellStyle name="_ICC Analysis Budget 2011" xfId="18"/>
    <cellStyle name="_Item 1.30-Related Party-CHED Serv Charges to PAL&amp;CP 09" xfId="19"/>
    <cellStyle name="_Item 1.34-Related Party-CHED Serv Charges to PAL&amp;CP 2010" xfId="20"/>
    <cellStyle name="_MA Template PAL 12" xfId="21"/>
    <cellStyle name="_New P&amp;L" xfId="22"/>
    <cellStyle name="_P_L Template PAL 12" xfId="23"/>
    <cellStyle name="_PAL AMI SALARIES" xfId="24"/>
    <cellStyle name="_Powercor AMI Budget Templates 2012-15 Draft" xfId="25"/>
    <cellStyle name="_Salaries Control Model_AMIv1" xfId="26"/>
    <cellStyle name="_UED AMP 2009-14 Final 250309 Less PU" xfId="27"/>
    <cellStyle name="_UED AMP 2009-14 Final 250309 Less PU_1011 monthly" xfId="28"/>
    <cellStyle name="20% - Accent1 2" xfId="29"/>
    <cellStyle name="20% - Accent1 2 2" xfId="30"/>
    <cellStyle name="20% - Accent1 3" xfId="31"/>
    <cellStyle name="20% - Accent1 3 2" xfId="32"/>
    <cellStyle name="20% - Accent1 4" xfId="33"/>
    <cellStyle name="20% - Accent1 4 2" xfId="34"/>
    <cellStyle name="20% - Accent1 5" xfId="35"/>
    <cellStyle name="20% - Accent1 5 2" xfId="36"/>
    <cellStyle name="20% - Accent2 2" xfId="37"/>
    <cellStyle name="20% - Accent2 2 2" xfId="38"/>
    <cellStyle name="20% - Accent2 3" xfId="39"/>
    <cellStyle name="20% - Accent2 3 2" xfId="40"/>
    <cellStyle name="20% - Accent2 4" xfId="41"/>
    <cellStyle name="20% - Accent2 4 2" xfId="42"/>
    <cellStyle name="20% - Accent2 5" xfId="43"/>
    <cellStyle name="20% - Accent2 5 2" xfId="44"/>
    <cellStyle name="20% - Accent3 2" xfId="45"/>
    <cellStyle name="20% - Accent3 2 2" xfId="46"/>
    <cellStyle name="20% - Accent3 3" xfId="47"/>
    <cellStyle name="20% - Accent3 3 2" xfId="48"/>
    <cellStyle name="20% - Accent3 4" xfId="49"/>
    <cellStyle name="20% - Accent3 4 2" xfId="50"/>
    <cellStyle name="20% - Accent3 5" xfId="51"/>
    <cellStyle name="20% - Accent3 5 2" xfId="52"/>
    <cellStyle name="20% - Accent4 2" xfId="53"/>
    <cellStyle name="20% - Accent4 2 2" xfId="54"/>
    <cellStyle name="20% - Accent4 3" xfId="55"/>
    <cellStyle name="20% - Accent4 3 2" xfId="56"/>
    <cellStyle name="20% - Accent4 4" xfId="57"/>
    <cellStyle name="20% - Accent4 4 2" xfId="58"/>
    <cellStyle name="20% - Accent4 5" xfId="59"/>
    <cellStyle name="20% - Accent4 5 2" xfId="60"/>
    <cellStyle name="20% - Accent5 2" xfId="61"/>
    <cellStyle name="20% - Accent5 2 2" xfId="62"/>
    <cellStyle name="20% - Accent5 3" xfId="63"/>
    <cellStyle name="20% - Accent5 3 2" xfId="64"/>
    <cellStyle name="20% - Accent5 4" xfId="65"/>
    <cellStyle name="20% - Accent5 4 2" xfId="66"/>
    <cellStyle name="20% - Accent5 5" xfId="67"/>
    <cellStyle name="20% - Accent5 5 2" xfId="68"/>
    <cellStyle name="20% - Accent6 2" xfId="69"/>
    <cellStyle name="20% - Accent6 2 2" xfId="70"/>
    <cellStyle name="20% - Accent6 3" xfId="71"/>
    <cellStyle name="20% - Accent6 3 2" xfId="72"/>
    <cellStyle name="20% - Accent6 4" xfId="73"/>
    <cellStyle name="20% - Accent6 4 2" xfId="74"/>
    <cellStyle name="20% - Accent6 5" xfId="75"/>
    <cellStyle name="20% - Accent6 5 2" xfId="76"/>
    <cellStyle name="40% - Accent1 2" xfId="77"/>
    <cellStyle name="40% - Accent1 2 2" xfId="78"/>
    <cellStyle name="40% - Accent1 3" xfId="79"/>
    <cellStyle name="40% - Accent1 3 2" xfId="80"/>
    <cellStyle name="40% - Accent1 4" xfId="81"/>
    <cellStyle name="40% - Accent1 4 2" xfId="82"/>
    <cellStyle name="40% - Accent1 5" xfId="83"/>
    <cellStyle name="40% - Accent1 5 2" xfId="84"/>
    <cellStyle name="40% - Accent2 2" xfId="85"/>
    <cellStyle name="40% - Accent2 2 2" xfId="86"/>
    <cellStyle name="40% - Accent2 3" xfId="87"/>
    <cellStyle name="40% - Accent2 3 2" xfId="88"/>
    <cellStyle name="40% - Accent2 4" xfId="89"/>
    <cellStyle name="40% - Accent2 4 2" xfId="90"/>
    <cellStyle name="40% - Accent2 5" xfId="91"/>
    <cellStyle name="40% - Accent2 5 2" xfId="92"/>
    <cellStyle name="40% - Accent3 2" xfId="93"/>
    <cellStyle name="40% - Accent3 2 2" xfId="94"/>
    <cellStyle name="40% - Accent3 3" xfId="95"/>
    <cellStyle name="40% - Accent3 3 2" xfId="96"/>
    <cellStyle name="40% - Accent3 4" xfId="97"/>
    <cellStyle name="40% - Accent3 4 2" xfId="98"/>
    <cellStyle name="40% - Accent3 5" xfId="99"/>
    <cellStyle name="40% - Accent3 5 2" xfId="100"/>
    <cellStyle name="40% - Accent4 2" xfId="101"/>
    <cellStyle name="40% - Accent4 2 2" xfId="102"/>
    <cellStyle name="40% - Accent4 3" xfId="103"/>
    <cellStyle name="40% - Accent4 3 2" xfId="104"/>
    <cellStyle name="40% - Accent4 4" xfId="105"/>
    <cellStyle name="40% - Accent4 4 2" xfId="106"/>
    <cellStyle name="40% - Accent4 5" xfId="107"/>
    <cellStyle name="40% - Accent4 5 2" xfId="108"/>
    <cellStyle name="40% - Accent5 2" xfId="109"/>
    <cellStyle name="40% - Accent5 2 2" xfId="110"/>
    <cellStyle name="40% - Accent5 3" xfId="111"/>
    <cellStyle name="40% - Accent5 3 2" xfId="112"/>
    <cellStyle name="40% - Accent5 4" xfId="113"/>
    <cellStyle name="40% - Accent5 4 2" xfId="114"/>
    <cellStyle name="40% - Accent5 5" xfId="115"/>
    <cellStyle name="40% - Accent5 5 2" xfId="116"/>
    <cellStyle name="40% - Accent6 2" xfId="117"/>
    <cellStyle name="40% - Accent6 2 2" xfId="118"/>
    <cellStyle name="40% - Accent6 3" xfId="119"/>
    <cellStyle name="40% - Accent6 3 2" xfId="120"/>
    <cellStyle name="40% - Accent6 4" xfId="121"/>
    <cellStyle name="40% - Accent6 4 2" xfId="122"/>
    <cellStyle name="40% - Accent6 5" xfId="123"/>
    <cellStyle name="40% - Accent6 5 2" xfId="124"/>
    <cellStyle name="60% - Accent1 2" xfId="125"/>
    <cellStyle name="60% - Accent2 2" xfId="126"/>
    <cellStyle name="60% - Accent3 2" xfId="127"/>
    <cellStyle name="60% - Accent4 2" xfId="128"/>
    <cellStyle name="60% - Accent5 2" xfId="129"/>
    <cellStyle name="60% - Accent6 2" xfId="130"/>
    <cellStyle name="Accent1 - 20%" xfId="131"/>
    <cellStyle name="Accent1 - 40%" xfId="132"/>
    <cellStyle name="Accent1 - 60%" xfId="133"/>
    <cellStyle name="Accent1 10" xfId="134"/>
    <cellStyle name="Accent1 100" xfId="135"/>
    <cellStyle name="Accent1 101" xfId="136"/>
    <cellStyle name="Accent1 102" xfId="137"/>
    <cellStyle name="Accent1 103" xfId="138"/>
    <cellStyle name="Accent1 104" xfId="139"/>
    <cellStyle name="Accent1 105" xfId="140"/>
    <cellStyle name="Accent1 106" xfId="141"/>
    <cellStyle name="Accent1 107" xfId="142"/>
    <cellStyle name="Accent1 108" xfId="143"/>
    <cellStyle name="Accent1 109" xfId="144"/>
    <cellStyle name="Accent1 11" xfId="145"/>
    <cellStyle name="Accent1 110" xfId="146"/>
    <cellStyle name="Accent1 111" xfId="147"/>
    <cellStyle name="Accent1 112" xfId="148"/>
    <cellStyle name="Accent1 113" xfId="149"/>
    <cellStyle name="Accent1 114" xfId="150"/>
    <cellStyle name="Accent1 115" xfId="151"/>
    <cellStyle name="Accent1 116" xfId="152"/>
    <cellStyle name="Accent1 117" xfId="153"/>
    <cellStyle name="Accent1 118" xfId="154"/>
    <cellStyle name="Accent1 119" xfId="155"/>
    <cellStyle name="Accent1 12" xfId="156"/>
    <cellStyle name="Accent1 120" xfId="157"/>
    <cellStyle name="Accent1 121" xfId="158"/>
    <cellStyle name="Accent1 122" xfId="159"/>
    <cellStyle name="Accent1 123" xfId="160"/>
    <cellStyle name="Accent1 124" xfId="161"/>
    <cellStyle name="Accent1 125" xfId="162"/>
    <cellStyle name="Accent1 126" xfId="163"/>
    <cellStyle name="Accent1 127" xfId="164"/>
    <cellStyle name="Accent1 128" xfId="165"/>
    <cellStyle name="Accent1 129" xfId="166"/>
    <cellStyle name="Accent1 13" xfId="167"/>
    <cellStyle name="Accent1 130" xfId="168"/>
    <cellStyle name="Accent1 131" xfId="169"/>
    <cellStyle name="Accent1 132" xfId="170"/>
    <cellStyle name="Accent1 133" xfId="171"/>
    <cellStyle name="Accent1 134" xfId="172"/>
    <cellStyle name="Accent1 135" xfId="173"/>
    <cellStyle name="Accent1 136" xfId="174"/>
    <cellStyle name="Accent1 137" xfId="175"/>
    <cellStyle name="Accent1 138" xfId="176"/>
    <cellStyle name="Accent1 139" xfId="177"/>
    <cellStyle name="Accent1 14" xfId="178"/>
    <cellStyle name="Accent1 140" xfId="179"/>
    <cellStyle name="Accent1 141" xfId="180"/>
    <cellStyle name="Accent1 142" xfId="181"/>
    <cellStyle name="Accent1 143" xfId="182"/>
    <cellStyle name="Accent1 144" xfId="183"/>
    <cellStyle name="Accent1 145" xfId="184"/>
    <cellStyle name="Accent1 146" xfId="185"/>
    <cellStyle name="Accent1 147" xfId="186"/>
    <cellStyle name="Accent1 148" xfId="187"/>
    <cellStyle name="Accent1 149" xfId="188"/>
    <cellStyle name="Accent1 15" xfId="189"/>
    <cellStyle name="Accent1 150" xfId="190"/>
    <cellStyle name="Accent1 151" xfId="191"/>
    <cellStyle name="Accent1 152" xfId="192"/>
    <cellStyle name="Accent1 153" xfId="193"/>
    <cellStyle name="Accent1 154" xfId="194"/>
    <cellStyle name="Accent1 155" xfId="195"/>
    <cellStyle name="Accent1 156" xfId="196"/>
    <cellStyle name="Accent1 157" xfId="197"/>
    <cellStyle name="Accent1 158" xfId="198"/>
    <cellStyle name="Accent1 159" xfId="199"/>
    <cellStyle name="Accent1 16" xfId="200"/>
    <cellStyle name="Accent1 160" xfId="201"/>
    <cellStyle name="Accent1 161" xfId="202"/>
    <cellStyle name="Accent1 162" xfId="203"/>
    <cellStyle name="Accent1 163" xfId="204"/>
    <cellStyle name="Accent1 164" xfId="205"/>
    <cellStyle name="Accent1 165" xfId="206"/>
    <cellStyle name="Accent1 166" xfId="207"/>
    <cellStyle name="Accent1 167" xfId="208"/>
    <cellStyle name="Accent1 168" xfId="209"/>
    <cellStyle name="Accent1 169" xfId="210"/>
    <cellStyle name="Accent1 17" xfId="211"/>
    <cellStyle name="Accent1 170" xfId="212"/>
    <cellStyle name="Accent1 171" xfId="213"/>
    <cellStyle name="Accent1 172" xfId="214"/>
    <cellStyle name="Accent1 173" xfId="215"/>
    <cellStyle name="Accent1 174" xfId="216"/>
    <cellStyle name="Accent1 175" xfId="217"/>
    <cellStyle name="Accent1 176" xfId="218"/>
    <cellStyle name="Accent1 177" xfId="219"/>
    <cellStyle name="Accent1 178" xfId="220"/>
    <cellStyle name="Accent1 179" xfId="221"/>
    <cellStyle name="Accent1 18" xfId="222"/>
    <cellStyle name="Accent1 180" xfId="223"/>
    <cellStyle name="Accent1 181" xfId="224"/>
    <cellStyle name="Accent1 182" xfId="225"/>
    <cellStyle name="Accent1 183" xfId="226"/>
    <cellStyle name="Accent1 184" xfId="227"/>
    <cellStyle name="Accent1 185" xfId="228"/>
    <cellStyle name="Accent1 186" xfId="229"/>
    <cellStyle name="Accent1 187" xfId="230"/>
    <cellStyle name="Accent1 188" xfId="231"/>
    <cellStyle name="Accent1 189" xfId="232"/>
    <cellStyle name="Accent1 19" xfId="233"/>
    <cellStyle name="Accent1 190" xfId="234"/>
    <cellStyle name="Accent1 191" xfId="235"/>
    <cellStyle name="Accent1 192" xfId="236"/>
    <cellStyle name="Accent1 193" xfId="237"/>
    <cellStyle name="Accent1 194" xfId="238"/>
    <cellStyle name="Accent1 195" xfId="239"/>
    <cellStyle name="Accent1 196" xfId="240"/>
    <cellStyle name="Accent1 197" xfId="241"/>
    <cellStyle name="Accent1 198" xfId="242"/>
    <cellStyle name="Accent1 199" xfId="243"/>
    <cellStyle name="Accent1 2" xfId="244"/>
    <cellStyle name="Accent1 20" xfId="245"/>
    <cellStyle name="Accent1 200" xfId="246"/>
    <cellStyle name="Accent1 201" xfId="247"/>
    <cellStyle name="Accent1 202" xfId="248"/>
    <cellStyle name="Accent1 203" xfId="249"/>
    <cellStyle name="Accent1 204" xfId="250"/>
    <cellStyle name="Accent1 205" xfId="251"/>
    <cellStyle name="Accent1 206" xfId="252"/>
    <cellStyle name="Accent1 207" xfId="253"/>
    <cellStyle name="Accent1 208" xfId="254"/>
    <cellStyle name="Accent1 209" xfId="255"/>
    <cellStyle name="Accent1 21" xfId="256"/>
    <cellStyle name="Accent1 210" xfId="257"/>
    <cellStyle name="Accent1 211" xfId="258"/>
    <cellStyle name="Accent1 212" xfId="259"/>
    <cellStyle name="Accent1 213" xfId="260"/>
    <cellStyle name="Accent1 214" xfId="261"/>
    <cellStyle name="Accent1 215" xfId="262"/>
    <cellStyle name="Accent1 216" xfId="263"/>
    <cellStyle name="Accent1 217" xfId="264"/>
    <cellStyle name="Accent1 218" xfId="265"/>
    <cellStyle name="Accent1 219" xfId="266"/>
    <cellStyle name="Accent1 22" xfId="267"/>
    <cellStyle name="Accent1 220" xfId="268"/>
    <cellStyle name="Accent1 221" xfId="269"/>
    <cellStyle name="Accent1 222" xfId="270"/>
    <cellStyle name="Accent1 223" xfId="271"/>
    <cellStyle name="Accent1 224" xfId="272"/>
    <cellStyle name="Accent1 225" xfId="273"/>
    <cellStyle name="Accent1 226" xfId="274"/>
    <cellStyle name="Accent1 227" xfId="275"/>
    <cellStyle name="Accent1 228" xfId="276"/>
    <cellStyle name="Accent1 229" xfId="277"/>
    <cellStyle name="Accent1 23" xfId="278"/>
    <cellStyle name="Accent1 230" xfId="279"/>
    <cellStyle name="Accent1 231" xfId="280"/>
    <cellStyle name="Accent1 232" xfId="281"/>
    <cellStyle name="Accent1 24" xfId="282"/>
    <cellStyle name="Accent1 25" xfId="283"/>
    <cellStyle name="Accent1 26" xfId="284"/>
    <cellStyle name="Accent1 27" xfId="285"/>
    <cellStyle name="Accent1 28" xfId="286"/>
    <cellStyle name="Accent1 29" xfId="287"/>
    <cellStyle name="Accent1 3" xfId="288"/>
    <cellStyle name="Accent1 30" xfId="289"/>
    <cellStyle name="Accent1 31" xfId="290"/>
    <cellStyle name="Accent1 32" xfId="291"/>
    <cellStyle name="Accent1 33" xfId="292"/>
    <cellStyle name="Accent1 34" xfId="293"/>
    <cellStyle name="Accent1 35" xfId="294"/>
    <cellStyle name="Accent1 36" xfId="295"/>
    <cellStyle name="Accent1 37" xfId="296"/>
    <cellStyle name="Accent1 38" xfId="297"/>
    <cellStyle name="Accent1 39" xfId="298"/>
    <cellStyle name="Accent1 4" xfId="299"/>
    <cellStyle name="Accent1 40" xfId="300"/>
    <cellStyle name="Accent1 41" xfId="301"/>
    <cellStyle name="Accent1 42" xfId="302"/>
    <cellStyle name="Accent1 43" xfId="303"/>
    <cellStyle name="Accent1 44" xfId="304"/>
    <cellStyle name="Accent1 45" xfId="305"/>
    <cellStyle name="Accent1 46" xfId="306"/>
    <cellStyle name="Accent1 47" xfId="307"/>
    <cellStyle name="Accent1 48" xfId="308"/>
    <cellStyle name="Accent1 49" xfId="309"/>
    <cellStyle name="Accent1 5" xfId="310"/>
    <cellStyle name="Accent1 50" xfId="311"/>
    <cellStyle name="Accent1 51" xfId="312"/>
    <cellStyle name="Accent1 52" xfId="313"/>
    <cellStyle name="Accent1 53" xfId="314"/>
    <cellStyle name="Accent1 54" xfId="315"/>
    <cellStyle name="Accent1 55" xfId="316"/>
    <cellStyle name="Accent1 56" xfId="317"/>
    <cellStyle name="Accent1 57" xfId="318"/>
    <cellStyle name="Accent1 58" xfId="319"/>
    <cellStyle name="Accent1 59" xfId="320"/>
    <cellStyle name="Accent1 6" xfId="321"/>
    <cellStyle name="Accent1 60" xfId="322"/>
    <cellStyle name="Accent1 61" xfId="323"/>
    <cellStyle name="Accent1 62" xfId="324"/>
    <cellStyle name="Accent1 63" xfId="325"/>
    <cellStyle name="Accent1 64" xfId="326"/>
    <cellStyle name="Accent1 65" xfId="327"/>
    <cellStyle name="Accent1 66" xfId="328"/>
    <cellStyle name="Accent1 67" xfId="329"/>
    <cellStyle name="Accent1 68" xfId="330"/>
    <cellStyle name="Accent1 69" xfId="331"/>
    <cellStyle name="Accent1 7" xfId="332"/>
    <cellStyle name="Accent1 70" xfId="333"/>
    <cellStyle name="Accent1 71" xfId="334"/>
    <cellStyle name="Accent1 72" xfId="335"/>
    <cellStyle name="Accent1 73" xfId="336"/>
    <cellStyle name="Accent1 74" xfId="337"/>
    <cellStyle name="Accent1 75" xfId="338"/>
    <cellStyle name="Accent1 76" xfId="339"/>
    <cellStyle name="Accent1 77" xfId="340"/>
    <cellStyle name="Accent1 78" xfId="341"/>
    <cellStyle name="Accent1 79" xfId="342"/>
    <cellStyle name="Accent1 8" xfId="343"/>
    <cellStyle name="Accent1 80" xfId="344"/>
    <cellStyle name="Accent1 81" xfId="345"/>
    <cellStyle name="Accent1 82" xfId="346"/>
    <cellStyle name="Accent1 83" xfId="347"/>
    <cellStyle name="Accent1 84" xfId="348"/>
    <cellStyle name="Accent1 85" xfId="349"/>
    <cellStyle name="Accent1 86" xfId="350"/>
    <cellStyle name="Accent1 87" xfId="351"/>
    <cellStyle name="Accent1 88" xfId="352"/>
    <cellStyle name="Accent1 89" xfId="353"/>
    <cellStyle name="Accent1 9" xfId="354"/>
    <cellStyle name="Accent1 90" xfId="355"/>
    <cellStyle name="Accent1 91" xfId="356"/>
    <cellStyle name="Accent1 92" xfId="357"/>
    <cellStyle name="Accent1 93" xfId="358"/>
    <cellStyle name="Accent1 94" xfId="359"/>
    <cellStyle name="Accent1 95" xfId="360"/>
    <cellStyle name="Accent1 96" xfId="361"/>
    <cellStyle name="Accent1 97" xfId="362"/>
    <cellStyle name="Accent1 98" xfId="363"/>
    <cellStyle name="Accent1 99" xfId="364"/>
    <cellStyle name="Accent2 - 20%" xfId="365"/>
    <cellStyle name="Accent2 - 40%" xfId="366"/>
    <cellStyle name="Accent2 - 60%" xfId="367"/>
    <cellStyle name="Accent2 10" xfId="368"/>
    <cellStyle name="Accent2 100" xfId="369"/>
    <cellStyle name="Accent2 101" xfId="370"/>
    <cellStyle name="Accent2 102" xfId="371"/>
    <cellStyle name="Accent2 103" xfId="372"/>
    <cellStyle name="Accent2 104" xfId="373"/>
    <cellStyle name="Accent2 105" xfId="374"/>
    <cellStyle name="Accent2 106" xfId="375"/>
    <cellStyle name="Accent2 107" xfId="376"/>
    <cellStyle name="Accent2 108" xfId="377"/>
    <cellStyle name="Accent2 109" xfId="378"/>
    <cellStyle name="Accent2 11" xfId="379"/>
    <cellStyle name="Accent2 110" xfId="380"/>
    <cellStyle name="Accent2 111" xfId="381"/>
    <cellStyle name="Accent2 112" xfId="382"/>
    <cellStyle name="Accent2 113" xfId="383"/>
    <cellStyle name="Accent2 114" xfId="384"/>
    <cellStyle name="Accent2 115" xfId="385"/>
    <cellStyle name="Accent2 116" xfId="386"/>
    <cellStyle name="Accent2 117" xfId="387"/>
    <cellStyle name="Accent2 118" xfId="388"/>
    <cellStyle name="Accent2 119" xfId="389"/>
    <cellStyle name="Accent2 12" xfId="390"/>
    <cellStyle name="Accent2 120" xfId="391"/>
    <cellStyle name="Accent2 121" xfId="392"/>
    <cellStyle name="Accent2 122" xfId="393"/>
    <cellStyle name="Accent2 123" xfId="394"/>
    <cellStyle name="Accent2 124" xfId="395"/>
    <cellStyle name="Accent2 125" xfId="396"/>
    <cellStyle name="Accent2 126" xfId="397"/>
    <cellStyle name="Accent2 127" xfId="398"/>
    <cellStyle name="Accent2 128" xfId="399"/>
    <cellStyle name="Accent2 129" xfId="400"/>
    <cellStyle name="Accent2 13" xfId="401"/>
    <cellStyle name="Accent2 130" xfId="402"/>
    <cellStyle name="Accent2 131" xfId="403"/>
    <cellStyle name="Accent2 132" xfId="404"/>
    <cellStyle name="Accent2 133" xfId="405"/>
    <cellStyle name="Accent2 134" xfId="406"/>
    <cellStyle name="Accent2 135" xfId="407"/>
    <cellStyle name="Accent2 136" xfId="408"/>
    <cellStyle name="Accent2 137" xfId="409"/>
    <cellStyle name="Accent2 138" xfId="410"/>
    <cellStyle name="Accent2 139" xfId="411"/>
    <cellStyle name="Accent2 14" xfId="412"/>
    <cellStyle name="Accent2 140" xfId="413"/>
    <cellStyle name="Accent2 141" xfId="414"/>
    <cellStyle name="Accent2 142" xfId="415"/>
    <cellStyle name="Accent2 143" xfId="416"/>
    <cellStyle name="Accent2 144" xfId="417"/>
    <cellStyle name="Accent2 145" xfId="418"/>
    <cellStyle name="Accent2 146" xfId="419"/>
    <cellStyle name="Accent2 147" xfId="420"/>
    <cellStyle name="Accent2 148" xfId="421"/>
    <cellStyle name="Accent2 149" xfId="422"/>
    <cellStyle name="Accent2 15" xfId="423"/>
    <cellStyle name="Accent2 150" xfId="424"/>
    <cellStyle name="Accent2 151" xfId="425"/>
    <cellStyle name="Accent2 152" xfId="426"/>
    <cellStyle name="Accent2 153" xfId="427"/>
    <cellStyle name="Accent2 154" xfId="428"/>
    <cellStyle name="Accent2 155" xfId="429"/>
    <cellStyle name="Accent2 156" xfId="430"/>
    <cellStyle name="Accent2 157" xfId="431"/>
    <cellStyle name="Accent2 158" xfId="432"/>
    <cellStyle name="Accent2 159" xfId="433"/>
    <cellStyle name="Accent2 16" xfId="434"/>
    <cellStyle name="Accent2 160" xfId="435"/>
    <cellStyle name="Accent2 161" xfId="436"/>
    <cellStyle name="Accent2 162" xfId="437"/>
    <cellStyle name="Accent2 163" xfId="438"/>
    <cellStyle name="Accent2 164" xfId="439"/>
    <cellStyle name="Accent2 165" xfId="440"/>
    <cellStyle name="Accent2 166" xfId="441"/>
    <cellStyle name="Accent2 167" xfId="442"/>
    <cellStyle name="Accent2 168" xfId="443"/>
    <cellStyle name="Accent2 169" xfId="444"/>
    <cellStyle name="Accent2 17" xfId="445"/>
    <cellStyle name="Accent2 170" xfId="446"/>
    <cellStyle name="Accent2 171" xfId="447"/>
    <cellStyle name="Accent2 172" xfId="448"/>
    <cellStyle name="Accent2 173" xfId="449"/>
    <cellStyle name="Accent2 174" xfId="450"/>
    <cellStyle name="Accent2 175" xfId="451"/>
    <cellStyle name="Accent2 176" xfId="452"/>
    <cellStyle name="Accent2 177" xfId="453"/>
    <cellStyle name="Accent2 178" xfId="454"/>
    <cellStyle name="Accent2 179" xfId="455"/>
    <cellStyle name="Accent2 18" xfId="456"/>
    <cellStyle name="Accent2 180" xfId="457"/>
    <cellStyle name="Accent2 181" xfId="458"/>
    <cellStyle name="Accent2 182" xfId="459"/>
    <cellStyle name="Accent2 183" xfId="460"/>
    <cellStyle name="Accent2 184" xfId="461"/>
    <cellStyle name="Accent2 185" xfId="462"/>
    <cellStyle name="Accent2 186" xfId="463"/>
    <cellStyle name="Accent2 187" xfId="464"/>
    <cellStyle name="Accent2 188" xfId="465"/>
    <cellStyle name="Accent2 189" xfId="466"/>
    <cellStyle name="Accent2 19" xfId="467"/>
    <cellStyle name="Accent2 190" xfId="468"/>
    <cellStyle name="Accent2 191" xfId="469"/>
    <cellStyle name="Accent2 192" xfId="470"/>
    <cellStyle name="Accent2 193" xfId="471"/>
    <cellStyle name="Accent2 194" xfId="472"/>
    <cellStyle name="Accent2 195" xfId="473"/>
    <cellStyle name="Accent2 196" xfId="474"/>
    <cellStyle name="Accent2 197" xfId="475"/>
    <cellStyle name="Accent2 198" xfId="476"/>
    <cellStyle name="Accent2 199" xfId="477"/>
    <cellStyle name="Accent2 2" xfId="478"/>
    <cellStyle name="Accent2 20" xfId="479"/>
    <cellStyle name="Accent2 200" xfId="480"/>
    <cellStyle name="Accent2 201" xfId="481"/>
    <cellStyle name="Accent2 202" xfId="482"/>
    <cellStyle name="Accent2 203" xfId="483"/>
    <cellStyle name="Accent2 204" xfId="484"/>
    <cellStyle name="Accent2 205" xfId="485"/>
    <cellStyle name="Accent2 206" xfId="486"/>
    <cellStyle name="Accent2 207" xfId="487"/>
    <cellStyle name="Accent2 208" xfId="488"/>
    <cellStyle name="Accent2 209" xfId="489"/>
    <cellStyle name="Accent2 21" xfId="490"/>
    <cellStyle name="Accent2 210" xfId="491"/>
    <cellStyle name="Accent2 211" xfId="492"/>
    <cellStyle name="Accent2 212" xfId="493"/>
    <cellStyle name="Accent2 213" xfId="494"/>
    <cellStyle name="Accent2 214" xfId="495"/>
    <cellStyle name="Accent2 215" xfId="496"/>
    <cellStyle name="Accent2 216" xfId="497"/>
    <cellStyle name="Accent2 217" xfId="498"/>
    <cellStyle name="Accent2 218" xfId="499"/>
    <cellStyle name="Accent2 219" xfId="500"/>
    <cellStyle name="Accent2 22" xfId="501"/>
    <cellStyle name="Accent2 220" xfId="502"/>
    <cellStyle name="Accent2 221" xfId="503"/>
    <cellStyle name="Accent2 222" xfId="504"/>
    <cellStyle name="Accent2 223" xfId="505"/>
    <cellStyle name="Accent2 224" xfId="506"/>
    <cellStyle name="Accent2 225" xfId="507"/>
    <cellStyle name="Accent2 226" xfId="508"/>
    <cellStyle name="Accent2 227" xfId="509"/>
    <cellStyle name="Accent2 228" xfId="510"/>
    <cellStyle name="Accent2 229" xfId="511"/>
    <cellStyle name="Accent2 23" xfId="512"/>
    <cellStyle name="Accent2 230" xfId="513"/>
    <cellStyle name="Accent2 231" xfId="514"/>
    <cellStyle name="Accent2 232" xfId="515"/>
    <cellStyle name="Accent2 24" xfId="516"/>
    <cellStyle name="Accent2 25" xfId="517"/>
    <cellStyle name="Accent2 26" xfId="518"/>
    <cellStyle name="Accent2 27" xfId="519"/>
    <cellStyle name="Accent2 28" xfId="520"/>
    <cellStyle name="Accent2 29" xfId="521"/>
    <cellStyle name="Accent2 3" xfId="522"/>
    <cellStyle name="Accent2 30" xfId="523"/>
    <cellStyle name="Accent2 31" xfId="524"/>
    <cellStyle name="Accent2 32" xfId="525"/>
    <cellStyle name="Accent2 33" xfId="526"/>
    <cellStyle name="Accent2 34" xfId="527"/>
    <cellStyle name="Accent2 35" xfId="528"/>
    <cellStyle name="Accent2 36" xfId="529"/>
    <cellStyle name="Accent2 37" xfId="530"/>
    <cellStyle name="Accent2 38" xfId="531"/>
    <cellStyle name="Accent2 39" xfId="532"/>
    <cellStyle name="Accent2 4" xfId="533"/>
    <cellStyle name="Accent2 40" xfId="534"/>
    <cellStyle name="Accent2 41" xfId="535"/>
    <cellStyle name="Accent2 42" xfId="536"/>
    <cellStyle name="Accent2 43" xfId="537"/>
    <cellStyle name="Accent2 44" xfId="538"/>
    <cellStyle name="Accent2 45" xfId="539"/>
    <cellStyle name="Accent2 46" xfId="540"/>
    <cellStyle name="Accent2 47" xfId="541"/>
    <cellStyle name="Accent2 48" xfId="542"/>
    <cellStyle name="Accent2 49" xfId="543"/>
    <cellStyle name="Accent2 5" xfId="544"/>
    <cellStyle name="Accent2 50" xfId="545"/>
    <cellStyle name="Accent2 51" xfId="546"/>
    <cellStyle name="Accent2 52" xfId="547"/>
    <cellStyle name="Accent2 53" xfId="548"/>
    <cellStyle name="Accent2 54" xfId="549"/>
    <cellStyle name="Accent2 55" xfId="550"/>
    <cellStyle name="Accent2 56" xfId="551"/>
    <cellStyle name="Accent2 57" xfId="552"/>
    <cellStyle name="Accent2 58" xfId="553"/>
    <cellStyle name="Accent2 59" xfId="554"/>
    <cellStyle name="Accent2 6" xfId="555"/>
    <cellStyle name="Accent2 60" xfId="556"/>
    <cellStyle name="Accent2 61" xfId="557"/>
    <cellStyle name="Accent2 62" xfId="558"/>
    <cellStyle name="Accent2 63" xfId="559"/>
    <cellStyle name="Accent2 64" xfId="560"/>
    <cellStyle name="Accent2 65" xfId="561"/>
    <cellStyle name="Accent2 66" xfId="562"/>
    <cellStyle name="Accent2 67" xfId="563"/>
    <cellStyle name="Accent2 68" xfId="564"/>
    <cellStyle name="Accent2 69" xfId="565"/>
    <cellStyle name="Accent2 7" xfId="566"/>
    <cellStyle name="Accent2 70" xfId="567"/>
    <cellStyle name="Accent2 71" xfId="568"/>
    <cellStyle name="Accent2 72" xfId="569"/>
    <cellStyle name="Accent2 73" xfId="570"/>
    <cellStyle name="Accent2 74" xfId="571"/>
    <cellStyle name="Accent2 75" xfId="572"/>
    <cellStyle name="Accent2 76" xfId="573"/>
    <cellStyle name="Accent2 77" xfId="574"/>
    <cellStyle name="Accent2 78" xfId="575"/>
    <cellStyle name="Accent2 79" xfId="576"/>
    <cellStyle name="Accent2 8" xfId="577"/>
    <cellStyle name="Accent2 80" xfId="578"/>
    <cellStyle name="Accent2 81" xfId="579"/>
    <cellStyle name="Accent2 82" xfId="580"/>
    <cellStyle name="Accent2 83" xfId="581"/>
    <cellStyle name="Accent2 84" xfId="582"/>
    <cellStyle name="Accent2 85" xfId="583"/>
    <cellStyle name="Accent2 86" xfId="584"/>
    <cellStyle name="Accent2 87" xfId="585"/>
    <cellStyle name="Accent2 88" xfId="586"/>
    <cellStyle name="Accent2 89" xfId="587"/>
    <cellStyle name="Accent2 9" xfId="588"/>
    <cellStyle name="Accent2 90" xfId="589"/>
    <cellStyle name="Accent2 91" xfId="590"/>
    <cellStyle name="Accent2 92" xfId="591"/>
    <cellStyle name="Accent2 93" xfId="592"/>
    <cellStyle name="Accent2 94" xfId="593"/>
    <cellStyle name="Accent2 95" xfId="594"/>
    <cellStyle name="Accent2 96" xfId="595"/>
    <cellStyle name="Accent2 97" xfId="596"/>
    <cellStyle name="Accent2 98" xfId="597"/>
    <cellStyle name="Accent2 99" xfId="598"/>
    <cellStyle name="Accent3 - 20%" xfId="599"/>
    <cellStyle name="Accent3 - 40%" xfId="600"/>
    <cellStyle name="Accent3 - 60%" xfId="601"/>
    <cellStyle name="Accent3 10" xfId="602"/>
    <cellStyle name="Accent3 100" xfId="603"/>
    <cellStyle name="Accent3 101" xfId="604"/>
    <cellStyle name="Accent3 102" xfId="605"/>
    <cellStyle name="Accent3 103" xfId="606"/>
    <cellStyle name="Accent3 104" xfId="607"/>
    <cellStyle name="Accent3 105" xfId="608"/>
    <cellStyle name="Accent3 106" xfId="609"/>
    <cellStyle name="Accent3 107" xfId="610"/>
    <cellStyle name="Accent3 108" xfId="611"/>
    <cellStyle name="Accent3 109" xfId="612"/>
    <cellStyle name="Accent3 11" xfId="613"/>
    <cellStyle name="Accent3 110" xfId="614"/>
    <cellStyle name="Accent3 111" xfId="615"/>
    <cellStyle name="Accent3 112" xfId="616"/>
    <cellStyle name="Accent3 113" xfId="617"/>
    <cellStyle name="Accent3 114" xfId="618"/>
    <cellStyle name="Accent3 115" xfId="619"/>
    <cellStyle name="Accent3 116" xfId="620"/>
    <cellStyle name="Accent3 117" xfId="621"/>
    <cellStyle name="Accent3 118" xfId="622"/>
    <cellStyle name="Accent3 119" xfId="623"/>
    <cellStyle name="Accent3 12" xfId="624"/>
    <cellStyle name="Accent3 120" xfId="625"/>
    <cellStyle name="Accent3 121" xfId="626"/>
    <cellStyle name="Accent3 122" xfId="627"/>
    <cellStyle name="Accent3 123" xfId="628"/>
    <cellStyle name="Accent3 124" xfId="629"/>
    <cellStyle name="Accent3 125" xfId="630"/>
    <cellStyle name="Accent3 126" xfId="631"/>
    <cellStyle name="Accent3 127" xfId="632"/>
    <cellStyle name="Accent3 128" xfId="633"/>
    <cellStyle name="Accent3 129" xfId="634"/>
    <cellStyle name="Accent3 13" xfId="635"/>
    <cellStyle name="Accent3 130" xfId="636"/>
    <cellStyle name="Accent3 131" xfId="637"/>
    <cellStyle name="Accent3 132" xfId="638"/>
    <cellStyle name="Accent3 133" xfId="639"/>
    <cellStyle name="Accent3 134" xfId="640"/>
    <cellStyle name="Accent3 135" xfId="641"/>
    <cellStyle name="Accent3 136" xfId="642"/>
    <cellStyle name="Accent3 137" xfId="643"/>
    <cellStyle name="Accent3 138" xfId="644"/>
    <cellStyle name="Accent3 139" xfId="645"/>
    <cellStyle name="Accent3 14" xfId="646"/>
    <cellStyle name="Accent3 140" xfId="647"/>
    <cellStyle name="Accent3 141" xfId="648"/>
    <cellStyle name="Accent3 142" xfId="649"/>
    <cellStyle name="Accent3 143" xfId="650"/>
    <cellStyle name="Accent3 144" xfId="651"/>
    <cellStyle name="Accent3 145" xfId="652"/>
    <cellStyle name="Accent3 146" xfId="653"/>
    <cellStyle name="Accent3 147" xfId="654"/>
    <cellStyle name="Accent3 148" xfId="655"/>
    <cellStyle name="Accent3 149" xfId="656"/>
    <cellStyle name="Accent3 15" xfId="657"/>
    <cellStyle name="Accent3 150" xfId="658"/>
    <cellStyle name="Accent3 151" xfId="659"/>
    <cellStyle name="Accent3 152" xfId="660"/>
    <cellStyle name="Accent3 153" xfId="661"/>
    <cellStyle name="Accent3 154" xfId="662"/>
    <cellStyle name="Accent3 155" xfId="663"/>
    <cellStyle name="Accent3 156" xfId="664"/>
    <cellStyle name="Accent3 157" xfId="665"/>
    <cellStyle name="Accent3 158" xfId="666"/>
    <cellStyle name="Accent3 159" xfId="667"/>
    <cellStyle name="Accent3 16" xfId="668"/>
    <cellStyle name="Accent3 160" xfId="669"/>
    <cellStyle name="Accent3 161" xfId="670"/>
    <cellStyle name="Accent3 162" xfId="671"/>
    <cellStyle name="Accent3 163" xfId="672"/>
    <cellStyle name="Accent3 164" xfId="673"/>
    <cellStyle name="Accent3 165" xfId="674"/>
    <cellStyle name="Accent3 166" xfId="675"/>
    <cellStyle name="Accent3 167" xfId="676"/>
    <cellStyle name="Accent3 168" xfId="677"/>
    <cellStyle name="Accent3 169" xfId="678"/>
    <cellStyle name="Accent3 17" xfId="679"/>
    <cellStyle name="Accent3 170" xfId="680"/>
    <cellStyle name="Accent3 171" xfId="681"/>
    <cellStyle name="Accent3 172" xfId="682"/>
    <cellStyle name="Accent3 173" xfId="683"/>
    <cellStyle name="Accent3 174" xfId="684"/>
    <cellStyle name="Accent3 175" xfId="685"/>
    <cellStyle name="Accent3 176" xfId="686"/>
    <cellStyle name="Accent3 177" xfId="687"/>
    <cellStyle name="Accent3 178" xfId="688"/>
    <cellStyle name="Accent3 179" xfId="689"/>
    <cellStyle name="Accent3 18" xfId="690"/>
    <cellStyle name="Accent3 180" xfId="691"/>
    <cellStyle name="Accent3 181" xfId="692"/>
    <cellStyle name="Accent3 182" xfId="693"/>
    <cellStyle name="Accent3 183" xfId="694"/>
    <cellStyle name="Accent3 184" xfId="695"/>
    <cellStyle name="Accent3 185" xfId="696"/>
    <cellStyle name="Accent3 186" xfId="697"/>
    <cellStyle name="Accent3 187" xfId="698"/>
    <cellStyle name="Accent3 188" xfId="699"/>
    <cellStyle name="Accent3 189" xfId="700"/>
    <cellStyle name="Accent3 19" xfId="701"/>
    <cellStyle name="Accent3 190" xfId="702"/>
    <cellStyle name="Accent3 191" xfId="703"/>
    <cellStyle name="Accent3 192" xfId="704"/>
    <cellStyle name="Accent3 193" xfId="705"/>
    <cellStyle name="Accent3 194" xfId="706"/>
    <cellStyle name="Accent3 195" xfId="707"/>
    <cellStyle name="Accent3 196" xfId="708"/>
    <cellStyle name="Accent3 197" xfId="709"/>
    <cellStyle name="Accent3 198" xfId="710"/>
    <cellStyle name="Accent3 199" xfId="711"/>
    <cellStyle name="Accent3 2" xfId="712"/>
    <cellStyle name="Accent3 20" xfId="713"/>
    <cellStyle name="Accent3 200" xfId="714"/>
    <cellStyle name="Accent3 201" xfId="715"/>
    <cellStyle name="Accent3 202" xfId="716"/>
    <cellStyle name="Accent3 203" xfId="717"/>
    <cellStyle name="Accent3 204" xfId="718"/>
    <cellStyle name="Accent3 205" xfId="719"/>
    <cellStyle name="Accent3 206" xfId="720"/>
    <cellStyle name="Accent3 207" xfId="721"/>
    <cellStyle name="Accent3 208" xfId="722"/>
    <cellStyle name="Accent3 209" xfId="723"/>
    <cellStyle name="Accent3 21" xfId="724"/>
    <cellStyle name="Accent3 210" xfId="725"/>
    <cellStyle name="Accent3 211" xfId="726"/>
    <cellStyle name="Accent3 212" xfId="727"/>
    <cellStyle name="Accent3 213" xfId="728"/>
    <cellStyle name="Accent3 214" xfId="729"/>
    <cellStyle name="Accent3 215" xfId="730"/>
    <cellStyle name="Accent3 216" xfId="731"/>
    <cellStyle name="Accent3 217" xfId="732"/>
    <cellStyle name="Accent3 218" xfId="733"/>
    <cellStyle name="Accent3 219" xfId="734"/>
    <cellStyle name="Accent3 22" xfId="735"/>
    <cellStyle name="Accent3 220" xfId="736"/>
    <cellStyle name="Accent3 221" xfId="737"/>
    <cellStyle name="Accent3 222" xfId="738"/>
    <cellStyle name="Accent3 223" xfId="739"/>
    <cellStyle name="Accent3 224" xfId="740"/>
    <cellStyle name="Accent3 225" xfId="741"/>
    <cellStyle name="Accent3 226" xfId="742"/>
    <cellStyle name="Accent3 227" xfId="743"/>
    <cellStyle name="Accent3 228" xfId="744"/>
    <cellStyle name="Accent3 229" xfId="745"/>
    <cellStyle name="Accent3 23" xfId="746"/>
    <cellStyle name="Accent3 230" xfId="747"/>
    <cellStyle name="Accent3 231" xfId="748"/>
    <cellStyle name="Accent3 232" xfId="749"/>
    <cellStyle name="Accent3 24" xfId="750"/>
    <cellStyle name="Accent3 25" xfId="751"/>
    <cellStyle name="Accent3 26" xfId="752"/>
    <cellStyle name="Accent3 27" xfId="753"/>
    <cellStyle name="Accent3 28" xfId="754"/>
    <cellStyle name="Accent3 29" xfId="755"/>
    <cellStyle name="Accent3 3" xfId="756"/>
    <cellStyle name="Accent3 30" xfId="757"/>
    <cellStyle name="Accent3 31" xfId="758"/>
    <cellStyle name="Accent3 32" xfId="759"/>
    <cellStyle name="Accent3 33" xfId="760"/>
    <cellStyle name="Accent3 34" xfId="761"/>
    <cellStyle name="Accent3 35" xfId="762"/>
    <cellStyle name="Accent3 36" xfId="763"/>
    <cellStyle name="Accent3 37" xfId="764"/>
    <cellStyle name="Accent3 38" xfId="765"/>
    <cellStyle name="Accent3 39" xfId="766"/>
    <cellStyle name="Accent3 4" xfId="767"/>
    <cellStyle name="Accent3 40" xfId="768"/>
    <cellStyle name="Accent3 41" xfId="769"/>
    <cellStyle name="Accent3 42" xfId="770"/>
    <cellStyle name="Accent3 43" xfId="771"/>
    <cellStyle name="Accent3 44" xfId="772"/>
    <cellStyle name="Accent3 45" xfId="773"/>
    <cellStyle name="Accent3 46" xfId="774"/>
    <cellStyle name="Accent3 47" xfId="775"/>
    <cellStyle name="Accent3 48" xfId="776"/>
    <cellStyle name="Accent3 49" xfId="777"/>
    <cellStyle name="Accent3 5" xfId="778"/>
    <cellStyle name="Accent3 50" xfId="779"/>
    <cellStyle name="Accent3 51" xfId="780"/>
    <cellStyle name="Accent3 52" xfId="781"/>
    <cellStyle name="Accent3 53" xfId="782"/>
    <cellStyle name="Accent3 54" xfId="783"/>
    <cellStyle name="Accent3 55" xfId="784"/>
    <cellStyle name="Accent3 56" xfId="785"/>
    <cellStyle name="Accent3 57" xfId="786"/>
    <cellStyle name="Accent3 58" xfId="787"/>
    <cellStyle name="Accent3 59" xfId="788"/>
    <cellStyle name="Accent3 6" xfId="789"/>
    <cellStyle name="Accent3 60" xfId="790"/>
    <cellStyle name="Accent3 61" xfId="791"/>
    <cellStyle name="Accent3 62" xfId="792"/>
    <cellStyle name="Accent3 63" xfId="793"/>
    <cellStyle name="Accent3 64" xfId="794"/>
    <cellStyle name="Accent3 65" xfId="795"/>
    <cellStyle name="Accent3 66" xfId="796"/>
    <cellStyle name="Accent3 67" xfId="797"/>
    <cellStyle name="Accent3 68" xfId="798"/>
    <cellStyle name="Accent3 69" xfId="799"/>
    <cellStyle name="Accent3 7" xfId="800"/>
    <cellStyle name="Accent3 70" xfId="801"/>
    <cellStyle name="Accent3 71" xfId="802"/>
    <cellStyle name="Accent3 72" xfId="803"/>
    <cellStyle name="Accent3 73" xfId="804"/>
    <cellStyle name="Accent3 74" xfId="805"/>
    <cellStyle name="Accent3 75" xfId="806"/>
    <cellStyle name="Accent3 76" xfId="807"/>
    <cellStyle name="Accent3 77" xfId="808"/>
    <cellStyle name="Accent3 78" xfId="809"/>
    <cellStyle name="Accent3 79" xfId="810"/>
    <cellStyle name="Accent3 8" xfId="811"/>
    <cellStyle name="Accent3 80" xfId="812"/>
    <cellStyle name="Accent3 81" xfId="813"/>
    <cellStyle name="Accent3 82" xfId="814"/>
    <cellStyle name="Accent3 83" xfId="815"/>
    <cellStyle name="Accent3 84" xfId="816"/>
    <cellStyle name="Accent3 85" xfId="817"/>
    <cellStyle name="Accent3 86" xfId="818"/>
    <cellStyle name="Accent3 87" xfId="819"/>
    <cellStyle name="Accent3 88" xfId="820"/>
    <cellStyle name="Accent3 89" xfId="821"/>
    <cellStyle name="Accent3 9" xfId="822"/>
    <cellStyle name="Accent3 90" xfId="823"/>
    <cellStyle name="Accent3 91" xfId="824"/>
    <cellStyle name="Accent3 92" xfId="825"/>
    <cellStyle name="Accent3 93" xfId="826"/>
    <cellStyle name="Accent3 94" xfId="827"/>
    <cellStyle name="Accent3 95" xfId="828"/>
    <cellStyle name="Accent3 96" xfId="829"/>
    <cellStyle name="Accent3 97" xfId="830"/>
    <cellStyle name="Accent3 98" xfId="831"/>
    <cellStyle name="Accent3 99" xfId="832"/>
    <cellStyle name="Accent4 - 20%" xfId="833"/>
    <cellStyle name="Accent4 - 40%" xfId="834"/>
    <cellStyle name="Accent4 - 60%" xfId="835"/>
    <cellStyle name="Accent4 10" xfId="836"/>
    <cellStyle name="Accent4 100" xfId="837"/>
    <cellStyle name="Accent4 101" xfId="838"/>
    <cellStyle name="Accent4 102" xfId="839"/>
    <cellStyle name="Accent4 103" xfId="840"/>
    <cellStyle name="Accent4 104" xfId="841"/>
    <cellStyle name="Accent4 105" xfId="842"/>
    <cellStyle name="Accent4 106" xfId="843"/>
    <cellStyle name="Accent4 107" xfId="844"/>
    <cellStyle name="Accent4 108" xfId="845"/>
    <cellStyle name="Accent4 109" xfId="846"/>
    <cellStyle name="Accent4 11" xfId="847"/>
    <cellStyle name="Accent4 110" xfId="848"/>
    <cellStyle name="Accent4 111" xfId="849"/>
    <cellStyle name="Accent4 112" xfId="850"/>
    <cellStyle name="Accent4 113" xfId="851"/>
    <cellStyle name="Accent4 114" xfId="852"/>
    <cellStyle name="Accent4 115" xfId="853"/>
    <cellStyle name="Accent4 116" xfId="854"/>
    <cellStyle name="Accent4 117" xfId="855"/>
    <cellStyle name="Accent4 118" xfId="856"/>
    <cellStyle name="Accent4 119" xfId="857"/>
    <cellStyle name="Accent4 12" xfId="858"/>
    <cellStyle name="Accent4 120" xfId="859"/>
    <cellStyle name="Accent4 121" xfId="860"/>
    <cellStyle name="Accent4 122" xfId="861"/>
    <cellStyle name="Accent4 123" xfId="862"/>
    <cellStyle name="Accent4 124" xfId="863"/>
    <cellStyle name="Accent4 125" xfId="864"/>
    <cellStyle name="Accent4 126" xfId="865"/>
    <cellStyle name="Accent4 127" xfId="866"/>
    <cellStyle name="Accent4 128" xfId="867"/>
    <cellStyle name="Accent4 129" xfId="868"/>
    <cellStyle name="Accent4 13" xfId="869"/>
    <cellStyle name="Accent4 130" xfId="870"/>
    <cellStyle name="Accent4 131" xfId="871"/>
    <cellStyle name="Accent4 132" xfId="872"/>
    <cellStyle name="Accent4 133" xfId="873"/>
    <cellStyle name="Accent4 134" xfId="874"/>
    <cellStyle name="Accent4 135" xfId="875"/>
    <cellStyle name="Accent4 136" xfId="876"/>
    <cellStyle name="Accent4 137" xfId="877"/>
    <cellStyle name="Accent4 138" xfId="878"/>
    <cellStyle name="Accent4 139" xfId="879"/>
    <cellStyle name="Accent4 14" xfId="880"/>
    <cellStyle name="Accent4 140" xfId="881"/>
    <cellStyle name="Accent4 141" xfId="882"/>
    <cellStyle name="Accent4 142" xfId="883"/>
    <cellStyle name="Accent4 143" xfId="884"/>
    <cellStyle name="Accent4 144" xfId="885"/>
    <cellStyle name="Accent4 145" xfId="886"/>
    <cellStyle name="Accent4 146" xfId="887"/>
    <cellStyle name="Accent4 147" xfId="888"/>
    <cellStyle name="Accent4 148" xfId="889"/>
    <cellStyle name="Accent4 149" xfId="890"/>
    <cellStyle name="Accent4 15" xfId="891"/>
    <cellStyle name="Accent4 150" xfId="892"/>
    <cellStyle name="Accent4 151" xfId="893"/>
    <cellStyle name="Accent4 152" xfId="894"/>
    <cellStyle name="Accent4 153" xfId="895"/>
    <cellStyle name="Accent4 154" xfId="896"/>
    <cellStyle name="Accent4 155" xfId="897"/>
    <cellStyle name="Accent4 156" xfId="898"/>
    <cellStyle name="Accent4 157" xfId="899"/>
    <cellStyle name="Accent4 158" xfId="900"/>
    <cellStyle name="Accent4 159" xfId="901"/>
    <cellStyle name="Accent4 16" xfId="902"/>
    <cellStyle name="Accent4 160" xfId="903"/>
    <cellStyle name="Accent4 161" xfId="904"/>
    <cellStyle name="Accent4 162" xfId="905"/>
    <cellStyle name="Accent4 163" xfId="906"/>
    <cellStyle name="Accent4 164" xfId="907"/>
    <cellStyle name="Accent4 165" xfId="908"/>
    <cellStyle name="Accent4 166" xfId="909"/>
    <cellStyle name="Accent4 167" xfId="910"/>
    <cellStyle name="Accent4 168" xfId="911"/>
    <cellStyle name="Accent4 169" xfId="912"/>
    <cellStyle name="Accent4 17" xfId="913"/>
    <cellStyle name="Accent4 170" xfId="914"/>
    <cellStyle name="Accent4 171" xfId="915"/>
    <cellStyle name="Accent4 172" xfId="916"/>
    <cellStyle name="Accent4 173" xfId="917"/>
    <cellStyle name="Accent4 174" xfId="918"/>
    <cellStyle name="Accent4 175" xfId="919"/>
    <cellStyle name="Accent4 176" xfId="920"/>
    <cellStyle name="Accent4 177" xfId="921"/>
    <cellStyle name="Accent4 178" xfId="922"/>
    <cellStyle name="Accent4 179" xfId="923"/>
    <cellStyle name="Accent4 18" xfId="924"/>
    <cellStyle name="Accent4 180" xfId="925"/>
    <cellStyle name="Accent4 181" xfId="926"/>
    <cellStyle name="Accent4 182" xfId="927"/>
    <cellStyle name="Accent4 183" xfId="928"/>
    <cellStyle name="Accent4 184" xfId="929"/>
    <cellStyle name="Accent4 185" xfId="930"/>
    <cellStyle name="Accent4 186" xfId="931"/>
    <cellStyle name="Accent4 187" xfId="932"/>
    <cellStyle name="Accent4 188" xfId="933"/>
    <cellStyle name="Accent4 189" xfId="934"/>
    <cellStyle name="Accent4 19" xfId="935"/>
    <cellStyle name="Accent4 190" xfId="936"/>
    <cellStyle name="Accent4 191" xfId="937"/>
    <cellStyle name="Accent4 192" xfId="938"/>
    <cellStyle name="Accent4 193" xfId="939"/>
    <cellStyle name="Accent4 194" xfId="940"/>
    <cellStyle name="Accent4 195" xfId="941"/>
    <cellStyle name="Accent4 196" xfId="942"/>
    <cellStyle name="Accent4 197" xfId="943"/>
    <cellStyle name="Accent4 198" xfId="944"/>
    <cellStyle name="Accent4 199" xfId="945"/>
    <cellStyle name="Accent4 2" xfId="946"/>
    <cellStyle name="Accent4 20" xfId="947"/>
    <cellStyle name="Accent4 200" xfId="948"/>
    <cellStyle name="Accent4 201" xfId="949"/>
    <cellStyle name="Accent4 202" xfId="950"/>
    <cellStyle name="Accent4 203" xfId="951"/>
    <cellStyle name="Accent4 204" xfId="952"/>
    <cellStyle name="Accent4 205" xfId="953"/>
    <cellStyle name="Accent4 206" xfId="954"/>
    <cellStyle name="Accent4 207" xfId="955"/>
    <cellStyle name="Accent4 208" xfId="956"/>
    <cellStyle name="Accent4 209" xfId="957"/>
    <cellStyle name="Accent4 21" xfId="958"/>
    <cellStyle name="Accent4 210" xfId="959"/>
    <cellStyle name="Accent4 211" xfId="960"/>
    <cellStyle name="Accent4 212" xfId="961"/>
    <cellStyle name="Accent4 213" xfId="962"/>
    <cellStyle name="Accent4 214" xfId="963"/>
    <cellStyle name="Accent4 215" xfId="964"/>
    <cellStyle name="Accent4 216" xfId="965"/>
    <cellStyle name="Accent4 217" xfId="966"/>
    <cellStyle name="Accent4 218" xfId="967"/>
    <cellStyle name="Accent4 219" xfId="968"/>
    <cellStyle name="Accent4 22" xfId="969"/>
    <cellStyle name="Accent4 220" xfId="970"/>
    <cellStyle name="Accent4 221" xfId="971"/>
    <cellStyle name="Accent4 222" xfId="972"/>
    <cellStyle name="Accent4 223" xfId="973"/>
    <cellStyle name="Accent4 224" xfId="974"/>
    <cellStyle name="Accent4 225" xfId="975"/>
    <cellStyle name="Accent4 226" xfId="976"/>
    <cellStyle name="Accent4 227" xfId="977"/>
    <cellStyle name="Accent4 228" xfId="978"/>
    <cellStyle name="Accent4 229" xfId="979"/>
    <cellStyle name="Accent4 23" xfId="980"/>
    <cellStyle name="Accent4 230" xfId="981"/>
    <cellStyle name="Accent4 231" xfId="982"/>
    <cellStyle name="Accent4 232" xfId="983"/>
    <cellStyle name="Accent4 24" xfId="984"/>
    <cellStyle name="Accent4 25" xfId="985"/>
    <cellStyle name="Accent4 26" xfId="986"/>
    <cellStyle name="Accent4 27" xfId="987"/>
    <cellStyle name="Accent4 28" xfId="988"/>
    <cellStyle name="Accent4 29" xfId="989"/>
    <cellStyle name="Accent4 3" xfId="990"/>
    <cellStyle name="Accent4 30" xfId="991"/>
    <cellStyle name="Accent4 31" xfId="992"/>
    <cellStyle name="Accent4 32" xfId="993"/>
    <cellStyle name="Accent4 33" xfId="994"/>
    <cellStyle name="Accent4 34" xfId="995"/>
    <cellStyle name="Accent4 35" xfId="996"/>
    <cellStyle name="Accent4 36" xfId="997"/>
    <cellStyle name="Accent4 37" xfId="998"/>
    <cellStyle name="Accent4 38" xfId="999"/>
    <cellStyle name="Accent4 39" xfId="1000"/>
    <cellStyle name="Accent4 4" xfId="1001"/>
    <cellStyle name="Accent4 40" xfId="1002"/>
    <cellStyle name="Accent4 41" xfId="1003"/>
    <cellStyle name="Accent4 42" xfId="1004"/>
    <cellStyle name="Accent4 43" xfId="1005"/>
    <cellStyle name="Accent4 44" xfId="1006"/>
    <cellStyle name="Accent4 45" xfId="1007"/>
    <cellStyle name="Accent4 46" xfId="1008"/>
    <cellStyle name="Accent4 47" xfId="1009"/>
    <cellStyle name="Accent4 48" xfId="1010"/>
    <cellStyle name="Accent4 49" xfId="1011"/>
    <cellStyle name="Accent4 5" xfId="1012"/>
    <cellStyle name="Accent4 50" xfId="1013"/>
    <cellStyle name="Accent4 51" xfId="1014"/>
    <cellStyle name="Accent4 52" xfId="1015"/>
    <cellStyle name="Accent4 53" xfId="1016"/>
    <cellStyle name="Accent4 54" xfId="1017"/>
    <cellStyle name="Accent4 55" xfId="1018"/>
    <cellStyle name="Accent4 56" xfId="1019"/>
    <cellStyle name="Accent4 57" xfId="1020"/>
    <cellStyle name="Accent4 58" xfId="1021"/>
    <cellStyle name="Accent4 59" xfId="1022"/>
    <cellStyle name="Accent4 6" xfId="1023"/>
    <cellStyle name="Accent4 60" xfId="1024"/>
    <cellStyle name="Accent4 61" xfId="1025"/>
    <cellStyle name="Accent4 62" xfId="1026"/>
    <cellStyle name="Accent4 63" xfId="1027"/>
    <cellStyle name="Accent4 64" xfId="1028"/>
    <cellStyle name="Accent4 65" xfId="1029"/>
    <cellStyle name="Accent4 66" xfId="1030"/>
    <cellStyle name="Accent4 67" xfId="1031"/>
    <cellStyle name="Accent4 68" xfId="1032"/>
    <cellStyle name="Accent4 69" xfId="1033"/>
    <cellStyle name="Accent4 7" xfId="1034"/>
    <cellStyle name="Accent4 70" xfId="1035"/>
    <cellStyle name="Accent4 71" xfId="1036"/>
    <cellStyle name="Accent4 72" xfId="1037"/>
    <cellStyle name="Accent4 73" xfId="1038"/>
    <cellStyle name="Accent4 74" xfId="1039"/>
    <cellStyle name="Accent4 75" xfId="1040"/>
    <cellStyle name="Accent4 76" xfId="1041"/>
    <cellStyle name="Accent4 77" xfId="1042"/>
    <cellStyle name="Accent4 78" xfId="1043"/>
    <cellStyle name="Accent4 79" xfId="1044"/>
    <cellStyle name="Accent4 8" xfId="1045"/>
    <cellStyle name="Accent4 80" xfId="1046"/>
    <cellStyle name="Accent4 81" xfId="1047"/>
    <cellStyle name="Accent4 82" xfId="1048"/>
    <cellStyle name="Accent4 83" xfId="1049"/>
    <cellStyle name="Accent4 84" xfId="1050"/>
    <cellStyle name="Accent4 85" xfId="1051"/>
    <cellStyle name="Accent4 86" xfId="1052"/>
    <cellStyle name="Accent4 87" xfId="1053"/>
    <cellStyle name="Accent4 88" xfId="1054"/>
    <cellStyle name="Accent4 89" xfId="1055"/>
    <cellStyle name="Accent4 9" xfId="1056"/>
    <cellStyle name="Accent4 90" xfId="1057"/>
    <cellStyle name="Accent4 91" xfId="1058"/>
    <cellStyle name="Accent4 92" xfId="1059"/>
    <cellStyle name="Accent4 93" xfId="1060"/>
    <cellStyle name="Accent4 94" xfId="1061"/>
    <cellStyle name="Accent4 95" xfId="1062"/>
    <cellStyle name="Accent4 96" xfId="1063"/>
    <cellStyle name="Accent4 97" xfId="1064"/>
    <cellStyle name="Accent4 98" xfId="1065"/>
    <cellStyle name="Accent4 99" xfId="1066"/>
    <cellStyle name="Accent5 - 20%" xfId="1067"/>
    <cellStyle name="Accent5 - 40%" xfId="1068"/>
    <cellStyle name="Accent5 - 60%" xfId="1069"/>
    <cellStyle name="Accent5 10" xfId="1070"/>
    <cellStyle name="Accent5 100" xfId="1071"/>
    <cellStyle name="Accent5 101" xfId="1072"/>
    <cellStyle name="Accent5 102" xfId="1073"/>
    <cellStyle name="Accent5 103" xfId="1074"/>
    <cellStyle name="Accent5 104" xfId="1075"/>
    <cellStyle name="Accent5 105" xfId="1076"/>
    <cellStyle name="Accent5 106" xfId="1077"/>
    <cellStyle name="Accent5 107" xfId="1078"/>
    <cellStyle name="Accent5 108" xfId="1079"/>
    <cellStyle name="Accent5 109" xfId="1080"/>
    <cellStyle name="Accent5 11" xfId="1081"/>
    <cellStyle name="Accent5 110" xfId="1082"/>
    <cellStyle name="Accent5 111" xfId="1083"/>
    <cellStyle name="Accent5 112" xfId="1084"/>
    <cellStyle name="Accent5 113" xfId="1085"/>
    <cellStyle name="Accent5 114" xfId="1086"/>
    <cellStyle name="Accent5 115" xfId="1087"/>
    <cellStyle name="Accent5 116" xfId="1088"/>
    <cellStyle name="Accent5 117" xfId="1089"/>
    <cellStyle name="Accent5 118" xfId="1090"/>
    <cellStyle name="Accent5 119" xfId="1091"/>
    <cellStyle name="Accent5 12" xfId="1092"/>
    <cellStyle name="Accent5 120" xfId="1093"/>
    <cellStyle name="Accent5 121" xfId="1094"/>
    <cellStyle name="Accent5 122" xfId="1095"/>
    <cellStyle name="Accent5 123" xfId="1096"/>
    <cellStyle name="Accent5 124" xfId="1097"/>
    <cellStyle name="Accent5 125" xfId="1098"/>
    <cellStyle name="Accent5 126" xfId="1099"/>
    <cellStyle name="Accent5 127" xfId="1100"/>
    <cellStyle name="Accent5 128" xfId="1101"/>
    <cellStyle name="Accent5 129" xfId="1102"/>
    <cellStyle name="Accent5 13" xfId="1103"/>
    <cellStyle name="Accent5 130" xfId="1104"/>
    <cellStyle name="Accent5 131" xfId="1105"/>
    <cellStyle name="Accent5 132" xfId="1106"/>
    <cellStyle name="Accent5 133" xfId="1107"/>
    <cellStyle name="Accent5 134" xfId="1108"/>
    <cellStyle name="Accent5 135" xfId="1109"/>
    <cellStyle name="Accent5 136" xfId="1110"/>
    <cellStyle name="Accent5 137" xfId="1111"/>
    <cellStyle name="Accent5 138" xfId="1112"/>
    <cellStyle name="Accent5 139" xfId="1113"/>
    <cellStyle name="Accent5 14" xfId="1114"/>
    <cellStyle name="Accent5 140" xfId="1115"/>
    <cellStyle name="Accent5 141" xfId="1116"/>
    <cellStyle name="Accent5 142" xfId="1117"/>
    <cellStyle name="Accent5 143" xfId="1118"/>
    <cellStyle name="Accent5 144" xfId="1119"/>
    <cellStyle name="Accent5 145" xfId="1120"/>
    <cellStyle name="Accent5 146" xfId="1121"/>
    <cellStyle name="Accent5 147" xfId="1122"/>
    <cellStyle name="Accent5 148" xfId="1123"/>
    <cellStyle name="Accent5 149" xfId="1124"/>
    <cellStyle name="Accent5 15" xfId="1125"/>
    <cellStyle name="Accent5 150" xfId="1126"/>
    <cellStyle name="Accent5 151" xfId="1127"/>
    <cellStyle name="Accent5 152" xfId="1128"/>
    <cellStyle name="Accent5 153" xfId="1129"/>
    <cellStyle name="Accent5 154" xfId="1130"/>
    <cellStyle name="Accent5 155" xfId="1131"/>
    <cellStyle name="Accent5 156" xfId="1132"/>
    <cellStyle name="Accent5 157" xfId="1133"/>
    <cellStyle name="Accent5 158" xfId="1134"/>
    <cellStyle name="Accent5 159" xfId="1135"/>
    <cellStyle name="Accent5 16" xfId="1136"/>
    <cellStyle name="Accent5 160" xfId="1137"/>
    <cellStyle name="Accent5 161" xfId="1138"/>
    <cellStyle name="Accent5 162" xfId="1139"/>
    <cellStyle name="Accent5 163" xfId="1140"/>
    <cellStyle name="Accent5 164" xfId="1141"/>
    <cellStyle name="Accent5 165" xfId="1142"/>
    <cellStyle name="Accent5 166" xfId="1143"/>
    <cellStyle name="Accent5 167" xfId="1144"/>
    <cellStyle name="Accent5 168" xfId="1145"/>
    <cellStyle name="Accent5 169" xfId="1146"/>
    <cellStyle name="Accent5 17" xfId="1147"/>
    <cellStyle name="Accent5 170" xfId="1148"/>
    <cellStyle name="Accent5 171" xfId="1149"/>
    <cellStyle name="Accent5 172" xfId="1150"/>
    <cellStyle name="Accent5 173" xfId="1151"/>
    <cellStyle name="Accent5 174" xfId="1152"/>
    <cellStyle name="Accent5 175" xfId="1153"/>
    <cellStyle name="Accent5 176" xfId="1154"/>
    <cellStyle name="Accent5 177" xfId="1155"/>
    <cellStyle name="Accent5 178" xfId="1156"/>
    <cellStyle name="Accent5 179" xfId="1157"/>
    <cellStyle name="Accent5 18" xfId="1158"/>
    <cellStyle name="Accent5 180" xfId="1159"/>
    <cellStyle name="Accent5 181" xfId="1160"/>
    <cellStyle name="Accent5 182" xfId="1161"/>
    <cellStyle name="Accent5 183" xfId="1162"/>
    <cellStyle name="Accent5 184" xfId="1163"/>
    <cellStyle name="Accent5 185" xfId="1164"/>
    <cellStyle name="Accent5 186" xfId="1165"/>
    <cellStyle name="Accent5 187" xfId="1166"/>
    <cellStyle name="Accent5 188" xfId="1167"/>
    <cellStyle name="Accent5 189" xfId="1168"/>
    <cellStyle name="Accent5 19" xfId="1169"/>
    <cellStyle name="Accent5 190" xfId="1170"/>
    <cellStyle name="Accent5 191" xfId="1171"/>
    <cellStyle name="Accent5 192" xfId="1172"/>
    <cellStyle name="Accent5 193" xfId="1173"/>
    <cellStyle name="Accent5 194" xfId="1174"/>
    <cellStyle name="Accent5 195" xfId="1175"/>
    <cellStyle name="Accent5 196" xfId="1176"/>
    <cellStyle name="Accent5 197" xfId="1177"/>
    <cellStyle name="Accent5 198" xfId="1178"/>
    <cellStyle name="Accent5 199" xfId="1179"/>
    <cellStyle name="Accent5 2" xfId="1180"/>
    <cellStyle name="Accent5 20" xfId="1181"/>
    <cellStyle name="Accent5 200" xfId="1182"/>
    <cellStyle name="Accent5 201" xfId="1183"/>
    <cellStyle name="Accent5 202" xfId="1184"/>
    <cellStyle name="Accent5 203" xfId="1185"/>
    <cellStyle name="Accent5 204" xfId="1186"/>
    <cellStyle name="Accent5 205" xfId="1187"/>
    <cellStyle name="Accent5 206" xfId="1188"/>
    <cellStyle name="Accent5 207" xfId="1189"/>
    <cellStyle name="Accent5 208" xfId="1190"/>
    <cellStyle name="Accent5 209" xfId="1191"/>
    <cellStyle name="Accent5 21" xfId="1192"/>
    <cellStyle name="Accent5 210" xfId="1193"/>
    <cellStyle name="Accent5 211" xfId="1194"/>
    <cellStyle name="Accent5 212" xfId="1195"/>
    <cellStyle name="Accent5 213" xfId="1196"/>
    <cellStyle name="Accent5 214" xfId="1197"/>
    <cellStyle name="Accent5 215" xfId="1198"/>
    <cellStyle name="Accent5 216" xfId="1199"/>
    <cellStyle name="Accent5 217" xfId="1200"/>
    <cellStyle name="Accent5 218" xfId="1201"/>
    <cellStyle name="Accent5 219" xfId="1202"/>
    <cellStyle name="Accent5 22" xfId="1203"/>
    <cellStyle name="Accent5 220" xfId="1204"/>
    <cellStyle name="Accent5 221" xfId="1205"/>
    <cellStyle name="Accent5 222" xfId="1206"/>
    <cellStyle name="Accent5 223" xfId="1207"/>
    <cellStyle name="Accent5 224" xfId="1208"/>
    <cellStyle name="Accent5 225" xfId="1209"/>
    <cellStyle name="Accent5 226" xfId="1210"/>
    <cellStyle name="Accent5 227" xfId="1211"/>
    <cellStyle name="Accent5 228" xfId="1212"/>
    <cellStyle name="Accent5 229" xfId="1213"/>
    <cellStyle name="Accent5 23" xfId="1214"/>
    <cellStyle name="Accent5 230" xfId="1215"/>
    <cellStyle name="Accent5 231" xfId="1216"/>
    <cellStyle name="Accent5 232" xfId="1217"/>
    <cellStyle name="Accent5 24" xfId="1218"/>
    <cellStyle name="Accent5 25" xfId="1219"/>
    <cellStyle name="Accent5 26" xfId="1220"/>
    <cellStyle name="Accent5 27" xfId="1221"/>
    <cellStyle name="Accent5 28" xfId="1222"/>
    <cellStyle name="Accent5 29" xfId="1223"/>
    <cellStyle name="Accent5 3" xfId="1224"/>
    <cellStyle name="Accent5 30" xfId="1225"/>
    <cellStyle name="Accent5 31" xfId="1226"/>
    <cellStyle name="Accent5 32" xfId="1227"/>
    <cellStyle name="Accent5 33" xfId="1228"/>
    <cellStyle name="Accent5 34" xfId="1229"/>
    <cellStyle name="Accent5 35" xfId="1230"/>
    <cellStyle name="Accent5 36" xfId="1231"/>
    <cellStyle name="Accent5 37" xfId="1232"/>
    <cellStyle name="Accent5 38" xfId="1233"/>
    <cellStyle name="Accent5 39" xfId="1234"/>
    <cellStyle name="Accent5 4" xfId="1235"/>
    <cellStyle name="Accent5 40" xfId="1236"/>
    <cellStyle name="Accent5 41" xfId="1237"/>
    <cellStyle name="Accent5 42" xfId="1238"/>
    <cellStyle name="Accent5 43" xfId="1239"/>
    <cellStyle name="Accent5 44" xfId="1240"/>
    <cellStyle name="Accent5 45" xfId="1241"/>
    <cellStyle name="Accent5 46" xfId="1242"/>
    <cellStyle name="Accent5 47" xfId="1243"/>
    <cellStyle name="Accent5 48" xfId="1244"/>
    <cellStyle name="Accent5 49" xfId="1245"/>
    <cellStyle name="Accent5 5" xfId="1246"/>
    <cellStyle name="Accent5 50" xfId="1247"/>
    <cellStyle name="Accent5 51" xfId="1248"/>
    <cellStyle name="Accent5 52" xfId="1249"/>
    <cellStyle name="Accent5 53" xfId="1250"/>
    <cellStyle name="Accent5 54" xfId="1251"/>
    <cellStyle name="Accent5 55" xfId="1252"/>
    <cellStyle name="Accent5 56" xfId="1253"/>
    <cellStyle name="Accent5 57" xfId="1254"/>
    <cellStyle name="Accent5 58" xfId="1255"/>
    <cellStyle name="Accent5 59" xfId="1256"/>
    <cellStyle name="Accent5 6" xfId="1257"/>
    <cellStyle name="Accent5 60" xfId="1258"/>
    <cellStyle name="Accent5 61" xfId="1259"/>
    <cellStyle name="Accent5 62" xfId="1260"/>
    <cellStyle name="Accent5 63" xfId="1261"/>
    <cellStyle name="Accent5 64" xfId="1262"/>
    <cellStyle name="Accent5 65" xfId="1263"/>
    <cellStyle name="Accent5 66" xfId="1264"/>
    <cellStyle name="Accent5 67" xfId="1265"/>
    <cellStyle name="Accent5 68" xfId="1266"/>
    <cellStyle name="Accent5 69" xfId="1267"/>
    <cellStyle name="Accent5 7" xfId="1268"/>
    <cellStyle name="Accent5 70" xfId="1269"/>
    <cellStyle name="Accent5 71" xfId="1270"/>
    <cellStyle name="Accent5 72" xfId="1271"/>
    <cellStyle name="Accent5 73" xfId="1272"/>
    <cellStyle name="Accent5 74" xfId="1273"/>
    <cellStyle name="Accent5 75" xfId="1274"/>
    <cellStyle name="Accent5 76" xfId="1275"/>
    <cellStyle name="Accent5 77" xfId="1276"/>
    <cellStyle name="Accent5 78" xfId="1277"/>
    <cellStyle name="Accent5 79" xfId="1278"/>
    <cellStyle name="Accent5 8" xfId="1279"/>
    <cellStyle name="Accent5 80" xfId="1280"/>
    <cellStyle name="Accent5 81" xfId="1281"/>
    <cellStyle name="Accent5 82" xfId="1282"/>
    <cellStyle name="Accent5 83" xfId="1283"/>
    <cellStyle name="Accent5 84" xfId="1284"/>
    <cellStyle name="Accent5 85" xfId="1285"/>
    <cellStyle name="Accent5 86" xfId="1286"/>
    <cellStyle name="Accent5 87" xfId="1287"/>
    <cellStyle name="Accent5 88" xfId="1288"/>
    <cellStyle name="Accent5 89" xfId="1289"/>
    <cellStyle name="Accent5 9" xfId="1290"/>
    <cellStyle name="Accent5 90" xfId="1291"/>
    <cellStyle name="Accent5 91" xfId="1292"/>
    <cellStyle name="Accent5 92" xfId="1293"/>
    <cellStyle name="Accent5 93" xfId="1294"/>
    <cellStyle name="Accent5 94" xfId="1295"/>
    <cellStyle name="Accent5 95" xfId="1296"/>
    <cellStyle name="Accent5 96" xfId="1297"/>
    <cellStyle name="Accent5 97" xfId="1298"/>
    <cellStyle name="Accent5 98" xfId="1299"/>
    <cellStyle name="Accent5 99" xfId="1300"/>
    <cellStyle name="Accent6 - 20%" xfId="1301"/>
    <cellStyle name="Accent6 - 40%" xfId="1302"/>
    <cellStyle name="Accent6 - 60%" xfId="1303"/>
    <cellStyle name="Accent6 10" xfId="1304"/>
    <cellStyle name="Accent6 100" xfId="1305"/>
    <cellStyle name="Accent6 101" xfId="1306"/>
    <cellStyle name="Accent6 102" xfId="1307"/>
    <cellStyle name="Accent6 103" xfId="1308"/>
    <cellStyle name="Accent6 104" xfId="1309"/>
    <cellStyle name="Accent6 105" xfId="1310"/>
    <cellStyle name="Accent6 106" xfId="1311"/>
    <cellStyle name="Accent6 107" xfId="1312"/>
    <cellStyle name="Accent6 108" xfId="1313"/>
    <cellStyle name="Accent6 109" xfId="1314"/>
    <cellStyle name="Accent6 11" xfId="1315"/>
    <cellStyle name="Accent6 110" xfId="1316"/>
    <cellStyle name="Accent6 111" xfId="1317"/>
    <cellStyle name="Accent6 112" xfId="1318"/>
    <cellStyle name="Accent6 113" xfId="1319"/>
    <cellStyle name="Accent6 114" xfId="1320"/>
    <cellStyle name="Accent6 115" xfId="1321"/>
    <cellStyle name="Accent6 116" xfId="1322"/>
    <cellStyle name="Accent6 117" xfId="1323"/>
    <cellStyle name="Accent6 118" xfId="1324"/>
    <cellStyle name="Accent6 119" xfId="1325"/>
    <cellStyle name="Accent6 12" xfId="1326"/>
    <cellStyle name="Accent6 120" xfId="1327"/>
    <cellStyle name="Accent6 121" xfId="1328"/>
    <cellStyle name="Accent6 122" xfId="1329"/>
    <cellStyle name="Accent6 123" xfId="1330"/>
    <cellStyle name="Accent6 124" xfId="1331"/>
    <cellStyle name="Accent6 125" xfId="1332"/>
    <cellStyle name="Accent6 126" xfId="1333"/>
    <cellStyle name="Accent6 127" xfId="1334"/>
    <cellStyle name="Accent6 128" xfId="1335"/>
    <cellStyle name="Accent6 129" xfId="1336"/>
    <cellStyle name="Accent6 13" xfId="1337"/>
    <cellStyle name="Accent6 130" xfId="1338"/>
    <cellStyle name="Accent6 131" xfId="1339"/>
    <cellStyle name="Accent6 132" xfId="1340"/>
    <cellStyle name="Accent6 133" xfId="1341"/>
    <cellStyle name="Accent6 134" xfId="1342"/>
    <cellStyle name="Accent6 135" xfId="1343"/>
    <cellStyle name="Accent6 136" xfId="1344"/>
    <cellStyle name="Accent6 137" xfId="1345"/>
    <cellStyle name="Accent6 138" xfId="1346"/>
    <cellStyle name="Accent6 139" xfId="1347"/>
    <cellStyle name="Accent6 14" xfId="1348"/>
    <cellStyle name="Accent6 140" xfId="1349"/>
    <cellStyle name="Accent6 141" xfId="1350"/>
    <cellStyle name="Accent6 142" xfId="1351"/>
    <cellStyle name="Accent6 143" xfId="1352"/>
    <cellStyle name="Accent6 144" xfId="1353"/>
    <cellStyle name="Accent6 145" xfId="1354"/>
    <cellStyle name="Accent6 146" xfId="1355"/>
    <cellStyle name="Accent6 147" xfId="1356"/>
    <cellStyle name="Accent6 148" xfId="1357"/>
    <cellStyle name="Accent6 149" xfId="1358"/>
    <cellStyle name="Accent6 15" xfId="1359"/>
    <cellStyle name="Accent6 150" xfId="1360"/>
    <cellStyle name="Accent6 151" xfId="1361"/>
    <cellStyle name="Accent6 152" xfId="1362"/>
    <cellStyle name="Accent6 153" xfId="1363"/>
    <cellStyle name="Accent6 154" xfId="1364"/>
    <cellStyle name="Accent6 155" xfId="1365"/>
    <cellStyle name="Accent6 156" xfId="1366"/>
    <cellStyle name="Accent6 157" xfId="1367"/>
    <cellStyle name="Accent6 158" xfId="1368"/>
    <cellStyle name="Accent6 159" xfId="1369"/>
    <cellStyle name="Accent6 16" xfId="1370"/>
    <cellStyle name="Accent6 160" xfId="1371"/>
    <cellStyle name="Accent6 161" xfId="1372"/>
    <cellStyle name="Accent6 162" xfId="1373"/>
    <cellStyle name="Accent6 163" xfId="1374"/>
    <cellStyle name="Accent6 164" xfId="1375"/>
    <cellStyle name="Accent6 165" xfId="1376"/>
    <cellStyle name="Accent6 166" xfId="1377"/>
    <cellStyle name="Accent6 167" xfId="1378"/>
    <cellStyle name="Accent6 168" xfId="1379"/>
    <cellStyle name="Accent6 169" xfId="1380"/>
    <cellStyle name="Accent6 17" xfId="1381"/>
    <cellStyle name="Accent6 170" xfId="1382"/>
    <cellStyle name="Accent6 171" xfId="1383"/>
    <cellStyle name="Accent6 172" xfId="1384"/>
    <cellStyle name="Accent6 173" xfId="1385"/>
    <cellStyle name="Accent6 174" xfId="1386"/>
    <cellStyle name="Accent6 175" xfId="1387"/>
    <cellStyle name="Accent6 176" xfId="1388"/>
    <cellStyle name="Accent6 177" xfId="1389"/>
    <cellStyle name="Accent6 178" xfId="1390"/>
    <cellStyle name="Accent6 179" xfId="1391"/>
    <cellStyle name="Accent6 18" xfId="1392"/>
    <cellStyle name="Accent6 180" xfId="1393"/>
    <cellStyle name="Accent6 181" xfId="1394"/>
    <cellStyle name="Accent6 182" xfId="1395"/>
    <cellStyle name="Accent6 183" xfId="1396"/>
    <cellStyle name="Accent6 184" xfId="1397"/>
    <cellStyle name="Accent6 185" xfId="1398"/>
    <cellStyle name="Accent6 186" xfId="1399"/>
    <cellStyle name="Accent6 187" xfId="1400"/>
    <cellStyle name="Accent6 188" xfId="1401"/>
    <cellStyle name="Accent6 189" xfId="1402"/>
    <cellStyle name="Accent6 19" xfId="1403"/>
    <cellStyle name="Accent6 190" xfId="1404"/>
    <cellStyle name="Accent6 191" xfId="1405"/>
    <cellStyle name="Accent6 192" xfId="1406"/>
    <cellStyle name="Accent6 193" xfId="1407"/>
    <cellStyle name="Accent6 194" xfId="1408"/>
    <cellStyle name="Accent6 195" xfId="1409"/>
    <cellStyle name="Accent6 196" xfId="1410"/>
    <cellStyle name="Accent6 197" xfId="1411"/>
    <cellStyle name="Accent6 198" xfId="1412"/>
    <cellStyle name="Accent6 199" xfId="1413"/>
    <cellStyle name="Accent6 2" xfId="1414"/>
    <cellStyle name="Accent6 20" xfId="1415"/>
    <cellStyle name="Accent6 200" xfId="1416"/>
    <cellStyle name="Accent6 201" xfId="1417"/>
    <cellStyle name="Accent6 202" xfId="1418"/>
    <cellStyle name="Accent6 203" xfId="1419"/>
    <cellStyle name="Accent6 204" xfId="1420"/>
    <cellStyle name="Accent6 205" xfId="1421"/>
    <cellStyle name="Accent6 206" xfId="1422"/>
    <cellStyle name="Accent6 207" xfId="1423"/>
    <cellStyle name="Accent6 208" xfId="1424"/>
    <cellStyle name="Accent6 209" xfId="1425"/>
    <cellStyle name="Accent6 21" xfId="1426"/>
    <cellStyle name="Accent6 210" xfId="1427"/>
    <cellStyle name="Accent6 211" xfId="1428"/>
    <cellStyle name="Accent6 212" xfId="1429"/>
    <cellStyle name="Accent6 213" xfId="1430"/>
    <cellStyle name="Accent6 214" xfId="1431"/>
    <cellStyle name="Accent6 215" xfId="1432"/>
    <cellStyle name="Accent6 216" xfId="1433"/>
    <cellStyle name="Accent6 217" xfId="1434"/>
    <cellStyle name="Accent6 218" xfId="1435"/>
    <cellStyle name="Accent6 219" xfId="1436"/>
    <cellStyle name="Accent6 22" xfId="1437"/>
    <cellStyle name="Accent6 220" xfId="1438"/>
    <cellStyle name="Accent6 221" xfId="1439"/>
    <cellStyle name="Accent6 222" xfId="1440"/>
    <cellStyle name="Accent6 223" xfId="1441"/>
    <cellStyle name="Accent6 224" xfId="1442"/>
    <cellStyle name="Accent6 225" xfId="1443"/>
    <cellStyle name="Accent6 226" xfId="1444"/>
    <cellStyle name="Accent6 227" xfId="1445"/>
    <cellStyle name="Accent6 228" xfId="1446"/>
    <cellStyle name="Accent6 229" xfId="1447"/>
    <cellStyle name="Accent6 23" xfId="1448"/>
    <cellStyle name="Accent6 230" xfId="1449"/>
    <cellStyle name="Accent6 231" xfId="1450"/>
    <cellStyle name="Accent6 232" xfId="1451"/>
    <cellStyle name="Accent6 24" xfId="1452"/>
    <cellStyle name="Accent6 25" xfId="1453"/>
    <cellStyle name="Accent6 26" xfId="1454"/>
    <cellStyle name="Accent6 27" xfId="1455"/>
    <cellStyle name="Accent6 28" xfId="1456"/>
    <cellStyle name="Accent6 29" xfId="1457"/>
    <cellStyle name="Accent6 3" xfId="1458"/>
    <cellStyle name="Accent6 30" xfId="1459"/>
    <cellStyle name="Accent6 31" xfId="1460"/>
    <cellStyle name="Accent6 32" xfId="1461"/>
    <cellStyle name="Accent6 33" xfId="1462"/>
    <cellStyle name="Accent6 34" xfId="1463"/>
    <cellStyle name="Accent6 35" xfId="1464"/>
    <cellStyle name="Accent6 36" xfId="1465"/>
    <cellStyle name="Accent6 37" xfId="1466"/>
    <cellStyle name="Accent6 38" xfId="1467"/>
    <cellStyle name="Accent6 39" xfId="1468"/>
    <cellStyle name="Accent6 4" xfId="1469"/>
    <cellStyle name="Accent6 40" xfId="1470"/>
    <cellStyle name="Accent6 41" xfId="1471"/>
    <cellStyle name="Accent6 42" xfId="1472"/>
    <cellStyle name="Accent6 43" xfId="1473"/>
    <cellStyle name="Accent6 44" xfId="1474"/>
    <cellStyle name="Accent6 45" xfId="1475"/>
    <cellStyle name="Accent6 46" xfId="1476"/>
    <cellStyle name="Accent6 47" xfId="1477"/>
    <cellStyle name="Accent6 48" xfId="1478"/>
    <cellStyle name="Accent6 49" xfId="1479"/>
    <cellStyle name="Accent6 5" xfId="1480"/>
    <cellStyle name="Accent6 50" xfId="1481"/>
    <cellStyle name="Accent6 51" xfId="1482"/>
    <cellStyle name="Accent6 52" xfId="1483"/>
    <cellStyle name="Accent6 53" xfId="1484"/>
    <cellStyle name="Accent6 54" xfId="1485"/>
    <cellStyle name="Accent6 55" xfId="1486"/>
    <cellStyle name="Accent6 56" xfId="1487"/>
    <cellStyle name="Accent6 57" xfId="1488"/>
    <cellStyle name="Accent6 58" xfId="1489"/>
    <cellStyle name="Accent6 59" xfId="1490"/>
    <cellStyle name="Accent6 6" xfId="1491"/>
    <cellStyle name="Accent6 60" xfId="1492"/>
    <cellStyle name="Accent6 61" xfId="1493"/>
    <cellStyle name="Accent6 62" xfId="1494"/>
    <cellStyle name="Accent6 63" xfId="1495"/>
    <cellStyle name="Accent6 64" xfId="1496"/>
    <cellStyle name="Accent6 65" xfId="1497"/>
    <cellStyle name="Accent6 66" xfId="1498"/>
    <cellStyle name="Accent6 67" xfId="1499"/>
    <cellStyle name="Accent6 68" xfId="1500"/>
    <cellStyle name="Accent6 69" xfId="1501"/>
    <cellStyle name="Accent6 7" xfId="1502"/>
    <cellStyle name="Accent6 70" xfId="1503"/>
    <cellStyle name="Accent6 71" xfId="1504"/>
    <cellStyle name="Accent6 72" xfId="1505"/>
    <cellStyle name="Accent6 73" xfId="1506"/>
    <cellStyle name="Accent6 74" xfId="1507"/>
    <cellStyle name="Accent6 75" xfId="1508"/>
    <cellStyle name="Accent6 76" xfId="1509"/>
    <cellStyle name="Accent6 77" xfId="1510"/>
    <cellStyle name="Accent6 78" xfId="1511"/>
    <cellStyle name="Accent6 79" xfId="1512"/>
    <cellStyle name="Accent6 8" xfId="1513"/>
    <cellStyle name="Accent6 80" xfId="1514"/>
    <cellStyle name="Accent6 81" xfId="1515"/>
    <cellStyle name="Accent6 82" xfId="1516"/>
    <cellStyle name="Accent6 83" xfId="1517"/>
    <cellStyle name="Accent6 84" xfId="1518"/>
    <cellStyle name="Accent6 85" xfId="1519"/>
    <cellStyle name="Accent6 86" xfId="1520"/>
    <cellStyle name="Accent6 87" xfId="1521"/>
    <cellStyle name="Accent6 88" xfId="1522"/>
    <cellStyle name="Accent6 89" xfId="1523"/>
    <cellStyle name="Accent6 9" xfId="1524"/>
    <cellStyle name="Accent6 90" xfId="1525"/>
    <cellStyle name="Accent6 91" xfId="1526"/>
    <cellStyle name="Accent6 92" xfId="1527"/>
    <cellStyle name="Accent6 93" xfId="1528"/>
    <cellStyle name="Accent6 94" xfId="1529"/>
    <cellStyle name="Accent6 95" xfId="1530"/>
    <cellStyle name="Accent6 96" xfId="1531"/>
    <cellStyle name="Accent6 97" xfId="1532"/>
    <cellStyle name="Accent6 98" xfId="1533"/>
    <cellStyle name="Accent6 99" xfId="1534"/>
    <cellStyle name="Agara" xfId="1535"/>
    <cellStyle name="Assumptions Center Currency" xfId="1536"/>
    <cellStyle name="Assumptions Center Currency 2" xfId="1537"/>
    <cellStyle name="Assumptions Center Currency 2 2" xfId="1538"/>
    <cellStyle name="Assumptions Center Currency 3" xfId="1539"/>
    <cellStyle name="Assumptions Center Currency 3 2" xfId="1540"/>
    <cellStyle name="Assumptions Center Currency 4" xfId="1541"/>
    <cellStyle name="Assumptions Center Date" xfId="1542"/>
    <cellStyle name="Assumptions Center Date 2" xfId="1543"/>
    <cellStyle name="Assumptions Center Date 2 2" xfId="1544"/>
    <cellStyle name="Assumptions Center Date 3" xfId="1545"/>
    <cellStyle name="Assumptions Center Date 3 2" xfId="1546"/>
    <cellStyle name="Assumptions Center Date 4" xfId="1547"/>
    <cellStyle name="Assumptions Center Multiple" xfId="1548"/>
    <cellStyle name="Assumptions Center Multiple 2" xfId="1549"/>
    <cellStyle name="Assumptions Center Multiple 2 2" xfId="1550"/>
    <cellStyle name="Assumptions Center Multiple 3" xfId="1551"/>
    <cellStyle name="Assumptions Center Multiple 3 2" xfId="1552"/>
    <cellStyle name="Assumptions Center Multiple 4" xfId="1553"/>
    <cellStyle name="Assumptions Center Number" xfId="1554"/>
    <cellStyle name="Assumptions Center Number 2" xfId="1555"/>
    <cellStyle name="Assumptions Center Number 2 2" xfId="1556"/>
    <cellStyle name="Assumptions Center Number 3" xfId="1557"/>
    <cellStyle name="Assumptions Center Number 3 2" xfId="1558"/>
    <cellStyle name="Assumptions Center Number 4" xfId="1559"/>
    <cellStyle name="Assumptions Center Percentage" xfId="1560"/>
    <cellStyle name="Assumptions Center Percentage 2" xfId="1561"/>
    <cellStyle name="Assumptions Center Percentage 2 2" xfId="1562"/>
    <cellStyle name="Assumptions Center Percentage 3" xfId="1563"/>
    <cellStyle name="Assumptions Center Percentage 3 2" xfId="1564"/>
    <cellStyle name="Assumptions Center Percentage 4" xfId="1565"/>
    <cellStyle name="Assumptions Center Year" xfId="1566"/>
    <cellStyle name="Assumptions Center Year 2" xfId="1567"/>
    <cellStyle name="Assumptions Center Year 2 2" xfId="1568"/>
    <cellStyle name="Assumptions Center Year 3" xfId="1569"/>
    <cellStyle name="Assumptions Center Year 3 2" xfId="1570"/>
    <cellStyle name="Assumptions Center Year 4" xfId="1571"/>
    <cellStyle name="Assumptions Heading" xfId="1572"/>
    <cellStyle name="Assumptions Heading 2" xfId="1573"/>
    <cellStyle name="Assumptions Heading 2 2" xfId="1574"/>
    <cellStyle name="Assumptions Heading 3" xfId="1575"/>
    <cellStyle name="Assumptions Heading 3 2" xfId="1576"/>
    <cellStyle name="Assumptions Heading 4" xfId="1577"/>
    <cellStyle name="Assumptions Right Currency" xfId="1578"/>
    <cellStyle name="Assumptions Right Currency 2" xfId="1579"/>
    <cellStyle name="Assumptions Right Currency 2 2" xfId="1580"/>
    <cellStyle name="Assumptions Right Currency 3" xfId="1581"/>
    <cellStyle name="Assumptions Right Currency 3 2" xfId="1582"/>
    <cellStyle name="Assumptions Right Currency 4" xfId="1583"/>
    <cellStyle name="Assumptions Right Date" xfId="1584"/>
    <cellStyle name="Assumptions Right Date 2" xfId="1585"/>
    <cellStyle name="Assumptions Right Date 2 2" xfId="1586"/>
    <cellStyle name="Assumptions Right Date 3" xfId="1587"/>
    <cellStyle name="Assumptions Right Date 3 2" xfId="1588"/>
    <cellStyle name="Assumptions Right Date 4" xfId="1589"/>
    <cellStyle name="Assumptions Right Multiple" xfId="1590"/>
    <cellStyle name="Assumptions Right Multiple 2" xfId="1591"/>
    <cellStyle name="Assumptions Right Multiple 2 2" xfId="1592"/>
    <cellStyle name="Assumptions Right Multiple 3" xfId="1593"/>
    <cellStyle name="Assumptions Right Multiple 3 2" xfId="1594"/>
    <cellStyle name="Assumptions Right Multiple 4" xfId="1595"/>
    <cellStyle name="Assumptions Right Number" xfId="1596"/>
    <cellStyle name="Assumptions Right Number 2" xfId="1597"/>
    <cellStyle name="Assumptions Right Number 2 2" xfId="1598"/>
    <cellStyle name="Assumptions Right Number 3" xfId="1599"/>
    <cellStyle name="Assumptions Right Number 3 2" xfId="1600"/>
    <cellStyle name="Assumptions Right Number 4" xfId="1601"/>
    <cellStyle name="Assumptions Right Percentage" xfId="1602"/>
    <cellStyle name="Assumptions Right Percentage 2" xfId="1603"/>
    <cellStyle name="Assumptions Right Percentage 2 2" xfId="1604"/>
    <cellStyle name="Assumptions Right Percentage 3" xfId="1605"/>
    <cellStyle name="Assumptions Right Percentage 3 2" xfId="1606"/>
    <cellStyle name="Assumptions Right Percentage 4" xfId="1607"/>
    <cellStyle name="Assumptions Right Year" xfId="1608"/>
    <cellStyle name="Assumptions Right Year 2" xfId="1609"/>
    <cellStyle name="Assumptions Right Year 2 2" xfId="1610"/>
    <cellStyle name="Assumptions Right Year 3" xfId="1611"/>
    <cellStyle name="Assumptions Right Year 3 2" xfId="1612"/>
    <cellStyle name="Assumptions Right Year 4" xfId="1613"/>
    <cellStyle name="AutoFormat Options" xfId="1614"/>
    <cellStyle name="B79812_.wvu.PrintTitlest" xfId="1615"/>
    <cellStyle name="Bad 2" xfId="1616"/>
    <cellStyle name="Bad 3" xfId="1617"/>
    <cellStyle name="Black" xfId="1618"/>
    <cellStyle name="Blockout" xfId="1619"/>
    <cellStyle name="Blockout 2" xfId="1620"/>
    <cellStyle name="Blue" xfId="1621"/>
    <cellStyle name="Calc Currency (0)" xfId="1622"/>
    <cellStyle name="Calculation 2" xfId="1623"/>
    <cellStyle name="Calculation 2 2" xfId="1624"/>
    <cellStyle name="Calculation 2 2 2" xfId="1625"/>
    <cellStyle name="Calculation 2 2 2 2" xfId="1626"/>
    <cellStyle name="Calculation 2 2 2 2 2" xfId="1627"/>
    <cellStyle name="Calculation 2 2 2 3" xfId="1628"/>
    <cellStyle name="Calculation 2 2 3" xfId="1629"/>
    <cellStyle name="Calculation 2 2 3 2" xfId="1630"/>
    <cellStyle name="Calculation 2 2 3 2 2" xfId="1631"/>
    <cellStyle name="Calculation 2 2 3 3" xfId="1632"/>
    <cellStyle name="Calculation 2 2 4" xfId="1633"/>
    <cellStyle name="Calculation 2 2 4 2" xfId="1634"/>
    <cellStyle name="Calculation 2 2 5" xfId="1635"/>
    <cellStyle name="Calculation 2 3" xfId="1636"/>
    <cellStyle name="Calculation 2 3 2" xfId="1637"/>
    <cellStyle name="Calculation 2 3 2 2" xfId="1638"/>
    <cellStyle name="Calculation 2 3 2 2 2" xfId="1639"/>
    <cellStyle name="Calculation 2 3 2 3" xfId="1640"/>
    <cellStyle name="Calculation 2 3 3" xfId="1641"/>
    <cellStyle name="Calculation 2 3 3 2" xfId="1642"/>
    <cellStyle name="Calculation 2 3 3 2 2" xfId="1643"/>
    <cellStyle name="Calculation 2 3 3 3" xfId="1644"/>
    <cellStyle name="Calculation 2 3 4" xfId="1645"/>
    <cellStyle name="Calculation 2 3 4 2" xfId="1646"/>
    <cellStyle name="Calculation 2 3 5" xfId="1647"/>
    <cellStyle name="Calculation 2 4" xfId="1648"/>
    <cellStyle name="Calculation 2 4 2" xfId="1649"/>
    <cellStyle name="Calculation 2 4 2 2" xfId="1650"/>
    <cellStyle name="Calculation 2 4 2 2 2" xfId="1651"/>
    <cellStyle name="Calculation 2 4 2 3" xfId="1652"/>
    <cellStyle name="Calculation 2 4 3" xfId="1653"/>
    <cellStyle name="Calculation 2 4 3 2" xfId="1654"/>
    <cellStyle name="Calculation 2 4 3 2 2" xfId="1655"/>
    <cellStyle name="Calculation 2 4 3 3" xfId="1656"/>
    <cellStyle name="Calculation 2 4 4" xfId="1657"/>
    <cellStyle name="Calculation 2 4 4 2" xfId="1658"/>
    <cellStyle name="Calculation 2 4 5" xfId="1659"/>
    <cellStyle name="Calculation 2 5" xfId="1660"/>
    <cellStyle name="Calculation 2 5 2" xfId="1661"/>
    <cellStyle name="Calculation 2 5 2 2" xfId="1662"/>
    <cellStyle name="Calculation 2 5 2 2 2" xfId="1663"/>
    <cellStyle name="Calculation 2 5 2 3" xfId="1664"/>
    <cellStyle name="Calculation 2 5 3" xfId="1665"/>
    <cellStyle name="Calculation 2 5 3 2" xfId="1666"/>
    <cellStyle name="Calculation 2 5 3 2 2" xfId="1667"/>
    <cellStyle name="Calculation 2 5 3 3" xfId="1668"/>
    <cellStyle name="Calculation 2 5 4" xfId="1669"/>
    <cellStyle name="Calculation 2 5 4 2" xfId="1670"/>
    <cellStyle name="Calculation 2 5 5" xfId="1671"/>
    <cellStyle name="Calculation 2 6" xfId="1672"/>
    <cellStyle name="Calculation 2 6 2" xfId="1673"/>
    <cellStyle name="Calculation 2 7" xfId="1674"/>
    <cellStyle name="Calculation 3" xfId="1675"/>
    <cellStyle name="Calculation 4" xfId="1676"/>
    <cellStyle name="Calculation 4 2" xfId="1677"/>
    <cellStyle name="Calculation 4 2 2" xfId="1678"/>
    <cellStyle name="Calculation 4 2 3" xfId="1679"/>
    <cellStyle name="Calculation 4 2 4" xfId="1680"/>
    <cellStyle name="Calculation 4 2 5" xfId="1681"/>
    <cellStyle name="Calculation 4 3" xfId="1682"/>
    <cellStyle name="Calculation 4 4" xfId="1683"/>
    <cellStyle name="Calculation 5" xfId="1684"/>
    <cellStyle name="Calculation 5 2" xfId="1685"/>
    <cellStyle name="Calculation 5 2 2" xfId="1686"/>
    <cellStyle name="Calculation 5 3" xfId="1687"/>
    <cellStyle name="Calculation 5 3 2" xfId="1688"/>
    <cellStyle name="Calculation 5 4" xfId="1689"/>
    <cellStyle name="Calculation 5 4 2" xfId="1690"/>
    <cellStyle name="Calculation 5 5" xfId="1691"/>
    <cellStyle name="Calculation 5 5 2" xfId="1692"/>
    <cellStyle name="Calculation 5 6" xfId="1693"/>
    <cellStyle name="Calculation 6" xfId="1694"/>
    <cellStyle name="Calculation 6 2" xfId="1695"/>
    <cellStyle name="Calculation 7" xfId="1696"/>
    <cellStyle name="Calculation 7 2" xfId="1697"/>
    <cellStyle name="CaptionC" xfId="1698"/>
    <cellStyle name="CaptionL" xfId="1699"/>
    <cellStyle name="Cell Link" xfId="1700"/>
    <cellStyle name="Cell Link 2" xfId="1701"/>
    <cellStyle name="Cell Link 3" xfId="1702"/>
    <cellStyle name="Center Currency" xfId="1703"/>
    <cellStyle name="Center Currency 2" xfId="1704"/>
    <cellStyle name="Center Currency 3" xfId="1705"/>
    <cellStyle name="Center Date" xfId="1706"/>
    <cellStyle name="Center Date 2" xfId="1707"/>
    <cellStyle name="Center Date 3" xfId="1708"/>
    <cellStyle name="Center Multiple" xfId="1709"/>
    <cellStyle name="Center Multiple 2" xfId="1710"/>
    <cellStyle name="Center Multiple 3" xfId="1711"/>
    <cellStyle name="Center Number" xfId="1712"/>
    <cellStyle name="Center Number 2" xfId="1713"/>
    <cellStyle name="Center Number 3" xfId="1714"/>
    <cellStyle name="Center Percentage" xfId="1715"/>
    <cellStyle name="Center Percentage 2" xfId="1716"/>
    <cellStyle name="Center Percentage 3" xfId="1717"/>
    <cellStyle name="Center Year" xfId="1718"/>
    <cellStyle name="Center Year 2" xfId="1719"/>
    <cellStyle name="Center Year 3" xfId="1720"/>
    <cellStyle name="Check Cell 2" xfId="1721"/>
    <cellStyle name="Check Cell 2 2" xfId="1722"/>
    <cellStyle name="Check Cell 2 2 2" xfId="1723"/>
    <cellStyle name="Check Cell 2 2 2 2" xfId="1724"/>
    <cellStyle name="Check Cell 3" xfId="1725"/>
    <cellStyle name="Comma  - Style1" xfId="1726"/>
    <cellStyle name="Comma  - Style2" xfId="1727"/>
    <cellStyle name="Comma  - Style3" xfId="1728"/>
    <cellStyle name="Comma  - Style4" xfId="1729"/>
    <cellStyle name="Comma  - Style5" xfId="1730"/>
    <cellStyle name="Comma  - Style6" xfId="1731"/>
    <cellStyle name="Comma  - Style7" xfId="1732"/>
    <cellStyle name="Comma  - Style8" xfId="1733"/>
    <cellStyle name="Comma [0]7Z_87C" xfId="1734"/>
    <cellStyle name="Comma [1]" xfId="1735"/>
    <cellStyle name="Comma 0" xfId="1736"/>
    <cellStyle name="Comma 1" xfId="1737"/>
    <cellStyle name="Comma 2" xfId="3"/>
    <cellStyle name="Comma 2 2" xfId="1738"/>
    <cellStyle name="Comma 2 3" xfId="1739"/>
    <cellStyle name="Comma 3" xfId="1740"/>
    <cellStyle name="Comma 4" xfId="1741"/>
    <cellStyle name="Comma 4 2" xfId="1742"/>
    <cellStyle name="Comma 4 3" xfId="1743"/>
    <cellStyle name="Comma 4 3 2" xfId="1744"/>
    <cellStyle name="Comma 5" xfId="1745"/>
    <cellStyle name="Comma0" xfId="1746"/>
    <cellStyle name="Copied" xfId="1747"/>
    <cellStyle name="Currency [$0]" xfId="1748"/>
    <cellStyle name="Currency [£0]" xfId="1749"/>
    <cellStyle name="Currency 11" xfId="1750"/>
    <cellStyle name="Currency 11 2" xfId="1751"/>
    <cellStyle name="Currency 11 3" xfId="1752"/>
    <cellStyle name="Currency 2" xfId="1753"/>
    <cellStyle name="Currency 2 2" xfId="1754"/>
    <cellStyle name="Currency 2 3" xfId="1755"/>
    <cellStyle name="Currency 3" xfId="1756"/>
    <cellStyle name="Currency 3 2" xfId="1757"/>
    <cellStyle name="Currency 3 3" xfId="1758"/>
    <cellStyle name="Currency 4" xfId="1759"/>
    <cellStyle name="Currency 4 2" xfId="1760"/>
    <cellStyle name="Currency 4 3" xfId="1761"/>
    <cellStyle name="Currency0" xfId="1762"/>
    <cellStyle name="D4_B8B1_005004B79812_.wvu.PrintTitlest" xfId="1763"/>
    <cellStyle name="Date" xfId="1764"/>
    <cellStyle name="Date 2" xfId="1765"/>
    <cellStyle name="Date 3" xfId="1766"/>
    <cellStyle name="Emphasis 1" xfId="1767"/>
    <cellStyle name="Emphasis 2" xfId="1768"/>
    <cellStyle name="Emphasis 3" xfId="1769"/>
    <cellStyle name="Entered" xfId="1770"/>
    <cellStyle name="Euro" xfId="1771"/>
    <cellStyle name="Explanatory Text 2" xfId="1772"/>
    <cellStyle name="Fixed" xfId="1773"/>
    <cellStyle name="Fixed 2" xfId="1774"/>
    <cellStyle name="Fixed 3" xfId="1775"/>
    <cellStyle name="fred" xfId="1776"/>
    <cellStyle name="Fred%" xfId="1777"/>
    <cellStyle name="Gilsans" xfId="1778"/>
    <cellStyle name="Gilsansl" xfId="1779"/>
    <cellStyle name="Good 2" xfId="1780"/>
    <cellStyle name="Good 3" xfId="1781"/>
    <cellStyle name="Grey" xfId="1782"/>
    <cellStyle name="Header1" xfId="1783"/>
    <cellStyle name="Header1 2" xfId="1784"/>
    <cellStyle name="Header2" xfId="1785"/>
    <cellStyle name="Header2 2" xfId="1786"/>
    <cellStyle name="Header2 2 2" xfId="1787"/>
    <cellStyle name="Header2 2 2 2" xfId="1788"/>
    <cellStyle name="Header2 2 3" xfId="1789"/>
    <cellStyle name="Header2 2 3 2" xfId="1790"/>
    <cellStyle name="Header2 2 4" xfId="1791"/>
    <cellStyle name="Header2 2 4 2" xfId="1792"/>
    <cellStyle name="Header2 2 5" xfId="1793"/>
    <cellStyle name="Header2 2 5 2" xfId="1794"/>
    <cellStyle name="Header2 2 6" xfId="1795"/>
    <cellStyle name="Header2 3" xfId="1796"/>
    <cellStyle name="Header2 3 2" xfId="1797"/>
    <cellStyle name="Header2 4" xfId="1798"/>
    <cellStyle name="Header2 4 2" xfId="1799"/>
    <cellStyle name="Header2 5" xfId="1800"/>
    <cellStyle name="Heading 1 2" xfId="1801"/>
    <cellStyle name="Heading 1 3" xfId="1802"/>
    <cellStyle name="Heading 1 4" xfId="1803"/>
    <cellStyle name="Heading 1 5" xfId="1804"/>
    <cellStyle name="Heading 2 2" xfId="1805"/>
    <cellStyle name="Heading 2 3" xfId="1806"/>
    <cellStyle name="Heading 2 4" xfId="1807"/>
    <cellStyle name="Heading 2 5" xfId="1808"/>
    <cellStyle name="Heading 3 2" xfId="1809"/>
    <cellStyle name="Heading 3 2 2" xfId="1810"/>
    <cellStyle name="Heading 3 2 2 2" xfId="1811"/>
    <cellStyle name="Heading 3 2 2 2 2" xfId="1812"/>
    <cellStyle name="Heading 3 2 2 3" xfId="1813"/>
    <cellStyle name="Heading 3 2 3" xfId="1814"/>
    <cellStyle name="Heading 3 2 3 2" xfId="1815"/>
    <cellStyle name="Heading 3 3" xfId="1816"/>
    <cellStyle name="Heading 3 4" xfId="1817"/>
    <cellStyle name="Heading 3 4 2" xfId="1818"/>
    <cellStyle name="Heading 3 5" xfId="1819"/>
    <cellStyle name="Heading 3 6" xfId="1820"/>
    <cellStyle name="Heading 4 2" xfId="1821"/>
    <cellStyle name="Heading 4 3" xfId="1822"/>
    <cellStyle name="Heading 4 4" xfId="1823"/>
    <cellStyle name="Heading 4 5" xfId="1824"/>
    <cellStyle name="Heading(4)" xfId="1825"/>
    <cellStyle name="Heading2" xfId="1826"/>
    <cellStyle name="Heading2 2" xfId="1827"/>
    <cellStyle name="Hyperlink 2" xfId="1828"/>
    <cellStyle name="Hyperlink 3" xfId="1829"/>
    <cellStyle name="Hyperlink Arrow" xfId="1830"/>
    <cellStyle name="Hyperlink Text" xfId="1831"/>
    <cellStyle name="Input $" xfId="1832"/>
    <cellStyle name="Input %" xfId="1833"/>
    <cellStyle name="Input [yellow]" xfId="1834"/>
    <cellStyle name="Input [yellow] 2" xfId="1835"/>
    <cellStyle name="Input [yellow] 2 2" xfId="1836"/>
    <cellStyle name="Input [yellow] 2 2 2" xfId="1837"/>
    <cellStyle name="Input [yellow] 2 3" xfId="1838"/>
    <cellStyle name="Input [yellow] 3" xfId="1839"/>
    <cellStyle name="Input [yellow] 3 2" xfId="1840"/>
    <cellStyle name="Input [yellow] 4" xfId="1841"/>
    <cellStyle name="Input 10" xfId="1842"/>
    <cellStyle name="Input 10 2" xfId="1843"/>
    <cellStyle name="Input 10 2 2" xfId="1844"/>
    <cellStyle name="Input 10 2 3" xfId="1845"/>
    <cellStyle name="Input 10 2 4" xfId="1846"/>
    <cellStyle name="Input 10 2 5" xfId="1847"/>
    <cellStyle name="Input 10 3" xfId="1848"/>
    <cellStyle name="Input 10 4" xfId="1849"/>
    <cellStyle name="Input 100" xfId="1850"/>
    <cellStyle name="Input 100 2" xfId="1851"/>
    <cellStyle name="Input 100 2 2" xfId="1852"/>
    <cellStyle name="Input 100 2 3" xfId="1853"/>
    <cellStyle name="Input 100 2 4" xfId="1854"/>
    <cellStyle name="Input 100 2 5" xfId="1855"/>
    <cellStyle name="Input 100 3" xfId="1856"/>
    <cellStyle name="Input 100 4" xfId="1857"/>
    <cellStyle name="Input 101" xfId="1858"/>
    <cellStyle name="Input 101 2" xfId="1859"/>
    <cellStyle name="Input 101 2 2" xfId="1860"/>
    <cellStyle name="Input 101 2 3" xfId="1861"/>
    <cellStyle name="Input 101 2 4" xfId="1862"/>
    <cellStyle name="Input 101 2 5" xfId="1863"/>
    <cellStyle name="Input 101 3" xfId="1864"/>
    <cellStyle name="Input 101 4" xfId="1865"/>
    <cellStyle name="Input 102" xfId="1866"/>
    <cellStyle name="Input 102 2" xfId="1867"/>
    <cellStyle name="Input 102 2 2" xfId="1868"/>
    <cellStyle name="Input 102 2 3" xfId="1869"/>
    <cellStyle name="Input 102 2 4" xfId="1870"/>
    <cellStyle name="Input 102 2 5" xfId="1871"/>
    <cellStyle name="Input 102 3" xfId="1872"/>
    <cellStyle name="Input 102 4" xfId="1873"/>
    <cellStyle name="Input 103" xfId="1874"/>
    <cellStyle name="Input 103 2" xfId="1875"/>
    <cellStyle name="Input 103 2 2" xfId="1876"/>
    <cellStyle name="Input 103 2 3" xfId="1877"/>
    <cellStyle name="Input 103 2 4" xfId="1878"/>
    <cellStyle name="Input 103 2 5" xfId="1879"/>
    <cellStyle name="Input 103 3" xfId="1880"/>
    <cellStyle name="Input 103 4" xfId="1881"/>
    <cellStyle name="Input 104" xfId="1882"/>
    <cellStyle name="Input 104 2" xfId="1883"/>
    <cellStyle name="Input 104 2 2" xfId="1884"/>
    <cellStyle name="Input 104 2 3" xfId="1885"/>
    <cellStyle name="Input 104 2 4" xfId="1886"/>
    <cellStyle name="Input 104 2 5" xfId="1887"/>
    <cellStyle name="Input 104 3" xfId="1888"/>
    <cellStyle name="Input 104 4" xfId="1889"/>
    <cellStyle name="Input 105" xfId="1890"/>
    <cellStyle name="Input 105 2" xfId="1891"/>
    <cellStyle name="Input 105 2 2" xfId="1892"/>
    <cellStyle name="Input 105 2 3" xfId="1893"/>
    <cellStyle name="Input 105 2 4" xfId="1894"/>
    <cellStyle name="Input 105 2 5" xfId="1895"/>
    <cellStyle name="Input 105 3" xfId="1896"/>
    <cellStyle name="Input 105 4" xfId="1897"/>
    <cellStyle name="Input 106" xfId="1898"/>
    <cellStyle name="Input 106 2" xfId="1899"/>
    <cellStyle name="Input 106 2 2" xfId="1900"/>
    <cellStyle name="Input 106 2 3" xfId="1901"/>
    <cellStyle name="Input 106 2 4" xfId="1902"/>
    <cellStyle name="Input 106 2 5" xfId="1903"/>
    <cellStyle name="Input 106 3" xfId="1904"/>
    <cellStyle name="Input 106 4" xfId="1905"/>
    <cellStyle name="Input 107" xfId="1906"/>
    <cellStyle name="Input 107 2" xfId="1907"/>
    <cellStyle name="Input 107 2 2" xfId="1908"/>
    <cellStyle name="Input 107 2 3" xfId="1909"/>
    <cellStyle name="Input 107 2 4" xfId="1910"/>
    <cellStyle name="Input 107 2 5" xfId="1911"/>
    <cellStyle name="Input 107 3" xfId="1912"/>
    <cellStyle name="Input 107 4" xfId="1913"/>
    <cellStyle name="Input 108" xfId="1914"/>
    <cellStyle name="Input 108 2" xfId="1915"/>
    <cellStyle name="Input 108 2 2" xfId="1916"/>
    <cellStyle name="Input 108 2 3" xfId="1917"/>
    <cellStyle name="Input 108 2 4" xfId="1918"/>
    <cellStyle name="Input 108 2 5" xfId="1919"/>
    <cellStyle name="Input 108 3" xfId="1920"/>
    <cellStyle name="Input 108 4" xfId="1921"/>
    <cellStyle name="Input 109" xfId="1922"/>
    <cellStyle name="Input 109 2" xfId="1923"/>
    <cellStyle name="Input 109 2 2" xfId="1924"/>
    <cellStyle name="Input 109 2 3" xfId="1925"/>
    <cellStyle name="Input 109 2 4" xfId="1926"/>
    <cellStyle name="Input 109 2 5" xfId="1927"/>
    <cellStyle name="Input 109 3" xfId="1928"/>
    <cellStyle name="Input 109 4" xfId="1929"/>
    <cellStyle name="Input 11" xfId="1930"/>
    <cellStyle name="Input 11 2" xfId="1931"/>
    <cellStyle name="Input 11 2 2" xfId="1932"/>
    <cellStyle name="Input 11 2 3" xfId="1933"/>
    <cellStyle name="Input 11 2 4" xfId="1934"/>
    <cellStyle name="Input 11 2 5" xfId="1935"/>
    <cellStyle name="Input 11 3" xfId="1936"/>
    <cellStyle name="Input 11 4" xfId="1937"/>
    <cellStyle name="Input 110" xfId="1938"/>
    <cellStyle name="Input 110 2" xfId="1939"/>
    <cellStyle name="Input 110 2 2" xfId="1940"/>
    <cellStyle name="Input 110 2 3" xfId="1941"/>
    <cellStyle name="Input 110 2 4" xfId="1942"/>
    <cellStyle name="Input 110 2 5" xfId="1943"/>
    <cellStyle name="Input 110 3" xfId="1944"/>
    <cellStyle name="Input 110 4" xfId="1945"/>
    <cellStyle name="Input 111" xfId="1946"/>
    <cellStyle name="Input 111 2" xfId="1947"/>
    <cellStyle name="Input 111 2 2" xfId="1948"/>
    <cellStyle name="Input 111 2 3" xfId="1949"/>
    <cellStyle name="Input 111 2 4" xfId="1950"/>
    <cellStyle name="Input 111 2 5" xfId="1951"/>
    <cellStyle name="Input 111 3" xfId="1952"/>
    <cellStyle name="Input 111 4" xfId="1953"/>
    <cellStyle name="Input 112" xfId="1954"/>
    <cellStyle name="Input 112 2" xfId="1955"/>
    <cellStyle name="Input 112 2 2" xfId="1956"/>
    <cellStyle name="Input 112 2 3" xfId="1957"/>
    <cellStyle name="Input 112 2 4" xfId="1958"/>
    <cellStyle name="Input 112 2 5" xfId="1959"/>
    <cellStyle name="Input 112 3" xfId="1960"/>
    <cellStyle name="Input 112 4" xfId="1961"/>
    <cellStyle name="Input 113" xfId="1962"/>
    <cellStyle name="Input 113 2" xfId="1963"/>
    <cellStyle name="Input 113 2 2" xfId="1964"/>
    <cellStyle name="Input 113 2 3" xfId="1965"/>
    <cellStyle name="Input 113 2 4" xfId="1966"/>
    <cellStyle name="Input 113 2 5" xfId="1967"/>
    <cellStyle name="Input 113 3" xfId="1968"/>
    <cellStyle name="Input 113 4" xfId="1969"/>
    <cellStyle name="Input 114" xfId="1970"/>
    <cellStyle name="Input 114 2" xfId="1971"/>
    <cellStyle name="Input 114 2 2" xfId="1972"/>
    <cellStyle name="Input 114 2 3" xfId="1973"/>
    <cellStyle name="Input 114 2 4" xfId="1974"/>
    <cellStyle name="Input 114 2 5" xfId="1975"/>
    <cellStyle name="Input 114 3" xfId="1976"/>
    <cellStyle name="Input 114 4" xfId="1977"/>
    <cellStyle name="Input 115" xfId="1978"/>
    <cellStyle name="Input 115 2" xfId="1979"/>
    <cellStyle name="Input 115 2 2" xfId="1980"/>
    <cellStyle name="Input 115 2 3" xfId="1981"/>
    <cellStyle name="Input 115 2 4" xfId="1982"/>
    <cellStyle name="Input 115 2 5" xfId="1983"/>
    <cellStyle name="Input 115 3" xfId="1984"/>
    <cellStyle name="Input 115 4" xfId="1985"/>
    <cellStyle name="Input 116" xfId="1986"/>
    <cellStyle name="Input 116 2" xfId="1987"/>
    <cellStyle name="Input 116 2 2" xfId="1988"/>
    <cellStyle name="Input 116 2 3" xfId="1989"/>
    <cellStyle name="Input 116 2 4" xfId="1990"/>
    <cellStyle name="Input 116 2 5" xfId="1991"/>
    <cellStyle name="Input 116 3" xfId="1992"/>
    <cellStyle name="Input 116 4" xfId="1993"/>
    <cellStyle name="Input 117" xfId="1994"/>
    <cellStyle name="Input 117 2" xfId="1995"/>
    <cellStyle name="Input 117 2 2" xfId="1996"/>
    <cellStyle name="Input 117 2 3" xfId="1997"/>
    <cellStyle name="Input 117 2 4" xfId="1998"/>
    <cellStyle name="Input 117 2 5" xfId="1999"/>
    <cellStyle name="Input 117 3" xfId="2000"/>
    <cellStyle name="Input 117 4" xfId="2001"/>
    <cellStyle name="Input 118" xfId="2002"/>
    <cellStyle name="Input 118 2" xfId="2003"/>
    <cellStyle name="Input 118 2 2" xfId="2004"/>
    <cellStyle name="Input 118 2 3" xfId="2005"/>
    <cellStyle name="Input 118 2 4" xfId="2006"/>
    <cellStyle name="Input 118 2 5" xfId="2007"/>
    <cellStyle name="Input 118 3" xfId="2008"/>
    <cellStyle name="Input 118 4" xfId="2009"/>
    <cellStyle name="Input 119" xfId="2010"/>
    <cellStyle name="Input 119 2" xfId="2011"/>
    <cellStyle name="Input 119 2 2" xfId="2012"/>
    <cellStyle name="Input 119 2 3" xfId="2013"/>
    <cellStyle name="Input 119 2 4" xfId="2014"/>
    <cellStyle name="Input 119 2 5" xfId="2015"/>
    <cellStyle name="Input 119 3" xfId="2016"/>
    <cellStyle name="Input 119 4" xfId="2017"/>
    <cellStyle name="Input 12" xfId="2018"/>
    <cellStyle name="Input 12 2" xfId="2019"/>
    <cellStyle name="Input 12 2 2" xfId="2020"/>
    <cellStyle name="Input 12 2 3" xfId="2021"/>
    <cellStyle name="Input 12 2 4" xfId="2022"/>
    <cellStyle name="Input 12 2 5" xfId="2023"/>
    <cellStyle name="Input 12 3" xfId="2024"/>
    <cellStyle name="Input 12 4" xfId="2025"/>
    <cellStyle name="Input 120" xfId="2026"/>
    <cellStyle name="Input 120 2" xfId="2027"/>
    <cellStyle name="Input 120 2 2" xfId="2028"/>
    <cellStyle name="Input 120 2 3" xfId="2029"/>
    <cellStyle name="Input 120 2 4" xfId="2030"/>
    <cellStyle name="Input 120 2 5" xfId="2031"/>
    <cellStyle name="Input 120 3" xfId="2032"/>
    <cellStyle name="Input 120 4" xfId="2033"/>
    <cellStyle name="Input 121" xfId="2034"/>
    <cellStyle name="Input 121 2" xfId="2035"/>
    <cellStyle name="Input 121 2 2" xfId="2036"/>
    <cellStyle name="Input 121 2 3" xfId="2037"/>
    <cellStyle name="Input 121 2 4" xfId="2038"/>
    <cellStyle name="Input 121 2 5" xfId="2039"/>
    <cellStyle name="Input 121 3" xfId="2040"/>
    <cellStyle name="Input 121 4" xfId="2041"/>
    <cellStyle name="Input 122" xfId="2042"/>
    <cellStyle name="Input 122 2" xfId="2043"/>
    <cellStyle name="Input 122 2 2" xfId="2044"/>
    <cellStyle name="Input 122 2 3" xfId="2045"/>
    <cellStyle name="Input 122 2 4" xfId="2046"/>
    <cellStyle name="Input 122 2 5" xfId="2047"/>
    <cellStyle name="Input 122 3" xfId="2048"/>
    <cellStyle name="Input 122 4" xfId="2049"/>
    <cellStyle name="Input 123" xfId="2050"/>
    <cellStyle name="Input 123 2" xfId="2051"/>
    <cellStyle name="Input 123 2 2" xfId="2052"/>
    <cellStyle name="Input 123 2 3" xfId="2053"/>
    <cellStyle name="Input 123 2 4" xfId="2054"/>
    <cellStyle name="Input 123 2 5" xfId="2055"/>
    <cellStyle name="Input 123 3" xfId="2056"/>
    <cellStyle name="Input 123 4" xfId="2057"/>
    <cellStyle name="Input 124" xfId="2058"/>
    <cellStyle name="Input 124 2" xfId="2059"/>
    <cellStyle name="Input 124 2 2" xfId="2060"/>
    <cellStyle name="Input 124 2 3" xfId="2061"/>
    <cellStyle name="Input 124 2 4" xfId="2062"/>
    <cellStyle name="Input 124 2 5" xfId="2063"/>
    <cellStyle name="Input 124 3" xfId="2064"/>
    <cellStyle name="Input 124 4" xfId="2065"/>
    <cellStyle name="Input 125" xfId="2066"/>
    <cellStyle name="Input 125 2" xfId="2067"/>
    <cellStyle name="Input 125 2 2" xfId="2068"/>
    <cellStyle name="Input 125 2 3" xfId="2069"/>
    <cellStyle name="Input 125 2 4" xfId="2070"/>
    <cellStyle name="Input 125 2 5" xfId="2071"/>
    <cellStyle name="Input 125 3" xfId="2072"/>
    <cellStyle name="Input 125 4" xfId="2073"/>
    <cellStyle name="Input 126" xfId="2074"/>
    <cellStyle name="Input 126 2" xfId="2075"/>
    <cellStyle name="Input 126 2 2" xfId="2076"/>
    <cellStyle name="Input 126 2 3" xfId="2077"/>
    <cellStyle name="Input 126 2 4" xfId="2078"/>
    <cellStyle name="Input 126 2 5" xfId="2079"/>
    <cellStyle name="Input 126 3" xfId="2080"/>
    <cellStyle name="Input 126 4" xfId="2081"/>
    <cellStyle name="Input 127" xfId="2082"/>
    <cellStyle name="Input 127 2" xfId="2083"/>
    <cellStyle name="Input 127 2 2" xfId="2084"/>
    <cellStyle name="Input 127 2 3" xfId="2085"/>
    <cellStyle name="Input 127 2 4" xfId="2086"/>
    <cellStyle name="Input 127 2 5" xfId="2087"/>
    <cellStyle name="Input 127 3" xfId="2088"/>
    <cellStyle name="Input 127 4" xfId="2089"/>
    <cellStyle name="Input 128" xfId="2090"/>
    <cellStyle name="Input 128 2" xfId="2091"/>
    <cellStyle name="Input 128 2 2" xfId="2092"/>
    <cellStyle name="Input 128 2 3" xfId="2093"/>
    <cellStyle name="Input 128 2 4" xfId="2094"/>
    <cellStyle name="Input 128 2 5" xfId="2095"/>
    <cellStyle name="Input 128 3" xfId="2096"/>
    <cellStyle name="Input 128 4" xfId="2097"/>
    <cellStyle name="Input 129" xfId="2098"/>
    <cellStyle name="Input 129 2" xfId="2099"/>
    <cellStyle name="Input 129 2 2" xfId="2100"/>
    <cellStyle name="Input 129 2 3" xfId="2101"/>
    <cellStyle name="Input 129 2 4" xfId="2102"/>
    <cellStyle name="Input 129 2 5" xfId="2103"/>
    <cellStyle name="Input 129 3" xfId="2104"/>
    <cellStyle name="Input 129 4" xfId="2105"/>
    <cellStyle name="Input 13" xfId="2106"/>
    <cellStyle name="Input 13 2" xfId="2107"/>
    <cellStyle name="Input 13 2 2" xfId="2108"/>
    <cellStyle name="Input 13 2 3" xfId="2109"/>
    <cellStyle name="Input 13 2 4" xfId="2110"/>
    <cellStyle name="Input 13 2 5" xfId="2111"/>
    <cellStyle name="Input 13 3" xfId="2112"/>
    <cellStyle name="Input 13 4" xfId="2113"/>
    <cellStyle name="Input 130" xfId="2114"/>
    <cellStyle name="Input 130 2" xfId="2115"/>
    <cellStyle name="Input 130 2 2" xfId="2116"/>
    <cellStyle name="Input 130 2 3" xfId="2117"/>
    <cellStyle name="Input 130 2 4" xfId="2118"/>
    <cellStyle name="Input 130 2 5" xfId="2119"/>
    <cellStyle name="Input 130 3" xfId="2120"/>
    <cellStyle name="Input 130 4" xfId="2121"/>
    <cellStyle name="Input 131" xfId="2122"/>
    <cellStyle name="Input 131 2" xfId="2123"/>
    <cellStyle name="Input 131 2 2" xfId="2124"/>
    <cellStyle name="Input 131 2 3" xfId="2125"/>
    <cellStyle name="Input 131 2 4" xfId="2126"/>
    <cellStyle name="Input 131 2 5" xfId="2127"/>
    <cellStyle name="Input 131 3" xfId="2128"/>
    <cellStyle name="Input 131 4" xfId="2129"/>
    <cellStyle name="Input 132" xfId="2130"/>
    <cellStyle name="Input 132 2" xfId="2131"/>
    <cellStyle name="Input 132 2 2" xfId="2132"/>
    <cellStyle name="Input 132 2 3" xfId="2133"/>
    <cellStyle name="Input 132 2 4" xfId="2134"/>
    <cellStyle name="Input 132 2 5" xfId="2135"/>
    <cellStyle name="Input 132 3" xfId="2136"/>
    <cellStyle name="Input 132 4" xfId="2137"/>
    <cellStyle name="Input 133" xfId="2138"/>
    <cellStyle name="Input 133 2" xfId="2139"/>
    <cellStyle name="Input 133 2 2" xfId="2140"/>
    <cellStyle name="Input 133 2 3" xfId="2141"/>
    <cellStyle name="Input 133 2 4" xfId="2142"/>
    <cellStyle name="Input 133 2 5" xfId="2143"/>
    <cellStyle name="Input 133 3" xfId="2144"/>
    <cellStyle name="Input 133 4" xfId="2145"/>
    <cellStyle name="Input 134" xfId="2146"/>
    <cellStyle name="Input 134 2" xfId="2147"/>
    <cellStyle name="Input 134 2 2" xfId="2148"/>
    <cellStyle name="Input 134 2 3" xfId="2149"/>
    <cellStyle name="Input 134 2 4" xfId="2150"/>
    <cellStyle name="Input 134 2 5" xfId="2151"/>
    <cellStyle name="Input 134 3" xfId="2152"/>
    <cellStyle name="Input 134 4" xfId="2153"/>
    <cellStyle name="Input 135" xfId="2154"/>
    <cellStyle name="Input 135 2" xfId="2155"/>
    <cellStyle name="Input 135 2 2" xfId="2156"/>
    <cellStyle name="Input 135 2 3" xfId="2157"/>
    <cellStyle name="Input 135 2 4" xfId="2158"/>
    <cellStyle name="Input 135 2 5" xfId="2159"/>
    <cellStyle name="Input 135 3" xfId="2160"/>
    <cellStyle name="Input 135 4" xfId="2161"/>
    <cellStyle name="Input 136" xfId="2162"/>
    <cellStyle name="Input 136 2" xfId="2163"/>
    <cellStyle name="Input 136 2 2" xfId="2164"/>
    <cellStyle name="Input 136 2 3" xfId="2165"/>
    <cellStyle name="Input 136 2 4" xfId="2166"/>
    <cellStyle name="Input 136 2 5" xfId="2167"/>
    <cellStyle name="Input 136 3" xfId="2168"/>
    <cellStyle name="Input 136 4" xfId="2169"/>
    <cellStyle name="Input 137" xfId="2170"/>
    <cellStyle name="Input 137 2" xfId="2171"/>
    <cellStyle name="Input 137 2 2" xfId="2172"/>
    <cellStyle name="Input 137 2 3" xfId="2173"/>
    <cellStyle name="Input 137 2 4" xfId="2174"/>
    <cellStyle name="Input 137 2 5" xfId="2175"/>
    <cellStyle name="Input 137 3" xfId="2176"/>
    <cellStyle name="Input 137 4" xfId="2177"/>
    <cellStyle name="Input 138" xfId="2178"/>
    <cellStyle name="Input 138 2" xfId="2179"/>
    <cellStyle name="Input 138 2 2" xfId="2180"/>
    <cellStyle name="Input 138 2 3" xfId="2181"/>
    <cellStyle name="Input 138 2 4" xfId="2182"/>
    <cellStyle name="Input 138 2 5" xfId="2183"/>
    <cellStyle name="Input 138 3" xfId="2184"/>
    <cellStyle name="Input 138 4" xfId="2185"/>
    <cellStyle name="Input 139" xfId="2186"/>
    <cellStyle name="Input 139 2" xfId="2187"/>
    <cellStyle name="Input 139 2 2" xfId="2188"/>
    <cellStyle name="Input 139 2 3" xfId="2189"/>
    <cellStyle name="Input 139 2 4" xfId="2190"/>
    <cellStyle name="Input 139 2 5" xfId="2191"/>
    <cellStyle name="Input 139 3" xfId="2192"/>
    <cellStyle name="Input 139 4" xfId="2193"/>
    <cellStyle name="Input 14" xfId="2194"/>
    <cellStyle name="Input 14 2" xfId="2195"/>
    <cellStyle name="Input 14 2 2" xfId="2196"/>
    <cellStyle name="Input 14 2 3" xfId="2197"/>
    <cellStyle name="Input 14 2 4" xfId="2198"/>
    <cellStyle name="Input 14 2 5" xfId="2199"/>
    <cellStyle name="Input 14 3" xfId="2200"/>
    <cellStyle name="Input 14 4" xfId="2201"/>
    <cellStyle name="Input 140" xfId="2202"/>
    <cellStyle name="Input 140 2" xfId="2203"/>
    <cellStyle name="Input 140 2 2" xfId="2204"/>
    <cellStyle name="Input 140 2 3" xfId="2205"/>
    <cellStyle name="Input 140 2 4" xfId="2206"/>
    <cellStyle name="Input 140 2 5" xfId="2207"/>
    <cellStyle name="Input 140 3" xfId="2208"/>
    <cellStyle name="Input 140 4" xfId="2209"/>
    <cellStyle name="Input 141" xfId="2210"/>
    <cellStyle name="Input 141 2" xfId="2211"/>
    <cellStyle name="Input 141 2 2" xfId="2212"/>
    <cellStyle name="Input 141 2 3" xfId="2213"/>
    <cellStyle name="Input 141 2 4" xfId="2214"/>
    <cellStyle name="Input 141 2 5" xfId="2215"/>
    <cellStyle name="Input 141 3" xfId="2216"/>
    <cellStyle name="Input 141 4" xfId="2217"/>
    <cellStyle name="Input 142" xfId="2218"/>
    <cellStyle name="Input 142 2" xfId="2219"/>
    <cellStyle name="Input 142 2 2" xfId="2220"/>
    <cellStyle name="Input 142 2 3" xfId="2221"/>
    <cellStyle name="Input 142 2 4" xfId="2222"/>
    <cellStyle name="Input 142 2 5" xfId="2223"/>
    <cellStyle name="Input 142 3" xfId="2224"/>
    <cellStyle name="Input 142 4" xfId="2225"/>
    <cellStyle name="Input 143" xfId="2226"/>
    <cellStyle name="Input 143 2" xfId="2227"/>
    <cellStyle name="Input 143 2 2" xfId="2228"/>
    <cellStyle name="Input 143 2 3" xfId="2229"/>
    <cellStyle name="Input 143 2 4" xfId="2230"/>
    <cellStyle name="Input 143 2 5" xfId="2231"/>
    <cellStyle name="Input 143 3" xfId="2232"/>
    <cellStyle name="Input 143 4" xfId="2233"/>
    <cellStyle name="Input 144" xfId="2234"/>
    <cellStyle name="Input 144 2" xfId="2235"/>
    <cellStyle name="Input 144 2 2" xfId="2236"/>
    <cellStyle name="Input 144 2 3" xfId="2237"/>
    <cellStyle name="Input 144 2 4" xfId="2238"/>
    <cellStyle name="Input 144 2 5" xfId="2239"/>
    <cellStyle name="Input 144 3" xfId="2240"/>
    <cellStyle name="Input 144 4" xfId="2241"/>
    <cellStyle name="Input 145" xfId="2242"/>
    <cellStyle name="Input 145 2" xfId="2243"/>
    <cellStyle name="Input 145 2 2" xfId="2244"/>
    <cellStyle name="Input 145 2 3" xfId="2245"/>
    <cellStyle name="Input 145 2 4" xfId="2246"/>
    <cellStyle name="Input 145 2 5" xfId="2247"/>
    <cellStyle name="Input 145 3" xfId="2248"/>
    <cellStyle name="Input 145 4" xfId="2249"/>
    <cellStyle name="Input 146" xfId="2250"/>
    <cellStyle name="Input 146 2" xfId="2251"/>
    <cellStyle name="Input 146 2 2" xfId="2252"/>
    <cellStyle name="Input 146 2 3" xfId="2253"/>
    <cellStyle name="Input 146 2 4" xfId="2254"/>
    <cellStyle name="Input 146 2 5" xfId="2255"/>
    <cellStyle name="Input 146 3" xfId="2256"/>
    <cellStyle name="Input 146 4" xfId="2257"/>
    <cellStyle name="Input 147" xfId="2258"/>
    <cellStyle name="Input 147 2" xfId="2259"/>
    <cellStyle name="Input 147 2 2" xfId="2260"/>
    <cellStyle name="Input 147 2 3" xfId="2261"/>
    <cellStyle name="Input 147 2 4" xfId="2262"/>
    <cellStyle name="Input 147 2 5" xfId="2263"/>
    <cellStyle name="Input 147 3" xfId="2264"/>
    <cellStyle name="Input 147 4" xfId="2265"/>
    <cellStyle name="Input 148" xfId="2266"/>
    <cellStyle name="Input 148 2" xfId="2267"/>
    <cellStyle name="Input 148 2 2" xfId="2268"/>
    <cellStyle name="Input 148 2 3" xfId="2269"/>
    <cellStyle name="Input 148 2 4" xfId="2270"/>
    <cellStyle name="Input 148 2 5" xfId="2271"/>
    <cellStyle name="Input 148 3" xfId="2272"/>
    <cellStyle name="Input 148 4" xfId="2273"/>
    <cellStyle name="Input 149" xfId="2274"/>
    <cellStyle name="Input 149 2" xfId="2275"/>
    <cellStyle name="Input 149 2 2" xfId="2276"/>
    <cellStyle name="Input 149 2 3" xfId="2277"/>
    <cellStyle name="Input 149 2 4" xfId="2278"/>
    <cellStyle name="Input 149 2 5" xfId="2279"/>
    <cellStyle name="Input 149 3" xfId="2280"/>
    <cellStyle name="Input 149 4" xfId="2281"/>
    <cellStyle name="Input 15" xfId="2282"/>
    <cellStyle name="Input 15 2" xfId="2283"/>
    <cellStyle name="Input 15 2 2" xfId="2284"/>
    <cellStyle name="Input 15 2 3" xfId="2285"/>
    <cellStyle name="Input 15 2 4" xfId="2286"/>
    <cellStyle name="Input 15 2 5" xfId="2287"/>
    <cellStyle name="Input 15 3" xfId="2288"/>
    <cellStyle name="Input 15 4" xfId="2289"/>
    <cellStyle name="Input 150" xfId="2290"/>
    <cellStyle name="Input 150 2" xfId="2291"/>
    <cellStyle name="Input 150 2 2" xfId="2292"/>
    <cellStyle name="Input 150 2 3" xfId="2293"/>
    <cellStyle name="Input 150 2 4" xfId="2294"/>
    <cellStyle name="Input 150 2 5" xfId="2295"/>
    <cellStyle name="Input 150 3" xfId="2296"/>
    <cellStyle name="Input 150 4" xfId="2297"/>
    <cellStyle name="Input 151" xfId="2298"/>
    <cellStyle name="Input 151 2" xfId="2299"/>
    <cellStyle name="Input 151 2 2" xfId="2300"/>
    <cellStyle name="Input 151 2 3" xfId="2301"/>
    <cellStyle name="Input 151 2 4" xfId="2302"/>
    <cellStyle name="Input 151 2 5" xfId="2303"/>
    <cellStyle name="Input 151 3" xfId="2304"/>
    <cellStyle name="Input 151 4" xfId="2305"/>
    <cellStyle name="Input 152" xfId="2306"/>
    <cellStyle name="Input 152 2" xfId="2307"/>
    <cellStyle name="Input 152 2 2" xfId="2308"/>
    <cellStyle name="Input 152 2 3" xfId="2309"/>
    <cellStyle name="Input 152 2 4" xfId="2310"/>
    <cellStyle name="Input 152 2 5" xfId="2311"/>
    <cellStyle name="Input 152 3" xfId="2312"/>
    <cellStyle name="Input 152 4" xfId="2313"/>
    <cellStyle name="Input 153" xfId="2314"/>
    <cellStyle name="Input 153 2" xfId="2315"/>
    <cellStyle name="Input 153 2 2" xfId="2316"/>
    <cellStyle name="Input 153 2 3" xfId="2317"/>
    <cellStyle name="Input 153 2 4" xfId="2318"/>
    <cellStyle name="Input 153 2 5" xfId="2319"/>
    <cellStyle name="Input 153 3" xfId="2320"/>
    <cellStyle name="Input 153 4" xfId="2321"/>
    <cellStyle name="Input 154" xfId="2322"/>
    <cellStyle name="Input 154 2" xfId="2323"/>
    <cellStyle name="Input 154 2 2" xfId="2324"/>
    <cellStyle name="Input 154 2 3" xfId="2325"/>
    <cellStyle name="Input 154 2 4" xfId="2326"/>
    <cellStyle name="Input 154 2 5" xfId="2327"/>
    <cellStyle name="Input 154 3" xfId="2328"/>
    <cellStyle name="Input 154 4" xfId="2329"/>
    <cellStyle name="Input 155" xfId="2330"/>
    <cellStyle name="Input 155 2" xfId="2331"/>
    <cellStyle name="Input 155 2 2" xfId="2332"/>
    <cellStyle name="Input 155 2 3" xfId="2333"/>
    <cellStyle name="Input 155 2 4" xfId="2334"/>
    <cellStyle name="Input 155 2 5" xfId="2335"/>
    <cellStyle name="Input 155 3" xfId="2336"/>
    <cellStyle name="Input 155 4" xfId="2337"/>
    <cellStyle name="Input 156" xfId="2338"/>
    <cellStyle name="Input 156 2" xfId="2339"/>
    <cellStyle name="Input 156 2 2" xfId="2340"/>
    <cellStyle name="Input 156 2 3" xfId="2341"/>
    <cellStyle name="Input 156 2 4" xfId="2342"/>
    <cellStyle name="Input 156 2 5" xfId="2343"/>
    <cellStyle name="Input 156 3" xfId="2344"/>
    <cellStyle name="Input 156 4" xfId="2345"/>
    <cellStyle name="Input 157" xfId="2346"/>
    <cellStyle name="Input 157 2" xfId="2347"/>
    <cellStyle name="Input 157 2 2" xfId="2348"/>
    <cellStyle name="Input 157 2 3" xfId="2349"/>
    <cellStyle name="Input 157 2 4" xfId="2350"/>
    <cellStyle name="Input 157 2 5" xfId="2351"/>
    <cellStyle name="Input 157 3" xfId="2352"/>
    <cellStyle name="Input 157 4" xfId="2353"/>
    <cellStyle name="Input 158" xfId="2354"/>
    <cellStyle name="Input 158 2" xfId="2355"/>
    <cellStyle name="Input 158 2 2" xfId="2356"/>
    <cellStyle name="Input 158 2 3" xfId="2357"/>
    <cellStyle name="Input 158 2 4" xfId="2358"/>
    <cellStyle name="Input 158 2 5" xfId="2359"/>
    <cellStyle name="Input 158 3" xfId="2360"/>
    <cellStyle name="Input 158 4" xfId="2361"/>
    <cellStyle name="Input 159" xfId="2362"/>
    <cellStyle name="Input 159 2" xfId="2363"/>
    <cellStyle name="Input 159 2 2" xfId="2364"/>
    <cellStyle name="Input 159 2 3" xfId="2365"/>
    <cellStyle name="Input 159 2 4" xfId="2366"/>
    <cellStyle name="Input 159 2 5" xfId="2367"/>
    <cellStyle name="Input 159 3" xfId="2368"/>
    <cellStyle name="Input 159 4" xfId="2369"/>
    <cellStyle name="Input 16" xfId="2370"/>
    <cellStyle name="Input 16 2" xfId="2371"/>
    <cellStyle name="Input 16 2 2" xfId="2372"/>
    <cellStyle name="Input 16 2 3" xfId="2373"/>
    <cellStyle name="Input 16 2 4" xfId="2374"/>
    <cellStyle name="Input 16 2 5" xfId="2375"/>
    <cellStyle name="Input 16 3" xfId="2376"/>
    <cellStyle name="Input 16 4" xfId="2377"/>
    <cellStyle name="Input 160" xfId="2378"/>
    <cellStyle name="Input 160 2" xfId="2379"/>
    <cellStyle name="Input 160 2 2" xfId="2380"/>
    <cellStyle name="Input 160 2 3" xfId="2381"/>
    <cellStyle name="Input 160 2 4" xfId="2382"/>
    <cellStyle name="Input 160 2 5" xfId="2383"/>
    <cellStyle name="Input 160 3" xfId="2384"/>
    <cellStyle name="Input 160 4" xfId="2385"/>
    <cellStyle name="Input 161" xfId="2386"/>
    <cellStyle name="Input 161 2" xfId="2387"/>
    <cellStyle name="Input 161 2 2" xfId="2388"/>
    <cellStyle name="Input 161 2 3" xfId="2389"/>
    <cellStyle name="Input 161 2 4" xfId="2390"/>
    <cellStyle name="Input 161 2 5" xfId="2391"/>
    <cellStyle name="Input 161 3" xfId="2392"/>
    <cellStyle name="Input 161 4" xfId="2393"/>
    <cellStyle name="Input 162" xfId="2394"/>
    <cellStyle name="Input 162 2" xfId="2395"/>
    <cellStyle name="Input 162 2 2" xfId="2396"/>
    <cellStyle name="Input 162 2 3" xfId="2397"/>
    <cellStyle name="Input 162 2 4" xfId="2398"/>
    <cellStyle name="Input 162 2 5" xfId="2399"/>
    <cellStyle name="Input 162 3" xfId="2400"/>
    <cellStyle name="Input 162 4" xfId="2401"/>
    <cellStyle name="Input 163" xfId="2402"/>
    <cellStyle name="Input 163 2" xfId="2403"/>
    <cellStyle name="Input 163 2 2" xfId="2404"/>
    <cellStyle name="Input 163 2 3" xfId="2405"/>
    <cellStyle name="Input 163 2 4" xfId="2406"/>
    <cellStyle name="Input 163 2 5" xfId="2407"/>
    <cellStyle name="Input 163 3" xfId="2408"/>
    <cellStyle name="Input 163 4" xfId="2409"/>
    <cellStyle name="Input 164" xfId="2410"/>
    <cellStyle name="Input 164 2" xfId="2411"/>
    <cellStyle name="Input 164 2 2" xfId="2412"/>
    <cellStyle name="Input 164 2 3" xfId="2413"/>
    <cellStyle name="Input 164 2 4" xfId="2414"/>
    <cellStyle name="Input 164 2 5" xfId="2415"/>
    <cellStyle name="Input 164 3" xfId="2416"/>
    <cellStyle name="Input 164 4" xfId="2417"/>
    <cellStyle name="Input 165" xfId="2418"/>
    <cellStyle name="Input 165 2" xfId="2419"/>
    <cellStyle name="Input 165 2 2" xfId="2420"/>
    <cellStyle name="Input 165 2 3" xfId="2421"/>
    <cellStyle name="Input 165 2 4" xfId="2422"/>
    <cellStyle name="Input 165 2 5" xfId="2423"/>
    <cellStyle name="Input 165 3" xfId="2424"/>
    <cellStyle name="Input 165 4" xfId="2425"/>
    <cellStyle name="Input 166" xfId="2426"/>
    <cellStyle name="Input 166 2" xfId="2427"/>
    <cellStyle name="Input 166 2 2" xfId="2428"/>
    <cellStyle name="Input 166 2 3" xfId="2429"/>
    <cellStyle name="Input 166 2 4" xfId="2430"/>
    <cellStyle name="Input 166 2 5" xfId="2431"/>
    <cellStyle name="Input 166 3" xfId="2432"/>
    <cellStyle name="Input 166 4" xfId="2433"/>
    <cellStyle name="Input 167" xfId="2434"/>
    <cellStyle name="Input 167 2" xfId="2435"/>
    <cellStyle name="Input 167 2 2" xfId="2436"/>
    <cellStyle name="Input 167 2 3" xfId="2437"/>
    <cellStyle name="Input 167 2 4" xfId="2438"/>
    <cellStyle name="Input 167 2 5" xfId="2439"/>
    <cellStyle name="Input 167 3" xfId="2440"/>
    <cellStyle name="Input 167 4" xfId="2441"/>
    <cellStyle name="Input 168" xfId="2442"/>
    <cellStyle name="Input 168 2" xfId="2443"/>
    <cellStyle name="Input 168 2 2" xfId="2444"/>
    <cellStyle name="Input 168 2 3" xfId="2445"/>
    <cellStyle name="Input 168 2 4" xfId="2446"/>
    <cellStyle name="Input 168 2 5" xfId="2447"/>
    <cellStyle name="Input 168 3" xfId="2448"/>
    <cellStyle name="Input 168 4" xfId="2449"/>
    <cellStyle name="Input 169" xfId="2450"/>
    <cellStyle name="Input 169 2" xfId="2451"/>
    <cellStyle name="Input 169 2 2" xfId="2452"/>
    <cellStyle name="Input 169 2 3" xfId="2453"/>
    <cellStyle name="Input 169 2 4" xfId="2454"/>
    <cellStyle name="Input 169 2 5" xfId="2455"/>
    <cellStyle name="Input 169 3" xfId="2456"/>
    <cellStyle name="Input 169 4" xfId="2457"/>
    <cellStyle name="Input 17" xfId="2458"/>
    <cellStyle name="Input 17 2" xfId="2459"/>
    <cellStyle name="Input 17 2 2" xfId="2460"/>
    <cellStyle name="Input 17 2 3" xfId="2461"/>
    <cellStyle name="Input 17 2 4" xfId="2462"/>
    <cellStyle name="Input 17 2 5" xfId="2463"/>
    <cellStyle name="Input 17 3" xfId="2464"/>
    <cellStyle name="Input 17 4" xfId="2465"/>
    <cellStyle name="Input 170" xfId="2466"/>
    <cellStyle name="Input 170 2" xfId="2467"/>
    <cellStyle name="Input 170 2 2" xfId="2468"/>
    <cellStyle name="Input 170 2 3" xfId="2469"/>
    <cellStyle name="Input 170 2 4" xfId="2470"/>
    <cellStyle name="Input 170 2 5" xfId="2471"/>
    <cellStyle name="Input 170 3" xfId="2472"/>
    <cellStyle name="Input 170 4" xfId="2473"/>
    <cellStyle name="Input 171" xfId="2474"/>
    <cellStyle name="Input 171 2" xfId="2475"/>
    <cellStyle name="Input 171 2 2" xfId="2476"/>
    <cellStyle name="Input 171 2 3" xfId="2477"/>
    <cellStyle name="Input 171 2 4" xfId="2478"/>
    <cellStyle name="Input 171 2 5" xfId="2479"/>
    <cellStyle name="Input 171 3" xfId="2480"/>
    <cellStyle name="Input 171 4" xfId="2481"/>
    <cellStyle name="Input 172" xfId="2482"/>
    <cellStyle name="Input 172 2" xfId="2483"/>
    <cellStyle name="Input 172 2 2" xfId="2484"/>
    <cellStyle name="Input 172 2 3" xfId="2485"/>
    <cellStyle name="Input 172 2 4" xfId="2486"/>
    <cellStyle name="Input 172 2 5" xfId="2487"/>
    <cellStyle name="Input 172 3" xfId="2488"/>
    <cellStyle name="Input 172 4" xfId="2489"/>
    <cellStyle name="Input 173" xfId="2490"/>
    <cellStyle name="Input 173 2" xfId="2491"/>
    <cellStyle name="Input 173 2 2" xfId="2492"/>
    <cellStyle name="Input 173 2 3" xfId="2493"/>
    <cellStyle name="Input 173 2 4" xfId="2494"/>
    <cellStyle name="Input 173 2 5" xfId="2495"/>
    <cellStyle name="Input 173 3" xfId="2496"/>
    <cellStyle name="Input 173 4" xfId="2497"/>
    <cellStyle name="Input 174" xfId="2498"/>
    <cellStyle name="Input 174 2" xfId="2499"/>
    <cellStyle name="Input 174 2 2" xfId="2500"/>
    <cellStyle name="Input 174 2 3" xfId="2501"/>
    <cellStyle name="Input 174 2 4" xfId="2502"/>
    <cellStyle name="Input 174 2 5" xfId="2503"/>
    <cellStyle name="Input 174 3" xfId="2504"/>
    <cellStyle name="Input 174 4" xfId="2505"/>
    <cellStyle name="Input 175" xfId="2506"/>
    <cellStyle name="Input 175 2" xfId="2507"/>
    <cellStyle name="Input 175 2 2" xfId="2508"/>
    <cellStyle name="Input 175 2 3" xfId="2509"/>
    <cellStyle name="Input 175 2 4" xfId="2510"/>
    <cellStyle name="Input 175 2 5" xfId="2511"/>
    <cellStyle name="Input 175 3" xfId="2512"/>
    <cellStyle name="Input 175 4" xfId="2513"/>
    <cellStyle name="Input 176" xfId="2514"/>
    <cellStyle name="Input 176 2" xfId="2515"/>
    <cellStyle name="Input 176 2 2" xfId="2516"/>
    <cellStyle name="Input 176 2 3" xfId="2517"/>
    <cellStyle name="Input 176 2 4" xfId="2518"/>
    <cellStyle name="Input 176 2 5" xfId="2519"/>
    <cellStyle name="Input 176 3" xfId="2520"/>
    <cellStyle name="Input 176 4" xfId="2521"/>
    <cellStyle name="Input 177" xfId="2522"/>
    <cellStyle name="Input 177 2" xfId="2523"/>
    <cellStyle name="Input 177 2 2" xfId="2524"/>
    <cellStyle name="Input 177 2 3" xfId="2525"/>
    <cellStyle name="Input 177 2 4" xfId="2526"/>
    <cellStyle name="Input 177 2 5" xfId="2527"/>
    <cellStyle name="Input 177 3" xfId="2528"/>
    <cellStyle name="Input 177 4" xfId="2529"/>
    <cellStyle name="Input 178" xfId="2530"/>
    <cellStyle name="Input 178 2" xfId="2531"/>
    <cellStyle name="Input 178 2 2" xfId="2532"/>
    <cellStyle name="Input 178 2 3" xfId="2533"/>
    <cellStyle name="Input 178 2 4" xfId="2534"/>
    <cellStyle name="Input 178 2 5" xfId="2535"/>
    <cellStyle name="Input 178 3" xfId="2536"/>
    <cellStyle name="Input 178 4" xfId="2537"/>
    <cellStyle name="Input 179" xfId="2538"/>
    <cellStyle name="Input 179 2" xfId="2539"/>
    <cellStyle name="Input 179 2 2" xfId="2540"/>
    <cellStyle name="Input 179 2 3" xfId="2541"/>
    <cellStyle name="Input 179 2 4" xfId="2542"/>
    <cellStyle name="Input 179 2 5" xfId="2543"/>
    <cellStyle name="Input 179 3" xfId="2544"/>
    <cellStyle name="Input 179 4" xfId="2545"/>
    <cellStyle name="Input 18" xfId="2546"/>
    <cellStyle name="Input 18 2" xfId="2547"/>
    <cellStyle name="Input 18 2 2" xfId="2548"/>
    <cellStyle name="Input 18 2 3" xfId="2549"/>
    <cellStyle name="Input 18 2 4" xfId="2550"/>
    <cellStyle name="Input 18 2 5" xfId="2551"/>
    <cellStyle name="Input 18 3" xfId="2552"/>
    <cellStyle name="Input 18 4" xfId="2553"/>
    <cellStyle name="Input 180" xfId="2554"/>
    <cellStyle name="Input 180 2" xfId="2555"/>
    <cellStyle name="Input 180 2 2" xfId="2556"/>
    <cellStyle name="Input 180 2 3" xfId="2557"/>
    <cellStyle name="Input 180 2 4" xfId="2558"/>
    <cellStyle name="Input 180 2 5" xfId="2559"/>
    <cellStyle name="Input 180 3" xfId="2560"/>
    <cellStyle name="Input 180 4" xfId="2561"/>
    <cellStyle name="Input 181" xfId="2562"/>
    <cellStyle name="Input 181 2" xfId="2563"/>
    <cellStyle name="Input 181 2 2" xfId="2564"/>
    <cellStyle name="Input 181 2 3" xfId="2565"/>
    <cellStyle name="Input 181 2 4" xfId="2566"/>
    <cellStyle name="Input 181 2 5" xfId="2567"/>
    <cellStyle name="Input 181 3" xfId="2568"/>
    <cellStyle name="Input 181 4" xfId="2569"/>
    <cellStyle name="Input 182" xfId="2570"/>
    <cellStyle name="Input 182 2" xfId="2571"/>
    <cellStyle name="Input 182 2 2" xfId="2572"/>
    <cellStyle name="Input 182 2 3" xfId="2573"/>
    <cellStyle name="Input 182 2 4" xfId="2574"/>
    <cellStyle name="Input 182 2 5" xfId="2575"/>
    <cellStyle name="Input 182 3" xfId="2576"/>
    <cellStyle name="Input 182 4" xfId="2577"/>
    <cellStyle name="Input 183" xfId="2578"/>
    <cellStyle name="Input 183 2" xfId="2579"/>
    <cellStyle name="Input 183 2 2" xfId="2580"/>
    <cellStyle name="Input 183 2 3" xfId="2581"/>
    <cellStyle name="Input 183 2 4" xfId="2582"/>
    <cellStyle name="Input 183 2 5" xfId="2583"/>
    <cellStyle name="Input 183 3" xfId="2584"/>
    <cellStyle name="Input 183 4" xfId="2585"/>
    <cellStyle name="Input 184" xfId="2586"/>
    <cellStyle name="Input 184 2" xfId="2587"/>
    <cellStyle name="Input 184 2 2" xfId="2588"/>
    <cellStyle name="Input 184 2 3" xfId="2589"/>
    <cellStyle name="Input 184 2 4" xfId="2590"/>
    <cellStyle name="Input 184 2 5" xfId="2591"/>
    <cellStyle name="Input 184 3" xfId="2592"/>
    <cellStyle name="Input 184 4" xfId="2593"/>
    <cellStyle name="Input 185" xfId="2594"/>
    <cellStyle name="Input 185 2" xfId="2595"/>
    <cellStyle name="Input 185 2 2" xfId="2596"/>
    <cellStyle name="Input 185 2 3" xfId="2597"/>
    <cellStyle name="Input 185 2 4" xfId="2598"/>
    <cellStyle name="Input 185 2 5" xfId="2599"/>
    <cellStyle name="Input 185 3" xfId="2600"/>
    <cellStyle name="Input 185 4" xfId="2601"/>
    <cellStyle name="Input 186" xfId="2602"/>
    <cellStyle name="Input 186 2" xfId="2603"/>
    <cellStyle name="Input 186 2 2" xfId="2604"/>
    <cellStyle name="Input 186 2 3" xfId="2605"/>
    <cellStyle name="Input 186 2 4" xfId="2606"/>
    <cellStyle name="Input 186 2 5" xfId="2607"/>
    <cellStyle name="Input 186 3" xfId="2608"/>
    <cellStyle name="Input 186 4" xfId="2609"/>
    <cellStyle name="Input 187" xfId="2610"/>
    <cellStyle name="Input 187 2" xfId="2611"/>
    <cellStyle name="Input 187 2 2" xfId="2612"/>
    <cellStyle name="Input 187 2 3" xfId="2613"/>
    <cellStyle name="Input 187 2 4" xfId="2614"/>
    <cellStyle name="Input 187 2 5" xfId="2615"/>
    <cellStyle name="Input 187 3" xfId="2616"/>
    <cellStyle name="Input 187 4" xfId="2617"/>
    <cellStyle name="Input 188" xfId="2618"/>
    <cellStyle name="Input 188 2" xfId="2619"/>
    <cellStyle name="Input 188 2 2" xfId="2620"/>
    <cellStyle name="Input 188 2 3" xfId="2621"/>
    <cellStyle name="Input 188 2 4" xfId="2622"/>
    <cellStyle name="Input 188 2 5" xfId="2623"/>
    <cellStyle name="Input 188 3" xfId="2624"/>
    <cellStyle name="Input 188 4" xfId="2625"/>
    <cellStyle name="Input 189" xfId="2626"/>
    <cellStyle name="Input 189 2" xfId="2627"/>
    <cellStyle name="Input 189 2 2" xfId="2628"/>
    <cellStyle name="Input 189 2 3" xfId="2629"/>
    <cellStyle name="Input 189 2 4" xfId="2630"/>
    <cellStyle name="Input 189 2 5" xfId="2631"/>
    <cellStyle name="Input 189 3" xfId="2632"/>
    <cellStyle name="Input 189 4" xfId="2633"/>
    <cellStyle name="Input 19" xfId="2634"/>
    <cellStyle name="Input 19 2" xfId="2635"/>
    <cellStyle name="Input 19 2 2" xfId="2636"/>
    <cellStyle name="Input 19 2 3" xfId="2637"/>
    <cellStyle name="Input 19 2 4" xfId="2638"/>
    <cellStyle name="Input 19 2 5" xfId="2639"/>
    <cellStyle name="Input 19 3" xfId="2640"/>
    <cellStyle name="Input 19 4" xfId="2641"/>
    <cellStyle name="Input 190" xfId="2642"/>
    <cellStyle name="Input 190 2" xfId="2643"/>
    <cellStyle name="Input 190 2 2" xfId="2644"/>
    <cellStyle name="Input 190 2 3" xfId="2645"/>
    <cellStyle name="Input 190 2 4" xfId="2646"/>
    <cellStyle name="Input 190 2 5" xfId="2647"/>
    <cellStyle name="Input 190 3" xfId="2648"/>
    <cellStyle name="Input 190 4" xfId="2649"/>
    <cellStyle name="Input 191" xfId="2650"/>
    <cellStyle name="Input 191 2" xfId="2651"/>
    <cellStyle name="Input 191 2 2" xfId="2652"/>
    <cellStyle name="Input 191 2 3" xfId="2653"/>
    <cellStyle name="Input 191 2 4" xfId="2654"/>
    <cellStyle name="Input 191 2 5" xfId="2655"/>
    <cellStyle name="Input 191 3" xfId="2656"/>
    <cellStyle name="Input 191 4" xfId="2657"/>
    <cellStyle name="Input 192" xfId="2658"/>
    <cellStyle name="Input 192 2" xfId="2659"/>
    <cellStyle name="Input 192 2 2" xfId="2660"/>
    <cellStyle name="Input 192 2 3" xfId="2661"/>
    <cellStyle name="Input 192 2 4" xfId="2662"/>
    <cellStyle name="Input 192 2 5" xfId="2663"/>
    <cellStyle name="Input 192 3" xfId="2664"/>
    <cellStyle name="Input 192 4" xfId="2665"/>
    <cellStyle name="Input 193" xfId="2666"/>
    <cellStyle name="Input 193 2" xfId="2667"/>
    <cellStyle name="Input 193 2 2" xfId="2668"/>
    <cellStyle name="Input 193 2 3" xfId="2669"/>
    <cellStyle name="Input 193 2 4" xfId="2670"/>
    <cellStyle name="Input 193 2 5" xfId="2671"/>
    <cellStyle name="Input 193 3" xfId="2672"/>
    <cellStyle name="Input 193 4" xfId="2673"/>
    <cellStyle name="Input 194" xfId="2674"/>
    <cellStyle name="Input 194 2" xfId="2675"/>
    <cellStyle name="Input 194 2 2" xfId="2676"/>
    <cellStyle name="Input 194 2 3" xfId="2677"/>
    <cellStyle name="Input 194 2 4" xfId="2678"/>
    <cellStyle name="Input 194 2 5" xfId="2679"/>
    <cellStyle name="Input 194 3" xfId="2680"/>
    <cellStyle name="Input 194 4" xfId="2681"/>
    <cellStyle name="Input 195" xfId="2682"/>
    <cellStyle name="Input 195 2" xfId="2683"/>
    <cellStyle name="Input 195 2 2" xfId="2684"/>
    <cellStyle name="Input 195 2 3" xfId="2685"/>
    <cellStyle name="Input 195 2 4" xfId="2686"/>
    <cellStyle name="Input 195 2 5" xfId="2687"/>
    <cellStyle name="Input 195 3" xfId="2688"/>
    <cellStyle name="Input 195 4" xfId="2689"/>
    <cellStyle name="Input 196" xfId="2690"/>
    <cellStyle name="Input 196 2" xfId="2691"/>
    <cellStyle name="Input 196 2 2" xfId="2692"/>
    <cellStyle name="Input 196 2 3" xfId="2693"/>
    <cellStyle name="Input 196 2 4" xfId="2694"/>
    <cellStyle name="Input 196 2 5" xfId="2695"/>
    <cellStyle name="Input 196 3" xfId="2696"/>
    <cellStyle name="Input 196 4" xfId="2697"/>
    <cellStyle name="Input 197" xfId="2698"/>
    <cellStyle name="Input 197 2" xfId="2699"/>
    <cellStyle name="Input 197 2 2" xfId="2700"/>
    <cellStyle name="Input 197 2 3" xfId="2701"/>
    <cellStyle name="Input 197 2 4" xfId="2702"/>
    <cellStyle name="Input 197 2 5" xfId="2703"/>
    <cellStyle name="Input 197 3" xfId="2704"/>
    <cellStyle name="Input 197 4" xfId="2705"/>
    <cellStyle name="Input 198" xfId="2706"/>
    <cellStyle name="Input 198 2" xfId="2707"/>
    <cellStyle name="Input 198 2 2" xfId="2708"/>
    <cellStyle name="Input 198 2 3" xfId="2709"/>
    <cellStyle name="Input 198 2 4" xfId="2710"/>
    <cellStyle name="Input 198 2 5" xfId="2711"/>
    <cellStyle name="Input 198 3" xfId="2712"/>
    <cellStyle name="Input 198 4" xfId="2713"/>
    <cellStyle name="Input 199" xfId="2714"/>
    <cellStyle name="Input 199 2" xfId="2715"/>
    <cellStyle name="Input 199 2 2" xfId="2716"/>
    <cellStyle name="Input 199 2 3" xfId="2717"/>
    <cellStyle name="Input 199 2 4" xfId="2718"/>
    <cellStyle name="Input 199 2 5" xfId="2719"/>
    <cellStyle name="Input 199 3" xfId="2720"/>
    <cellStyle name="Input 199 4" xfId="2721"/>
    <cellStyle name="Input 2" xfId="2722"/>
    <cellStyle name="Input 2 2" xfId="2723"/>
    <cellStyle name="Input 2 2 2" xfId="2724"/>
    <cellStyle name="Input 2 2 2 2" xfId="2725"/>
    <cellStyle name="Input 2 2 2 2 2" xfId="2726"/>
    <cellStyle name="Input 2 2 2 3" xfId="2727"/>
    <cellStyle name="Input 2 2 3" xfId="2728"/>
    <cellStyle name="Input 2 2 3 2" xfId="2729"/>
    <cellStyle name="Input 2 2 3 2 2" xfId="2730"/>
    <cellStyle name="Input 2 2 3 3" xfId="2731"/>
    <cellStyle name="Input 2 2 4" xfId="2732"/>
    <cellStyle name="Input 2 2 4 2" xfId="2733"/>
    <cellStyle name="Input 2 2 5" xfId="2734"/>
    <cellStyle name="Input 2 3" xfId="2735"/>
    <cellStyle name="Input 2 3 2" xfId="2736"/>
    <cellStyle name="Input 2 3 2 2" xfId="2737"/>
    <cellStyle name="Input 2 3 2 2 2" xfId="2738"/>
    <cellStyle name="Input 2 3 2 3" xfId="2739"/>
    <cellStyle name="Input 2 3 3" xfId="2740"/>
    <cellStyle name="Input 2 3 3 2" xfId="2741"/>
    <cellStyle name="Input 2 3 3 2 2" xfId="2742"/>
    <cellStyle name="Input 2 3 3 3" xfId="2743"/>
    <cellStyle name="Input 2 3 4" xfId="2744"/>
    <cellStyle name="Input 2 3 4 2" xfId="2745"/>
    <cellStyle name="Input 2 3 5" xfId="2746"/>
    <cellStyle name="Input 2 4" xfId="2747"/>
    <cellStyle name="Input 2 4 2" xfId="2748"/>
    <cellStyle name="Input 2 4 2 2" xfId="2749"/>
    <cellStyle name="Input 2 4 2 2 2" xfId="2750"/>
    <cellStyle name="Input 2 4 2 3" xfId="2751"/>
    <cellStyle name="Input 2 4 3" xfId="2752"/>
    <cellStyle name="Input 2 4 3 2" xfId="2753"/>
    <cellStyle name="Input 2 4 3 2 2" xfId="2754"/>
    <cellStyle name="Input 2 4 3 3" xfId="2755"/>
    <cellStyle name="Input 2 4 4" xfId="2756"/>
    <cellStyle name="Input 2 4 4 2" xfId="2757"/>
    <cellStyle name="Input 2 4 5" xfId="2758"/>
    <cellStyle name="Input 2 5" xfId="2759"/>
    <cellStyle name="Input 2 5 2" xfId="2760"/>
    <cellStyle name="Input 2 5 2 2" xfId="2761"/>
    <cellStyle name="Input 2 5 2 2 2" xfId="2762"/>
    <cellStyle name="Input 2 5 2 3" xfId="2763"/>
    <cellStyle name="Input 2 5 3" xfId="2764"/>
    <cellStyle name="Input 2 5 3 2" xfId="2765"/>
    <cellStyle name="Input 2 5 3 2 2" xfId="2766"/>
    <cellStyle name="Input 2 5 3 3" xfId="2767"/>
    <cellStyle name="Input 2 5 4" xfId="2768"/>
    <cellStyle name="Input 2 5 4 2" xfId="2769"/>
    <cellStyle name="Input 2 5 5" xfId="2770"/>
    <cellStyle name="Input 2 6" xfId="2771"/>
    <cellStyle name="Input 2 6 2" xfId="2772"/>
    <cellStyle name="Input 2 7" xfId="2773"/>
    <cellStyle name="Input 20" xfId="2774"/>
    <cellStyle name="Input 20 2" xfId="2775"/>
    <cellStyle name="Input 20 2 2" xfId="2776"/>
    <cellStyle name="Input 20 2 3" xfId="2777"/>
    <cellStyle name="Input 20 2 4" xfId="2778"/>
    <cellStyle name="Input 20 2 5" xfId="2779"/>
    <cellStyle name="Input 20 3" xfId="2780"/>
    <cellStyle name="Input 20 4" xfId="2781"/>
    <cellStyle name="Input 200" xfId="2782"/>
    <cellStyle name="Input 200 2" xfId="2783"/>
    <cellStyle name="Input 200 2 2" xfId="2784"/>
    <cellStyle name="Input 200 2 3" xfId="2785"/>
    <cellStyle name="Input 200 2 4" xfId="2786"/>
    <cellStyle name="Input 200 2 5" xfId="2787"/>
    <cellStyle name="Input 200 3" xfId="2788"/>
    <cellStyle name="Input 200 4" xfId="2789"/>
    <cellStyle name="Input 201" xfId="2790"/>
    <cellStyle name="Input 202" xfId="2791"/>
    <cellStyle name="Input 203" xfId="2792"/>
    <cellStyle name="Input 204" xfId="2793"/>
    <cellStyle name="Input 205" xfId="2794"/>
    <cellStyle name="Input 205 2" xfId="2795"/>
    <cellStyle name="Input 205 2 2" xfId="2796"/>
    <cellStyle name="Input 205 2 3" xfId="2797"/>
    <cellStyle name="Input 205 2 4" xfId="2798"/>
    <cellStyle name="Input 205 2 5" xfId="2799"/>
    <cellStyle name="Input 205 3" xfId="2800"/>
    <cellStyle name="Input 205 4" xfId="2801"/>
    <cellStyle name="Input 206" xfId="2802"/>
    <cellStyle name="Input 206 2" xfId="2803"/>
    <cellStyle name="Input 206 2 2" xfId="2804"/>
    <cellStyle name="Input 206 2 3" xfId="2805"/>
    <cellStyle name="Input 206 2 4" xfId="2806"/>
    <cellStyle name="Input 206 2 5" xfId="2807"/>
    <cellStyle name="Input 206 3" xfId="2808"/>
    <cellStyle name="Input 206 4" xfId="2809"/>
    <cellStyle name="Input 207" xfId="2810"/>
    <cellStyle name="Input 207 2" xfId="2811"/>
    <cellStyle name="Input 207 2 2" xfId="2812"/>
    <cellStyle name="Input 207 2 3" xfId="2813"/>
    <cellStyle name="Input 207 2 4" xfId="2814"/>
    <cellStyle name="Input 207 2 5" xfId="2815"/>
    <cellStyle name="Input 207 3" xfId="2816"/>
    <cellStyle name="Input 207 4" xfId="2817"/>
    <cellStyle name="Input 208" xfId="2818"/>
    <cellStyle name="Input 208 2" xfId="2819"/>
    <cellStyle name="Input 208 2 2" xfId="2820"/>
    <cellStyle name="Input 208 2 3" xfId="2821"/>
    <cellStyle name="Input 208 2 4" xfId="2822"/>
    <cellStyle name="Input 208 2 5" xfId="2823"/>
    <cellStyle name="Input 208 3" xfId="2824"/>
    <cellStyle name="Input 208 4" xfId="2825"/>
    <cellStyle name="Input 209" xfId="2826"/>
    <cellStyle name="Input 209 2" xfId="2827"/>
    <cellStyle name="Input 209 2 2" xfId="2828"/>
    <cellStyle name="Input 209 2 3" xfId="2829"/>
    <cellStyle name="Input 209 2 4" xfId="2830"/>
    <cellStyle name="Input 209 2 5" xfId="2831"/>
    <cellStyle name="Input 209 3" xfId="2832"/>
    <cellStyle name="Input 209 4" xfId="2833"/>
    <cellStyle name="Input 21" xfId="2834"/>
    <cellStyle name="Input 21 2" xfId="2835"/>
    <cellStyle name="Input 21 2 2" xfId="2836"/>
    <cellStyle name="Input 21 2 3" xfId="2837"/>
    <cellStyle name="Input 21 2 4" xfId="2838"/>
    <cellStyle name="Input 21 2 5" xfId="2839"/>
    <cellStyle name="Input 21 3" xfId="2840"/>
    <cellStyle name="Input 21 4" xfId="2841"/>
    <cellStyle name="Input 210" xfId="2842"/>
    <cellStyle name="Input 210 2" xfId="2843"/>
    <cellStyle name="Input 210 2 2" xfId="2844"/>
    <cellStyle name="Input 210 2 3" xfId="2845"/>
    <cellStyle name="Input 210 2 4" xfId="2846"/>
    <cellStyle name="Input 210 2 5" xfId="2847"/>
    <cellStyle name="Input 210 3" xfId="2848"/>
    <cellStyle name="Input 210 4" xfId="2849"/>
    <cellStyle name="Input 211" xfId="2850"/>
    <cellStyle name="Input 211 2" xfId="2851"/>
    <cellStyle name="Input 211 2 2" xfId="2852"/>
    <cellStyle name="Input 211 2 3" xfId="2853"/>
    <cellStyle name="Input 211 2 4" xfId="2854"/>
    <cellStyle name="Input 211 2 5" xfId="2855"/>
    <cellStyle name="Input 211 3" xfId="2856"/>
    <cellStyle name="Input 211 4" xfId="2857"/>
    <cellStyle name="Input 212" xfId="2858"/>
    <cellStyle name="Input 212 2" xfId="2859"/>
    <cellStyle name="Input 212 2 2" xfId="2860"/>
    <cellStyle name="Input 212 2 3" xfId="2861"/>
    <cellStyle name="Input 212 2 4" xfId="2862"/>
    <cellStyle name="Input 212 2 5" xfId="2863"/>
    <cellStyle name="Input 212 3" xfId="2864"/>
    <cellStyle name="Input 212 4" xfId="2865"/>
    <cellStyle name="Input 213" xfId="2866"/>
    <cellStyle name="Input 213 2" xfId="2867"/>
    <cellStyle name="Input 213 2 2" xfId="2868"/>
    <cellStyle name="Input 213 2 3" xfId="2869"/>
    <cellStyle name="Input 213 2 4" xfId="2870"/>
    <cellStyle name="Input 213 2 5" xfId="2871"/>
    <cellStyle name="Input 213 3" xfId="2872"/>
    <cellStyle name="Input 213 4" xfId="2873"/>
    <cellStyle name="Input 214" xfId="2874"/>
    <cellStyle name="Input 214 2" xfId="2875"/>
    <cellStyle name="Input 214 2 2" xfId="2876"/>
    <cellStyle name="Input 214 2 3" xfId="2877"/>
    <cellStyle name="Input 214 2 4" xfId="2878"/>
    <cellStyle name="Input 214 2 5" xfId="2879"/>
    <cellStyle name="Input 214 3" xfId="2880"/>
    <cellStyle name="Input 214 4" xfId="2881"/>
    <cellStyle name="Input 215" xfId="2882"/>
    <cellStyle name="Input 215 2" xfId="2883"/>
    <cellStyle name="Input 215 2 2" xfId="2884"/>
    <cellStyle name="Input 215 2 3" xfId="2885"/>
    <cellStyle name="Input 215 2 4" xfId="2886"/>
    <cellStyle name="Input 215 2 5" xfId="2887"/>
    <cellStyle name="Input 215 3" xfId="2888"/>
    <cellStyle name="Input 215 4" xfId="2889"/>
    <cellStyle name="Input 216" xfId="2890"/>
    <cellStyle name="Input 216 2" xfId="2891"/>
    <cellStyle name="Input 216 2 2" xfId="2892"/>
    <cellStyle name="Input 216 2 3" xfId="2893"/>
    <cellStyle name="Input 216 2 4" xfId="2894"/>
    <cellStyle name="Input 216 2 5" xfId="2895"/>
    <cellStyle name="Input 216 3" xfId="2896"/>
    <cellStyle name="Input 216 4" xfId="2897"/>
    <cellStyle name="Input 217" xfId="2898"/>
    <cellStyle name="Input 217 2" xfId="2899"/>
    <cellStyle name="Input 217 2 2" xfId="2900"/>
    <cellStyle name="Input 217 2 3" xfId="2901"/>
    <cellStyle name="Input 217 2 4" xfId="2902"/>
    <cellStyle name="Input 217 2 5" xfId="2903"/>
    <cellStyle name="Input 217 3" xfId="2904"/>
    <cellStyle name="Input 217 4" xfId="2905"/>
    <cellStyle name="Input 218" xfId="2906"/>
    <cellStyle name="Input 218 2" xfId="2907"/>
    <cellStyle name="Input 218 2 2" xfId="2908"/>
    <cellStyle name="Input 218 2 3" xfId="2909"/>
    <cellStyle name="Input 218 2 4" xfId="2910"/>
    <cellStyle name="Input 218 2 5" xfId="2911"/>
    <cellStyle name="Input 218 3" xfId="2912"/>
    <cellStyle name="Input 218 4" xfId="2913"/>
    <cellStyle name="Input 219" xfId="2914"/>
    <cellStyle name="Input 219 2" xfId="2915"/>
    <cellStyle name="Input 219 2 2" xfId="2916"/>
    <cellStyle name="Input 219 2 3" xfId="2917"/>
    <cellStyle name="Input 219 2 4" xfId="2918"/>
    <cellStyle name="Input 219 2 5" xfId="2919"/>
    <cellStyle name="Input 219 3" xfId="2920"/>
    <cellStyle name="Input 219 4" xfId="2921"/>
    <cellStyle name="Input 22" xfId="2922"/>
    <cellStyle name="Input 22 2" xfId="2923"/>
    <cellStyle name="Input 22 2 2" xfId="2924"/>
    <cellStyle name="Input 22 2 3" xfId="2925"/>
    <cellStyle name="Input 22 2 4" xfId="2926"/>
    <cellStyle name="Input 22 2 5" xfId="2927"/>
    <cellStyle name="Input 22 3" xfId="2928"/>
    <cellStyle name="Input 22 4" xfId="2929"/>
    <cellStyle name="Input 220" xfId="2930"/>
    <cellStyle name="Input 220 2" xfId="2931"/>
    <cellStyle name="Input 220 2 2" xfId="2932"/>
    <cellStyle name="Input 220 2 3" xfId="2933"/>
    <cellStyle name="Input 220 2 4" xfId="2934"/>
    <cellStyle name="Input 220 2 5" xfId="2935"/>
    <cellStyle name="Input 220 3" xfId="2936"/>
    <cellStyle name="Input 220 4" xfId="2937"/>
    <cellStyle name="Input 221" xfId="2938"/>
    <cellStyle name="Input 222" xfId="2939"/>
    <cellStyle name="Input 223" xfId="2940"/>
    <cellStyle name="Input 223 2" xfId="2941"/>
    <cellStyle name="Input 223 2 2" xfId="2942"/>
    <cellStyle name="Input 223 2 3" xfId="2943"/>
    <cellStyle name="Input 223 2 4" xfId="2944"/>
    <cellStyle name="Input 223 2 5" xfId="2945"/>
    <cellStyle name="Input 223 3" xfId="2946"/>
    <cellStyle name="Input 223 4" xfId="2947"/>
    <cellStyle name="Input 224" xfId="2948"/>
    <cellStyle name="Input 224 2" xfId="2949"/>
    <cellStyle name="Input 224 2 2" xfId="2950"/>
    <cellStyle name="Input 224 2 3" xfId="2951"/>
    <cellStyle name="Input 224 2 4" xfId="2952"/>
    <cellStyle name="Input 224 2 5" xfId="2953"/>
    <cellStyle name="Input 224 3" xfId="2954"/>
    <cellStyle name="Input 224 4" xfId="2955"/>
    <cellStyle name="Input 225" xfId="2956"/>
    <cellStyle name="Input 225 2" xfId="2957"/>
    <cellStyle name="Input 225 2 2" xfId="2958"/>
    <cellStyle name="Input 225 2 3" xfId="2959"/>
    <cellStyle name="Input 225 2 4" xfId="2960"/>
    <cellStyle name="Input 225 2 5" xfId="2961"/>
    <cellStyle name="Input 225 3" xfId="2962"/>
    <cellStyle name="Input 225 4" xfId="2963"/>
    <cellStyle name="Input 226" xfId="2964"/>
    <cellStyle name="Input 226 2" xfId="2965"/>
    <cellStyle name="Input 226 2 2" xfId="2966"/>
    <cellStyle name="Input 226 3" xfId="2967"/>
    <cellStyle name="Input 226 3 2" xfId="2968"/>
    <cellStyle name="Input 226 4" xfId="2969"/>
    <cellStyle name="Input 226 4 2" xfId="2970"/>
    <cellStyle name="Input 226 5" xfId="2971"/>
    <cellStyle name="Input 226 5 2" xfId="2972"/>
    <cellStyle name="Input 226 6" xfId="2973"/>
    <cellStyle name="Input 227" xfId="2974"/>
    <cellStyle name="Input 227 2" xfId="2975"/>
    <cellStyle name="Input 227 2 2" xfId="2976"/>
    <cellStyle name="Input 227 3" xfId="2977"/>
    <cellStyle name="Input 227 3 2" xfId="2978"/>
    <cellStyle name="Input 227 4" xfId="2979"/>
    <cellStyle name="Input 227 4 2" xfId="2980"/>
    <cellStyle name="Input 227 5" xfId="2981"/>
    <cellStyle name="Input 227 5 2" xfId="2982"/>
    <cellStyle name="Input 227 6" xfId="2983"/>
    <cellStyle name="Input 228" xfId="2984"/>
    <cellStyle name="Input 228 2" xfId="2985"/>
    <cellStyle name="Input 229" xfId="2986"/>
    <cellStyle name="Input 229 2" xfId="2987"/>
    <cellStyle name="Input 23" xfId="2988"/>
    <cellStyle name="Input 23 2" xfId="2989"/>
    <cellStyle name="Input 23 2 2" xfId="2990"/>
    <cellStyle name="Input 23 2 3" xfId="2991"/>
    <cellStyle name="Input 23 2 4" xfId="2992"/>
    <cellStyle name="Input 23 2 5" xfId="2993"/>
    <cellStyle name="Input 23 3" xfId="2994"/>
    <cellStyle name="Input 23 4" xfId="2995"/>
    <cellStyle name="Input 230" xfId="2996"/>
    <cellStyle name="Input 230 2" xfId="2997"/>
    <cellStyle name="Input 231" xfId="2998"/>
    <cellStyle name="Input 231 2" xfId="2999"/>
    <cellStyle name="Input 232" xfId="3000"/>
    <cellStyle name="Input 233" xfId="3001"/>
    <cellStyle name="Input 234" xfId="3002"/>
    <cellStyle name="Input 235" xfId="3003"/>
    <cellStyle name="Input 236" xfId="3004"/>
    <cellStyle name="Input 237" xfId="3005"/>
    <cellStyle name="Input 238" xfId="3006"/>
    <cellStyle name="Input 239" xfId="3007"/>
    <cellStyle name="Input 24" xfId="3008"/>
    <cellStyle name="Input 24 2" xfId="3009"/>
    <cellStyle name="Input 24 2 2" xfId="3010"/>
    <cellStyle name="Input 24 2 3" xfId="3011"/>
    <cellStyle name="Input 24 2 4" xfId="3012"/>
    <cellStyle name="Input 24 2 5" xfId="3013"/>
    <cellStyle name="Input 24 3" xfId="3014"/>
    <cellStyle name="Input 24 4" xfId="3015"/>
    <cellStyle name="Input 25" xfId="3016"/>
    <cellStyle name="Input 25 2" xfId="3017"/>
    <cellStyle name="Input 25 2 2" xfId="3018"/>
    <cellStyle name="Input 25 2 3" xfId="3019"/>
    <cellStyle name="Input 25 2 4" xfId="3020"/>
    <cellStyle name="Input 25 2 5" xfId="3021"/>
    <cellStyle name="Input 25 3" xfId="3022"/>
    <cellStyle name="Input 25 4" xfId="3023"/>
    <cellStyle name="Input 26" xfId="3024"/>
    <cellStyle name="Input 26 2" xfId="3025"/>
    <cellStyle name="Input 26 2 2" xfId="3026"/>
    <cellStyle name="Input 26 2 3" xfId="3027"/>
    <cellStyle name="Input 26 2 4" xfId="3028"/>
    <cellStyle name="Input 26 2 5" xfId="3029"/>
    <cellStyle name="Input 26 3" xfId="3030"/>
    <cellStyle name="Input 26 4" xfId="3031"/>
    <cellStyle name="Input 27" xfId="3032"/>
    <cellStyle name="Input 27 2" xfId="3033"/>
    <cellStyle name="Input 27 2 2" xfId="3034"/>
    <cellStyle name="Input 27 2 3" xfId="3035"/>
    <cellStyle name="Input 27 2 4" xfId="3036"/>
    <cellStyle name="Input 27 2 5" xfId="3037"/>
    <cellStyle name="Input 27 3" xfId="3038"/>
    <cellStyle name="Input 27 4" xfId="3039"/>
    <cellStyle name="Input 28" xfId="3040"/>
    <cellStyle name="Input 28 2" xfId="3041"/>
    <cellStyle name="Input 28 2 2" xfId="3042"/>
    <cellStyle name="Input 28 2 3" xfId="3043"/>
    <cellStyle name="Input 28 2 4" xfId="3044"/>
    <cellStyle name="Input 28 2 5" xfId="3045"/>
    <cellStyle name="Input 28 3" xfId="3046"/>
    <cellStyle name="Input 28 4" xfId="3047"/>
    <cellStyle name="Input 29" xfId="3048"/>
    <cellStyle name="Input 29 2" xfId="3049"/>
    <cellStyle name="Input 29 2 2" xfId="3050"/>
    <cellStyle name="Input 29 2 3" xfId="3051"/>
    <cellStyle name="Input 29 2 4" xfId="3052"/>
    <cellStyle name="Input 29 2 5" xfId="3053"/>
    <cellStyle name="Input 29 3" xfId="3054"/>
    <cellStyle name="Input 29 4" xfId="3055"/>
    <cellStyle name="Input 3" xfId="3056"/>
    <cellStyle name="Input 3 2" xfId="3057"/>
    <cellStyle name="Input 3 2 2" xfId="3058"/>
    <cellStyle name="Input 3 2 3" xfId="3059"/>
    <cellStyle name="Input 3 2 4" xfId="3060"/>
    <cellStyle name="Input 3 2 5" xfId="3061"/>
    <cellStyle name="Input 3 3" xfId="3062"/>
    <cellStyle name="Input 3 4" xfId="3063"/>
    <cellStyle name="Input 30" xfId="3064"/>
    <cellStyle name="Input 30 2" xfId="3065"/>
    <cellStyle name="Input 30 2 2" xfId="3066"/>
    <cellStyle name="Input 30 2 3" xfId="3067"/>
    <cellStyle name="Input 30 2 4" xfId="3068"/>
    <cellStyle name="Input 30 2 5" xfId="3069"/>
    <cellStyle name="Input 30 3" xfId="3070"/>
    <cellStyle name="Input 30 4" xfId="3071"/>
    <cellStyle name="Input 31" xfId="3072"/>
    <cellStyle name="Input 31 2" xfId="3073"/>
    <cellStyle name="Input 31 2 2" xfId="3074"/>
    <cellStyle name="Input 31 2 3" xfId="3075"/>
    <cellStyle name="Input 31 2 4" xfId="3076"/>
    <cellStyle name="Input 31 2 5" xfId="3077"/>
    <cellStyle name="Input 31 3" xfId="3078"/>
    <cellStyle name="Input 31 4" xfId="3079"/>
    <cellStyle name="Input 32" xfId="3080"/>
    <cellStyle name="Input 32 2" xfId="3081"/>
    <cellStyle name="Input 32 2 2" xfId="3082"/>
    <cellStyle name="Input 32 2 3" xfId="3083"/>
    <cellStyle name="Input 32 2 4" xfId="3084"/>
    <cellStyle name="Input 32 2 5" xfId="3085"/>
    <cellStyle name="Input 32 3" xfId="3086"/>
    <cellStyle name="Input 32 4" xfId="3087"/>
    <cellStyle name="Input 33" xfId="3088"/>
    <cellStyle name="Input 33 2" xfId="3089"/>
    <cellStyle name="Input 33 2 2" xfId="3090"/>
    <cellStyle name="Input 33 2 3" xfId="3091"/>
    <cellStyle name="Input 33 2 4" xfId="3092"/>
    <cellStyle name="Input 33 2 5" xfId="3093"/>
    <cellStyle name="Input 33 3" xfId="3094"/>
    <cellStyle name="Input 33 4" xfId="3095"/>
    <cellStyle name="Input 34" xfId="3096"/>
    <cellStyle name="Input 34 2" xfId="3097"/>
    <cellStyle name="Input 34 2 2" xfId="3098"/>
    <cellStyle name="Input 34 2 3" xfId="3099"/>
    <cellStyle name="Input 34 2 4" xfId="3100"/>
    <cellStyle name="Input 34 2 5" xfId="3101"/>
    <cellStyle name="Input 34 3" xfId="3102"/>
    <cellStyle name="Input 34 4" xfId="3103"/>
    <cellStyle name="Input 35" xfId="3104"/>
    <cellStyle name="Input 35 2" xfId="3105"/>
    <cellStyle name="Input 35 2 2" xfId="3106"/>
    <cellStyle name="Input 35 2 3" xfId="3107"/>
    <cellStyle name="Input 35 2 4" xfId="3108"/>
    <cellStyle name="Input 35 2 5" xfId="3109"/>
    <cellStyle name="Input 35 3" xfId="3110"/>
    <cellStyle name="Input 35 4" xfId="3111"/>
    <cellStyle name="Input 36" xfId="3112"/>
    <cellStyle name="Input 36 2" xfId="3113"/>
    <cellStyle name="Input 36 2 2" xfId="3114"/>
    <cellStyle name="Input 36 2 3" xfId="3115"/>
    <cellStyle name="Input 36 2 4" xfId="3116"/>
    <cellStyle name="Input 36 2 5" xfId="3117"/>
    <cellStyle name="Input 36 3" xfId="3118"/>
    <cellStyle name="Input 36 4" xfId="3119"/>
    <cellStyle name="Input 37" xfId="3120"/>
    <cellStyle name="Input 37 2" xfId="3121"/>
    <cellStyle name="Input 37 2 2" xfId="3122"/>
    <cellStyle name="Input 37 2 3" xfId="3123"/>
    <cellStyle name="Input 37 2 4" xfId="3124"/>
    <cellStyle name="Input 37 2 5" xfId="3125"/>
    <cellStyle name="Input 37 3" xfId="3126"/>
    <cellStyle name="Input 37 4" xfId="3127"/>
    <cellStyle name="Input 38" xfId="3128"/>
    <cellStyle name="Input 38 2" xfId="3129"/>
    <cellStyle name="Input 38 2 2" xfId="3130"/>
    <cellStyle name="Input 38 2 3" xfId="3131"/>
    <cellStyle name="Input 38 2 4" xfId="3132"/>
    <cellStyle name="Input 38 2 5" xfId="3133"/>
    <cellStyle name="Input 38 3" xfId="3134"/>
    <cellStyle name="Input 38 4" xfId="3135"/>
    <cellStyle name="Input 39" xfId="3136"/>
    <cellStyle name="Input 39 2" xfId="3137"/>
    <cellStyle name="Input 39 2 2" xfId="3138"/>
    <cellStyle name="Input 39 2 3" xfId="3139"/>
    <cellStyle name="Input 39 2 4" xfId="3140"/>
    <cellStyle name="Input 39 2 5" xfId="3141"/>
    <cellStyle name="Input 39 3" xfId="3142"/>
    <cellStyle name="Input 39 4" xfId="3143"/>
    <cellStyle name="Input 4" xfId="3144"/>
    <cellStyle name="Input 4 2" xfId="3145"/>
    <cellStyle name="Input 4 2 2" xfId="3146"/>
    <cellStyle name="Input 4 2 3" xfId="3147"/>
    <cellStyle name="Input 4 2 4" xfId="3148"/>
    <cellStyle name="Input 4 2 5" xfId="3149"/>
    <cellStyle name="Input 4 3" xfId="3150"/>
    <cellStyle name="Input 4 4" xfId="3151"/>
    <cellStyle name="Input 40" xfId="3152"/>
    <cellStyle name="Input 40 2" xfId="3153"/>
    <cellStyle name="Input 40 2 2" xfId="3154"/>
    <cellStyle name="Input 40 2 3" xfId="3155"/>
    <cellStyle name="Input 40 2 4" xfId="3156"/>
    <cellStyle name="Input 40 2 5" xfId="3157"/>
    <cellStyle name="Input 40 3" xfId="3158"/>
    <cellStyle name="Input 40 4" xfId="3159"/>
    <cellStyle name="Input 41" xfId="3160"/>
    <cellStyle name="Input 42" xfId="3161"/>
    <cellStyle name="Input 43" xfId="3162"/>
    <cellStyle name="Input 43 2" xfId="3163"/>
    <cellStyle name="Input 43 2 2" xfId="3164"/>
    <cellStyle name="Input 43 2 3" xfId="3165"/>
    <cellStyle name="Input 43 2 4" xfId="3166"/>
    <cellStyle name="Input 43 2 5" xfId="3167"/>
    <cellStyle name="Input 43 3" xfId="3168"/>
    <cellStyle name="Input 43 4" xfId="3169"/>
    <cellStyle name="Input 44" xfId="3170"/>
    <cellStyle name="Input 44 2" xfId="3171"/>
    <cellStyle name="Input 44 2 2" xfId="3172"/>
    <cellStyle name="Input 44 2 3" xfId="3173"/>
    <cellStyle name="Input 44 2 4" xfId="3174"/>
    <cellStyle name="Input 44 2 5" xfId="3175"/>
    <cellStyle name="Input 44 3" xfId="3176"/>
    <cellStyle name="Input 44 4" xfId="3177"/>
    <cellStyle name="Input 45" xfId="3178"/>
    <cellStyle name="Input 45 2" xfId="3179"/>
    <cellStyle name="Input 45 2 2" xfId="3180"/>
    <cellStyle name="Input 45 2 3" xfId="3181"/>
    <cellStyle name="Input 45 2 4" xfId="3182"/>
    <cellStyle name="Input 45 2 5" xfId="3183"/>
    <cellStyle name="Input 45 3" xfId="3184"/>
    <cellStyle name="Input 45 4" xfId="3185"/>
    <cellStyle name="Input 46" xfId="3186"/>
    <cellStyle name="Input 46 2" xfId="3187"/>
    <cellStyle name="Input 46 2 2" xfId="3188"/>
    <cellStyle name="Input 46 2 3" xfId="3189"/>
    <cellStyle name="Input 46 2 4" xfId="3190"/>
    <cellStyle name="Input 46 2 5" xfId="3191"/>
    <cellStyle name="Input 46 3" xfId="3192"/>
    <cellStyle name="Input 46 4" xfId="3193"/>
    <cellStyle name="Input 47" xfId="3194"/>
    <cellStyle name="Input 47 2" xfId="3195"/>
    <cellStyle name="Input 47 2 2" xfId="3196"/>
    <cellStyle name="Input 47 2 3" xfId="3197"/>
    <cellStyle name="Input 47 2 4" xfId="3198"/>
    <cellStyle name="Input 47 2 5" xfId="3199"/>
    <cellStyle name="Input 47 3" xfId="3200"/>
    <cellStyle name="Input 47 4" xfId="3201"/>
    <cellStyle name="Input 48" xfId="3202"/>
    <cellStyle name="Input 48 2" xfId="3203"/>
    <cellStyle name="Input 48 2 2" xfId="3204"/>
    <cellStyle name="Input 48 2 3" xfId="3205"/>
    <cellStyle name="Input 48 2 4" xfId="3206"/>
    <cellStyle name="Input 48 2 5" xfId="3207"/>
    <cellStyle name="Input 48 3" xfId="3208"/>
    <cellStyle name="Input 48 4" xfId="3209"/>
    <cellStyle name="Input 49" xfId="3210"/>
    <cellStyle name="Input 49 2" xfId="3211"/>
    <cellStyle name="Input 49 2 2" xfId="3212"/>
    <cellStyle name="Input 49 2 3" xfId="3213"/>
    <cellStyle name="Input 49 2 4" xfId="3214"/>
    <cellStyle name="Input 49 2 5" xfId="3215"/>
    <cellStyle name="Input 49 3" xfId="3216"/>
    <cellStyle name="Input 49 4" xfId="3217"/>
    <cellStyle name="Input 5" xfId="3218"/>
    <cellStyle name="Input 5 2" xfId="3219"/>
    <cellStyle name="Input 5 2 2" xfId="3220"/>
    <cellStyle name="Input 5 2 3" xfId="3221"/>
    <cellStyle name="Input 5 2 4" xfId="3222"/>
    <cellStyle name="Input 5 2 5" xfId="3223"/>
    <cellStyle name="Input 5 3" xfId="3224"/>
    <cellStyle name="Input 5 4" xfId="3225"/>
    <cellStyle name="Input 50" xfId="3226"/>
    <cellStyle name="Input 50 2" xfId="3227"/>
    <cellStyle name="Input 50 2 2" xfId="3228"/>
    <cellStyle name="Input 50 2 3" xfId="3229"/>
    <cellStyle name="Input 50 2 4" xfId="3230"/>
    <cellStyle name="Input 50 2 5" xfId="3231"/>
    <cellStyle name="Input 50 3" xfId="3232"/>
    <cellStyle name="Input 50 4" xfId="3233"/>
    <cellStyle name="Input 51" xfId="3234"/>
    <cellStyle name="Input 51 2" xfId="3235"/>
    <cellStyle name="Input 51 2 2" xfId="3236"/>
    <cellStyle name="Input 51 2 3" xfId="3237"/>
    <cellStyle name="Input 51 2 4" xfId="3238"/>
    <cellStyle name="Input 51 2 5" xfId="3239"/>
    <cellStyle name="Input 51 3" xfId="3240"/>
    <cellStyle name="Input 51 4" xfId="3241"/>
    <cellStyle name="Input 52" xfId="3242"/>
    <cellStyle name="Input 52 2" xfId="3243"/>
    <cellStyle name="Input 52 2 2" xfId="3244"/>
    <cellStyle name="Input 52 2 3" xfId="3245"/>
    <cellStyle name="Input 52 2 4" xfId="3246"/>
    <cellStyle name="Input 52 2 5" xfId="3247"/>
    <cellStyle name="Input 52 3" xfId="3248"/>
    <cellStyle name="Input 52 4" xfId="3249"/>
    <cellStyle name="Input 53" xfId="3250"/>
    <cellStyle name="Input 53 2" xfId="3251"/>
    <cellStyle name="Input 53 2 2" xfId="3252"/>
    <cellStyle name="Input 53 2 3" xfId="3253"/>
    <cellStyle name="Input 53 2 4" xfId="3254"/>
    <cellStyle name="Input 53 2 5" xfId="3255"/>
    <cellStyle name="Input 53 3" xfId="3256"/>
    <cellStyle name="Input 53 4" xfId="3257"/>
    <cellStyle name="Input 54" xfId="3258"/>
    <cellStyle name="Input 54 2" xfId="3259"/>
    <cellStyle name="Input 54 2 2" xfId="3260"/>
    <cellStyle name="Input 54 2 3" xfId="3261"/>
    <cellStyle name="Input 54 2 4" xfId="3262"/>
    <cellStyle name="Input 54 2 5" xfId="3263"/>
    <cellStyle name="Input 54 3" xfId="3264"/>
    <cellStyle name="Input 54 4" xfId="3265"/>
    <cellStyle name="Input 55" xfId="3266"/>
    <cellStyle name="Input 55 2" xfId="3267"/>
    <cellStyle name="Input 55 2 2" xfId="3268"/>
    <cellStyle name="Input 55 2 3" xfId="3269"/>
    <cellStyle name="Input 55 2 4" xfId="3270"/>
    <cellStyle name="Input 55 2 5" xfId="3271"/>
    <cellStyle name="Input 55 3" xfId="3272"/>
    <cellStyle name="Input 55 4" xfId="3273"/>
    <cellStyle name="Input 56" xfId="3274"/>
    <cellStyle name="Input 56 2" xfId="3275"/>
    <cellStyle name="Input 56 2 2" xfId="3276"/>
    <cellStyle name="Input 56 2 3" xfId="3277"/>
    <cellStyle name="Input 56 2 4" xfId="3278"/>
    <cellStyle name="Input 56 2 5" xfId="3279"/>
    <cellStyle name="Input 56 3" xfId="3280"/>
    <cellStyle name="Input 56 4" xfId="3281"/>
    <cellStyle name="Input 57" xfId="3282"/>
    <cellStyle name="Input 57 2" xfId="3283"/>
    <cellStyle name="Input 57 2 2" xfId="3284"/>
    <cellStyle name="Input 57 2 3" xfId="3285"/>
    <cellStyle name="Input 57 2 4" xfId="3286"/>
    <cellStyle name="Input 57 2 5" xfId="3287"/>
    <cellStyle name="Input 57 3" xfId="3288"/>
    <cellStyle name="Input 57 4" xfId="3289"/>
    <cellStyle name="Input 58" xfId="3290"/>
    <cellStyle name="Input 58 2" xfId="3291"/>
    <cellStyle name="Input 58 2 2" xfId="3292"/>
    <cellStyle name="Input 58 2 3" xfId="3293"/>
    <cellStyle name="Input 58 2 4" xfId="3294"/>
    <cellStyle name="Input 58 2 5" xfId="3295"/>
    <cellStyle name="Input 58 3" xfId="3296"/>
    <cellStyle name="Input 58 4" xfId="3297"/>
    <cellStyle name="Input 59" xfId="3298"/>
    <cellStyle name="Input 59 2" xfId="3299"/>
    <cellStyle name="Input 59 2 2" xfId="3300"/>
    <cellStyle name="Input 59 2 3" xfId="3301"/>
    <cellStyle name="Input 59 2 4" xfId="3302"/>
    <cellStyle name="Input 59 2 5" xfId="3303"/>
    <cellStyle name="Input 59 3" xfId="3304"/>
    <cellStyle name="Input 59 4" xfId="3305"/>
    <cellStyle name="Input 6" xfId="3306"/>
    <cellStyle name="Input 6 2" xfId="3307"/>
    <cellStyle name="Input 6 2 2" xfId="3308"/>
    <cellStyle name="Input 6 2 3" xfId="3309"/>
    <cellStyle name="Input 6 2 4" xfId="3310"/>
    <cellStyle name="Input 6 2 5" xfId="3311"/>
    <cellStyle name="Input 6 3" xfId="3312"/>
    <cellStyle name="Input 6 4" xfId="3313"/>
    <cellStyle name="Input 60" xfId="3314"/>
    <cellStyle name="Input 60 2" xfId="3315"/>
    <cellStyle name="Input 60 2 2" xfId="3316"/>
    <cellStyle name="Input 60 2 3" xfId="3317"/>
    <cellStyle name="Input 60 2 4" xfId="3318"/>
    <cellStyle name="Input 60 2 5" xfId="3319"/>
    <cellStyle name="Input 60 3" xfId="3320"/>
    <cellStyle name="Input 60 4" xfId="3321"/>
    <cellStyle name="Input 61" xfId="3322"/>
    <cellStyle name="Input 61 2" xfId="3323"/>
    <cellStyle name="Input 61 2 2" xfId="3324"/>
    <cellStyle name="Input 61 2 3" xfId="3325"/>
    <cellStyle name="Input 61 2 4" xfId="3326"/>
    <cellStyle name="Input 61 2 5" xfId="3327"/>
    <cellStyle name="Input 61 3" xfId="3328"/>
    <cellStyle name="Input 61 4" xfId="3329"/>
    <cellStyle name="Input 62" xfId="3330"/>
    <cellStyle name="Input 62 2" xfId="3331"/>
    <cellStyle name="Input 62 2 2" xfId="3332"/>
    <cellStyle name="Input 62 2 3" xfId="3333"/>
    <cellStyle name="Input 62 2 4" xfId="3334"/>
    <cellStyle name="Input 62 2 5" xfId="3335"/>
    <cellStyle name="Input 62 3" xfId="3336"/>
    <cellStyle name="Input 62 4" xfId="3337"/>
    <cellStyle name="Input 63" xfId="3338"/>
    <cellStyle name="Input 63 2" xfId="3339"/>
    <cellStyle name="Input 63 2 2" xfId="3340"/>
    <cellStyle name="Input 63 2 3" xfId="3341"/>
    <cellStyle name="Input 63 2 4" xfId="3342"/>
    <cellStyle name="Input 63 2 5" xfId="3343"/>
    <cellStyle name="Input 63 3" xfId="3344"/>
    <cellStyle name="Input 63 4" xfId="3345"/>
    <cellStyle name="Input 64" xfId="3346"/>
    <cellStyle name="Input 64 2" xfId="3347"/>
    <cellStyle name="Input 64 2 2" xfId="3348"/>
    <cellStyle name="Input 64 2 3" xfId="3349"/>
    <cellStyle name="Input 64 2 4" xfId="3350"/>
    <cellStyle name="Input 64 2 5" xfId="3351"/>
    <cellStyle name="Input 64 3" xfId="3352"/>
    <cellStyle name="Input 64 4" xfId="3353"/>
    <cellStyle name="Input 65" xfId="3354"/>
    <cellStyle name="Input 65 2" xfId="3355"/>
    <cellStyle name="Input 65 2 2" xfId="3356"/>
    <cellStyle name="Input 65 2 3" xfId="3357"/>
    <cellStyle name="Input 65 2 4" xfId="3358"/>
    <cellStyle name="Input 65 2 5" xfId="3359"/>
    <cellStyle name="Input 65 3" xfId="3360"/>
    <cellStyle name="Input 65 4" xfId="3361"/>
    <cellStyle name="Input 66" xfId="3362"/>
    <cellStyle name="Input 66 2" xfId="3363"/>
    <cellStyle name="Input 66 2 2" xfId="3364"/>
    <cellStyle name="Input 66 2 3" xfId="3365"/>
    <cellStyle name="Input 66 2 4" xfId="3366"/>
    <cellStyle name="Input 66 2 5" xfId="3367"/>
    <cellStyle name="Input 66 3" xfId="3368"/>
    <cellStyle name="Input 66 4" xfId="3369"/>
    <cellStyle name="Input 67" xfId="3370"/>
    <cellStyle name="Input 67 2" xfId="3371"/>
    <cellStyle name="Input 67 2 2" xfId="3372"/>
    <cellStyle name="Input 67 2 3" xfId="3373"/>
    <cellStyle name="Input 67 2 4" xfId="3374"/>
    <cellStyle name="Input 67 2 5" xfId="3375"/>
    <cellStyle name="Input 67 3" xfId="3376"/>
    <cellStyle name="Input 67 4" xfId="3377"/>
    <cellStyle name="Input 68" xfId="3378"/>
    <cellStyle name="Input 68 2" xfId="3379"/>
    <cellStyle name="Input 68 2 2" xfId="3380"/>
    <cellStyle name="Input 68 2 3" xfId="3381"/>
    <cellStyle name="Input 68 2 4" xfId="3382"/>
    <cellStyle name="Input 68 2 5" xfId="3383"/>
    <cellStyle name="Input 68 3" xfId="3384"/>
    <cellStyle name="Input 68 4" xfId="3385"/>
    <cellStyle name="Input 69" xfId="3386"/>
    <cellStyle name="Input 69 2" xfId="3387"/>
    <cellStyle name="Input 69 2 2" xfId="3388"/>
    <cellStyle name="Input 69 2 3" xfId="3389"/>
    <cellStyle name="Input 69 2 4" xfId="3390"/>
    <cellStyle name="Input 69 2 5" xfId="3391"/>
    <cellStyle name="Input 69 3" xfId="3392"/>
    <cellStyle name="Input 69 4" xfId="3393"/>
    <cellStyle name="Input 7" xfId="3394"/>
    <cellStyle name="Input 7 2" xfId="3395"/>
    <cellStyle name="Input 7 2 2" xfId="3396"/>
    <cellStyle name="Input 7 2 3" xfId="3397"/>
    <cellStyle name="Input 7 2 4" xfId="3398"/>
    <cellStyle name="Input 7 2 5" xfId="3399"/>
    <cellStyle name="Input 7 3" xfId="3400"/>
    <cellStyle name="Input 7 4" xfId="3401"/>
    <cellStyle name="Input 70" xfId="3402"/>
    <cellStyle name="Input 70 2" xfId="3403"/>
    <cellStyle name="Input 70 2 2" xfId="3404"/>
    <cellStyle name="Input 70 2 3" xfId="3405"/>
    <cellStyle name="Input 70 2 4" xfId="3406"/>
    <cellStyle name="Input 70 2 5" xfId="3407"/>
    <cellStyle name="Input 70 3" xfId="3408"/>
    <cellStyle name="Input 70 4" xfId="3409"/>
    <cellStyle name="Input 71" xfId="3410"/>
    <cellStyle name="Input 71 2" xfId="3411"/>
    <cellStyle name="Input 71 2 2" xfId="3412"/>
    <cellStyle name="Input 71 2 3" xfId="3413"/>
    <cellStyle name="Input 71 2 4" xfId="3414"/>
    <cellStyle name="Input 71 2 5" xfId="3415"/>
    <cellStyle name="Input 71 3" xfId="3416"/>
    <cellStyle name="Input 71 4" xfId="3417"/>
    <cellStyle name="Input 72" xfId="3418"/>
    <cellStyle name="Input 72 2" xfId="3419"/>
    <cellStyle name="Input 72 2 2" xfId="3420"/>
    <cellStyle name="Input 72 2 3" xfId="3421"/>
    <cellStyle name="Input 72 2 4" xfId="3422"/>
    <cellStyle name="Input 72 2 5" xfId="3423"/>
    <cellStyle name="Input 72 3" xfId="3424"/>
    <cellStyle name="Input 72 4" xfId="3425"/>
    <cellStyle name="Input 73" xfId="3426"/>
    <cellStyle name="Input 74" xfId="3427"/>
    <cellStyle name="Input 74 2" xfId="3428"/>
    <cellStyle name="Input 74 2 2" xfId="3429"/>
    <cellStyle name="Input 74 2 3" xfId="3430"/>
    <cellStyle name="Input 74 2 4" xfId="3431"/>
    <cellStyle name="Input 74 2 5" xfId="3432"/>
    <cellStyle name="Input 74 3" xfId="3433"/>
    <cellStyle name="Input 74 4" xfId="3434"/>
    <cellStyle name="Input 75" xfId="3435"/>
    <cellStyle name="Input 75 2" xfId="3436"/>
    <cellStyle name="Input 75 2 2" xfId="3437"/>
    <cellStyle name="Input 75 2 3" xfId="3438"/>
    <cellStyle name="Input 75 2 4" xfId="3439"/>
    <cellStyle name="Input 75 2 5" xfId="3440"/>
    <cellStyle name="Input 75 3" xfId="3441"/>
    <cellStyle name="Input 75 4" xfId="3442"/>
    <cellStyle name="Input 76" xfId="3443"/>
    <cellStyle name="Input 76 2" xfId="3444"/>
    <cellStyle name="Input 76 2 2" xfId="3445"/>
    <cellStyle name="Input 76 2 3" xfId="3446"/>
    <cellStyle name="Input 76 2 4" xfId="3447"/>
    <cellStyle name="Input 76 2 5" xfId="3448"/>
    <cellStyle name="Input 76 3" xfId="3449"/>
    <cellStyle name="Input 76 4" xfId="3450"/>
    <cellStyle name="Input 77" xfId="3451"/>
    <cellStyle name="Input 77 2" xfId="3452"/>
    <cellStyle name="Input 77 2 2" xfId="3453"/>
    <cellStyle name="Input 77 2 3" xfId="3454"/>
    <cellStyle name="Input 77 2 4" xfId="3455"/>
    <cellStyle name="Input 77 2 5" xfId="3456"/>
    <cellStyle name="Input 77 3" xfId="3457"/>
    <cellStyle name="Input 77 4" xfId="3458"/>
    <cellStyle name="Input 78" xfId="3459"/>
    <cellStyle name="Input 78 2" xfId="3460"/>
    <cellStyle name="Input 78 2 2" xfId="3461"/>
    <cellStyle name="Input 78 2 3" xfId="3462"/>
    <cellStyle name="Input 78 2 4" xfId="3463"/>
    <cellStyle name="Input 78 2 5" xfId="3464"/>
    <cellStyle name="Input 78 3" xfId="3465"/>
    <cellStyle name="Input 78 4" xfId="3466"/>
    <cellStyle name="Input 79" xfId="3467"/>
    <cellStyle name="Input 79 2" xfId="3468"/>
    <cellStyle name="Input 79 2 2" xfId="3469"/>
    <cellStyle name="Input 79 2 3" xfId="3470"/>
    <cellStyle name="Input 79 2 4" xfId="3471"/>
    <cellStyle name="Input 79 2 5" xfId="3472"/>
    <cellStyle name="Input 79 3" xfId="3473"/>
    <cellStyle name="Input 79 4" xfId="3474"/>
    <cellStyle name="Input 8" xfId="3475"/>
    <cellStyle name="Input 8 2" xfId="3476"/>
    <cellStyle name="Input 8 2 2" xfId="3477"/>
    <cellStyle name="Input 8 2 3" xfId="3478"/>
    <cellStyle name="Input 8 2 4" xfId="3479"/>
    <cellStyle name="Input 8 2 5" xfId="3480"/>
    <cellStyle name="Input 8 3" xfId="3481"/>
    <cellStyle name="Input 8 4" xfId="3482"/>
    <cellStyle name="Input 80" xfId="3483"/>
    <cellStyle name="Input 80 2" xfId="3484"/>
    <cellStyle name="Input 80 2 2" xfId="3485"/>
    <cellStyle name="Input 80 2 3" xfId="3486"/>
    <cellStyle name="Input 80 2 4" xfId="3487"/>
    <cellStyle name="Input 80 2 5" xfId="3488"/>
    <cellStyle name="Input 80 3" xfId="3489"/>
    <cellStyle name="Input 80 4" xfId="3490"/>
    <cellStyle name="Input 81" xfId="3491"/>
    <cellStyle name="Input 81 2" xfId="3492"/>
    <cellStyle name="Input 81 2 2" xfId="3493"/>
    <cellStyle name="Input 81 2 3" xfId="3494"/>
    <cellStyle name="Input 81 2 4" xfId="3495"/>
    <cellStyle name="Input 81 2 5" xfId="3496"/>
    <cellStyle name="Input 81 3" xfId="3497"/>
    <cellStyle name="Input 81 4" xfId="3498"/>
    <cellStyle name="Input 82" xfId="3499"/>
    <cellStyle name="Input 82 2" xfId="3500"/>
    <cellStyle name="Input 82 2 2" xfId="3501"/>
    <cellStyle name="Input 82 2 3" xfId="3502"/>
    <cellStyle name="Input 82 2 4" xfId="3503"/>
    <cellStyle name="Input 82 2 5" xfId="3504"/>
    <cellStyle name="Input 82 3" xfId="3505"/>
    <cellStyle name="Input 82 4" xfId="3506"/>
    <cellStyle name="Input 83" xfId="3507"/>
    <cellStyle name="Input 83 2" xfId="3508"/>
    <cellStyle name="Input 83 2 2" xfId="3509"/>
    <cellStyle name="Input 83 2 3" xfId="3510"/>
    <cellStyle name="Input 83 2 4" xfId="3511"/>
    <cellStyle name="Input 83 2 5" xfId="3512"/>
    <cellStyle name="Input 83 3" xfId="3513"/>
    <cellStyle name="Input 83 4" xfId="3514"/>
    <cellStyle name="Input 84" xfId="3515"/>
    <cellStyle name="Input 84 2" xfId="3516"/>
    <cellStyle name="Input 84 2 2" xfId="3517"/>
    <cellStyle name="Input 84 2 3" xfId="3518"/>
    <cellStyle name="Input 84 2 4" xfId="3519"/>
    <cellStyle name="Input 84 2 5" xfId="3520"/>
    <cellStyle name="Input 84 3" xfId="3521"/>
    <cellStyle name="Input 84 4" xfId="3522"/>
    <cellStyle name="Input 85" xfId="3523"/>
    <cellStyle name="Input 85 2" xfId="3524"/>
    <cellStyle name="Input 85 2 2" xfId="3525"/>
    <cellStyle name="Input 85 2 3" xfId="3526"/>
    <cellStyle name="Input 85 2 4" xfId="3527"/>
    <cellStyle name="Input 85 2 5" xfId="3528"/>
    <cellStyle name="Input 85 3" xfId="3529"/>
    <cellStyle name="Input 85 4" xfId="3530"/>
    <cellStyle name="Input 86" xfId="3531"/>
    <cellStyle name="Input 86 2" xfId="3532"/>
    <cellStyle name="Input 86 2 2" xfId="3533"/>
    <cellStyle name="Input 86 2 3" xfId="3534"/>
    <cellStyle name="Input 86 2 4" xfId="3535"/>
    <cellStyle name="Input 86 2 5" xfId="3536"/>
    <cellStyle name="Input 86 3" xfId="3537"/>
    <cellStyle name="Input 86 4" xfId="3538"/>
    <cellStyle name="Input 87" xfId="3539"/>
    <cellStyle name="Input 87 2" xfId="3540"/>
    <cellStyle name="Input 87 2 2" xfId="3541"/>
    <cellStyle name="Input 87 2 3" xfId="3542"/>
    <cellStyle name="Input 87 2 4" xfId="3543"/>
    <cellStyle name="Input 87 2 5" xfId="3544"/>
    <cellStyle name="Input 87 3" xfId="3545"/>
    <cellStyle name="Input 87 4" xfId="3546"/>
    <cellStyle name="Input 88" xfId="3547"/>
    <cellStyle name="Input 88 2" xfId="3548"/>
    <cellStyle name="Input 88 2 2" xfId="3549"/>
    <cellStyle name="Input 88 2 3" xfId="3550"/>
    <cellStyle name="Input 88 2 4" xfId="3551"/>
    <cellStyle name="Input 88 2 5" xfId="3552"/>
    <cellStyle name="Input 88 3" xfId="3553"/>
    <cellStyle name="Input 88 4" xfId="3554"/>
    <cellStyle name="Input 89" xfId="3555"/>
    <cellStyle name="Input 89 2" xfId="3556"/>
    <cellStyle name="Input 89 2 2" xfId="3557"/>
    <cellStyle name="Input 89 2 3" xfId="3558"/>
    <cellStyle name="Input 89 2 4" xfId="3559"/>
    <cellStyle name="Input 89 2 5" xfId="3560"/>
    <cellStyle name="Input 89 3" xfId="3561"/>
    <cellStyle name="Input 89 4" xfId="3562"/>
    <cellStyle name="Input 9" xfId="3563"/>
    <cellStyle name="Input 9 2" xfId="3564"/>
    <cellStyle name="Input 9 2 2" xfId="3565"/>
    <cellStyle name="Input 9 2 3" xfId="3566"/>
    <cellStyle name="Input 9 2 4" xfId="3567"/>
    <cellStyle name="Input 9 2 5" xfId="3568"/>
    <cellStyle name="Input 9 3" xfId="3569"/>
    <cellStyle name="Input 9 4" xfId="3570"/>
    <cellStyle name="Input 90" xfId="3571"/>
    <cellStyle name="Input 90 2" xfId="3572"/>
    <cellStyle name="Input 90 2 2" xfId="3573"/>
    <cellStyle name="Input 90 2 3" xfId="3574"/>
    <cellStyle name="Input 90 2 4" xfId="3575"/>
    <cellStyle name="Input 90 2 5" xfId="3576"/>
    <cellStyle name="Input 90 3" xfId="3577"/>
    <cellStyle name="Input 90 4" xfId="3578"/>
    <cellStyle name="Input 91" xfId="3579"/>
    <cellStyle name="Input 91 2" xfId="3580"/>
    <cellStyle name="Input 91 2 2" xfId="3581"/>
    <cellStyle name="Input 91 2 3" xfId="3582"/>
    <cellStyle name="Input 91 2 4" xfId="3583"/>
    <cellStyle name="Input 91 2 5" xfId="3584"/>
    <cellStyle name="Input 91 3" xfId="3585"/>
    <cellStyle name="Input 91 4" xfId="3586"/>
    <cellStyle name="Input 92" xfId="3587"/>
    <cellStyle name="Input 92 2" xfId="3588"/>
    <cellStyle name="Input 92 2 2" xfId="3589"/>
    <cellStyle name="Input 92 2 3" xfId="3590"/>
    <cellStyle name="Input 92 2 4" xfId="3591"/>
    <cellStyle name="Input 92 2 5" xfId="3592"/>
    <cellStyle name="Input 92 3" xfId="3593"/>
    <cellStyle name="Input 92 4" xfId="3594"/>
    <cellStyle name="Input 93" xfId="3595"/>
    <cellStyle name="Input 93 2" xfId="3596"/>
    <cellStyle name="Input 93 2 2" xfId="3597"/>
    <cellStyle name="Input 93 2 3" xfId="3598"/>
    <cellStyle name="Input 93 2 4" xfId="3599"/>
    <cellStyle name="Input 93 2 5" xfId="3600"/>
    <cellStyle name="Input 93 3" xfId="3601"/>
    <cellStyle name="Input 93 4" xfId="3602"/>
    <cellStyle name="Input 94" xfId="3603"/>
    <cellStyle name="Input 94 2" xfId="3604"/>
    <cellStyle name="Input 94 2 2" xfId="3605"/>
    <cellStyle name="Input 94 2 3" xfId="3606"/>
    <cellStyle name="Input 94 2 4" xfId="3607"/>
    <cellStyle name="Input 94 2 5" xfId="3608"/>
    <cellStyle name="Input 94 3" xfId="3609"/>
    <cellStyle name="Input 94 4" xfId="3610"/>
    <cellStyle name="Input 95" xfId="3611"/>
    <cellStyle name="Input 95 2" xfId="3612"/>
    <cellStyle name="Input 95 2 2" xfId="3613"/>
    <cellStyle name="Input 95 2 3" xfId="3614"/>
    <cellStyle name="Input 95 2 4" xfId="3615"/>
    <cellStyle name="Input 95 2 5" xfId="3616"/>
    <cellStyle name="Input 95 3" xfId="3617"/>
    <cellStyle name="Input 95 4" xfId="3618"/>
    <cellStyle name="Input 96" xfId="3619"/>
    <cellStyle name="Input 96 2" xfId="3620"/>
    <cellStyle name="Input 96 2 2" xfId="3621"/>
    <cellStyle name="Input 96 2 3" xfId="3622"/>
    <cellStyle name="Input 96 2 4" xfId="3623"/>
    <cellStyle name="Input 96 2 5" xfId="3624"/>
    <cellStyle name="Input 96 3" xfId="3625"/>
    <cellStyle name="Input 96 4" xfId="3626"/>
    <cellStyle name="Input 97" xfId="3627"/>
    <cellStyle name="Input 97 2" xfId="3628"/>
    <cellStyle name="Input 97 2 2" xfId="3629"/>
    <cellStyle name="Input 97 2 3" xfId="3630"/>
    <cellStyle name="Input 97 2 4" xfId="3631"/>
    <cellStyle name="Input 97 2 5" xfId="3632"/>
    <cellStyle name="Input 97 3" xfId="3633"/>
    <cellStyle name="Input 97 4" xfId="3634"/>
    <cellStyle name="Input 98" xfId="3635"/>
    <cellStyle name="Input 98 2" xfId="3636"/>
    <cellStyle name="Input 98 2 2" xfId="3637"/>
    <cellStyle name="Input 98 2 3" xfId="3638"/>
    <cellStyle name="Input 98 2 4" xfId="3639"/>
    <cellStyle name="Input 98 2 5" xfId="3640"/>
    <cellStyle name="Input 98 3" xfId="3641"/>
    <cellStyle name="Input 98 4" xfId="3642"/>
    <cellStyle name="Input 99" xfId="3643"/>
    <cellStyle name="Input 99 2" xfId="3644"/>
    <cellStyle name="Input 99 2 2" xfId="3645"/>
    <cellStyle name="Input 99 2 3" xfId="3646"/>
    <cellStyle name="Input 99 2 4" xfId="3647"/>
    <cellStyle name="Input 99 2 5" xfId="3648"/>
    <cellStyle name="Input 99 3" xfId="3649"/>
    <cellStyle name="Input 99 4" xfId="3650"/>
    <cellStyle name="Input text" xfId="3651"/>
    <cellStyle name="Input1" xfId="3652"/>
    <cellStyle name="Input1 2" xfId="3653"/>
    <cellStyle name="Input1 3" xfId="3654"/>
    <cellStyle name="Input1 4" xfId="3655"/>
    <cellStyle name="Input2" xfId="3656"/>
    <cellStyle name="Input2 2" xfId="3657"/>
    <cellStyle name="Input3" xfId="3658"/>
    <cellStyle name="Input3 2" xfId="3659"/>
    <cellStyle name="Input3 3" xfId="3660"/>
    <cellStyle name="Input3 4" xfId="3661"/>
    <cellStyle name="InputArea" xfId="3662"/>
    <cellStyle name="InputAreaDotted" xfId="3663"/>
    <cellStyle name="Inputs2" xfId="3664"/>
    <cellStyle name="Komma_HWL BudgetSummary 2004 HWL retrieve Cons 031014" xfId="3665"/>
    <cellStyle name="left" xfId="3666"/>
    <cellStyle name="Lines" xfId="3667"/>
    <cellStyle name="Linked Cell 2" xfId="3668"/>
    <cellStyle name="Linked Cell 3" xfId="3669"/>
    <cellStyle name="Lookup Table Heading" xfId="3670"/>
    <cellStyle name="Lookup Table Heading 2" xfId="3671"/>
    <cellStyle name="Lookup Table Heading 2 2" xfId="3672"/>
    <cellStyle name="Lookup Table Heading 2 2 2" xfId="3673"/>
    <cellStyle name="Lookup Table Heading 2 2 3" xfId="3674"/>
    <cellStyle name="Lookup Table Heading 2 2 4" xfId="3675"/>
    <cellStyle name="Lookup Table Heading 2 2 5" xfId="3676"/>
    <cellStyle name="Lookup Table Heading 2 3" xfId="3677"/>
    <cellStyle name="Lookup Table Heading 2 4" xfId="3678"/>
    <cellStyle name="Lookup Table Heading 3" xfId="3679"/>
    <cellStyle name="Lookup Table Heading 3 2" xfId="3680"/>
    <cellStyle name="Lookup Table Heading 3 2 2" xfId="3681"/>
    <cellStyle name="Lookup Table Heading 3 2 3" xfId="3682"/>
    <cellStyle name="Lookup Table Heading 3 2 4" xfId="3683"/>
    <cellStyle name="Lookup Table Heading 3 2 5" xfId="3684"/>
    <cellStyle name="Lookup Table Heading 3 3" xfId="3685"/>
    <cellStyle name="Lookup Table Heading 3 4" xfId="3686"/>
    <cellStyle name="Lookup Table Heading 4" xfId="3687"/>
    <cellStyle name="Lookup Table Heading 4 2" xfId="3688"/>
    <cellStyle name="Lookup Table Heading 4 3" xfId="3689"/>
    <cellStyle name="Lookup Table Heading 4 4" xfId="3690"/>
    <cellStyle name="Lookup Table Heading 4 5" xfId="3691"/>
    <cellStyle name="Lookup Table Heading 5" xfId="3692"/>
    <cellStyle name="Lookup Table Heading 6" xfId="3693"/>
    <cellStyle name="Lookup Table Label" xfId="3694"/>
    <cellStyle name="Lookup Table Label 2" xfId="3695"/>
    <cellStyle name="Lookup Table Label 2 2" xfId="3696"/>
    <cellStyle name="Lookup Table Label 2 2 2" xfId="3697"/>
    <cellStyle name="Lookup Table Label 2 2 3" xfId="3698"/>
    <cellStyle name="Lookup Table Label 2 2 4" xfId="3699"/>
    <cellStyle name="Lookup Table Label 2 2 5" xfId="3700"/>
    <cellStyle name="Lookup Table Label 2 3" xfId="3701"/>
    <cellStyle name="Lookup Table Label 2 4" xfId="3702"/>
    <cellStyle name="Lookup Table Label 3" xfId="3703"/>
    <cellStyle name="Lookup Table Label 3 2" xfId="3704"/>
    <cellStyle name="Lookup Table Label 3 2 2" xfId="3705"/>
    <cellStyle name="Lookup Table Label 3 2 3" xfId="3706"/>
    <cellStyle name="Lookup Table Label 3 2 4" xfId="3707"/>
    <cellStyle name="Lookup Table Label 3 2 5" xfId="3708"/>
    <cellStyle name="Lookup Table Label 3 3" xfId="3709"/>
    <cellStyle name="Lookup Table Label 3 4" xfId="3710"/>
    <cellStyle name="Lookup Table Label 4" xfId="3711"/>
    <cellStyle name="Lookup Table Label 4 2" xfId="3712"/>
    <cellStyle name="Lookup Table Label 4 3" xfId="3713"/>
    <cellStyle name="Lookup Table Label 4 4" xfId="3714"/>
    <cellStyle name="Lookup Table Label 4 5" xfId="3715"/>
    <cellStyle name="Lookup Table Label 5" xfId="3716"/>
    <cellStyle name="Lookup Table Label 6" xfId="3717"/>
    <cellStyle name="Lookup Table Number" xfId="3718"/>
    <cellStyle name="Lookup Table Number 2" xfId="3719"/>
    <cellStyle name="Lookup Table Number 2 2" xfId="3720"/>
    <cellStyle name="Lookup Table Number 2 2 2" xfId="3721"/>
    <cellStyle name="Lookup Table Number 2 2 3" xfId="3722"/>
    <cellStyle name="Lookup Table Number 2 2 4" xfId="3723"/>
    <cellStyle name="Lookup Table Number 2 2 5" xfId="3724"/>
    <cellStyle name="Lookup Table Number 2 3" xfId="3725"/>
    <cellStyle name="Lookup Table Number 2 4" xfId="3726"/>
    <cellStyle name="Lookup Table Number 3" xfId="3727"/>
    <cellStyle name="Lookup Table Number 3 2" xfId="3728"/>
    <cellStyle name="Lookup Table Number 3 2 2" xfId="3729"/>
    <cellStyle name="Lookup Table Number 3 2 3" xfId="3730"/>
    <cellStyle name="Lookup Table Number 3 2 4" xfId="3731"/>
    <cellStyle name="Lookup Table Number 3 2 5" xfId="3732"/>
    <cellStyle name="Lookup Table Number 3 3" xfId="3733"/>
    <cellStyle name="Lookup Table Number 3 4" xfId="3734"/>
    <cellStyle name="Lookup Table Number 4" xfId="3735"/>
    <cellStyle name="Lookup Table Number 4 2" xfId="3736"/>
    <cellStyle name="Lookup Table Number 4 3" xfId="3737"/>
    <cellStyle name="Lookup Table Number 4 4" xfId="3738"/>
    <cellStyle name="Lookup Table Number 4 5" xfId="3739"/>
    <cellStyle name="Lookup Table Number 5" xfId="3740"/>
    <cellStyle name="Lookup Table Number 6" xfId="3741"/>
    <cellStyle name="Milliers [0]_laroux" xfId="3742"/>
    <cellStyle name="Milliers_laroux" xfId="3743"/>
    <cellStyle name="Mine" xfId="3744"/>
    <cellStyle name="Model Name" xfId="3745"/>
    <cellStyle name="Monétaire [0]_laroux" xfId="3746"/>
    <cellStyle name="Monétaire_laroux" xfId="3747"/>
    <cellStyle name="Neutral 2" xfId="3748"/>
    <cellStyle name="Neutral 3" xfId="3749"/>
    <cellStyle name="Non crit Input 0.0" xfId="3750"/>
    <cellStyle name="Normal" xfId="0" builtinId="0"/>
    <cellStyle name="Normal - Style1" xfId="3751"/>
    <cellStyle name="Normal 10" xfId="3752"/>
    <cellStyle name="Normal 10 2" xfId="3753"/>
    <cellStyle name="Normal 100" xfId="3754"/>
    <cellStyle name="Normal 101" xfId="3755"/>
    <cellStyle name="Normal 102" xfId="3756"/>
    <cellStyle name="Normal 103" xfId="3757"/>
    <cellStyle name="Normal 104" xfId="3758"/>
    <cellStyle name="Normal 105" xfId="3759"/>
    <cellStyle name="Normal 106" xfId="3760"/>
    <cellStyle name="Normal 107" xfId="3761"/>
    <cellStyle name="Normal 108" xfId="3762"/>
    <cellStyle name="Normal 109" xfId="3763"/>
    <cellStyle name="Normal 11" xfId="3764"/>
    <cellStyle name="Normal 110" xfId="3765"/>
    <cellStyle name="Normal 111" xfId="3766"/>
    <cellStyle name="Normal 112" xfId="3767"/>
    <cellStyle name="Normal 113" xfId="3768"/>
    <cellStyle name="Normal 114" xfId="3769"/>
    <cellStyle name="Normal 114 2" xfId="3770"/>
    <cellStyle name="Normal 115" xfId="3771"/>
    <cellStyle name="Normal 116" xfId="3772"/>
    <cellStyle name="Normal 117" xfId="3773"/>
    <cellStyle name="Normal 118" xfId="3774"/>
    <cellStyle name="Normal 119" xfId="3775"/>
    <cellStyle name="Normal 12" xfId="3776"/>
    <cellStyle name="Normal 120" xfId="3777"/>
    <cellStyle name="Normal 121" xfId="3778"/>
    <cellStyle name="Normal 122" xfId="3779"/>
    <cellStyle name="Normal 123" xfId="3780"/>
    <cellStyle name="Normal 124" xfId="3781"/>
    <cellStyle name="Normal 125" xfId="3782"/>
    <cellStyle name="Normal 126" xfId="3783"/>
    <cellStyle name="Normal 127" xfId="3784"/>
    <cellStyle name="Normal 128" xfId="3785"/>
    <cellStyle name="Normal 129" xfId="3786"/>
    <cellStyle name="Normal 13" xfId="3787"/>
    <cellStyle name="Normal 13 2" xfId="3788"/>
    <cellStyle name="Normal 13 3" xfId="3789"/>
    <cellStyle name="Normal 130" xfId="3790"/>
    <cellStyle name="Normal 131" xfId="3791"/>
    <cellStyle name="Normal 132" xfId="3792"/>
    <cellStyle name="Normal 133" xfId="3793"/>
    <cellStyle name="Normal 134" xfId="3794"/>
    <cellStyle name="Normal 135" xfId="3795"/>
    <cellStyle name="Normal 136" xfId="3796"/>
    <cellStyle name="Normal 137" xfId="3797"/>
    <cellStyle name="Normal 137 2" xfId="3798"/>
    <cellStyle name="Normal 137 2 2" xfId="3799"/>
    <cellStyle name="Normal 137 3" xfId="3800"/>
    <cellStyle name="Normal 138" xfId="3801"/>
    <cellStyle name="Normal 138 2" xfId="3802"/>
    <cellStyle name="Normal 138 2 2" xfId="3803"/>
    <cellStyle name="Normal 138 3" xfId="3804"/>
    <cellStyle name="Normal 139" xfId="3805"/>
    <cellStyle name="Normal 139 2" xfId="3806"/>
    <cellStyle name="Normal 139 2 2" xfId="3807"/>
    <cellStyle name="Normal 139 3" xfId="3808"/>
    <cellStyle name="Normal 14" xfId="3809"/>
    <cellStyle name="Normal 14 2" xfId="3810"/>
    <cellStyle name="Normal 140" xfId="3811"/>
    <cellStyle name="Normal 140 2" xfId="3812"/>
    <cellStyle name="Normal 140 2 2" xfId="3813"/>
    <cellStyle name="Normal 140 3" xfId="3814"/>
    <cellStyle name="Normal 141" xfId="3815"/>
    <cellStyle name="Normal 141 2" xfId="3816"/>
    <cellStyle name="Normal 141 2 2" xfId="3817"/>
    <cellStyle name="Normal 141 3" xfId="3818"/>
    <cellStyle name="Normal 142" xfId="3819"/>
    <cellStyle name="Normal 142 2" xfId="3820"/>
    <cellStyle name="Normal 142 2 2" xfId="3821"/>
    <cellStyle name="Normal 142 3" xfId="3822"/>
    <cellStyle name="Normal 143" xfId="3823"/>
    <cellStyle name="Normal 143 2" xfId="3824"/>
    <cellStyle name="Normal 143 2 2" xfId="3825"/>
    <cellStyle name="Normal 143 3" xfId="3826"/>
    <cellStyle name="Normal 144" xfId="3827"/>
    <cellStyle name="Normal 144 2" xfId="3828"/>
    <cellStyle name="Normal 144 2 2" xfId="3829"/>
    <cellStyle name="Normal 144 3" xfId="3830"/>
    <cellStyle name="Normal 145" xfId="3831"/>
    <cellStyle name="Normal 145 2" xfId="3832"/>
    <cellStyle name="Normal 145 2 2" xfId="3833"/>
    <cellStyle name="Normal 145 3" xfId="3834"/>
    <cellStyle name="Normal 146" xfId="3835"/>
    <cellStyle name="Normal 146 2" xfId="3836"/>
    <cellStyle name="Normal 146 2 2" xfId="3837"/>
    <cellStyle name="Normal 146 3" xfId="3838"/>
    <cellStyle name="Normal 147" xfId="3839"/>
    <cellStyle name="Normal 147 2" xfId="3840"/>
    <cellStyle name="Normal 147 2 2" xfId="3841"/>
    <cellStyle name="Normal 147 3" xfId="3842"/>
    <cellStyle name="Normal 148" xfId="3843"/>
    <cellStyle name="Normal 148 2" xfId="3844"/>
    <cellStyle name="Normal 148 2 2" xfId="3845"/>
    <cellStyle name="Normal 148 3" xfId="3846"/>
    <cellStyle name="Normal 149" xfId="3847"/>
    <cellStyle name="Normal 149 2" xfId="3848"/>
    <cellStyle name="Normal 149 2 2" xfId="3849"/>
    <cellStyle name="Normal 149 3" xfId="3850"/>
    <cellStyle name="Normal 15" xfId="3851"/>
    <cellStyle name="Normal 150" xfId="3852"/>
    <cellStyle name="Normal 150 2" xfId="3853"/>
    <cellStyle name="Normal 150 2 2" xfId="3854"/>
    <cellStyle name="Normal 150 3" xfId="3855"/>
    <cellStyle name="Normal 151" xfId="3856"/>
    <cellStyle name="Normal 151 2" xfId="3857"/>
    <cellStyle name="Normal 151 2 2" xfId="3858"/>
    <cellStyle name="Normal 151 3" xfId="3859"/>
    <cellStyle name="Normal 152" xfId="3860"/>
    <cellStyle name="Normal 152 2" xfId="3861"/>
    <cellStyle name="Normal 152 2 2" xfId="3862"/>
    <cellStyle name="Normal 152 3" xfId="3863"/>
    <cellStyle name="Normal 153" xfId="3864"/>
    <cellStyle name="Normal 153 2" xfId="3865"/>
    <cellStyle name="Normal 153 2 2" xfId="3866"/>
    <cellStyle name="Normal 153 3" xfId="3867"/>
    <cellStyle name="Normal 154" xfId="3868"/>
    <cellStyle name="Normal 154 2" xfId="3869"/>
    <cellStyle name="Normal 154 2 2" xfId="3870"/>
    <cellStyle name="Normal 154 3" xfId="3871"/>
    <cellStyle name="Normal 155" xfId="3872"/>
    <cellStyle name="Normal 155 2" xfId="3873"/>
    <cellStyle name="Normal 155 2 2" xfId="3874"/>
    <cellStyle name="Normal 155 3" xfId="3875"/>
    <cellStyle name="Normal 156" xfId="3876"/>
    <cellStyle name="Normal 156 2" xfId="3877"/>
    <cellStyle name="Normal 156 2 2" xfId="3878"/>
    <cellStyle name="Normal 156 3" xfId="3879"/>
    <cellStyle name="Normal 157" xfId="3880"/>
    <cellStyle name="Normal 157 2" xfId="3881"/>
    <cellStyle name="Normal 157 2 2" xfId="3882"/>
    <cellStyle name="Normal 157 3" xfId="3883"/>
    <cellStyle name="Normal 158" xfId="3884"/>
    <cellStyle name="Normal 158 2" xfId="3885"/>
    <cellStyle name="Normal 158 2 2" xfId="3886"/>
    <cellStyle name="Normal 158 3" xfId="3887"/>
    <cellStyle name="Normal 159" xfId="3888"/>
    <cellStyle name="Normal 159 2" xfId="3889"/>
    <cellStyle name="Normal 159 2 2" xfId="3890"/>
    <cellStyle name="Normal 159 3" xfId="3891"/>
    <cellStyle name="Normal 16" xfId="3892"/>
    <cellStyle name="Normal 160" xfId="3893"/>
    <cellStyle name="Normal 160 2" xfId="3894"/>
    <cellStyle name="Normal 160 2 2" xfId="3895"/>
    <cellStyle name="Normal 160 3" xfId="3896"/>
    <cellStyle name="Normal 161" xfId="3897"/>
    <cellStyle name="Normal 161 2" xfId="3898"/>
    <cellStyle name="Normal 161 2 2" xfId="3899"/>
    <cellStyle name="Normal 161 3" xfId="3900"/>
    <cellStyle name="Normal 162" xfId="3901"/>
    <cellStyle name="Normal 162 2" xfId="3902"/>
    <cellStyle name="Normal 162 2 2" xfId="3903"/>
    <cellStyle name="Normal 162 3" xfId="3904"/>
    <cellStyle name="Normal 163" xfId="3905"/>
    <cellStyle name="Normal 163 2" xfId="3906"/>
    <cellStyle name="Normal 163 2 2" xfId="3907"/>
    <cellStyle name="Normal 163 3" xfId="3908"/>
    <cellStyle name="Normal 164" xfId="3909"/>
    <cellStyle name="Normal 164 2" xfId="3910"/>
    <cellStyle name="Normal 164 2 2" xfId="3911"/>
    <cellStyle name="Normal 164 3" xfId="3912"/>
    <cellStyle name="Normal 165" xfId="3913"/>
    <cellStyle name="Normal 165 2" xfId="3914"/>
    <cellStyle name="Normal 165 2 2" xfId="3915"/>
    <cellStyle name="Normal 165 3" xfId="3916"/>
    <cellStyle name="Normal 166" xfId="3917"/>
    <cellStyle name="Normal 166 2" xfId="3918"/>
    <cellStyle name="Normal 166 2 2" xfId="3919"/>
    <cellStyle name="Normal 166 3" xfId="3920"/>
    <cellStyle name="Normal 167" xfId="3921"/>
    <cellStyle name="Normal 167 2" xfId="3922"/>
    <cellStyle name="Normal 167 2 2" xfId="3923"/>
    <cellStyle name="Normal 167 3" xfId="3924"/>
    <cellStyle name="Normal 168" xfId="3925"/>
    <cellStyle name="Normal 168 2" xfId="3926"/>
    <cellStyle name="Normal 168 2 2" xfId="3927"/>
    <cellStyle name="Normal 168 3" xfId="3928"/>
    <cellStyle name="Normal 169" xfId="3929"/>
    <cellStyle name="Normal 169 2" xfId="3930"/>
    <cellStyle name="Normal 169 2 2" xfId="3931"/>
    <cellStyle name="Normal 169 3" xfId="3932"/>
    <cellStyle name="Normal 17" xfId="3933"/>
    <cellStyle name="Normal 170" xfId="3934"/>
    <cellStyle name="Normal 170 2" xfId="3935"/>
    <cellStyle name="Normal 170 2 2" xfId="3936"/>
    <cellStyle name="Normal 170 3" xfId="3937"/>
    <cellStyle name="Normal 171" xfId="3938"/>
    <cellStyle name="Normal 171 2" xfId="3939"/>
    <cellStyle name="Normal 171 2 2" xfId="3940"/>
    <cellStyle name="Normal 171 3" xfId="3941"/>
    <cellStyle name="Normal 172" xfId="3942"/>
    <cellStyle name="Normal 172 2" xfId="3943"/>
    <cellStyle name="Normal 172 2 2" xfId="3944"/>
    <cellStyle name="Normal 172 3" xfId="3945"/>
    <cellStyle name="Normal 173" xfId="3946"/>
    <cellStyle name="Normal 173 2" xfId="3947"/>
    <cellStyle name="Normal 173 2 2" xfId="3948"/>
    <cellStyle name="Normal 173 3" xfId="3949"/>
    <cellStyle name="Normal 174" xfId="3950"/>
    <cellStyle name="Normal 174 2" xfId="3951"/>
    <cellStyle name="Normal 174 2 2" xfId="3952"/>
    <cellStyle name="Normal 174 3" xfId="3953"/>
    <cellStyle name="Normal 175" xfId="3954"/>
    <cellStyle name="Normal 175 2" xfId="3955"/>
    <cellStyle name="Normal 175 2 2" xfId="3956"/>
    <cellStyle name="Normal 175 3" xfId="3957"/>
    <cellStyle name="Normal 176" xfId="3958"/>
    <cellStyle name="Normal 176 2" xfId="3959"/>
    <cellStyle name="Normal 176 2 2" xfId="3960"/>
    <cellStyle name="Normal 176 3" xfId="3961"/>
    <cellStyle name="Normal 177" xfId="3962"/>
    <cellStyle name="Normal 177 2" xfId="3963"/>
    <cellStyle name="Normal 177 2 2" xfId="3964"/>
    <cellStyle name="Normal 177 3" xfId="3965"/>
    <cellStyle name="Normal 178" xfId="3966"/>
    <cellStyle name="Normal 178 2" xfId="3967"/>
    <cellStyle name="Normal 178 2 2" xfId="3968"/>
    <cellStyle name="Normal 178 3" xfId="3969"/>
    <cellStyle name="Normal 179" xfId="3970"/>
    <cellStyle name="Normal 179 2" xfId="3971"/>
    <cellStyle name="Normal 179 2 2" xfId="3972"/>
    <cellStyle name="Normal 179 3" xfId="3973"/>
    <cellStyle name="Normal 18" xfId="3974"/>
    <cellStyle name="Normal 180" xfId="3975"/>
    <cellStyle name="Normal 180 2" xfId="3976"/>
    <cellStyle name="Normal 180 2 2" xfId="3977"/>
    <cellStyle name="Normal 180 3" xfId="3978"/>
    <cellStyle name="Normal 181" xfId="3979"/>
    <cellStyle name="Normal 181 2" xfId="3980"/>
    <cellStyle name="Normal 181 2 2" xfId="3981"/>
    <cellStyle name="Normal 181 3" xfId="3982"/>
    <cellStyle name="Normal 182" xfId="3983"/>
    <cellStyle name="Normal 182 2" xfId="3984"/>
    <cellStyle name="Normal 182 2 2" xfId="3985"/>
    <cellStyle name="Normal 182 3" xfId="3986"/>
    <cellStyle name="Normal 183" xfId="3987"/>
    <cellStyle name="Normal 183 2" xfId="3988"/>
    <cellStyle name="Normal 183 2 2" xfId="3989"/>
    <cellStyle name="Normal 183 3" xfId="3990"/>
    <cellStyle name="Normal 184" xfId="3991"/>
    <cellStyle name="Normal 184 2" xfId="3992"/>
    <cellStyle name="Normal 184 2 2" xfId="3993"/>
    <cellStyle name="Normal 184 3" xfId="3994"/>
    <cellStyle name="Normal 185" xfId="3995"/>
    <cellStyle name="Normal 185 2" xfId="3996"/>
    <cellStyle name="Normal 185 2 2" xfId="3997"/>
    <cellStyle name="Normal 185 3" xfId="3998"/>
    <cellStyle name="Normal 186" xfId="3999"/>
    <cellStyle name="Normal 186 2" xfId="4000"/>
    <cellStyle name="Normal 186 2 2" xfId="4001"/>
    <cellStyle name="Normal 186 3" xfId="4002"/>
    <cellStyle name="Normal 187" xfId="4003"/>
    <cellStyle name="Normal 187 2" xfId="4004"/>
    <cellStyle name="Normal 187 2 2" xfId="4005"/>
    <cellStyle name="Normal 187 3" xfId="4006"/>
    <cellStyle name="Normal 188" xfId="4007"/>
    <cellStyle name="Normal 188 2" xfId="4008"/>
    <cellStyle name="Normal 188 2 2" xfId="4009"/>
    <cellStyle name="Normal 188 3" xfId="4010"/>
    <cellStyle name="Normal 189" xfId="4011"/>
    <cellStyle name="Normal 189 2" xfId="4012"/>
    <cellStyle name="Normal 189 2 2" xfId="4013"/>
    <cellStyle name="Normal 189 3" xfId="4014"/>
    <cellStyle name="Normal 19" xfId="4015"/>
    <cellStyle name="Normal 190" xfId="4016"/>
    <cellStyle name="Normal 190 2" xfId="4017"/>
    <cellStyle name="Normal 190 2 2" xfId="4018"/>
    <cellStyle name="Normal 190 3" xfId="4019"/>
    <cellStyle name="Normal 191" xfId="4020"/>
    <cellStyle name="Normal 191 2" xfId="4021"/>
    <cellStyle name="Normal 191 2 2" xfId="4022"/>
    <cellStyle name="Normal 191 3" xfId="4023"/>
    <cellStyle name="Normal 192" xfId="4024"/>
    <cellStyle name="Normal 192 2" xfId="4025"/>
    <cellStyle name="Normal 192 2 2" xfId="4026"/>
    <cellStyle name="Normal 192 3" xfId="4027"/>
    <cellStyle name="Normal 193" xfId="4028"/>
    <cellStyle name="Normal 193 2" xfId="4029"/>
    <cellStyle name="Normal 193 2 2" xfId="4030"/>
    <cellStyle name="Normal 193 3" xfId="4031"/>
    <cellStyle name="Normal 194" xfId="4032"/>
    <cellStyle name="Normal 194 2" xfId="4033"/>
    <cellStyle name="Normal 194 2 2" xfId="4034"/>
    <cellStyle name="Normal 194 3" xfId="4035"/>
    <cellStyle name="Normal 195" xfId="4036"/>
    <cellStyle name="Normal 195 2" xfId="4037"/>
    <cellStyle name="Normal 195 2 2" xfId="4038"/>
    <cellStyle name="Normal 195 3" xfId="4039"/>
    <cellStyle name="Normal 196" xfId="4040"/>
    <cellStyle name="Normal 196 2" xfId="4041"/>
    <cellStyle name="Normal 196 2 2" xfId="4042"/>
    <cellStyle name="Normal 196 3" xfId="4043"/>
    <cellStyle name="Normal 197" xfId="4044"/>
    <cellStyle name="Normal 197 2" xfId="4045"/>
    <cellStyle name="Normal 197 2 2" xfId="4046"/>
    <cellStyle name="Normal 197 3" xfId="4047"/>
    <cellStyle name="Normal 198" xfId="4048"/>
    <cellStyle name="Normal 198 2" xfId="4049"/>
    <cellStyle name="Normal 198 2 2" xfId="4050"/>
    <cellStyle name="Normal 198 3" xfId="4051"/>
    <cellStyle name="Normal 199" xfId="4052"/>
    <cellStyle name="Normal 199 2" xfId="4053"/>
    <cellStyle name="Normal 199 2 2" xfId="4054"/>
    <cellStyle name="Normal 199 3" xfId="4055"/>
    <cellStyle name="Normal 2" xfId="1"/>
    <cellStyle name="Normal 2 2" xfId="4056"/>
    <cellStyle name="Normal 2 2 2" xfId="4057"/>
    <cellStyle name="Normal 2 3" xfId="4058"/>
    <cellStyle name="Normal 2 4" xfId="4059"/>
    <cellStyle name="Normal 20" xfId="4060"/>
    <cellStyle name="Normal 200" xfId="4061"/>
    <cellStyle name="Normal 200 2" xfId="4062"/>
    <cellStyle name="Normal 200 2 2" xfId="4063"/>
    <cellStyle name="Normal 200 3" xfId="4064"/>
    <cellStyle name="Normal 201" xfId="4065"/>
    <cellStyle name="Normal 201 2" xfId="4066"/>
    <cellStyle name="Normal 201 2 2" xfId="4067"/>
    <cellStyle name="Normal 201 3" xfId="4068"/>
    <cellStyle name="Normal 202" xfId="4069"/>
    <cellStyle name="Normal 202 2" xfId="4070"/>
    <cellStyle name="Normal 202 2 2" xfId="4071"/>
    <cellStyle name="Normal 202 3" xfId="4072"/>
    <cellStyle name="Normal 203" xfId="4073"/>
    <cellStyle name="Normal 203 2" xfId="4074"/>
    <cellStyle name="Normal 203 2 2" xfId="4075"/>
    <cellStyle name="Normal 203 3" xfId="4076"/>
    <cellStyle name="Normal 204" xfId="4077"/>
    <cellStyle name="Normal 204 2" xfId="4078"/>
    <cellStyle name="Normal 204 2 2" xfId="4079"/>
    <cellStyle name="Normal 204 3" xfId="4080"/>
    <cellStyle name="Normal 205" xfId="4081"/>
    <cellStyle name="Normal 205 2" xfId="4082"/>
    <cellStyle name="Normal 205 2 2" xfId="4083"/>
    <cellStyle name="Normal 205 3" xfId="4084"/>
    <cellStyle name="Normal 206" xfId="4085"/>
    <cellStyle name="Normal 206 2" xfId="4086"/>
    <cellStyle name="Normal 206 2 2" xfId="4087"/>
    <cellStyle name="Normal 206 3" xfId="4088"/>
    <cellStyle name="Normal 207" xfId="4089"/>
    <cellStyle name="Normal 207 2" xfId="4090"/>
    <cellStyle name="Normal 207 2 2" xfId="4091"/>
    <cellStyle name="Normal 207 3" xfId="4092"/>
    <cellStyle name="Normal 208" xfId="4093"/>
    <cellStyle name="Normal 208 2" xfId="4094"/>
    <cellStyle name="Normal 209" xfId="4095"/>
    <cellStyle name="Normal 209 2" xfId="4096"/>
    <cellStyle name="Normal 21" xfId="4097"/>
    <cellStyle name="Normal 210" xfId="4098"/>
    <cellStyle name="Normal 210 2" xfId="4099"/>
    <cellStyle name="Normal 211" xfId="4100"/>
    <cellStyle name="Normal 211 2" xfId="4101"/>
    <cellStyle name="Normal 212" xfId="4102"/>
    <cellStyle name="Normal 213" xfId="4103"/>
    <cellStyle name="Normal 214" xfId="4104"/>
    <cellStyle name="Normal 215" xfId="4105"/>
    <cellStyle name="Normal 216" xfId="4106"/>
    <cellStyle name="Normal 217" xfId="4107"/>
    <cellStyle name="Normal 218" xfId="4108"/>
    <cellStyle name="Normal 219" xfId="4109"/>
    <cellStyle name="Normal 22" xfId="4110"/>
    <cellStyle name="Normal 220" xfId="4111"/>
    <cellStyle name="Normal 221" xfId="4112"/>
    <cellStyle name="Normal 222" xfId="4113"/>
    <cellStyle name="Normal 223" xfId="4114"/>
    <cellStyle name="Normal 224" xfId="4115"/>
    <cellStyle name="Normal 225" xfId="4116"/>
    <cellStyle name="Normal 226" xfId="4117"/>
    <cellStyle name="Normal 227" xfId="4118"/>
    <cellStyle name="Normal 228" xfId="4119"/>
    <cellStyle name="Normal 228 2" xfId="4120"/>
    <cellStyle name="Normal 229" xfId="4121"/>
    <cellStyle name="Normal 229 2" xfId="4122"/>
    <cellStyle name="Normal 23" xfId="4123"/>
    <cellStyle name="Normal 230" xfId="4124"/>
    <cellStyle name="Normal 230 2" xfId="4125"/>
    <cellStyle name="Normal 231" xfId="4126"/>
    <cellStyle name="Normal 231 2" xfId="4127"/>
    <cellStyle name="Normal 232" xfId="4128"/>
    <cellStyle name="Normal 232 2" xfId="4129"/>
    <cellStyle name="Normal 233" xfId="4130"/>
    <cellStyle name="Normal 234" xfId="4131"/>
    <cellStyle name="Normal 235" xfId="4132"/>
    <cellStyle name="Normal 236" xfId="4133"/>
    <cellStyle name="Normal 237" xfId="4134"/>
    <cellStyle name="Normal 238" xfId="4135"/>
    <cellStyle name="Normal 239" xfId="4136"/>
    <cellStyle name="Normal 24" xfId="4137"/>
    <cellStyle name="Normal 240" xfId="4138"/>
    <cellStyle name="Normal 240 2" xfId="4139"/>
    <cellStyle name="Normal 241" xfId="4140"/>
    <cellStyle name="Normal 242" xfId="4141"/>
    <cellStyle name="Normal 242 2" xfId="4142"/>
    <cellStyle name="Normal 243" xfId="4143"/>
    <cellStyle name="Normal 244" xfId="4144"/>
    <cellStyle name="Normal 245" xfId="4145"/>
    <cellStyle name="Normal 246" xfId="4146"/>
    <cellStyle name="Normal 25" xfId="4147"/>
    <cellStyle name="Normal 26" xfId="4148"/>
    <cellStyle name="Normal 27" xfId="4149"/>
    <cellStyle name="Normal 28" xfId="4150"/>
    <cellStyle name="Normal 29" xfId="4151"/>
    <cellStyle name="Normal 3" xfId="4152"/>
    <cellStyle name="Normal 3 2" xfId="4153"/>
    <cellStyle name="Normal 3 3" xfId="4154"/>
    <cellStyle name="Normal 30" xfId="4155"/>
    <cellStyle name="Normal 31" xfId="4156"/>
    <cellStyle name="Normal 32" xfId="4157"/>
    <cellStyle name="Normal 33" xfId="4158"/>
    <cellStyle name="Normal 34" xfId="4159"/>
    <cellStyle name="Normal 35" xfId="4160"/>
    <cellStyle name="Normal 36" xfId="4161"/>
    <cellStyle name="Normal 37" xfId="4162"/>
    <cellStyle name="Normal 38" xfId="4163"/>
    <cellStyle name="Normal 38 2" xfId="4164"/>
    <cellStyle name="Normal 38 3" xfId="4165"/>
    <cellStyle name="Normal 39" xfId="4166"/>
    <cellStyle name="Normal 4" xfId="4167"/>
    <cellStyle name="Normal 4 2" xfId="4168"/>
    <cellStyle name="Normal 4 2 2" xfId="4169"/>
    <cellStyle name="Normal 4 3" xfId="4170"/>
    <cellStyle name="Normal 4 4" xfId="4171"/>
    <cellStyle name="Normal 40" xfId="4172"/>
    <cellStyle name="Normal 40 2" xfId="4173"/>
    <cellStyle name="Normal 40 3" xfId="4174"/>
    <cellStyle name="Normal 41" xfId="4175"/>
    <cellStyle name="Normal 42" xfId="4176"/>
    <cellStyle name="Normal 43" xfId="4177"/>
    <cellStyle name="Normal 44" xfId="4178"/>
    <cellStyle name="Normal 45" xfId="4179"/>
    <cellStyle name="Normal 46" xfId="4180"/>
    <cellStyle name="Normal 47" xfId="4181"/>
    <cellStyle name="Normal 48" xfId="4182"/>
    <cellStyle name="Normal 48 2" xfId="4183"/>
    <cellStyle name="Normal 49" xfId="4184"/>
    <cellStyle name="Normal 49 2" xfId="4185"/>
    <cellStyle name="Normal 5" xfId="4186"/>
    <cellStyle name="Normal 5 2" xfId="4187"/>
    <cellStyle name="Normal 5 3" xfId="4188"/>
    <cellStyle name="Normal 5 4" xfId="4189"/>
    <cellStyle name="Normal 50" xfId="4190"/>
    <cellStyle name="Normal 51" xfId="4191"/>
    <cellStyle name="Normal 52" xfId="4192"/>
    <cellStyle name="Normal 53" xfId="4193"/>
    <cellStyle name="Normal 54" xfId="4194"/>
    <cellStyle name="Normal 55" xfId="4195"/>
    <cellStyle name="Normal 56" xfId="4196"/>
    <cellStyle name="Normal 57" xfId="4197"/>
    <cellStyle name="Normal 58" xfId="4198"/>
    <cellStyle name="Normal 59" xfId="4199"/>
    <cellStyle name="Normal 6" xfId="4200"/>
    <cellStyle name="Normal 6 2" xfId="4201"/>
    <cellStyle name="Normal 6 3" xfId="4202"/>
    <cellStyle name="Normal 60" xfId="4203"/>
    <cellStyle name="Normal 61" xfId="4204"/>
    <cellStyle name="Normal 62" xfId="4205"/>
    <cellStyle name="Normal 63" xfId="4206"/>
    <cellStyle name="Normal 64" xfId="4207"/>
    <cellStyle name="Normal 65" xfId="4208"/>
    <cellStyle name="Normal 66" xfId="4209"/>
    <cellStyle name="Normal 67" xfId="4210"/>
    <cellStyle name="Normal 68" xfId="4211"/>
    <cellStyle name="Normal 69" xfId="4212"/>
    <cellStyle name="Normal 7" xfId="4213"/>
    <cellStyle name="Normal 70" xfId="4214"/>
    <cellStyle name="Normal 71" xfId="4215"/>
    <cellStyle name="Normal 72" xfId="4216"/>
    <cellStyle name="Normal 73" xfId="4217"/>
    <cellStyle name="Normal 74" xfId="4218"/>
    <cellStyle name="Normal 75" xfId="4219"/>
    <cellStyle name="Normal 76" xfId="4220"/>
    <cellStyle name="Normal 77" xfId="4221"/>
    <cellStyle name="Normal 78" xfId="4222"/>
    <cellStyle name="Normal 79" xfId="4223"/>
    <cellStyle name="Normal 8" xfId="4224"/>
    <cellStyle name="Normal 8 2" xfId="4225"/>
    <cellStyle name="Normal 80" xfId="4226"/>
    <cellStyle name="Normal 80 2" xfId="4227"/>
    <cellStyle name="Normal 81" xfId="4228"/>
    <cellStyle name="Normal 82" xfId="4229"/>
    <cellStyle name="Normal 83" xfId="4230"/>
    <cellStyle name="Normal 84" xfId="4231"/>
    <cellStyle name="Normal 85" xfId="4232"/>
    <cellStyle name="Normal 86" xfId="4233"/>
    <cellStyle name="Normal 87" xfId="4234"/>
    <cellStyle name="Normal 87 2" xfId="4235"/>
    <cellStyle name="Normal 88" xfId="4236"/>
    <cellStyle name="Normal 88 2" xfId="4237"/>
    <cellStyle name="Normal 89" xfId="4238"/>
    <cellStyle name="Normal 89 2" xfId="4239"/>
    <cellStyle name="Normal 9" xfId="4240"/>
    <cellStyle name="Normal 90" xfId="4241"/>
    <cellStyle name="Normal 90 2" xfId="4242"/>
    <cellStyle name="Normal 91" xfId="4243"/>
    <cellStyle name="Normal 91 2" xfId="4244"/>
    <cellStyle name="Normal 92" xfId="4245"/>
    <cellStyle name="Normal 92 2" xfId="4246"/>
    <cellStyle name="Normal 93" xfId="4247"/>
    <cellStyle name="Normal 93 2" xfId="4248"/>
    <cellStyle name="Normal 94" xfId="4249"/>
    <cellStyle name="Normal 95" xfId="4250"/>
    <cellStyle name="Normal 96" xfId="4251"/>
    <cellStyle name="Normal 97" xfId="4252"/>
    <cellStyle name="Normal 98" xfId="4253"/>
    <cellStyle name="Normal 99" xfId="4254"/>
    <cellStyle name="Normalny_3,4" xfId="4255"/>
    <cellStyle name="Note 10" xfId="4256"/>
    <cellStyle name="Note 10 2" xfId="4257"/>
    <cellStyle name="Note 11" xfId="4258"/>
    <cellStyle name="Note 11 2" xfId="4259"/>
    <cellStyle name="Note 11 2 2" xfId="4260"/>
    <cellStyle name="Note 11 3" xfId="4261"/>
    <cellStyle name="Note 11 3 2" xfId="4262"/>
    <cellStyle name="Note 11 4" xfId="4263"/>
    <cellStyle name="Note 11 4 2" xfId="4264"/>
    <cellStyle name="Note 11 5" xfId="4265"/>
    <cellStyle name="Note 11 5 2" xfId="4266"/>
    <cellStyle name="Note 11 6" xfId="4267"/>
    <cellStyle name="Note 12" xfId="4268"/>
    <cellStyle name="Note 12 2" xfId="4269"/>
    <cellStyle name="Note 13" xfId="4270"/>
    <cellStyle name="Note 13 2" xfId="4271"/>
    <cellStyle name="Note 14" xfId="4272"/>
    <cellStyle name="Note 2" xfId="4273"/>
    <cellStyle name="Note 2 2" xfId="4274"/>
    <cellStyle name="Note 2 2 2" xfId="4275"/>
    <cellStyle name="Note 2 2 2 2" xfId="4276"/>
    <cellStyle name="Note 2 2 2 2 2" xfId="4277"/>
    <cellStyle name="Note 2 2 2 3" xfId="4278"/>
    <cellStyle name="Note 2 2 2 3 2" xfId="4279"/>
    <cellStyle name="Note 2 2 2 4" xfId="4280"/>
    <cellStyle name="Note 2 2 3" xfId="4281"/>
    <cellStyle name="Note 2 2 3 2" xfId="4282"/>
    <cellStyle name="Note 2 2 4" xfId="4283"/>
    <cellStyle name="Note 2 2 4 2" xfId="4284"/>
    <cellStyle name="Note 2 2 5" xfId="4285"/>
    <cellStyle name="Note 2 3" xfId="4286"/>
    <cellStyle name="Note 2 3 2" xfId="4287"/>
    <cellStyle name="Note 2 3 2 2" xfId="4288"/>
    <cellStyle name="Note 2 3 2 2 2" xfId="4289"/>
    <cellStyle name="Note 2 3 2 3" xfId="4290"/>
    <cellStyle name="Note 2 3 2 3 2" xfId="4291"/>
    <cellStyle name="Note 2 3 2 4" xfId="4292"/>
    <cellStyle name="Note 2 3 3" xfId="4293"/>
    <cellStyle name="Note 2 3 3 2" xfId="4294"/>
    <cellStyle name="Note 2 3 4" xfId="4295"/>
    <cellStyle name="Note 2 3 4 2" xfId="4296"/>
    <cellStyle name="Note 2 3 5" xfId="4297"/>
    <cellStyle name="Note 2 4" xfId="4298"/>
    <cellStyle name="Note 2 4 2" xfId="4299"/>
    <cellStyle name="Note 2 4 2 2" xfId="4300"/>
    <cellStyle name="Note 2 4 2 2 2" xfId="4301"/>
    <cellStyle name="Note 2 4 2 3" xfId="4302"/>
    <cellStyle name="Note 2 4 2 3 2" xfId="4303"/>
    <cellStyle name="Note 2 4 2 4" xfId="4304"/>
    <cellStyle name="Note 2 4 3" xfId="4305"/>
    <cellStyle name="Note 2 4 3 2" xfId="4306"/>
    <cellStyle name="Note 2 4 4" xfId="4307"/>
    <cellStyle name="Note 2 4 4 2" xfId="4308"/>
    <cellStyle name="Note 2 4 5" xfId="4309"/>
    <cellStyle name="Note 2 5" xfId="4310"/>
    <cellStyle name="Note 2 5 2" xfId="4311"/>
    <cellStyle name="Note 2 5 2 2" xfId="4312"/>
    <cellStyle name="Note 2 5 2 2 2" xfId="4313"/>
    <cellStyle name="Note 2 5 2 3" xfId="4314"/>
    <cellStyle name="Note 2 5 2 3 2" xfId="4315"/>
    <cellStyle name="Note 2 5 2 4" xfId="4316"/>
    <cellStyle name="Note 2 5 3" xfId="4317"/>
    <cellStyle name="Note 2 5 3 2" xfId="4318"/>
    <cellStyle name="Note 2 5 4" xfId="4319"/>
    <cellStyle name="Note 2 5 4 2" xfId="4320"/>
    <cellStyle name="Note 2 5 5" xfId="4321"/>
    <cellStyle name="Note 2 6" xfId="4322"/>
    <cellStyle name="Note 2 6 2" xfId="4323"/>
    <cellStyle name="Note 2 6 2 2" xfId="4324"/>
    <cellStyle name="Note 2 6 2 2 2" xfId="4325"/>
    <cellStyle name="Note 2 6 2 3" xfId="4326"/>
    <cellStyle name="Note 2 6 2 3 2" xfId="4327"/>
    <cellStyle name="Note 2 6 2 4" xfId="4328"/>
    <cellStyle name="Note 2 6 3" xfId="4329"/>
    <cellStyle name="Note 2 6 3 2" xfId="4330"/>
    <cellStyle name="Note 2 6 4" xfId="4331"/>
    <cellStyle name="Note 2 6 4 2" xfId="4332"/>
    <cellStyle name="Note 2 6 5" xfId="4333"/>
    <cellStyle name="Note 2 7" xfId="4334"/>
    <cellStyle name="Note 2 7 2" xfId="4335"/>
    <cellStyle name="Note 2 8" xfId="4336"/>
    <cellStyle name="Note 2 8 2" xfId="4337"/>
    <cellStyle name="Note 2 9" xfId="4338"/>
    <cellStyle name="Note 3" xfId="4339"/>
    <cellStyle name="Note 3 2" xfId="4340"/>
    <cellStyle name="Note 4" xfId="4341"/>
    <cellStyle name="Note 4 2" xfId="4342"/>
    <cellStyle name="Note 5" xfId="4343"/>
    <cellStyle name="Note 5 2" xfId="4344"/>
    <cellStyle name="Note 5 2 2" xfId="4345"/>
    <cellStyle name="Note 5 2 3" xfId="4346"/>
    <cellStyle name="Note 5 2 4" xfId="4347"/>
    <cellStyle name="Note 5 2 5" xfId="4348"/>
    <cellStyle name="Note 5 3" xfId="4349"/>
    <cellStyle name="Note 5 4" xfId="4350"/>
    <cellStyle name="Note 6" xfId="4351"/>
    <cellStyle name="Note 6 2" xfId="4352"/>
    <cellStyle name="Note 6 2 2" xfId="4353"/>
    <cellStyle name="Note 6 2 3" xfId="4354"/>
    <cellStyle name="Note 6 2 4" xfId="4355"/>
    <cellStyle name="Note 6 2 5" xfId="4356"/>
    <cellStyle name="Note 6 3" xfId="4357"/>
    <cellStyle name="Note 6 4" xfId="4358"/>
    <cellStyle name="Note 7" xfId="4359"/>
    <cellStyle name="Note 7 2" xfId="4360"/>
    <cellStyle name="Note 7 2 2" xfId="4361"/>
    <cellStyle name="Note 7 2 3" xfId="4362"/>
    <cellStyle name="Note 7 2 4" xfId="4363"/>
    <cellStyle name="Note 7 2 5" xfId="4364"/>
    <cellStyle name="Note 7 3" xfId="4365"/>
    <cellStyle name="Note 7 4" xfId="4366"/>
    <cellStyle name="Note 8" xfId="4367"/>
    <cellStyle name="Note 8 2" xfId="4368"/>
    <cellStyle name="Note 9" xfId="4369"/>
    <cellStyle name="Note 9 2" xfId="4370"/>
    <cellStyle name="Note 9 2 2" xfId="4371"/>
    <cellStyle name="Note 9 2 3" xfId="4372"/>
    <cellStyle name="Note 9 2 4" xfId="4373"/>
    <cellStyle name="Note 9 2 5" xfId="4374"/>
    <cellStyle name="Note 9 3" xfId="4375"/>
    <cellStyle name="Note 9 4" xfId="4376"/>
    <cellStyle name="Output 2" xfId="4377"/>
    <cellStyle name="Output 2 10" xfId="4378"/>
    <cellStyle name="Output 2 10 2" xfId="4379"/>
    <cellStyle name="Output 2 11" xfId="4380"/>
    <cellStyle name="Output 2 11 2" xfId="4381"/>
    <cellStyle name="Output 2 12" xfId="4382"/>
    <cellStyle name="Output 2 13" xfId="4383"/>
    <cellStyle name="Output 2 2" xfId="4384"/>
    <cellStyle name="Output 2 2 2" xfId="4385"/>
    <cellStyle name="Output 2 2 2 2" xfId="4386"/>
    <cellStyle name="Output 2 2 2 2 2" xfId="4387"/>
    <cellStyle name="Output 2 2 2 3" xfId="4388"/>
    <cellStyle name="Output 2 2 2 3 2" xfId="4389"/>
    <cellStyle name="Output 2 2 2 4" xfId="4390"/>
    <cellStyle name="Output 2 2 2 5" xfId="4391"/>
    <cellStyle name="Output 2 2 3" xfId="4392"/>
    <cellStyle name="Output 2 2 3 2" xfId="4393"/>
    <cellStyle name="Output 2 2 3 2 2" xfId="4394"/>
    <cellStyle name="Output 2 2 3 3" xfId="4395"/>
    <cellStyle name="Output 2 2 3 3 2" xfId="4396"/>
    <cellStyle name="Output 2 2 3 4" xfId="4397"/>
    <cellStyle name="Output 2 2 3 5" xfId="4398"/>
    <cellStyle name="Output 2 2 4" xfId="4399"/>
    <cellStyle name="Output 2 2 4 2" xfId="4400"/>
    <cellStyle name="Output 2 2 4 3" xfId="4401"/>
    <cellStyle name="Output 2 2 5" xfId="4402"/>
    <cellStyle name="Output 2 2 5 2" xfId="4403"/>
    <cellStyle name="Output 2 2 5 3" xfId="4404"/>
    <cellStyle name="Output 2 2 6" xfId="4405"/>
    <cellStyle name="Output 2 2 7" xfId="4406"/>
    <cellStyle name="Output 2 3" xfId="4407"/>
    <cellStyle name="Output 2 3 2" xfId="4408"/>
    <cellStyle name="Output 2 3 2 2" xfId="4409"/>
    <cellStyle name="Output 2 3 2 2 2" xfId="4410"/>
    <cellStyle name="Output 2 3 2 3" xfId="4411"/>
    <cellStyle name="Output 2 3 2 3 2" xfId="4412"/>
    <cellStyle name="Output 2 3 2 4" xfId="4413"/>
    <cellStyle name="Output 2 3 2 5" xfId="4414"/>
    <cellStyle name="Output 2 3 3" xfId="4415"/>
    <cellStyle name="Output 2 3 3 2" xfId="4416"/>
    <cellStyle name="Output 2 3 3 2 2" xfId="4417"/>
    <cellStyle name="Output 2 3 3 3" xfId="4418"/>
    <cellStyle name="Output 2 3 3 3 2" xfId="4419"/>
    <cellStyle name="Output 2 3 3 4" xfId="4420"/>
    <cellStyle name="Output 2 3 3 5" xfId="4421"/>
    <cellStyle name="Output 2 3 4" xfId="4422"/>
    <cellStyle name="Output 2 3 4 2" xfId="4423"/>
    <cellStyle name="Output 2 3 4 3" xfId="4424"/>
    <cellStyle name="Output 2 3 5" xfId="4425"/>
    <cellStyle name="Output 2 3 5 2" xfId="4426"/>
    <cellStyle name="Output 2 3 5 3" xfId="4427"/>
    <cellStyle name="Output 2 3 6" xfId="4428"/>
    <cellStyle name="Output 2 3 7" xfId="4429"/>
    <cellStyle name="Output 2 4" xfId="4430"/>
    <cellStyle name="Output 2 4 2" xfId="4431"/>
    <cellStyle name="Output 2 4 2 2" xfId="4432"/>
    <cellStyle name="Output 2 4 2 2 2" xfId="4433"/>
    <cellStyle name="Output 2 4 2 3" xfId="4434"/>
    <cellStyle name="Output 2 4 2 3 2" xfId="4435"/>
    <cellStyle name="Output 2 4 2 4" xfId="4436"/>
    <cellStyle name="Output 2 4 3" xfId="4437"/>
    <cellStyle name="Output 2 4 3 2" xfId="4438"/>
    <cellStyle name="Output 2 4 3 2 2" xfId="4439"/>
    <cellStyle name="Output 2 4 3 3" xfId="4440"/>
    <cellStyle name="Output 2 4 3 3 2" xfId="4441"/>
    <cellStyle name="Output 2 4 3 4" xfId="4442"/>
    <cellStyle name="Output 2 4 4" xfId="4443"/>
    <cellStyle name="Output 2 4 4 2" xfId="4444"/>
    <cellStyle name="Output 2 4 5" xfId="4445"/>
    <cellStyle name="Output 2 4 5 2" xfId="4446"/>
    <cellStyle name="Output 2 4 6" xfId="4447"/>
    <cellStyle name="Output 2 4 7" xfId="4448"/>
    <cellStyle name="Output 2 5" xfId="4449"/>
    <cellStyle name="Output 2 5 2" xfId="4450"/>
    <cellStyle name="Output 2 5 2 2" xfId="4451"/>
    <cellStyle name="Output 2 5 2 2 2" xfId="4452"/>
    <cellStyle name="Output 2 5 2 3" xfId="4453"/>
    <cellStyle name="Output 2 5 2 3 2" xfId="4454"/>
    <cellStyle name="Output 2 5 2 4" xfId="4455"/>
    <cellStyle name="Output 2 5 3" xfId="4456"/>
    <cellStyle name="Output 2 5 3 2" xfId="4457"/>
    <cellStyle name="Output 2 5 3 2 2" xfId="4458"/>
    <cellStyle name="Output 2 5 3 3" xfId="4459"/>
    <cellStyle name="Output 2 5 3 3 2" xfId="4460"/>
    <cellStyle name="Output 2 5 3 4" xfId="4461"/>
    <cellStyle name="Output 2 5 4" xfId="4462"/>
    <cellStyle name="Output 2 5 4 2" xfId="4463"/>
    <cellStyle name="Output 2 5 5" xfId="4464"/>
    <cellStyle name="Output 2 5 5 2" xfId="4465"/>
    <cellStyle name="Output 2 5 6" xfId="4466"/>
    <cellStyle name="Output 2 5 7" xfId="4467"/>
    <cellStyle name="Output 2 6" xfId="4468"/>
    <cellStyle name="Output 2 6 2" xfId="4469"/>
    <cellStyle name="Output 2 6 2 2" xfId="4470"/>
    <cellStyle name="Output 2 6 2 2 2" xfId="4471"/>
    <cellStyle name="Output 2 6 2 3" xfId="4472"/>
    <cellStyle name="Output 2 6 2 3 2" xfId="4473"/>
    <cellStyle name="Output 2 6 2 4" xfId="4474"/>
    <cellStyle name="Output 2 6 3" xfId="4475"/>
    <cellStyle name="Output 2 6 3 2" xfId="4476"/>
    <cellStyle name="Output 2 6 3 2 2" xfId="4477"/>
    <cellStyle name="Output 2 6 3 3" xfId="4478"/>
    <cellStyle name="Output 2 6 3 3 2" xfId="4479"/>
    <cellStyle name="Output 2 6 3 4" xfId="4480"/>
    <cellStyle name="Output 2 6 4" xfId="4481"/>
    <cellStyle name="Output 2 6 4 2" xfId="4482"/>
    <cellStyle name="Output 2 6 5" xfId="4483"/>
    <cellStyle name="Output 2 6 5 2" xfId="4484"/>
    <cellStyle name="Output 2 6 6" xfId="4485"/>
    <cellStyle name="Output 2 7" xfId="4486"/>
    <cellStyle name="Output 2 7 2" xfId="4487"/>
    <cellStyle name="Output 2 7 2 2" xfId="4488"/>
    <cellStyle name="Output 2 7 2 2 2" xfId="4489"/>
    <cellStyle name="Output 2 7 2 3" xfId="4490"/>
    <cellStyle name="Output 2 7 2 3 2" xfId="4491"/>
    <cellStyle name="Output 2 7 2 4" xfId="4492"/>
    <cellStyle name="Output 2 7 3" xfId="4493"/>
    <cellStyle name="Output 2 7 3 2" xfId="4494"/>
    <cellStyle name="Output 2 7 3 2 2" xfId="4495"/>
    <cellStyle name="Output 2 7 3 3" xfId="4496"/>
    <cellStyle name="Output 2 7 3 3 2" xfId="4497"/>
    <cellStyle name="Output 2 7 3 4" xfId="4498"/>
    <cellStyle name="Output 2 7 4" xfId="4499"/>
    <cellStyle name="Output 2 7 4 2" xfId="4500"/>
    <cellStyle name="Output 2 7 5" xfId="4501"/>
    <cellStyle name="Output 2 7 5 2" xfId="4502"/>
    <cellStyle name="Output 2 7 6" xfId="4503"/>
    <cellStyle name="Output 2 8" xfId="4504"/>
    <cellStyle name="Output 2 8 2" xfId="4505"/>
    <cellStyle name="Output 2 8 2 2" xfId="4506"/>
    <cellStyle name="Output 2 8 3" xfId="4507"/>
    <cellStyle name="Output 2 8 3 2" xfId="4508"/>
    <cellStyle name="Output 2 8 4" xfId="4509"/>
    <cellStyle name="Output 2 9" xfId="4510"/>
    <cellStyle name="Output 2 9 2" xfId="4511"/>
    <cellStyle name="Output 2 9 2 2" xfId="4512"/>
    <cellStyle name="Output 2 9 3" xfId="4513"/>
    <cellStyle name="Output 2 9 3 2" xfId="4514"/>
    <cellStyle name="Output 2 9 4" xfId="4515"/>
    <cellStyle name="Output 3" xfId="4516"/>
    <cellStyle name="Output 4" xfId="4517"/>
    <cellStyle name="Output 4 2" xfId="4518"/>
    <cellStyle name="Output 4 2 2" xfId="4519"/>
    <cellStyle name="Output 4 2 2 2" xfId="4520"/>
    <cellStyle name="Output 4 2 3" xfId="4521"/>
    <cellStyle name="Output 4 2 3 2" xfId="4522"/>
    <cellStyle name="Output 4 2 4" xfId="4523"/>
    <cellStyle name="Output 4 2 4 2" xfId="4524"/>
    <cellStyle name="Output 4 2 5" xfId="4525"/>
    <cellStyle name="Output 4 2 5 2" xfId="4526"/>
    <cellStyle name="Output 4 2 6" xfId="4527"/>
    <cellStyle name="Output 4 3" xfId="4528"/>
    <cellStyle name="Output 4 3 2" xfId="4529"/>
    <cellStyle name="Output 4 3 2 2" xfId="4530"/>
    <cellStyle name="Output 4 3 3" xfId="4531"/>
    <cellStyle name="Output 4 3 3 2" xfId="4532"/>
    <cellStyle name="Output 4 3 4" xfId="4533"/>
    <cellStyle name="Output 4 3 4 2" xfId="4534"/>
    <cellStyle name="Output 4 3 5" xfId="4535"/>
    <cellStyle name="Output 4 3 5 2" xfId="4536"/>
    <cellStyle name="Output 4 3 6" xfId="4537"/>
    <cellStyle name="Output 4 4" xfId="4538"/>
    <cellStyle name="Output 4 4 2" xfId="4539"/>
    <cellStyle name="Output 4 5" xfId="4540"/>
    <cellStyle name="Output 4 5 2" xfId="4541"/>
    <cellStyle name="Output 4 6" xfId="4542"/>
    <cellStyle name="Output 5" xfId="4543"/>
    <cellStyle name="Output 5 2" xfId="4544"/>
    <cellStyle name="Output 5 2 2" xfId="4545"/>
    <cellStyle name="Output 5 3" xfId="4546"/>
    <cellStyle name="Output 5 3 2" xfId="4547"/>
    <cellStyle name="Output 5 4" xfId="4548"/>
    <cellStyle name="Output 5 4 2" xfId="4549"/>
    <cellStyle name="Output 5 5" xfId="4550"/>
    <cellStyle name="Output 5 5 2" xfId="4551"/>
    <cellStyle name="Output 5 6" xfId="4552"/>
    <cellStyle name="Output 6" xfId="4553"/>
    <cellStyle name="Output 6 2" xfId="4554"/>
    <cellStyle name="Output 6 2 2" xfId="4555"/>
    <cellStyle name="Output 6 3" xfId="4556"/>
    <cellStyle name="Output 6 3 2" xfId="4557"/>
    <cellStyle name="Output 6 4" xfId="4558"/>
    <cellStyle name="Output 6 4 2" xfId="4559"/>
    <cellStyle name="Output 6 5" xfId="4560"/>
    <cellStyle name="Output 6 5 2" xfId="4561"/>
    <cellStyle name="Output 6 6" xfId="4562"/>
    <cellStyle name="Output 7" xfId="4563"/>
    <cellStyle name="Output 7 2" xfId="4564"/>
    <cellStyle name="Output 8" xfId="4565"/>
    <cellStyle name="Output 8 2" xfId="4566"/>
    <cellStyle name="Output Amounts" xfId="4567"/>
    <cellStyle name="Output Column Headings" xfId="4568"/>
    <cellStyle name="Output Line Items" xfId="4569"/>
    <cellStyle name="Output Report Heading" xfId="4570"/>
    <cellStyle name="Output Report Title" xfId="4571"/>
    <cellStyle name="Percent" xfId="6249" builtinId="5"/>
    <cellStyle name="Percent [2]" xfId="4572"/>
    <cellStyle name="Percent 2" xfId="2"/>
    <cellStyle name="Percent 2 2" xfId="4573"/>
    <cellStyle name="Percent 2 3" xfId="4574"/>
    <cellStyle name="Percent 3" xfId="4575"/>
    <cellStyle name="Percent 3 2" xfId="4576"/>
    <cellStyle name="Percent 3 3" xfId="4577"/>
    <cellStyle name="Percent 4" xfId="4578"/>
    <cellStyle name="Percent 4 2" xfId="4579"/>
    <cellStyle name="Percent 5" xfId="4580"/>
    <cellStyle name="Percent 6" xfId="4581"/>
    <cellStyle name="Percentage" xfId="4582"/>
    <cellStyle name="Period Title" xfId="4583"/>
    <cellStyle name="Period Title 2" xfId="4584"/>
    <cellStyle name="Period Title 3" xfId="4585"/>
    <cellStyle name="Pounds (0)" xfId="4586"/>
    <cellStyle name="PSChar" xfId="4587"/>
    <cellStyle name="PSChar 2" xfId="4588"/>
    <cellStyle name="PSChar 3" xfId="4589"/>
    <cellStyle name="PSDate" xfId="4590"/>
    <cellStyle name="PSDate 2" xfId="4591"/>
    <cellStyle name="PSDate 3" xfId="4592"/>
    <cellStyle name="PSDec" xfId="4593"/>
    <cellStyle name="PSDec 2" xfId="4594"/>
    <cellStyle name="PSDec 3" xfId="4595"/>
    <cellStyle name="PSDetail" xfId="4596"/>
    <cellStyle name="PSDetail 2" xfId="4597"/>
    <cellStyle name="PSHeading" xfId="4598"/>
    <cellStyle name="PSHeading 2" xfId="4599"/>
    <cellStyle name="PSHeading 2 2" xfId="4600"/>
    <cellStyle name="PSHeading 3" xfId="4601"/>
    <cellStyle name="PSHeading 4" xfId="4602"/>
    <cellStyle name="PSInt" xfId="4603"/>
    <cellStyle name="PSInt 2" xfId="4604"/>
    <cellStyle name="PSInt 3" xfId="4605"/>
    <cellStyle name="PSSpacer" xfId="4606"/>
    <cellStyle name="PSSpacer 2" xfId="4607"/>
    <cellStyle name="PSSpacer 3" xfId="4608"/>
    <cellStyle name="Ratio" xfId="4609"/>
    <cellStyle name="RevList" xfId="4610"/>
    <cellStyle name="Right Currency" xfId="4611"/>
    <cellStyle name="Right Currency 2" xfId="4612"/>
    <cellStyle name="Right Currency 3" xfId="4613"/>
    <cellStyle name="Right Date" xfId="4614"/>
    <cellStyle name="Right Date 2" xfId="4615"/>
    <cellStyle name="Right Date 3" xfId="4616"/>
    <cellStyle name="Right Multiple" xfId="4617"/>
    <cellStyle name="Right Multiple 2" xfId="4618"/>
    <cellStyle name="Right Multiple 3" xfId="4619"/>
    <cellStyle name="Right Number" xfId="4620"/>
    <cellStyle name="Right Number 2" xfId="4621"/>
    <cellStyle name="Right Number 3" xfId="4622"/>
    <cellStyle name="Right Percentage" xfId="4623"/>
    <cellStyle name="Right Percentage 2" xfId="4624"/>
    <cellStyle name="Right Percentage 3" xfId="4625"/>
    <cellStyle name="Right Year" xfId="4626"/>
    <cellStyle name="Right Year 2" xfId="4627"/>
    <cellStyle name="Right Year 3" xfId="4628"/>
    <cellStyle name="SAPBEXaggData" xfId="4629"/>
    <cellStyle name="SAPBEXaggData 2" xfId="4630"/>
    <cellStyle name="SAPBEXaggData 2 2" xfId="4631"/>
    <cellStyle name="SAPBEXaggData 2 2 2" xfId="4632"/>
    <cellStyle name="SAPBEXaggData 2 2 3" xfId="4633"/>
    <cellStyle name="SAPBEXaggData 2 2 4" xfId="4634"/>
    <cellStyle name="SAPBEXaggData 2 2 5" xfId="4635"/>
    <cellStyle name="SAPBEXaggData 2 3" xfId="4636"/>
    <cellStyle name="SAPBEXaggData 2 4" xfId="4637"/>
    <cellStyle name="SAPBEXaggData 3" xfId="4638"/>
    <cellStyle name="SAPBEXaggData 3 2" xfId="4639"/>
    <cellStyle name="SAPBEXaggData 3 2 2" xfId="4640"/>
    <cellStyle name="SAPBEXaggData 3 2 3" xfId="4641"/>
    <cellStyle name="SAPBEXaggData 3 2 4" xfId="4642"/>
    <cellStyle name="SAPBEXaggData 3 2 5" xfId="4643"/>
    <cellStyle name="SAPBEXaggData 3 3" xfId="4644"/>
    <cellStyle name="SAPBEXaggData 3 4" xfId="4645"/>
    <cellStyle name="SAPBEXaggData 4" xfId="4646"/>
    <cellStyle name="SAPBEXaggData 4 2" xfId="4647"/>
    <cellStyle name="SAPBEXaggData 4 3" xfId="4648"/>
    <cellStyle name="SAPBEXaggData 4 4" xfId="4649"/>
    <cellStyle name="SAPBEXaggData 4 5" xfId="4650"/>
    <cellStyle name="SAPBEXaggData 5" xfId="4651"/>
    <cellStyle name="SAPBEXaggData 5 2" xfId="4652"/>
    <cellStyle name="SAPBEXaggData 5 3" xfId="4653"/>
    <cellStyle name="SAPBEXaggData 5 4" xfId="4654"/>
    <cellStyle name="SAPBEXaggData 5 5" xfId="4655"/>
    <cellStyle name="SAPBEXaggData 6" xfId="4656"/>
    <cellStyle name="SAPBEXaggData 7" xfId="4657"/>
    <cellStyle name="SAPBEXaggData_BW Capital Summary Flash Dec 09" xfId="4658"/>
    <cellStyle name="SAPBEXaggDataEmph" xfId="4659"/>
    <cellStyle name="SAPBEXaggDataEmph 2" xfId="4660"/>
    <cellStyle name="SAPBEXaggDataEmph 2 2" xfId="4661"/>
    <cellStyle name="SAPBEXaggDataEmph 2 2 2" xfId="4662"/>
    <cellStyle name="SAPBEXaggDataEmph 2 2 3" xfId="4663"/>
    <cellStyle name="SAPBEXaggDataEmph 2 2 4" xfId="4664"/>
    <cellStyle name="SAPBEXaggDataEmph 2 2 5" xfId="4665"/>
    <cellStyle name="SAPBEXaggDataEmph 2 3" xfId="4666"/>
    <cellStyle name="SAPBEXaggDataEmph 2 4" xfId="4667"/>
    <cellStyle name="SAPBEXaggDataEmph 3" xfId="4668"/>
    <cellStyle name="SAPBEXaggDataEmph 3 2" xfId="4669"/>
    <cellStyle name="SAPBEXaggDataEmph 3 2 2" xfId="4670"/>
    <cellStyle name="SAPBEXaggDataEmph 3 2 3" xfId="4671"/>
    <cellStyle name="SAPBEXaggDataEmph 3 2 4" xfId="4672"/>
    <cellStyle name="SAPBEXaggDataEmph 3 2 5" xfId="4673"/>
    <cellStyle name="SAPBEXaggDataEmph 3 3" xfId="4674"/>
    <cellStyle name="SAPBEXaggDataEmph 3 4" xfId="4675"/>
    <cellStyle name="SAPBEXaggDataEmph 4" xfId="4676"/>
    <cellStyle name="SAPBEXaggDataEmph 4 2" xfId="4677"/>
    <cellStyle name="SAPBEXaggDataEmph 4 2 2" xfId="4678"/>
    <cellStyle name="SAPBEXaggDataEmph 4 2 3" xfId="4679"/>
    <cellStyle name="SAPBEXaggDataEmph 4 2 4" xfId="4680"/>
    <cellStyle name="SAPBEXaggDataEmph 4 2 5" xfId="4681"/>
    <cellStyle name="SAPBEXaggDataEmph 4 3" xfId="4682"/>
    <cellStyle name="SAPBEXaggDataEmph 4 4" xfId="4683"/>
    <cellStyle name="SAPBEXaggDataEmph 5" xfId="4684"/>
    <cellStyle name="SAPBEXaggDataEmph 5 2" xfId="4685"/>
    <cellStyle name="SAPBEXaggDataEmph 5 2 2" xfId="4686"/>
    <cellStyle name="SAPBEXaggDataEmph 5 2 3" xfId="4687"/>
    <cellStyle name="SAPBEXaggDataEmph 5 2 4" xfId="4688"/>
    <cellStyle name="SAPBEXaggDataEmph 5 2 5" xfId="4689"/>
    <cellStyle name="SAPBEXaggDataEmph 5 3" xfId="4690"/>
    <cellStyle name="SAPBEXaggDataEmph 5 4" xfId="4691"/>
    <cellStyle name="SAPBEXaggDataEmph 6" xfId="4692"/>
    <cellStyle name="SAPBEXaggDataEmph 6 2" xfId="4693"/>
    <cellStyle name="SAPBEXaggDataEmph 6 3" xfId="4694"/>
    <cellStyle name="SAPBEXaggDataEmph 6 4" xfId="4695"/>
    <cellStyle name="SAPBEXaggDataEmph 6 5" xfId="4696"/>
    <cellStyle name="SAPBEXaggDataEmph 7" xfId="4697"/>
    <cellStyle name="SAPBEXaggDataEmph 7 2" xfId="4698"/>
    <cellStyle name="SAPBEXaggDataEmph 7 3" xfId="4699"/>
    <cellStyle name="SAPBEXaggDataEmph 7 4" xfId="4700"/>
    <cellStyle name="SAPBEXaggDataEmph 7 5" xfId="4701"/>
    <cellStyle name="SAPBEXaggDataEmph 8" xfId="4702"/>
    <cellStyle name="SAPBEXaggDataEmph 9" xfId="4703"/>
    <cellStyle name="SAPBEXaggItem" xfId="4704"/>
    <cellStyle name="SAPBEXaggItem 2" xfId="4705"/>
    <cellStyle name="SAPBEXaggItem 2 2" xfId="4706"/>
    <cellStyle name="SAPBEXaggItem 2 2 2" xfId="4707"/>
    <cellStyle name="SAPBEXaggItem 2 2 3" xfId="4708"/>
    <cellStyle name="SAPBEXaggItem 2 2 4" xfId="4709"/>
    <cellStyle name="SAPBEXaggItem 2 2 5" xfId="4710"/>
    <cellStyle name="SAPBEXaggItem 2 3" xfId="4711"/>
    <cellStyle name="SAPBEXaggItem 2 4" xfId="4712"/>
    <cellStyle name="SAPBEXaggItem 3" xfId="4713"/>
    <cellStyle name="SAPBEXaggItem 3 2" xfId="4714"/>
    <cellStyle name="SAPBEXaggItem 3 2 2" xfId="4715"/>
    <cellStyle name="SAPBEXaggItem 3 2 3" xfId="4716"/>
    <cellStyle name="SAPBEXaggItem 3 2 4" xfId="4717"/>
    <cellStyle name="SAPBEXaggItem 3 2 5" xfId="4718"/>
    <cellStyle name="SAPBEXaggItem 3 3" xfId="4719"/>
    <cellStyle name="SAPBEXaggItem 3 4" xfId="4720"/>
    <cellStyle name="SAPBEXaggItem 4" xfId="4721"/>
    <cellStyle name="SAPBEXaggItem 4 2" xfId="4722"/>
    <cellStyle name="SAPBEXaggItem 4 3" xfId="4723"/>
    <cellStyle name="SAPBEXaggItem 4 4" xfId="4724"/>
    <cellStyle name="SAPBEXaggItem 4 5" xfId="4725"/>
    <cellStyle name="SAPBEXaggItem 5" xfId="4726"/>
    <cellStyle name="SAPBEXaggItem 5 2" xfId="4727"/>
    <cellStyle name="SAPBEXaggItem 5 3" xfId="4728"/>
    <cellStyle name="SAPBEXaggItem 5 4" xfId="4729"/>
    <cellStyle name="SAPBEXaggItem 5 5" xfId="4730"/>
    <cellStyle name="SAPBEXaggItem 6" xfId="4731"/>
    <cellStyle name="SAPBEXaggItem 7" xfId="4732"/>
    <cellStyle name="SAPBEXaggItem_BW Capital Summary Flash Dec 09" xfId="4733"/>
    <cellStyle name="SAPBEXaggItemX" xfId="4734"/>
    <cellStyle name="SAPBEXaggItemX 2" xfId="4735"/>
    <cellStyle name="SAPBEXaggItemX 2 2" xfId="4736"/>
    <cellStyle name="SAPBEXaggItemX 2 2 2" xfId="4737"/>
    <cellStyle name="SAPBEXaggItemX 2 2 3" xfId="4738"/>
    <cellStyle name="SAPBEXaggItemX 2 2 4" xfId="4739"/>
    <cellStyle name="SAPBEXaggItemX 2 2 5" xfId="4740"/>
    <cellStyle name="SAPBEXaggItemX 2 3" xfId="4741"/>
    <cellStyle name="SAPBEXaggItemX 2 3 2" xfId="4742"/>
    <cellStyle name="SAPBEXaggItemX 2 3 3" xfId="4743"/>
    <cellStyle name="SAPBEXaggItemX 2 3 4" xfId="4744"/>
    <cellStyle name="SAPBEXaggItemX 2 3 5" xfId="4745"/>
    <cellStyle name="SAPBEXaggItemX 2 4" xfId="4746"/>
    <cellStyle name="SAPBEXaggItemX 2 5" xfId="4747"/>
    <cellStyle name="SAPBEXaggItemX 3" xfId="4748"/>
    <cellStyle name="SAPBEXaggItemX 3 2" xfId="4749"/>
    <cellStyle name="SAPBEXaggItemX 3 2 2" xfId="4750"/>
    <cellStyle name="SAPBEXaggItemX 3 2 3" xfId="4751"/>
    <cellStyle name="SAPBEXaggItemX 3 2 4" xfId="4752"/>
    <cellStyle name="SAPBEXaggItemX 3 2 5" xfId="4753"/>
    <cellStyle name="SAPBEXaggItemX 3 3" xfId="4754"/>
    <cellStyle name="SAPBEXaggItemX 3 3 2" xfId="4755"/>
    <cellStyle name="SAPBEXaggItemX 3 3 3" xfId="4756"/>
    <cellStyle name="SAPBEXaggItemX 3 3 4" xfId="4757"/>
    <cellStyle name="SAPBEXaggItemX 3 3 5" xfId="4758"/>
    <cellStyle name="SAPBEXaggItemX 3 4" xfId="4759"/>
    <cellStyle name="SAPBEXaggItemX 3 5" xfId="4760"/>
    <cellStyle name="SAPBEXaggItemX 4" xfId="4761"/>
    <cellStyle name="SAPBEXaggItemX 4 2" xfId="4762"/>
    <cellStyle name="SAPBEXaggItemX 4 3" xfId="4763"/>
    <cellStyle name="SAPBEXaggItemX 4 4" xfId="4764"/>
    <cellStyle name="SAPBEXaggItemX 4 5" xfId="4765"/>
    <cellStyle name="SAPBEXaggItemX 5" xfId="4766"/>
    <cellStyle name="SAPBEXaggItemX 5 2" xfId="4767"/>
    <cellStyle name="SAPBEXaggItemX 5 3" xfId="4768"/>
    <cellStyle name="SAPBEXaggItemX 5 4" xfId="4769"/>
    <cellStyle name="SAPBEXaggItemX 5 5" xfId="4770"/>
    <cellStyle name="SAPBEXaggItemX 6" xfId="4771"/>
    <cellStyle name="SAPBEXaggItemX 7" xfId="4772"/>
    <cellStyle name="SAPBEXchaText" xfId="4773"/>
    <cellStyle name="SAPBEXchaText 2" xfId="4774"/>
    <cellStyle name="SAPBEXchaText 2 2" xfId="4775"/>
    <cellStyle name="SAPBEXchaText 2 2 2" xfId="4776"/>
    <cellStyle name="SAPBEXchaText 2 2 3" xfId="4777"/>
    <cellStyle name="SAPBEXchaText 2 2 4" xfId="4778"/>
    <cellStyle name="SAPBEXchaText 2 2 5" xfId="4779"/>
    <cellStyle name="SAPBEXchaText 2 3" xfId="4780"/>
    <cellStyle name="SAPBEXchaText 2 4" xfId="4781"/>
    <cellStyle name="SAPBEXchaText 3" xfId="4782"/>
    <cellStyle name="SAPBEXchaText 3 2" xfId="4783"/>
    <cellStyle name="SAPBEXchaText 3 2 2" xfId="4784"/>
    <cellStyle name="SAPBEXchaText 3 2 3" xfId="4785"/>
    <cellStyle name="SAPBEXchaText 3 2 4" xfId="4786"/>
    <cellStyle name="SAPBEXchaText 3 2 5" xfId="4787"/>
    <cellStyle name="SAPBEXchaText 3 3" xfId="4788"/>
    <cellStyle name="SAPBEXchaText 3 4" xfId="4789"/>
    <cellStyle name="SAPBEXchaText_AIMRO_CP" xfId="4790"/>
    <cellStyle name="SAPBEXexcBad7" xfId="4791"/>
    <cellStyle name="SAPBEXexcBad7 2" xfId="4792"/>
    <cellStyle name="SAPBEXexcBad7 2 2" xfId="4793"/>
    <cellStyle name="SAPBEXexcBad7 2 2 2" xfId="4794"/>
    <cellStyle name="SAPBEXexcBad7 2 2 3" xfId="4795"/>
    <cellStyle name="SAPBEXexcBad7 2 2 4" xfId="4796"/>
    <cellStyle name="SAPBEXexcBad7 2 2 5" xfId="4797"/>
    <cellStyle name="SAPBEXexcBad7 2 3" xfId="4798"/>
    <cellStyle name="SAPBEXexcBad7 2 4" xfId="4799"/>
    <cellStyle name="SAPBEXexcBad7 3" xfId="4800"/>
    <cellStyle name="SAPBEXexcBad7 3 2" xfId="4801"/>
    <cellStyle name="SAPBEXexcBad7 3 2 2" xfId="4802"/>
    <cellStyle name="SAPBEXexcBad7 3 2 3" xfId="4803"/>
    <cellStyle name="SAPBEXexcBad7 3 2 4" xfId="4804"/>
    <cellStyle name="SAPBEXexcBad7 3 2 5" xfId="4805"/>
    <cellStyle name="SAPBEXexcBad7 3 3" xfId="4806"/>
    <cellStyle name="SAPBEXexcBad7 3 4" xfId="4807"/>
    <cellStyle name="SAPBEXexcBad7 4" xfId="4808"/>
    <cellStyle name="SAPBEXexcBad7 4 2" xfId="4809"/>
    <cellStyle name="SAPBEXexcBad7 4 3" xfId="4810"/>
    <cellStyle name="SAPBEXexcBad7 4 4" xfId="4811"/>
    <cellStyle name="SAPBEXexcBad7 4 5" xfId="4812"/>
    <cellStyle name="SAPBEXexcBad7 5" xfId="4813"/>
    <cellStyle name="SAPBEXexcBad7 5 2" xfId="4814"/>
    <cellStyle name="SAPBEXexcBad7 5 3" xfId="4815"/>
    <cellStyle name="SAPBEXexcBad7 5 4" xfId="4816"/>
    <cellStyle name="SAPBEXexcBad7 5 5" xfId="4817"/>
    <cellStyle name="SAPBEXexcBad7 6" xfId="4818"/>
    <cellStyle name="SAPBEXexcBad7 7" xfId="4819"/>
    <cellStyle name="SAPBEXexcBad8" xfId="4820"/>
    <cellStyle name="SAPBEXexcBad8 2" xfId="4821"/>
    <cellStyle name="SAPBEXexcBad8 2 2" xfId="4822"/>
    <cellStyle name="SAPBEXexcBad8 2 2 2" xfId="4823"/>
    <cellStyle name="SAPBEXexcBad8 2 2 3" xfId="4824"/>
    <cellStyle name="SAPBEXexcBad8 2 2 4" xfId="4825"/>
    <cellStyle name="SAPBEXexcBad8 2 2 5" xfId="4826"/>
    <cellStyle name="SAPBEXexcBad8 2 3" xfId="4827"/>
    <cellStyle name="SAPBEXexcBad8 2 4" xfId="4828"/>
    <cellStyle name="SAPBEXexcBad8 3" xfId="4829"/>
    <cellStyle name="SAPBEXexcBad8 3 2" xfId="4830"/>
    <cellStyle name="SAPBEXexcBad8 3 2 2" xfId="4831"/>
    <cellStyle name="SAPBEXexcBad8 3 2 3" xfId="4832"/>
    <cellStyle name="SAPBEXexcBad8 3 2 4" xfId="4833"/>
    <cellStyle name="SAPBEXexcBad8 3 2 5" xfId="4834"/>
    <cellStyle name="SAPBEXexcBad8 3 3" xfId="4835"/>
    <cellStyle name="SAPBEXexcBad8 3 4" xfId="4836"/>
    <cellStyle name="SAPBEXexcBad8 4" xfId="4837"/>
    <cellStyle name="SAPBEXexcBad8 4 2" xfId="4838"/>
    <cellStyle name="SAPBEXexcBad8 4 3" xfId="4839"/>
    <cellStyle name="SAPBEXexcBad8 4 4" xfId="4840"/>
    <cellStyle name="SAPBEXexcBad8 4 5" xfId="4841"/>
    <cellStyle name="SAPBEXexcBad8 5" xfId="4842"/>
    <cellStyle name="SAPBEXexcBad8 5 2" xfId="4843"/>
    <cellStyle name="SAPBEXexcBad8 5 3" xfId="4844"/>
    <cellStyle name="SAPBEXexcBad8 5 4" xfId="4845"/>
    <cellStyle name="SAPBEXexcBad8 5 5" xfId="4846"/>
    <cellStyle name="SAPBEXexcBad8 6" xfId="4847"/>
    <cellStyle name="SAPBEXexcBad8 7" xfId="4848"/>
    <cellStyle name="SAPBEXexcBad9" xfId="4849"/>
    <cellStyle name="SAPBEXexcBad9 2" xfId="4850"/>
    <cellStyle name="SAPBEXexcBad9 2 2" xfId="4851"/>
    <cellStyle name="SAPBEXexcBad9 2 2 2" xfId="4852"/>
    <cellStyle name="SAPBEXexcBad9 2 2 3" xfId="4853"/>
    <cellStyle name="SAPBEXexcBad9 2 2 4" xfId="4854"/>
    <cellStyle name="SAPBEXexcBad9 2 2 5" xfId="4855"/>
    <cellStyle name="SAPBEXexcBad9 2 3" xfId="4856"/>
    <cellStyle name="SAPBEXexcBad9 2 4" xfId="4857"/>
    <cellStyle name="SAPBEXexcBad9 3" xfId="4858"/>
    <cellStyle name="SAPBEXexcBad9 3 2" xfId="4859"/>
    <cellStyle name="SAPBEXexcBad9 3 2 2" xfId="4860"/>
    <cellStyle name="SAPBEXexcBad9 3 2 3" xfId="4861"/>
    <cellStyle name="SAPBEXexcBad9 3 2 4" xfId="4862"/>
    <cellStyle name="SAPBEXexcBad9 3 2 5" xfId="4863"/>
    <cellStyle name="SAPBEXexcBad9 3 3" xfId="4864"/>
    <cellStyle name="SAPBEXexcBad9 3 4" xfId="4865"/>
    <cellStyle name="SAPBEXexcBad9 4" xfId="4866"/>
    <cellStyle name="SAPBEXexcBad9 4 2" xfId="4867"/>
    <cellStyle name="SAPBEXexcBad9 4 3" xfId="4868"/>
    <cellStyle name="SAPBEXexcBad9 4 4" xfId="4869"/>
    <cellStyle name="SAPBEXexcBad9 4 5" xfId="4870"/>
    <cellStyle name="SAPBEXexcBad9 5" xfId="4871"/>
    <cellStyle name="SAPBEXexcBad9 5 2" xfId="4872"/>
    <cellStyle name="SAPBEXexcBad9 5 3" xfId="4873"/>
    <cellStyle name="SAPBEXexcBad9 5 4" xfId="4874"/>
    <cellStyle name="SAPBEXexcBad9 5 5" xfId="4875"/>
    <cellStyle name="SAPBEXexcBad9 6" xfId="4876"/>
    <cellStyle name="SAPBEXexcBad9 7" xfId="4877"/>
    <cellStyle name="SAPBEXexcCritical4" xfId="4878"/>
    <cellStyle name="SAPBEXexcCritical4 2" xfId="4879"/>
    <cellStyle name="SAPBEXexcCritical4 2 2" xfId="4880"/>
    <cellStyle name="SAPBEXexcCritical4 2 2 2" xfId="4881"/>
    <cellStyle name="SAPBEXexcCritical4 2 2 3" xfId="4882"/>
    <cellStyle name="SAPBEXexcCritical4 2 2 4" xfId="4883"/>
    <cellStyle name="SAPBEXexcCritical4 2 2 5" xfId="4884"/>
    <cellStyle name="SAPBEXexcCritical4 2 3" xfId="4885"/>
    <cellStyle name="SAPBEXexcCritical4 2 4" xfId="4886"/>
    <cellStyle name="SAPBEXexcCritical4 3" xfId="4887"/>
    <cellStyle name="SAPBEXexcCritical4 3 2" xfId="4888"/>
    <cellStyle name="SAPBEXexcCritical4 3 2 2" xfId="4889"/>
    <cellStyle name="SAPBEXexcCritical4 3 2 3" xfId="4890"/>
    <cellStyle name="SAPBEXexcCritical4 3 2 4" xfId="4891"/>
    <cellStyle name="SAPBEXexcCritical4 3 2 5" xfId="4892"/>
    <cellStyle name="SAPBEXexcCritical4 3 3" xfId="4893"/>
    <cellStyle name="SAPBEXexcCritical4 3 4" xfId="4894"/>
    <cellStyle name="SAPBEXexcCritical4 4" xfId="4895"/>
    <cellStyle name="SAPBEXexcCritical4 4 2" xfId="4896"/>
    <cellStyle name="SAPBEXexcCritical4 4 3" xfId="4897"/>
    <cellStyle name="SAPBEXexcCritical4 4 4" xfId="4898"/>
    <cellStyle name="SAPBEXexcCritical4 4 5" xfId="4899"/>
    <cellStyle name="SAPBEXexcCritical4 5" xfId="4900"/>
    <cellStyle name="SAPBEXexcCritical4 5 2" xfId="4901"/>
    <cellStyle name="SAPBEXexcCritical4 5 3" xfId="4902"/>
    <cellStyle name="SAPBEXexcCritical4 5 4" xfId="4903"/>
    <cellStyle name="SAPBEXexcCritical4 5 5" xfId="4904"/>
    <cellStyle name="SAPBEXexcCritical4 6" xfId="4905"/>
    <cellStyle name="SAPBEXexcCritical4 7" xfId="4906"/>
    <cellStyle name="SAPBEXexcCritical5" xfId="4907"/>
    <cellStyle name="SAPBEXexcCritical5 2" xfId="4908"/>
    <cellStyle name="SAPBEXexcCritical5 2 2" xfId="4909"/>
    <cellStyle name="SAPBEXexcCritical5 2 2 2" xfId="4910"/>
    <cellStyle name="SAPBEXexcCritical5 2 2 3" xfId="4911"/>
    <cellStyle name="SAPBEXexcCritical5 2 2 4" xfId="4912"/>
    <cellStyle name="SAPBEXexcCritical5 2 2 5" xfId="4913"/>
    <cellStyle name="SAPBEXexcCritical5 2 3" xfId="4914"/>
    <cellStyle name="SAPBEXexcCritical5 2 4" xfId="4915"/>
    <cellStyle name="SAPBEXexcCritical5 3" xfId="4916"/>
    <cellStyle name="SAPBEXexcCritical5 3 2" xfId="4917"/>
    <cellStyle name="SAPBEXexcCritical5 3 2 2" xfId="4918"/>
    <cellStyle name="SAPBEXexcCritical5 3 2 3" xfId="4919"/>
    <cellStyle name="SAPBEXexcCritical5 3 2 4" xfId="4920"/>
    <cellStyle name="SAPBEXexcCritical5 3 2 5" xfId="4921"/>
    <cellStyle name="SAPBEXexcCritical5 3 3" xfId="4922"/>
    <cellStyle name="SAPBEXexcCritical5 3 4" xfId="4923"/>
    <cellStyle name="SAPBEXexcCritical5 4" xfId="4924"/>
    <cellStyle name="SAPBEXexcCritical5 4 2" xfId="4925"/>
    <cellStyle name="SAPBEXexcCritical5 4 3" xfId="4926"/>
    <cellStyle name="SAPBEXexcCritical5 4 4" xfId="4927"/>
    <cellStyle name="SAPBEXexcCritical5 4 5" xfId="4928"/>
    <cellStyle name="SAPBEXexcCritical5 5" xfId="4929"/>
    <cellStyle name="SAPBEXexcCritical5 5 2" xfId="4930"/>
    <cellStyle name="SAPBEXexcCritical5 5 3" xfId="4931"/>
    <cellStyle name="SAPBEXexcCritical5 5 4" xfId="4932"/>
    <cellStyle name="SAPBEXexcCritical5 5 5" xfId="4933"/>
    <cellStyle name="SAPBEXexcCritical5 6" xfId="4934"/>
    <cellStyle name="SAPBEXexcCritical5 7" xfId="4935"/>
    <cellStyle name="SAPBEXexcCritical6" xfId="4936"/>
    <cellStyle name="SAPBEXexcCritical6 2" xfId="4937"/>
    <cellStyle name="SAPBEXexcCritical6 2 2" xfId="4938"/>
    <cellStyle name="SAPBEXexcCritical6 2 2 2" xfId="4939"/>
    <cellStyle name="SAPBEXexcCritical6 2 2 3" xfId="4940"/>
    <cellStyle name="SAPBEXexcCritical6 2 2 4" xfId="4941"/>
    <cellStyle name="SAPBEXexcCritical6 2 2 5" xfId="4942"/>
    <cellStyle name="SAPBEXexcCritical6 2 3" xfId="4943"/>
    <cellStyle name="SAPBEXexcCritical6 2 4" xfId="4944"/>
    <cellStyle name="SAPBEXexcCritical6 3" xfId="4945"/>
    <cellStyle name="SAPBEXexcCritical6 3 2" xfId="4946"/>
    <cellStyle name="SAPBEXexcCritical6 3 2 2" xfId="4947"/>
    <cellStyle name="SAPBEXexcCritical6 3 2 3" xfId="4948"/>
    <cellStyle name="SAPBEXexcCritical6 3 2 4" xfId="4949"/>
    <cellStyle name="SAPBEXexcCritical6 3 2 5" xfId="4950"/>
    <cellStyle name="SAPBEXexcCritical6 3 3" xfId="4951"/>
    <cellStyle name="SAPBEXexcCritical6 3 4" xfId="4952"/>
    <cellStyle name="SAPBEXexcCritical6 4" xfId="4953"/>
    <cellStyle name="SAPBEXexcCritical6 4 2" xfId="4954"/>
    <cellStyle name="SAPBEXexcCritical6 4 3" xfId="4955"/>
    <cellStyle name="SAPBEXexcCritical6 4 4" xfId="4956"/>
    <cellStyle name="SAPBEXexcCritical6 4 5" xfId="4957"/>
    <cellStyle name="SAPBEXexcCritical6 5" xfId="4958"/>
    <cellStyle name="SAPBEXexcCritical6 5 2" xfId="4959"/>
    <cellStyle name="SAPBEXexcCritical6 5 3" xfId="4960"/>
    <cellStyle name="SAPBEXexcCritical6 5 4" xfId="4961"/>
    <cellStyle name="SAPBEXexcCritical6 5 5" xfId="4962"/>
    <cellStyle name="SAPBEXexcCritical6 6" xfId="4963"/>
    <cellStyle name="SAPBEXexcCritical6 7" xfId="4964"/>
    <cellStyle name="SAPBEXexcGood1" xfId="4965"/>
    <cellStyle name="SAPBEXexcGood1 2" xfId="4966"/>
    <cellStyle name="SAPBEXexcGood1 2 2" xfId="4967"/>
    <cellStyle name="SAPBEXexcGood1 2 2 2" xfId="4968"/>
    <cellStyle name="SAPBEXexcGood1 2 2 3" xfId="4969"/>
    <cellStyle name="SAPBEXexcGood1 2 2 4" xfId="4970"/>
    <cellStyle name="SAPBEXexcGood1 2 2 5" xfId="4971"/>
    <cellStyle name="SAPBEXexcGood1 2 3" xfId="4972"/>
    <cellStyle name="SAPBEXexcGood1 2 4" xfId="4973"/>
    <cellStyle name="SAPBEXexcGood1 3" xfId="4974"/>
    <cellStyle name="SAPBEXexcGood1 3 2" xfId="4975"/>
    <cellStyle name="SAPBEXexcGood1 3 2 2" xfId="4976"/>
    <cellStyle name="SAPBEXexcGood1 3 2 3" xfId="4977"/>
    <cellStyle name="SAPBEXexcGood1 3 2 4" xfId="4978"/>
    <cellStyle name="SAPBEXexcGood1 3 2 5" xfId="4979"/>
    <cellStyle name="SAPBEXexcGood1 3 3" xfId="4980"/>
    <cellStyle name="SAPBEXexcGood1 3 4" xfId="4981"/>
    <cellStyle name="SAPBEXexcGood1 4" xfId="4982"/>
    <cellStyle name="SAPBEXexcGood1 4 2" xfId="4983"/>
    <cellStyle name="SAPBEXexcGood1 4 3" xfId="4984"/>
    <cellStyle name="SAPBEXexcGood1 4 4" xfId="4985"/>
    <cellStyle name="SAPBEXexcGood1 4 5" xfId="4986"/>
    <cellStyle name="SAPBEXexcGood1 5" xfId="4987"/>
    <cellStyle name="SAPBEXexcGood1 5 2" xfId="4988"/>
    <cellStyle name="SAPBEXexcGood1 5 3" xfId="4989"/>
    <cellStyle name="SAPBEXexcGood1 5 4" xfId="4990"/>
    <cellStyle name="SAPBEXexcGood1 5 5" xfId="4991"/>
    <cellStyle name="SAPBEXexcGood1 6" xfId="4992"/>
    <cellStyle name="SAPBEXexcGood1 7" xfId="4993"/>
    <cellStyle name="SAPBEXexcGood2" xfId="4994"/>
    <cellStyle name="SAPBEXexcGood2 2" xfId="4995"/>
    <cellStyle name="SAPBEXexcGood2 2 2" xfId="4996"/>
    <cellStyle name="SAPBEXexcGood2 2 2 2" xfId="4997"/>
    <cellStyle name="SAPBEXexcGood2 2 2 3" xfId="4998"/>
    <cellStyle name="SAPBEXexcGood2 2 2 4" xfId="4999"/>
    <cellStyle name="SAPBEXexcGood2 2 2 5" xfId="5000"/>
    <cellStyle name="SAPBEXexcGood2 2 3" xfId="5001"/>
    <cellStyle name="SAPBEXexcGood2 2 4" xfId="5002"/>
    <cellStyle name="SAPBEXexcGood2 3" xfId="5003"/>
    <cellStyle name="SAPBEXexcGood2 3 2" xfId="5004"/>
    <cellStyle name="SAPBEXexcGood2 3 2 2" xfId="5005"/>
    <cellStyle name="SAPBEXexcGood2 3 2 3" xfId="5006"/>
    <cellStyle name="SAPBEXexcGood2 3 2 4" xfId="5007"/>
    <cellStyle name="SAPBEXexcGood2 3 2 5" xfId="5008"/>
    <cellStyle name="SAPBEXexcGood2 3 3" xfId="5009"/>
    <cellStyle name="SAPBEXexcGood2 3 4" xfId="5010"/>
    <cellStyle name="SAPBEXexcGood2 4" xfId="5011"/>
    <cellStyle name="SAPBEXexcGood2 4 2" xfId="5012"/>
    <cellStyle name="SAPBEXexcGood2 4 3" xfId="5013"/>
    <cellStyle name="SAPBEXexcGood2 4 4" xfId="5014"/>
    <cellStyle name="SAPBEXexcGood2 4 5" xfId="5015"/>
    <cellStyle name="SAPBEXexcGood2 5" xfId="5016"/>
    <cellStyle name="SAPBEXexcGood2 5 2" xfId="5017"/>
    <cellStyle name="SAPBEXexcGood2 5 3" xfId="5018"/>
    <cellStyle name="SAPBEXexcGood2 5 4" xfId="5019"/>
    <cellStyle name="SAPBEXexcGood2 5 5" xfId="5020"/>
    <cellStyle name="SAPBEXexcGood2 6" xfId="5021"/>
    <cellStyle name="SAPBEXexcGood2 7" xfId="5022"/>
    <cellStyle name="SAPBEXexcGood3" xfId="5023"/>
    <cellStyle name="SAPBEXexcGood3 2" xfId="5024"/>
    <cellStyle name="SAPBEXexcGood3 2 2" xfId="5025"/>
    <cellStyle name="SAPBEXexcGood3 2 2 2" xfId="5026"/>
    <cellStyle name="SAPBEXexcGood3 2 2 3" xfId="5027"/>
    <cellStyle name="SAPBEXexcGood3 2 2 4" xfId="5028"/>
    <cellStyle name="SAPBEXexcGood3 2 2 5" xfId="5029"/>
    <cellStyle name="SAPBEXexcGood3 2 3" xfId="5030"/>
    <cellStyle name="SAPBEXexcGood3 2 4" xfId="5031"/>
    <cellStyle name="SAPBEXexcGood3 3" xfId="5032"/>
    <cellStyle name="SAPBEXexcGood3 3 2" xfId="5033"/>
    <cellStyle name="SAPBEXexcGood3 3 2 2" xfId="5034"/>
    <cellStyle name="SAPBEXexcGood3 3 2 3" xfId="5035"/>
    <cellStyle name="SAPBEXexcGood3 3 2 4" xfId="5036"/>
    <cellStyle name="SAPBEXexcGood3 3 2 5" xfId="5037"/>
    <cellStyle name="SAPBEXexcGood3 3 3" xfId="5038"/>
    <cellStyle name="SAPBEXexcGood3 3 4" xfId="5039"/>
    <cellStyle name="SAPBEXexcGood3 4" xfId="5040"/>
    <cellStyle name="SAPBEXexcGood3 4 2" xfId="5041"/>
    <cellStyle name="SAPBEXexcGood3 4 3" xfId="5042"/>
    <cellStyle name="SAPBEXexcGood3 4 4" xfId="5043"/>
    <cellStyle name="SAPBEXexcGood3 4 5" xfId="5044"/>
    <cellStyle name="SAPBEXexcGood3 5" xfId="5045"/>
    <cellStyle name="SAPBEXexcGood3 5 2" xfId="5046"/>
    <cellStyle name="SAPBEXexcGood3 5 3" xfId="5047"/>
    <cellStyle name="SAPBEXexcGood3 5 4" xfId="5048"/>
    <cellStyle name="SAPBEXexcGood3 5 5" xfId="5049"/>
    <cellStyle name="SAPBEXexcGood3 6" xfId="5050"/>
    <cellStyle name="SAPBEXexcGood3 7" xfId="5051"/>
    <cellStyle name="SAPBEXfilterDrill" xfId="5052"/>
    <cellStyle name="SAPBEXfilterDrill 2" xfId="5053"/>
    <cellStyle name="SAPBEXfilterDrill 2 2" xfId="5054"/>
    <cellStyle name="SAPBEXfilterDrill 2 2 2" xfId="5055"/>
    <cellStyle name="SAPBEXfilterDrill 2 2 3" xfId="5056"/>
    <cellStyle name="SAPBEXfilterDrill 2 2 4" xfId="5057"/>
    <cellStyle name="SAPBEXfilterDrill 2 2 5" xfId="5058"/>
    <cellStyle name="SAPBEXfilterDrill 2 3" xfId="5059"/>
    <cellStyle name="SAPBEXfilterDrill 2 4" xfId="5060"/>
    <cellStyle name="SAPBEXfilterDrill 3" xfId="5061"/>
    <cellStyle name="SAPBEXfilterDrill 3 2" xfId="5062"/>
    <cellStyle name="SAPBEXfilterDrill 3 2 2" xfId="5063"/>
    <cellStyle name="SAPBEXfilterDrill 3 2 3" xfId="5064"/>
    <cellStyle name="SAPBEXfilterDrill 3 2 4" xfId="5065"/>
    <cellStyle name="SAPBEXfilterDrill 3 2 5" xfId="5066"/>
    <cellStyle name="SAPBEXfilterDrill 3 3" xfId="5067"/>
    <cellStyle name="SAPBEXfilterDrill 3 4" xfId="5068"/>
    <cellStyle name="SAPBEXfilterDrill 4" xfId="5069"/>
    <cellStyle name="SAPBEXfilterDrill_BW Capital Summary Flash December 07" xfId="5070"/>
    <cellStyle name="SAPBEXfilterItem" xfId="5071"/>
    <cellStyle name="SAPBEXfilterItem 2" xfId="5072"/>
    <cellStyle name="SAPBEXfilterItem 2 2" xfId="5073"/>
    <cellStyle name="SAPBEXfilterItem 2 2 2" xfId="5074"/>
    <cellStyle name="SAPBEXfilterItem 2 2 3" xfId="5075"/>
    <cellStyle name="SAPBEXfilterItem 2 2 4" xfId="5076"/>
    <cellStyle name="SAPBEXfilterItem 2 2 5" xfId="5077"/>
    <cellStyle name="SAPBEXfilterItem 2 3" xfId="5078"/>
    <cellStyle name="SAPBEXfilterItem 2 4" xfId="5079"/>
    <cellStyle name="SAPBEXfilterItem 3" xfId="5080"/>
    <cellStyle name="SAPBEXfilterItem 3 2" xfId="5081"/>
    <cellStyle name="SAPBEXfilterItem 3 2 2" xfId="5082"/>
    <cellStyle name="SAPBEXfilterItem 3 2 3" xfId="5083"/>
    <cellStyle name="SAPBEXfilterItem 3 2 4" xfId="5084"/>
    <cellStyle name="SAPBEXfilterItem 3 2 5" xfId="5085"/>
    <cellStyle name="SAPBEXfilterItem 3 3" xfId="5086"/>
    <cellStyle name="SAPBEXfilterItem 3 4" xfId="5087"/>
    <cellStyle name="SAPBEXfilterItem_BW Capital Summary Flash December 07" xfId="5088"/>
    <cellStyle name="SAPBEXfilterText" xfId="5089"/>
    <cellStyle name="SAPBEXfilterText 2" xfId="5090"/>
    <cellStyle name="SAPBEXfilterText 2 2" xfId="5091"/>
    <cellStyle name="SAPBEXfilterText 2 2 2" xfId="5092"/>
    <cellStyle name="SAPBEXfilterText 2 2 3" xfId="5093"/>
    <cellStyle name="SAPBEXfilterText 2 2 4" xfId="5094"/>
    <cellStyle name="SAPBEXfilterText 2 2 5" xfId="5095"/>
    <cellStyle name="SAPBEXfilterText 2 3" xfId="5096"/>
    <cellStyle name="SAPBEXfilterText 2 4" xfId="5097"/>
    <cellStyle name="SAPBEXfilterText 3" xfId="5098"/>
    <cellStyle name="SAPBEXfilterText 3 2" xfId="5099"/>
    <cellStyle name="SAPBEXfilterText 3 2 2" xfId="5100"/>
    <cellStyle name="SAPBEXfilterText 3 2 3" xfId="5101"/>
    <cellStyle name="SAPBEXfilterText 3 2 4" xfId="5102"/>
    <cellStyle name="SAPBEXfilterText 3 2 5" xfId="5103"/>
    <cellStyle name="SAPBEXfilterText 3 3" xfId="5104"/>
    <cellStyle name="SAPBEXfilterText 3 4" xfId="5105"/>
    <cellStyle name="SAPBEXformats" xfId="5106"/>
    <cellStyle name="SAPBEXformats 2" xfId="5107"/>
    <cellStyle name="SAPBEXformats 2 2" xfId="5108"/>
    <cellStyle name="SAPBEXformats 2 2 2" xfId="5109"/>
    <cellStyle name="SAPBEXformats 2 2 3" xfId="5110"/>
    <cellStyle name="SAPBEXformats 2 2 4" xfId="5111"/>
    <cellStyle name="SAPBEXformats 2 2 5" xfId="5112"/>
    <cellStyle name="SAPBEXformats 2 3" xfId="5113"/>
    <cellStyle name="SAPBEXformats 2 4" xfId="5114"/>
    <cellStyle name="SAPBEXformats 3" xfId="5115"/>
    <cellStyle name="SAPBEXformats 3 2" xfId="5116"/>
    <cellStyle name="SAPBEXformats 3 2 2" xfId="5117"/>
    <cellStyle name="SAPBEXformats 3 2 3" xfId="5118"/>
    <cellStyle name="SAPBEXformats 3 2 4" xfId="5119"/>
    <cellStyle name="SAPBEXformats 3 2 5" xfId="5120"/>
    <cellStyle name="SAPBEXformats 3 3" xfId="5121"/>
    <cellStyle name="SAPBEXformats 3 4" xfId="5122"/>
    <cellStyle name="SAPBEXformats 4" xfId="5123"/>
    <cellStyle name="SAPBEXformats 4 2" xfId="5124"/>
    <cellStyle name="SAPBEXformats 4 2 2" xfId="5125"/>
    <cellStyle name="SAPBEXformats 4 3" xfId="5126"/>
    <cellStyle name="SAPBEXformats 5" xfId="5127"/>
    <cellStyle name="SAPBEXformats_AIMRO_CP" xfId="5128"/>
    <cellStyle name="SAPBEXheaderItem" xfId="5129"/>
    <cellStyle name="SAPBEXheaderItem 2" xfId="5130"/>
    <cellStyle name="SAPBEXheaderItem 2 2" xfId="5131"/>
    <cellStyle name="SAPBEXheaderItem 2 2 2" xfId="5132"/>
    <cellStyle name="SAPBEXheaderItem 2 2 3" xfId="5133"/>
    <cellStyle name="SAPBEXheaderItem 2 2 4" xfId="5134"/>
    <cellStyle name="SAPBEXheaderItem 2 2 5" xfId="5135"/>
    <cellStyle name="SAPBEXheaderItem 2 3" xfId="5136"/>
    <cellStyle name="SAPBEXheaderItem 2 4" xfId="5137"/>
    <cellStyle name="SAPBEXheaderItem 3" xfId="5138"/>
    <cellStyle name="SAPBEXheaderItem 3 2" xfId="5139"/>
    <cellStyle name="SAPBEXheaderItem 3 2 2" xfId="5140"/>
    <cellStyle name="SAPBEXheaderItem 3 2 3" xfId="5141"/>
    <cellStyle name="SAPBEXheaderItem 3 2 4" xfId="5142"/>
    <cellStyle name="SAPBEXheaderItem 3 2 5" xfId="5143"/>
    <cellStyle name="SAPBEXheaderItem 3 3" xfId="5144"/>
    <cellStyle name="SAPBEXheaderItem 3 4" xfId="5145"/>
    <cellStyle name="SAPBEXheaderItem 4" xfId="5146"/>
    <cellStyle name="SAPBEXheaderItem_BW Capital Summary Flash December 07" xfId="5147"/>
    <cellStyle name="SAPBEXheaderText" xfId="5148"/>
    <cellStyle name="SAPBEXheaderText 2" xfId="5149"/>
    <cellStyle name="SAPBEXheaderText 2 2" xfId="5150"/>
    <cellStyle name="SAPBEXheaderText 2 2 2" xfId="5151"/>
    <cellStyle name="SAPBEXheaderText 2 2 3" xfId="5152"/>
    <cellStyle name="SAPBEXheaderText 2 2 4" xfId="5153"/>
    <cellStyle name="SAPBEXheaderText 2 2 5" xfId="5154"/>
    <cellStyle name="SAPBEXheaderText 2 3" xfId="5155"/>
    <cellStyle name="SAPBEXheaderText 2 4" xfId="5156"/>
    <cellStyle name="SAPBEXheaderText 3" xfId="5157"/>
    <cellStyle name="SAPBEXheaderText 3 2" xfId="5158"/>
    <cellStyle name="SAPBEXheaderText 3 2 2" xfId="5159"/>
    <cellStyle name="SAPBEXheaderText 3 2 3" xfId="5160"/>
    <cellStyle name="SAPBEXheaderText 3 2 4" xfId="5161"/>
    <cellStyle name="SAPBEXheaderText 3 2 5" xfId="5162"/>
    <cellStyle name="SAPBEXheaderText 3 3" xfId="5163"/>
    <cellStyle name="SAPBEXheaderText 3 4" xfId="5164"/>
    <cellStyle name="SAPBEXheaderText 4" xfId="5165"/>
    <cellStyle name="SAPBEXheaderText_BW Capital Summary Flash December 07" xfId="5166"/>
    <cellStyle name="SAPBEXHLevel0" xfId="5167"/>
    <cellStyle name="SAPBEXHLevel0 2" xfId="5168"/>
    <cellStyle name="SAPBEXHLevel0 2 2" xfId="5169"/>
    <cellStyle name="SAPBEXHLevel0 2 2 2" xfId="5170"/>
    <cellStyle name="SAPBEXHLevel0 2 2 3" xfId="5171"/>
    <cellStyle name="SAPBEXHLevel0 2 2 4" xfId="5172"/>
    <cellStyle name="SAPBEXHLevel0 2 2 5" xfId="5173"/>
    <cellStyle name="SAPBEXHLevel0 2 3" xfId="5174"/>
    <cellStyle name="SAPBEXHLevel0 2 4" xfId="5175"/>
    <cellStyle name="SAPBEXHLevel0 3" xfId="5176"/>
    <cellStyle name="SAPBEXHLevel0 3 2" xfId="5177"/>
    <cellStyle name="SAPBEXHLevel0 3 2 2" xfId="5178"/>
    <cellStyle name="SAPBEXHLevel0 3 2 3" xfId="5179"/>
    <cellStyle name="SAPBEXHLevel0 3 2 4" xfId="5180"/>
    <cellStyle name="SAPBEXHLevel0 3 2 5" xfId="5181"/>
    <cellStyle name="SAPBEXHLevel0 3 3" xfId="5182"/>
    <cellStyle name="SAPBEXHLevel0 3 4" xfId="5183"/>
    <cellStyle name="SAPBEXHLevel0 4" xfId="5184"/>
    <cellStyle name="SAPBEXHLevel0 4 2" xfId="5185"/>
    <cellStyle name="SAPBEXHLevel0 4 3" xfId="5186"/>
    <cellStyle name="SAPBEXHLevel0 4 4" xfId="5187"/>
    <cellStyle name="SAPBEXHLevel0 4 5" xfId="5188"/>
    <cellStyle name="SAPBEXHLevel0 5" xfId="5189"/>
    <cellStyle name="SAPBEXHLevel0 5 2" xfId="5190"/>
    <cellStyle name="SAPBEXHLevel0 5 3" xfId="5191"/>
    <cellStyle name="SAPBEXHLevel0 5 4" xfId="5192"/>
    <cellStyle name="SAPBEXHLevel0 5 5" xfId="5193"/>
    <cellStyle name="SAPBEXHLevel0 6" xfId="5194"/>
    <cellStyle name="SAPBEXHLevel0 7" xfId="5195"/>
    <cellStyle name="SAPBEXHLevel0_AIMRO_CP" xfId="5196"/>
    <cellStyle name="SAPBEXHLevel0X" xfId="5197"/>
    <cellStyle name="SAPBEXHLevel0X 10" xfId="5198"/>
    <cellStyle name="SAPBEXHLevel0X 11" xfId="5199"/>
    <cellStyle name="SAPBEXHLevel0X 2" xfId="5200"/>
    <cellStyle name="SAPBEXHLevel0X 2 2" xfId="5201"/>
    <cellStyle name="SAPBEXHLevel0X 2 2 2" xfId="5202"/>
    <cellStyle name="SAPBEXHLevel0X 2 2 3" xfId="5203"/>
    <cellStyle name="SAPBEXHLevel0X 2 2 4" xfId="5204"/>
    <cellStyle name="SAPBEXHLevel0X 2 2 5" xfId="5205"/>
    <cellStyle name="SAPBEXHLevel0X 2 3" xfId="5206"/>
    <cellStyle name="SAPBEXHLevel0X 2 3 2" xfId="5207"/>
    <cellStyle name="SAPBEXHLevel0X 2 3 3" xfId="5208"/>
    <cellStyle name="SAPBEXHLevel0X 2 3 4" xfId="5209"/>
    <cellStyle name="SAPBEXHLevel0X 2 3 5" xfId="5210"/>
    <cellStyle name="SAPBEXHLevel0X 2 4" xfId="5211"/>
    <cellStyle name="SAPBEXHLevel0X 2 5" xfId="5212"/>
    <cellStyle name="SAPBEXHLevel0X 3" xfId="5213"/>
    <cellStyle name="SAPBEXHLevel0X 3 2" xfId="5214"/>
    <cellStyle name="SAPBEXHLevel0X 3 2 2" xfId="5215"/>
    <cellStyle name="SAPBEXHLevel0X 3 2 3" xfId="5216"/>
    <cellStyle name="SAPBEXHLevel0X 3 2 4" xfId="5217"/>
    <cellStyle name="SAPBEXHLevel0X 3 2 5" xfId="5218"/>
    <cellStyle name="SAPBEXHLevel0X 3 3" xfId="5219"/>
    <cellStyle name="SAPBEXHLevel0X 3 3 2" xfId="5220"/>
    <cellStyle name="SAPBEXHLevel0X 3 3 3" xfId="5221"/>
    <cellStyle name="SAPBEXHLevel0X 3 3 4" xfId="5222"/>
    <cellStyle name="SAPBEXHLevel0X 3 3 5" xfId="5223"/>
    <cellStyle name="SAPBEXHLevel0X 3 4" xfId="5224"/>
    <cellStyle name="SAPBEXHLevel0X 3 5" xfId="5225"/>
    <cellStyle name="SAPBEXHLevel0X 4" xfId="5226"/>
    <cellStyle name="SAPBEXHLevel0X 4 2" xfId="5227"/>
    <cellStyle name="SAPBEXHLevel0X 4 2 2" xfId="5228"/>
    <cellStyle name="SAPBEXHLevel0X 4 2 3" xfId="5229"/>
    <cellStyle name="SAPBEXHLevel0X 4 2 4" xfId="5230"/>
    <cellStyle name="SAPBEXHLevel0X 4 2 5" xfId="5231"/>
    <cellStyle name="SAPBEXHLevel0X 4 3" xfId="5232"/>
    <cellStyle name="SAPBEXHLevel0X 4 3 2" xfId="5233"/>
    <cellStyle name="SAPBEXHLevel0X 4 3 3" xfId="5234"/>
    <cellStyle name="SAPBEXHLevel0X 4 3 4" xfId="5235"/>
    <cellStyle name="SAPBEXHLevel0X 4 3 5" xfId="5236"/>
    <cellStyle name="SAPBEXHLevel0X 4 4" xfId="5237"/>
    <cellStyle name="SAPBEXHLevel0X 4 5" xfId="5238"/>
    <cellStyle name="SAPBEXHLevel0X 5" xfId="5239"/>
    <cellStyle name="SAPBEXHLevel0X 5 2" xfId="5240"/>
    <cellStyle name="SAPBEXHLevel0X 5 2 2" xfId="5241"/>
    <cellStyle name="SAPBEXHLevel0X 5 2 3" xfId="5242"/>
    <cellStyle name="SAPBEXHLevel0X 5 2 4" xfId="5243"/>
    <cellStyle name="SAPBEXHLevel0X 5 2 5" xfId="5244"/>
    <cellStyle name="SAPBEXHLevel0X 5 3" xfId="5245"/>
    <cellStyle name="SAPBEXHLevel0X 5 3 2" xfId="5246"/>
    <cellStyle name="SAPBEXHLevel0X 5 3 3" xfId="5247"/>
    <cellStyle name="SAPBEXHLevel0X 5 3 4" xfId="5248"/>
    <cellStyle name="SAPBEXHLevel0X 5 3 5" xfId="5249"/>
    <cellStyle name="SAPBEXHLevel0X 5 4" xfId="5250"/>
    <cellStyle name="SAPBEXHLevel0X 5 5" xfId="5251"/>
    <cellStyle name="SAPBEXHLevel0X 6" xfId="5252"/>
    <cellStyle name="SAPBEXHLevel0X 6 2" xfId="5253"/>
    <cellStyle name="SAPBEXHLevel0X 6 2 2" xfId="5254"/>
    <cellStyle name="SAPBEXHLevel0X 6 2 3" xfId="5255"/>
    <cellStyle name="SAPBEXHLevel0X 6 2 4" xfId="5256"/>
    <cellStyle name="SAPBEXHLevel0X 6 2 5" xfId="5257"/>
    <cellStyle name="SAPBEXHLevel0X 6 3" xfId="5258"/>
    <cellStyle name="SAPBEXHLevel0X 6 3 2" xfId="5259"/>
    <cellStyle name="SAPBEXHLevel0X 6 3 3" xfId="5260"/>
    <cellStyle name="SAPBEXHLevel0X 6 3 4" xfId="5261"/>
    <cellStyle name="SAPBEXHLevel0X 6 3 5" xfId="5262"/>
    <cellStyle name="SAPBEXHLevel0X 6 4" xfId="5263"/>
    <cellStyle name="SAPBEXHLevel0X 6 5" xfId="5264"/>
    <cellStyle name="SAPBEXHLevel0X 7" xfId="5265"/>
    <cellStyle name="SAPBEXHLevel0X 7 2" xfId="5266"/>
    <cellStyle name="SAPBEXHLevel0X 7 3" xfId="5267"/>
    <cellStyle name="SAPBEXHLevel0X 7 4" xfId="5268"/>
    <cellStyle name="SAPBEXHLevel0X 7 5" xfId="5269"/>
    <cellStyle name="SAPBEXHLevel0X 8" xfId="5270"/>
    <cellStyle name="SAPBEXHLevel0X 8 2" xfId="5271"/>
    <cellStyle name="SAPBEXHLevel0X 8 3" xfId="5272"/>
    <cellStyle name="SAPBEXHLevel0X 8 4" xfId="5273"/>
    <cellStyle name="SAPBEXHLevel0X 8 5" xfId="5274"/>
    <cellStyle name="SAPBEXHLevel0X 9" xfId="5275"/>
    <cellStyle name="SAPBEXHLevel0X_SERVICES STRUCTURE" xfId="5276"/>
    <cellStyle name="SAPBEXHLevel1" xfId="5277"/>
    <cellStyle name="SAPBEXHLevel1 2" xfId="5278"/>
    <cellStyle name="SAPBEXHLevel1 2 2" xfId="5279"/>
    <cellStyle name="SAPBEXHLevel1 2 2 2" xfId="5280"/>
    <cellStyle name="SAPBEXHLevel1 2 2 3" xfId="5281"/>
    <cellStyle name="SAPBEXHLevel1 2 2 4" xfId="5282"/>
    <cellStyle name="SAPBEXHLevel1 2 2 5" xfId="5283"/>
    <cellStyle name="SAPBEXHLevel1 2 3" xfId="5284"/>
    <cellStyle name="SAPBEXHLevel1 2 4" xfId="5285"/>
    <cellStyle name="SAPBEXHLevel1 3" xfId="5286"/>
    <cellStyle name="SAPBEXHLevel1 3 2" xfId="5287"/>
    <cellStyle name="SAPBEXHLevel1 3 2 2" xfId="5288"/>
    <cellStyle name="SAPBEXHLevel1 3 2 3" xfId="5289"/>
    <cellStyle name="SAPBEXHLevel1 3 2 4" xfId="5290"/>
    <cellStyle name="SAPBEXHLevel1 3 2 5" xfId="5291"/>
    <cellStyle name="SAPBEXHLevel1 3 3" xfId="5292"/>
    <cellStyle name="SAPBEXHLevel1 3 4" xfId="5293"/>
    <cellStyle name="SAPBEXHLevel1 4" xfId="5294"/>
    <cellStyle name="SAPBEXHLevel1 4 2" xfId="5295"/>
    <cellStyle name="SAPBEXHLevel1 4 3" xfId="5296"/>
    <cellStyle name="SAPBEXHLevel1 4 4" xfId="5297"/>
    <cellStyle name="SAPBEXHLevel1 4 5" xfId="5298"/>
    <cellStyle name="SAPBEXHLevel1 5" xfId="5299"/>
    <cellStyle name="SAPBEXHLevel1 5 2" xfId="5300"/>
    <cellStyle name="SAPBEXHLevel1 5 3" xfId="5301"/>
    <cellStyle name="SAPBEXHLevel1 5 4" xfId="5302"/>
    <cellStyle name="SAPBEXHLevel1 5 5" xfId="5303"/>
    <cellStyle name="SAPBEXHLevel1 6" xfId="5304"/>
    <cellStyle name="SAPBEXHLevel1 7" xfId="5305"/>
    <cellStyle name="SAPBEXHLevel1_AIMRO_CP" xfId="5306"/>
    <cellStyle name="SAPBEXHLevel1X" xfId="5307"/>
    <cellStyle name="SAPBEXHLevel1X 10" xfId="5308"/>
    <cellStyle name="SAPBEXHLevel1X 11" xfId="5309"/>
    <cellStyle name="SAPBEXHLevel1X 2" xfId="5310"/>
    <cellStyle name="SAPBEXHLevel1X 2 2" xfId="5311"/>
    <cellStyle name="SAPBEXHLevel1X 2 2 2" xfId="5312"/>
    <cellStyle name="SAPBEXHLevel1X 2 2 3" xfId="5313"/>
    <cellStyle name="SAPBEXHLevel1X 2 2 4" xfId="5314"/>
    <cellStyle name="SAPBEXHLevel1X 2 2 5" xfId="5315"/>
    <cellStyle name="SAPBEXHLevel1X 2 3" xfId="5316"/>
    <cellStyle name="SAPBEXHLevel1X 2 3 2" xfId="5317"/>
    <cellStyle name="SAPBEXHLevel1X 2 3 3" xfId="5318"/>
    <cellStyle name="SAPBEXHLevel1X 2 3 4" xfId="5319"/>
    <cellStyle name="SAPBEXHLevel1X 2 3 5" xfId="5320"/>
    <cellStyle name="SAPBEXHLevel1X 2 4" xfId="5321"/>
    <cellStyle name="SAPBEXHLevel1X 2 5" xfId="5322"/>
    <cellStyle name="SAPBEXHLevel1X 3" xfId="5323"/>
    <cellStyle name="SAPBEXHLevel1X 3 2" xfId="5324"/>
    <cellStyle name="SAPBEXHLevel1X 3 2 2" xfId="5325"/>
    <cellStyle name="SAPBEXHLevel1X 3 2 3" xfId="5326"/>
    <cellStyle name="SAPBEXHLevel1X 3 2 4" xfId="5327"/>
    <cellStyle name="SAPBEXHLevel1X 3 2 5" xfId="5328"/>
    <cellStyle name="SAPBEXHLevel1X 3 3" xfId="5329"/>
    <cellStyle name="SAPBEXHLevel1X 3 3 2" xfId="5330"/>
    <cellStyle name="SAPBEXHLevel1X 3 3 3" xfId="5331"/>
    <cellStyle name="SAPBEXHLevel1X 3 3 4" xfId="5332"/>
    <cellStyle name="SAPBEXHLevel1X 3 3 5" xfId="5333"/>
    <cellStyle name="SAPBEXHLevel1X 3 4" xfId="5334"/>
    <cellStyle name="SAPBEXHLevel1X 3 5" xfId="5335"/>
    <cellStyle name="SAPBEXHLevel1X 4" xfId="5336"/>
    <cellStyle name="SAPBEXHLevel1X 4 2" xfId="5337"/>
    <cellStyle name="SAPBEXHLevel1X 4 2 2" xfId="5338"/>
    <cellStyle name="SAPBEXHLevel1X 4 2 3" xfId="5339"/>
    <cellStyle name="SAPBEXHLevel1X 4 2 4" xfId="5340"/>
    <cellStyle name="SAPBEXHLevel1X 4 2 5" xfId="5341"/>
    <cellStyle name="SAPBEXHLevel1X 4 3" xfId="5342"/>
    <cellStyle name="SAPBEXHLevel1X 4 3 2" xfId="5343"/>
    <cellStyle name="SAPBEXHLevel1X 4 3 3" xfId="5344"/>
    <cellStyle name="SAPBEXHLevel1X 4 3 4" xfId="5345"/>
    <cellStyle name="SAPBEXHLevel1X 4 3 5" xfId="5346"/>
    <cellStyle name="SAPBEXHLevel1X 4 4" xfId="5347"/>
    <cellStyle name="SAPBEXHLevel1X 4 5" xfId="5348"/>
    <cellStyle name="SAPBEXHLevel1X 5" xfId="5349"/>
    <cellStyle name="SAPBEXHLevel1X 5 2" xfId="5350"/>
    <cellStyle name="SAPBEXHLevel1X 5 2 2" xfId="5351"/>
    <cellStyle name="SAPBEXHLevel1X 5 2 3" xfId="5352"/>
    <cellStyle name="SAPBEXHLevel1X 5 2 4" xfId="5353"/>
    <cellStyle name="SAPBEXHLevel1X 5 2 5" xfId="5354"/>
    <cellStyle name="SAPBEXHLevel1X 5 3" xfId="5355"/>
    <cellStyle name="SAPBEXHLevel1X 5 3 2" xfId="5356"/>
    <cellStyle name="SAPBEXHLevel1X 5 3 3" xfId="5357"/>
    <cellStyle name="SAPBEXHLevel1X 5 3 4" xfId="5358"/>
    <cellStyle name="SAPBEXHLevel1X 5 3 5" xfId="5359"/>
    <cellStyle name="SAPBEXHLevel1X 5 4" xfId="5360"/>
    <cellStyle name="SAPBEXHLevel1X 5 5" xfId="5361"/>
    <cellStyle name="SAPBEXHLevel1X 6" xfId="5362"/>
    <cellStyle name="SAPBEXHLevel1X 6 2" xfId="5363"/>
    <cellStyle name="SAPBEXHLevel1X 6 2 2" xfId="5364"/>
    <cellStyle name="SAPBEXHLevel1X 6 2 3" xfId="5365"/>
    <cellStyle name="SAPBEXHLevel1X 6 2 4" xfId="5366"/>
    <cellStyle name="SAPBEXHLevel1X 6 2 5" xfId="5367"/>
    <cellStyle name="SAPBEXHLevel1X 6 3" xfId="5368"/>
    <cellStyle name="SAPBEXHLevel1X 6 3 2" xfId="5369"/>
    <cellStyle name="SAPBEXHLevel1X 6 3 3" xfId="5370"/>
    <cellStyle name="SAPBEXHLevel1X 6 3 4" xfId="5371"/>
    <cellStyle name="SAPBEXHLevel1X 6 3 5" xfId="5372"/>
    <cellStyle name="SAPBEXHLevel1X 6 4" xfId="5373"/>
    <cellStyle name="SAPBEXHLevel1X 6 5" xfId="5374"/>
    <cellStyle name="SAPBEXHLevel1X 7" xfId="5375"/>
    <cellStyle name="SAPBEXHLevel1X 7 2" xfId="5376"/>
    <cellStyle name="SAPBEXHLevel1X 7 3" xfId="5377"/>
    <cellStyle name="SAPBEXHLevel1X 7 4" xfId="5378"/>
    <cellStyle name="SAPBEXHLevel1X 7 5" xfId="5379"/>
    <cellStyle name="SAPBEXHLevel1X 8" xfId="5380"/>
    <cellStyle name="SAPBEXHLevel1X 8 2" xfId="5381"/>
    <cellStyle name="SAPBEXHLevel1X 8 3" xfId="5382"/>
    <cellStyle name="SAPBEXHLevel1X 8 4" xfId="5383"/>
    <cellStyle name="SAPBEXHLevel1X 8 5" xfId="5384"/>
    <cellStyle name="SAPBEXHLevel1X 9" xfId="5385"/>
    <cellStyle name="SAPBEXHLevel2" xfId="5386"/>
    <cellStyle name="SAPBEXHLevel2 2" xfId="5387"/>
    <cellStyle name="SAPBEXHLevel2 2 2" xfId="5388"/>
    <cellStyle name="SAPBEXHLevel2 2 2 2" xfId="5389"/>
    <cellStyle name="SAPBEXHLevel2 2 2 3" xfId="5390"/>
    <cellStyle name="SAPBEXHLevel2 2 2 4" xfId="5391"/>
    <cellStyle name="SAPBEXHLevel2 2 2 5" xfId="5392"/>
    <cellStyle name="SAPBEXHLevel2 2 3" xfId="5393"/>
    <cellStyle name="SAPBEXHLevel2 2 4" xfId="5394"/>
    <cellStyle name="SAPBEXHLevel2 3" xfId="5395"/>
    <cellStyle name="SAPBEXHLevel2 3 2" xfId="5396"/>
    <cellStyle name="SAPBEXHLevel2 3 2 2" xfId="5397"/>
    <cellStyle name="SAPBEXHLevel2 3 2 3" xfId="5398"/>
    <cellStyle name="SAPBEXHLevel2 3 2 4" xfId="5399"/>
    <cellStyle name="SAPBEXHLevel2 3 2 5" xfId="5400"/>
    <cellStyle name="SAPBEXHLevel2 3 3" xfId="5401"/>
    <cellStyle name="SAPBEXHLevel2 3 4" xfId="5402"/>
    <cellStyle name="SAPBEXHLevel2 4" xfId="5403"/>
    <cellStyle name="SAPBEXHLevel2 4 2" xfId="5404"/>
    <cellStyle name="SAPBEXHLevel2 4 3" xfId="5405"/>
    <cellStyle name="SAPBEXHLevel2 4 4" xfId="5406"/>
    <cellStyle name="SAPBEXHLevel2 4 5" xfId="5407"/>
    <cellStyle name="SAPBEXHLevel2 5" xfId="5408"/>
    <cellStyle name="SAPBEXHLevel2 5 2" xfId="5409"/>
    <cellStyle name="SAPBEXHLevel2 5 3" xfId="5410"/>
    <cellStyle name="SAPBEXHLevel2 5 4" xfId="5411"/>
    <cellStyle name="SAPBEXHLevel2 5 5" xfId="5412"/>
    <cellStyle name="SAPBEXHLevel2 6" xfId="5413"/>
    <cellStyle name="SAPBEXHLevel2 7" xfId="5414"/>
    <cellStyle name="SAPBEXHLevel2_AIMRO_CP" xfId="5415"/>
    <cellStyle name="SAPBEXHLevel2X" xfId="5416"/>
    <cellStyle name="SAPBEXHLevel2X 10" xfId="5417"/>
    <cellStyle name="SAPBEXHLevel2X 11" xfId="5418"/>
    <cellStyle name="SAPBEXHLevel2X 2" xfId="5419"/>
    <cellStyle name="SAPBEXHLevel2X 2 2" xfId="5420"/>
    <cellStyle name="SAPBEXHLevel2X 2 2 2" xfId="5421"/>
    <cellStyle name="SAPBEXHLevel2X 2 2 3" xfId="5422"/>
    <cellStyle name="SAPBEXHLevel2X 2 2 4" xfId="5423"/>
    <cellStyle name="SAPBEXHLevel2X 2 2 5" xfId="5424"/>
    <cellStyle name="SAPBEXHLevel2X 2 3" xfId="5425"/>
    <cellStyle name="SAPBEXHLevel2X 2 3 2" xfId="5426"/>
    <cellStyle name="SAPBEXHLevel2X 2 3 3" xfId="5427"/>
    <cellStyle name="SAPBEXHLevel2X 2 3 4" xfId="5428"/>
    <cellStyle name="SAPBEXHLevel2X 2 3 5" xfId="5429"/>
    <cellStyle name="SAPBEXHLevel2X 2 4" xfId="5430"/>
    <cellStyle name="SAPBEXHLevel2X 2 5" xfId="5431"/>
    <cellStyle name="SAPBEXHLevel2X 3" xfId="5432"/>
    <cellStyle name="SAPBEXHLevel2X 3 2" xfId="5433"/>
    <cellStyle name="SAPBEXHLevel2X 3 2 2" xfId="5434"/>
    <cellStyle name="SAPBEXHLevel2X 3 2 3" xfId="5435"/>
    <cellStyle name="SAPBEXHLevel2X 3 2 4" xfId="5436"/>
    <cellStyle name="SAPBEXHLevel2X 3 2 5" xfId="5437"/>
    <cellStyle name="SAPBEXHLevel2X 3 3" xfId="5438"/>
    <cellStyle name="SAPBEXHLevel2X 3 3 2" xfId="5439"/>
    <cellStyle name="SAPBEXHLevel2X 3 3 3" xfId="5440"/>
    <cellStyle name="SAPBEXHLevel2X 3 3 4" xfId="5441"/>
    <cellStyle name="SAPBEXHLevel2X 3 3 5" xfId="5442"/>
    <cellStyle name="SAPBEXHLevel2X 3 4" xfId="5443"/>
    <cellStyle name="SAPBEXHLevel2X 3 5" xfId="5444"/>
    <cellStyle name="SAPBEXHLevel2X 4" xfId="5445"/>
    <cellStyle name="SAPBEXHLevel2X 4 2" xfId="5446"/>
    <cellStyle name="SAPBEXHLevel2X 4 2 2" xfId="5447"/>
    <cellStyle name="SAPBEXHLevel2X 4 2 3" xfId="5448"/>
    <cellStyle name="SAPBEXHLevel2X 4 2 4" xfId="5449"/>
    <cellStyle name="SAPBEXHLevel2X 4 2 5" xfId="5450"/>
    <cellStyle name="SAPBEXHLevel2X 4 3" xfId="5451"/>
    <cellStyle name="SAPBEXHLevel2X 4 3 2" xfId="5452"/>
    <cellStyle name="SAPBEXHLevel2X 4 3 3" xfId="5453"/>
    <cellStyle name="SAPBEXHLevel2X 4 3 4" xfId="5454"/>
    <cellStyle name="SAPBEXHLevel2X 4 3 5" xfId="5455"/>
    <cellStyle name="SAPBEXHLevel2X 4 4" xfId="5456"/>
    <cellStyle name="SAPBEXHLevel2X 4 5" xfId="5457"/>
    <cellStyle name="SAPBEXHLevel2X 5" xfId="5458"/>
    <cellStyle name="SAPBEXHLevel2X 5 2" xfId="5459"/>
    <cellStyle name="SAPBEXHLevel2X 5 2 2" xfId="5460"/>
    <cellStyle name="SAPBEXHLevel2X 5 2 3" xfId="5461"/>
    <cellStyle name="SAPBEXHLevel2X 5 2 4" xfId="5462"/>
    <cellStyle name="SAPBEXHLevel2X 5 2 5" xfId="5463"/>
    <cellStyle name="SAPBEXHLevel2X 5 3" xfId="5464"/>
    <cellStyle name="SAPBEXHLevel2X 5 3 2" xfId="5465"/>
    <cellStyle name="SAPBEXHLevel2X 5 3 3" xfId="5466"/>
    <cellStyle name="SAPBEXHLevel2X 5 3 4" xfId="5467"/>
    <cellStyle name="SAPBEXHLevel2X 5 3 5" xfId="5468"/>
    <cellStyle name="SAPBEXHLevel2X 5 4" xfId="5469"/>
    <cellStyle name="SAPBEXHLevel2X 5 5" xfId="5470"/>
    <cellStyle name="SAPBEXHLevel2X 6" xfId="5471"/>
    <cellStyle name="SAPBEXHLevel2X 6 2" xfId="5472"/>
    <cellStyle name="SAPBEXHLevel2X 6 2 2" xfId="5473"/>
    <cellStyle name="SAPBEXHLevel2X 6 2 3" xfId="5474"/>
    <cellStyle name="SAPBEXHLevel2X 6 2 4" xfId="5475"/>
    <cellStyle name="SAPBEXHLevel2X 6 2 5" xfId="5476"/>
    <cellStyle name="SAPBEXHLevel2X 6 3" xfId="5477"/>
    <cellStyle name="SAPBEXHLevel2X 6 3 2" xfId="5478"/>
    <cellStyle name="SAPBEXHLevel2X 6 3 3" xfId="5479"/>
    <cellStyle name="SAPBEXHLevel2X 6 3 4" xfId="5480"/>
    <cellStyle name="SAPBEXHLevel2X 6 3 5" xfId="5481"/>
    <cellStyle name="SAPBEXHLevel2X 6 4" xfId="5482"/>
    <cellStyle name="SAPBEXHLevel2X 6 5" xfId="5483"/>
    <cellStyle name="SAPBEXHLevel2X 7" xfId="5484"/>
    <cellStyle name="SAPBEXHLevel2X 7 2" xfId="5485"/>
    <cellStyle name="SAPBEXHLevel2X 7 3" xfId="5486"/>
    <cellStyle name="SAPBEXHLevel2X 7 4" xfId="5487"/>
    <cellStyle name="SAPBEXHLevel2X 7 5" xfId="5488"/>
    <cellStyle name="SAPBEXHLevel2X 8" xfId="5489"/>
    <cellStyle name="SAPBEXHLevel2X 8 2" xfId="5490"/>
    <cellStyle name="SAPBEXHLevel2X 8 3" xfId="5491"/>
    <cellStyle name="SAPBEXHLevel2X 8 4" xfId="5492"/>
    <cellStyle name="SAPBEXHLevel2X 8 5" xfId="5493"/>
    <cellStyle name="SAPBEXHLevel2X 9" xfId="5494"/>
    <cellStyle name="SAPBEXHLevel3" xfId="5495"/>
    <cellStyle name="SAPBEXHLevel3 2" xfId="5496"/>
    <cellStyle name="SAPBEXHLevel3 2 2" xfId="5497"/>
    <cellStyle name="SAPBEXHLevel3 2 2 2" xfId="5498"/>
    <cellStyle name="SAPBEXHLevel3 2 2 3" xfId="5499"/>
    <cellStyle name="SAPBEXHLevel3 2 2 4" xfId="5500"/>
    <cellStyle name="SAPBEXHLevel3 2 2 5" xfId="5501"/>
    <cellStyle name="SAPBEXHLevel3 2 3" xfId="5502"/>
    <cellStyle name="SAPBEXHLevel3 2 4" xfId="5503"/>
    <cellStyle name="SAPBEXHLevel3 3" xfId="5504"/>
    <cellStyle name="SAPBEXHLevel3 3 2" xfId="5505"/>
    <cellStyle name="SAPBEXHLevel3 3 2 2" xfId="5506"/>
    <cellStyle name="SAPBEXHLevel3 3 2 3" xfId="5507"/>
    <cellStyle name="SAPBEXHLevel3 3 2 4" xfId="5508"/>
    <cellStyle name="SAPBEXHLevel3 3 2 5" xfId="5509"/>
    <cellStyle name="SAPBEXHLevel3 3 3" xfId="5510"/>
    <cellStyle name="SAPBEXHLevel3 3 4" xfId="5511"/>
    <cellStyle name="SAPBEXHLevel3 4" xfId="5512"/>
    <cellStyle name="SAPBEXHLevel3 4 2" xfId="5513"/>
    <cellStyle name="SAPBEXHLevel3 4 3" xfId="5514"/>
    <cellStyle name="SAPBEXHLevel3 4 4" xfId="5515"/>
    <cellStyle name="SAPBEXHLevel3 4 5" xfId="5516"/>
    <cellStyle name="SAPBEXHLevel3 5" xfId="5517"/>
    <cellStyle name="SAPBEXHLevel3 5 2" xfId="5518"/>
    <cellStyle name="SAPBEXHLevel3 5 3" xfId="5519"/>
    <cellStyle name="SAPBEXHLevel3 5 4" xfId="5520"/>
    <cellStyle name="SAPBEXHLevel3 5 5" xfId="5521"/>
    <cellStyle name="SAPBEXHLevel3 6" xfId="5522"/>
    <cellStyle name="SAPBEXHLevel3 7" xfId="5523"/>
    <cellStyle name="SAPBEXHLevel3_AIMRO_CP" xfId="5524"/>
    <cellStyle name="SAPBEXHLevel3X" xfId="5525"/>
    <cellStyle name="SAPBEXHLevel3X 10" xfId="5526"/>
    <cellStyle name="SAPBEXHLevel3X 11" xfId="5527"/>
    <cellStyle name="SAPBEXHLevel3X 2" xfId="5528"/>
    <cellStyle name="SAPBEXHLevel3X 2 2" xfId="5529"/>
    <cellStyle name="SAPBEXHLevel3X 2 2 2" xfId="5530"/>
    <cellStyle name="SAPBEXHLevel3X 2 2 3" xfId="5531"/>
    <cellStyle name="SAPBEXHLevel3X 2 2 4" xfId="5532"/>
    <cellStyle name="SAPBEXHLevel3X 2 2 5" xfId="5533"/>
    <cellStyle name="SAPBEXHLevel3X 2 3" xfId="5534"/>
    <cellStyle name="SAPBEXHLevel3X 2 3 2" xfId="5535"/>
    <cellStyle name="SAPBEXHLevel3X 2 3 3" xfId="5536"/>
    <cellStyle name="SAPBEXHLevel3X 2 3 4" xfId="5537"/>
    <cellStyle name="SAPBEXHLevel3X 2 3 5" xfId="5538"/>
    <cellStyle name="SAPBEXHLevel3X 2 4" xfId="5539"/>
    <cellStyle name="SAPBEXHLevel3X 2 5" xfId="5540"/>
    <cellStyle name="SAPBEXHLevel3X 3" xfId="5541"/>
    <cellStyle name="SAPBEXHLevel3X 3 2" xfId="5542"/>
    <cellStyle name="SAPBEXHLevel3X 3 2 2" xfId="5543"/>
    <cellStyle name="SAPBEXHLevel3X 3 2 3" xfId="5544"/>
    <cellStyle name="SAPBEXHLevel3X 3 2 4" xfId="5545"/>
    <cellStyle name="SAPBEXHLevel3X 3 2 5" xfId="5546"/>
    <cellStyle name="SAPBEXHLevel3X 3 3" xfId="5547"/>
    <cellStyle name="SAPBEXHLevel3X 3 3 2" xfId="5548"/>
    <cellStyle name="SAPBEXHLevel3X 3 3 3" xfId="5549"/>
    <cellStyle name="SAPBEXHLevel3X 3 3 4" xfId="5550"/>
    <cellStyle name="SAPBEXHLevel3X 3 3 5" xfId="5551"/>
    <cellStyle name="SAPBEXHLevel3X 3 4" xfId="5552"/>
    <cellStyle name="SAPBEXHLevel3X 3 5" xfId="5553"/>
    <cellStyle name="SAPBEXHLevel3X 4" xfId="5554"/>
    <cellStyle name="SAPBEXHLevel3X 4 2" xfId="5555"/>
    <cellStyle name="SAPBEXHLevel3X 4 2 2" xfId="5556"/>
    <cellStyle name="SAPBEXHLevel3X 4 2 3" xfId="5557"/>
    <cellStyle name="SAPBEXHLevel3X 4 2 4" xfId="5558"/>
    <cellStyle name="SAPBEXHLevel3X 4 2 5" xfId="5559"/>
    <cellStyle name="SAPBEXHLevel3X 4 3" xfId="5560"/>
    <cellStyle name="SAPBEXHLevel3X 4 3 2" xfId="5561"/>
    <cellStyle name="SAPBEXHLevel3X 4 3 3" xfId="5562"/>
    <cellStyle name="SAPBEXHLevel3X 4 3 4" xfId="5563"/>
    <cellStyle name="SAPBEXHLevel3X 4 3 5" xfId="5564"/>
    <cellStyle name="SAPBEXHLevel3X 4 4" xfId="5565"/>
    <cellStyle name="SAPBEXHLevel3X 4 5" xfId="5566"/>
    <cellStyle name="SAPBEXHLevel3X 5" xfId="5567"/>
    <cellStyle name="SAPBEXHLevel3X 5 2" xfId="5568"/>
    <cellStyle name="SAPBEXHLevel3X 5 2 2" xfId="5569"/>
    <cellStyle name="SAPBEXHLevel3X 5 2 3" xfId="5570"/>
    <cellStyle name="SAPBEXHLevel3X 5 2 4" xfId="5571"/>
    <cellStyle name="SAPBEXHLevel3X 5 2 5" xfId="5572"/>
    <cellStyle name="SAPBEXHLevel3X 5 3" xfId="5573"/>
    <cellStyle name="SAPBEXHLevel3X 5 3 2" xfId="5574"/>
    <cellStyle name="SAPBEXHLevel3X 5 3 3" xfId="5575"/>
    <cellStyle name="SAPBEXHLevel3X 5 3 4" xfId="5576"/>
    <cellStyle name="SAPBEXHLevel3X 5 3 5" xfId="5577"/>
    <cellStyle name="SAPBEXHLevel3X 5 4" xfId="5578"/>
    <cellStyle name="SAPBEXHLevel3X 5 5" xfId="5579"/>
    <cellStyle name="SAPBEXHLevel3X 6" xfId="5580"/>
    <cellStyle name="SAPBEXHLevel3X 6 2" xfId="5581"/>
    <cellStyle name="SAPBEXHLevel3X 6 2 2" xfId="5582"/>
    <cellStyle name="SAPBEXHLevel3X 6 2 3" xfId="5583"/>
    <cellStyle name="SAPBEXHLevel3X 6 2 4" xfId="5584"/>
    <cellStyle name="SAPBEXHLevel3X 6 2 5" xfId="5585"/>
    <cellStyle name="SAPBEXHLevel3X 6 3" xfId="5586"/>
    <cellStyle name="SAPBEXHLevel3X 6 3 2" xfId="5587"/>
    <cellStyle name="SAPBEXHLevel3X 6 3 3" xfId="5588"/>
    <cellStyle name="SAPBEXHLevel3X 6 3 4" xfId="5589"/>
    <cellStyle name="SAPBEXHLevel3X 6 3 5" xfId="5590"/>
    <cellStyle name="SAPBEXHLevel3X 6 4" xfId="5591"/>
    <cellStyle name="SAPBEXHLevel3X 6 5" xfId="5592"/>
    <cellStyle name="SAPBEXHLevel3X 7" xfId="5593"/>
    <cellStyle name="SAPBEXHLevel3X 7 2" xfId="5594"/>
    <cellStyle name="SAPBEXHLevel3X 7 3" xfId="5595"/>
    <cellStyle name="SAPBEXHLevel3X 7 4" xfId="5596"/>
    <cellStyle name="SAPBEXHLevel3X 7 5" xfId="5597"/>
    <cellStyle name="SAPBEXHLevel3X 8" xfId="5598"/>
    <cellStyle name="SAPBEXHLevel3X 8 2" xfId="5599"/>
    <cellStyle name="SAPBEXHLevel3X 8 3" xfId="5600"/>
    <cellStyle name="SAPBEXHLevel3X 8 4" xfId="5601"/>
    <cellStyle name="SAPBEXHLevel3X 8 5" xfId="5602"/>
    <cellStyle name="SAPBEXHLevel3X 9" xfId="5603"/>
    <cellStyle name="SAPBEXinputData" xfId="5604"/>
    <cellStyle name="SAPBEXinputData 2" xfId="5605"/>
    <cellStyle name="SAPBEXinputData 2 2" xfId="5606"/>
    <cellStyle name="SAPBEXinputData 3" xfId="5607"/>
    <cellStyle name="SAPBEXinputData 3 2" xfId="5608"/>
    <cellStyle name="SAPBEXinputData 3 2 2" xfId="5609"/>
    <cellStyle name="SAPBEXinputData 3 3" xfId="5610"/>
    <cellStyle name="SAPBEXinputData 4" xfId="5611"/>
    <cellStyle name="SAPBEXinputData 4 2" xfId="5612"/>
    <cellStyle name="SAPBEXinputData 4 2 2" xfId="5613"/>
    <cellStyle name="SAPBEXinputData 4 3" xfId="5614"/>
    <cellStyle name="SAPBEXinputData 5" xfId="5615"/>
    <cellStyle name="SAPBEXItemHeader" xfId="5616"/>
    <cellStyle name="SAPBEXItemHeader 2" xfId="5617"/>
    <cellStyle name="SAPBEXItemHeader 2 2" xfId="5618"/>
    <cellStyle name="SAPBEXItemHeader 2 2 2" xfId="5619"/>
    <cellStyle name="SAPBEXItemHeader 2 2 3" xfId="5620"/>
    <cellStyle name="SAPBEXItemHeader 2 2 4" xfId="5621"/>
    <cellStyle name="SAPBEXItemHeader 2 2 5" xfId="5622"/>
    <cellStyle name="SAPBEXItemHeader 2 3" xfId="5623"/>
    <cellStyle name="SAPBEXItemHeader 2 3 2" xfId="5624"/>
    <cellStyle name="SAPBEXItemHeader 2 3 3" xfId="5625"/>
    <cellStyle name="SAPBEXItemHeader 2 3 4" xfId="5626"/>
    <cellStyle name="SAPBEXItemHeader 2 3 5" xfId="5627"/>
    <cellStyle name="SAPBEXItemHeader 2 4" xfId="5628"/>
    <cellStyle name="SAPBEXItemHeader 2 5" xfId="5629"/>
    <cellStyle name="SAPBEXItemHeader 3" xfId="5630"/>
    <cellStyle name="SAPBEXItemHeader 3 2" xfId="5631"/>
    <cellStyle name="SAPBEXItemHeader 3 2 2" xfId="5632"/>
    <cellStyle name="SAPBEXItemHeader 3 2 3" xfId="5633"/>
    <cellStyle name="SAPBEXItemHeader 3 2 4" xfId="5634"/>
    <cellStyle name="SAPBEXItemHeader 3 2 5" xfId="5635"/>
    <cellStyle name="SAPBEXItemHeader 3 3" xfId="5636"/>
    <cellStyle name="SAPBEXItemHeader 3 3 2" xfId="5637"/>
    <cellStyle name="SAPBEXItemHeader 3 3 3" xfId="5638"/>
    <cellStyle name="SAPBEXItemHeader 3 3 4" xfId="5639"/>
    <cellStyle name="SAPBEXItemHeader 3 3 5" xfId="5640"/>
    <cellStyle name="SAPBEXItemHeader 3 4" xfId="5641"/>
    <cellStyle name="SAPBEXItemHeader 3 5" xfId="5642"/>
    <cellStyle name="SAPBEXItemHeader 4" xfId="5643"/>
    <cellStyle name="SAPBEXItemHeader 4 2" xfId="5644"/>
    <cellStyle name="SAPBEXItemHeader 4 3" xfId="5645"/>
    <cellStyle name="SAPBEXItemHeader 4 4" xfId="5646"/>
    <cellStyle name="SAPBEXItemHeader 4 5" xfId="5647"/>
    <cellStyle name="SAPBEXItemHeader 5" xfId="5648"/>
    <cellStyle name="SAPBEXItemHeader 5 2" xfId="5649"/>
    <cellStyle name="SAPBEXItemHeader 5 3" xfId="5650"/>
    <cellStyle name="SAPBEXItemHeader 5 4" xfId="5651"/>
    <cellStyle name="SAPBEXItemHeader 5 5" xfId="5652"/>
    <cellStyle name="SAPBEXItemHeader 6" xfId="5653"/>
    <cellStyle name="SAPBEXItemHeader 7" xfId="5654"/>
    <cellStyle name="SAPBEXresData" xfId="5655"/>
    <cellStyle name="SAPBEXresData 2" xfId="5656"/>
    <cellStyle name="SAPBEXresData 2 2" xfId="5657"/>
    <cellStyle name="SAPBEXresData 2 2 2" xfId="5658"/>
    <cellStyle name="SAPBEXresData 2 2 3" xfId="5659"/>
    <cellStyle name="SAPBEXresData 2 2 4" xfId="5660"/>
    <cellStyle name="SAPBEXresData 2 2 5" xfId="5661"/>
    <cellStyle name="SAPBEXresData 2 3" xfId="5662"/>
    <cellStyle name="SAPBEXresData 2 3 2" xfId="5663"/>
    <cellStyle name="SAPBEXresData 2 3 3" xfId="5664"/>
    <cellStyle name="SAPBEXresData 2 3 4" xfId="5665"/>
    <cellStyle name="SAPBEXresData 2 3 5" xfId="5666"/>
    <cellStyle name="SAPBEXresData 2 4" xfId="5667"/>
    <cellStyle name="SAPBEXresData 2 5" xfId="5668"/>
    <cellStyle name="SAPBEXresData 3" xfId="5669"/>
    <cellStyle name="SAPBEXresData 3 2" xfId="5670"/>
    <cellStyle name="SAPBEXresData 3 2 2" xfId="5671"/>
    <cellStyle name="SAPBEXresData 3 2 3" xfId="5672"/>
    <cellStyle name="SAPBEXresData 3 2 4" xfId="5673"/>
    <cellStyle name="SAPBEXresData 3 2 5" xfId="5674"/>
    <cellStyle name="SAPBEXresData 3 3" xfId="5675"/>
    <cellStyle name="SAPBEXresData 3 3 2" xfId="5676"/>
    <cellStyle name="SAPBEXresData 3 3 3" xfId="5677"/>
    <cellStyle name="SAPBEXresData 3 3 4" xfId="5678"/>
    <cellStyle name="SAPBEXresData 3 3 5" xfId="5679"/>
    <cellStyle name="SAPBEXresData 3 4" xfId="5680"/>
    <cellStyle name="SAPBEXresData 3 5" xfId="5681"/>
    <cellStyle name="SAPBEXresData 4" xfId="5682"/>
    <cellStyle name="SAPBEXresData 4 2" xfId="5683"/>
    <cellStyle name="SAPBEXresData 4 3" xfId="5684"/>
    <cellStyle name="SAPBEXresData 4 4" xfId="5685"/>
    <cellStyle name="SAPBEXresData 4 5" xfId="5686"/>
    <cellStyle name="SAPBEXresData 5" xfId="5687"/>
    <cellStyle name="SAPBEXresData 5 2" xfId="5688"/>
    <cellStyle name="SAPBEXresData 5 3" xfId="5689"/>
    <cellStyle name="SAPBEXresData 5 4" xfId="5690"/>
    <cellStyle name="SAPBEXresData 5 5" xfId="5691"/>
    <cellStyle name="SAPBEXresData 6" xfId="5692"/>
    <cellStyle name="SAPBEXresData 7" xfId="5693"/>
    <cellStyle name="SAPBEXresDataEmph" xfId="5694"/>
    <cellStyle name="SAPBEXresDataEmph 2" xfId="5695"/>
    <cellStyle name="SAPBEXresDataEmph 2 2" xfId="5696"/>
    <cellStyle name="SAPBEXresDataEmph 2 2 2" xfId="5697"/>
    <cellStyle name="SAPBEXresDataEmph 2 2 2 2" xfId="5698"/>
    <cellStyle name="SAPBEXresDataEmph 2 2 3" xfId="5699"/>
    <cellStyle name="SAPBEXresDataEmph 2 3" xfId="5700"/>
    <cellStyle name="SAPBEXresDataEmph 2 3 2" xfId="5701"/>
    <cellStyle name="SAPBEXresDataEmph 2 4" xfId="5702"/>
    <cellStyle name="SAPBEXresDataEmph 3" xfId="5703"/>
    <cellStyle name="SAPBEXresDataEmph 3 2" xfId="5704"/>
    <cellStyle name="SAPBEXresDataEmph 3 2 2" xfId="5705"/>
    <cellStyle name="SAPBEXresDataEmph 3 2 2 2" xfId="5706"/>
    <cellStyle name="SAPBEXresDataEmph 3 2 3" xfId="5707"/>
    <cellStyle name="SAPBEXresDataEmph 3 3" xfId="5708"/>
    <cellStyle name="SAPBEXresDataEmph 3 3 2" xfId="5709"/>
    <cellStyle name="SAPBEXresDataEmph 3 4" xfId="5710"/>
    <cellStyle name="SAPBEXresDataEmph 4" xfId="5711"/>
    <cellStyle name="SAPBEXresDataEmph 4 2" xfId="5712"/>
    <cellStyle name="SAPBEXresDataEmph 4 2 2" xfId="5713"/>
    <cellStyle name="SAPBEXresDataEmph 4 3" xfId="5714"/>
    <cellStyle name="SAPBEXresDataEmph 5" xfId="5715"/>
    <cellStyle name="SAPBEXresDataEmph 5 2" xfId="5716"/>
    <cellStyle name="SAPBEXresDataEmph 5 2 2" xfId="5717"/>
    <cellStyle name="SAPBEXresDataEmph 5 3" xfId="5718"/>
    <cellStyle name="SAPBEXresDataEmph 6" xfId="5719"/>
    <cellStyle name="SAPBEXresDataEmph 6 2" xfId="5720"/>
    <cellStyle name="SAPBEXresDataEmph 6 3" xfId="5721"/>
    <cellStyle name="SAPBEXresDataEmph 6 4" xfId="5722"/>
    <cellStyle name="SAPBEXresDataEmph 6 5" xfId="5723"/>
    <cellStyle name="SAPBEXresDataEmph 7" xfId="5724"/>
    <cellStyle name="SAPBEXresDataEmph 7 2" xfId="5725"/>
    <cellStyle name="SAPBEXresDataEmph 7 3" xfId="5726"/>
    <cellStyle name="SAPBEXresDataEmph 7 4" xfId="5727"/>
    <cellStyle name="SAPBEXresDataEmph 7 5" xfId="5728"/>
    <cellStyle name="SAPBEXresDataEmph 8" xfId="5729"/>
    <cellStyle name="SAPBEXresDataEmph 9" xfId="5730"/>
    <cellStyle name="SAPBEXresItem" xfId="5731"/>
    <cellStyle name="SAPBEXresItem 2" xfId="5732"/>
    <cellStyle name="SAPBEXresItem 2 2" xfId="5733"/>
    <cellStyle name="SAPBEXresItem 2 2 2" xfId="5734"/>
    <cellStyle name="SAPBEXresItem 2 2 3" xfId="5735"/>
    <cellStyle name="SAPBEXresItem 2 2 4" xfId="5736"/>
    <cellStyle name="SAPBEXresItem 2 2 5" xfId="5737"/>
    <cellStyle name="SAPBEXresItem 2 3" xfId="5738"/>
    <cellStyle name="SAPBEXresItem 2 3 2" xfId="5739"/>
    <cellStyle name="SAPBEXresItem 2 3 3" xfId="5740"/>
    <cellStyle name="SAPBEXresItem 2 3 4" xfId="5741"/>
    <cellStyle name="SAPBEXresItem 2 3 5" xfId="5742"/>
    <cellStyle name="SAPBEXresItem 2 4" xfId="5743"/>
    <cellStyle name="SAPBEXresItem 2 5" xfId="5744"/>
    <cellStyle name="SAPBEXresItem 3" xfId="5745"/>
    <cellStyle name="SAPBEXresItem 3 2" xfId="5746"/>
    <cellStyle name="SAPBEXresItem 3 2 2" xfId="5747"/>
    <cellStyle name="SAPBEXresItem 3 2 3" xfId="5748"/>
    <cellStyle name="SAPBEXresItem 3 2 4" xfId="5749"/>
    <cellStyle name="SAPBEXresItem 3 2 5" xfId="5750"/>
    <cellStyle name="SAPBEXresItem 3 3" xfId="5751"/>
    <cellStyle name="SAPBEXresItem 3 3 2" xfId="5752"/>
    <cellStyle name="SAPBEXresItem 3 3 3" xfId="5753"/>
    <cellStyle name="SAPBEXresItem 3 3 4" xfId="5754"/>
    <cellStyle name="SAPBEXresItem 3 3 5" xfId="5755"/>
    <cellStyle name="SAPBEXresItem 3 4" xfId="5756"/>
    <cellStyle name="SAPBEXresItem 3 5" xfId="5757"/>
    <cellStyle name="SAPBEXresItem 4" xfId="5758"/>
    <cellStyle name="SAPBEXresItem 4 2" xfId="5759"/>
    <cellStyle name="SAPBEXresItem 4 3" xfId="5760"/>
    <cellStyle name="SAPBEXresItem 4 4" xfId="5761"/>
    <cellStyle name="SAPBEXresItem 4 5" xfId="5762"/>
    <cellStyle name="SAPBEXresItem 5" xfId="5763"/>
    <cellStyle name="SAPBEXresItem 5 2" xfId="5764"/>
    <cellStyle name="SAPBEXresItem 5 3" xfId="5765"/>
    <cellStyle name="SAPBEXresItem 5 4" xfId="5766"/>
    <cellStyle name="SAPBEXresItem 5 5" xfId="5767"/>
    <cellStyle name="SAPBEXresItem 6" xfId="5768"/>
    <cellStyle name="SAPBEXresItem 7" xfId="5769"/>
    <cellStyle name="SAPBEXresItem_BI profit and loss" xfId="5770"/>
    <cellStyle name="SAPBEXresItemX" xfId="5771"/>
    <cellStyle name="SAPBEXresItemX 2" xfId="5772"/>
    <cellStyle name="SAPBEXresItemX 2 2" xfId="5773"/>
    <cellStyle name="SAPBEXresItemX 2 2 2" xfId="5774"/>
    <cellStyle name="SAPBEXresItemX 2 2 3" xfId="5775"/>
    <cellStyle name="SAPBEXresItemX 2 2 4" xfId="5776"/>
    <cellStyle name="SAPBEXresItemX 2 2 5" xfId="5777"/>
    <cellStyle name="SAPBEXresItemX 2 3" xfId="5778"/>
    <cellStyle name="SAPBEXresItemX 2 3 2" xfId="5779"/>
    <cellStyle name="SAPBEXresItemX 2 3 3" xfId="5780"/>
    <cellStyle name="SAPBEXresItemX 2 3 4" xfId="5781"/>
    <cellStyle name="SAPBEXresItemX 2 3 5" xfId="5782"/>
    <cellStyle name="SAPBEXresItemX 2 4" xfId="5783"/>
    <cellStyle name="SAPBEXresItemX 2 5" xfId="5784"/>
    <cellStyle name="SAPBEXresItemX 3" xfId="5785"/>
    <cellStyle name="SAPBEXresItemX 3 2" xfId="5786"/>
    <cellStyle name="SAPBEXresItemX 3 2 2" xfId="5787"/>
    <cellStyle name="SAPBEXresItemX 3 2 3" xfId="5788"/>
    <cellStyle name="SAPBEXresItemX 3 2 4" xfId="5789"/>
    <cellStyle name="SAPBEXresItemX 3 2 5" xfId="5790"/>
    <cellStyle name="SAPBEXresItemX 3 3" xfId="5791"/>
    <cellStyle name="SAPBEXresItemX 3 3 2" xfId="5792"/>
    <cellStyle name="SAPBEXresItemX 3 3 3" xfId="5793"/>
    <cellStyle name="SAPBEXresItemX 3 3 4" xfId="5794"/>
    <cellStyle name="SAPBEXresItemX 3 3 5" xfId="5795"/>
    <cellStyle name="SAPBEXresItemX 3 4" xfId="5796"/>
    <cellStyle name="SAPBEXresItemX 3 5" xfId="5797"/>
    <cellStyle name="SAPBEXresItemX 4" xfId="5798"/>
    <cellStyle name="SAPBEXresItemX 4 2" xfId="5799"/>
    <cellStyle name="SAPBEXresItemX 4 3" xfId="5800"/>
    <cellStyle name="SAPBEXresItemX 4 4" xfId="5801"/>
    <cellStyle name="SAPBEXresItemX 4 5" xfId="5802"/>
    <cellStyle name="SAPBEXresItemX 5" xfId="5803"/>
    <cellStyle name="SAPBEXresItemX 5 2" xfId="5804"/>
    <cellStyle name="SAPBEXresItemX 5 3" xfId="5805"/>
    <cellStyle name="SAPBEXresItemX 5 4" xfId="5806"/>
    <cellStyle name="SAPBEXresItemX 5 5" xfId="5807"/>
    <cellStyle name="SAPBEXresItemX 6" xfId="5808"/>
    <cellStyle name="SAPBEXresItemX 7" xfId="5809"/>
    <cellStyle name="SAPBEXstdData" xfId="5810"/>
    <cellStyle name="SAPBEXstdData 2" xfId="5811"/>
    <cellStyle name="SAPBEXstdData 2 2" xfId="5812"/>
    <cellStyle name="SAPBEXstdData 2 2 2" xfId="5813"/>
    <cellStyle name="SAPBEXstdData 2 2 3" xfId="5814"/>
    <cellStyle name="SAPBEXstdData 2 2 4" xfId="5815"/>
    <cellStyle name="SAPBEXstdData 2 2 5" xfId="5816"/>
    <cellStyle name="SAPBEXstdData 2 3" xfId="5817"/>
    <cellStyle name="SAPBEXstdData 2 4" xfId="5818"/>
    <cellStyle name="SAPBEXstdData 3" xfId="5819"/>
    <cellStyle name="SAPBEXstdData 3 2" xfId="5820"/>
    <cellStyle name="SAPBEXstdData 3 2 2" xfId="5821"/>
    <cellStyle name="SAPBEXstdData 3 2 3" xfId="5822"/>
    <cellStyle name="SAPBEXstdData 3 2 4" xfId="5823"/>
    <cellStyle name="SAPBEXstdData 3 2 5" xfId="5824"/>
    <cellStyle name="SAPBEXstdData 3 3" xfId="5825"/>
    <cellStyle name="SAPBEXstdData 3 4" xfId="5826"/>
    <cellStyle name="SAPBEXstdData 4" xfId="5827"/>
    <cellStyle name="SAPBEXstdData 4 2" xfId="5828"/>
    <cellStyle name="SAPBEXstdData 4 3" xfId="5829"/>
    <cellStyle name="SAPBEXstdData 4 4" xfId="5830"/>
    <cellStyle name="SAPBEXstdData 4 5" xfId="5831"/>
    <cellStyle name="SAPBEXstdData 5" xfId="5832"/>
    <cellStyle name="SAPBEXstdData 5 2" xfId="5833"/>
    <cellStyle name="SAPBEXstdData 5 3" xfId="5834"/>
    <cellStyle name="SAPBEXstdData 5 4" xfId="5835"/>
    <cellStyle name="SAPBEXstdData 5 5" xfId="5836"/>
    <cellStyle name="SAPBEXstdData 6" xfId="5837"/>
    <cellStyle name="SAPBEXstdData 7" xfId="5838"/>
    <cellStyle name="SAPBEXstdData_AIMRO_CP" xfId="5839"/>
    <cellStyle name="SAPBEXstdDataEmph" xfId="5840"/>
    <cellStyle name="SAPBEXstdDataEmph 2" xfId="5841"/>
    <cellStyle name="SAPBEXstdDataEmph 2 2" xfId="5842"/>
    <cellStyle name="SAPBEXstdDataEmph 2 2 2" xfId="5843"/>
    <cellStyle name="SAPBEXstdDataEmph 2 2 3" xfId="5844"/>
    <cellStyle name="SAPBEXstdDataEmph 2 2 4" xfId="5845"/>
    <cellStyle name="SAPBEXstdDataEmph 2 2 5" xfId="5846"/>
    <cellStyle name="SAPBEXstdDataEmph 2 3" xfId="5847"/>
    <cellStyle name="SAPBEXstdDataEmph 2 4" xfId="5848"/>
    <cellStyle name="SAPBEXstdDataEmph 3" xfId="5849"/>
    <cellStyle name="SAPBEXstdDataEmph 3 2" xfId="5850"/>
    <cellStyle name="SAPBEXstdDataEmph 3 2 2" xfId="5851"/>
    <cellStyle name="SAPBEXstdDataEmph 3 2 3" xfId="5852"/>
    <cellStyle name="SAPBEXstdDataEmph 3 2 4" xfId="5853"/>
    <cellStyle name="SAPBEXstdDataEmph 3 2 5" xfId="5854"/>
    <cellStyle name="SAPBEXstdDataEmph 3 3" xfId="5855"/>
    <cellStyle name="SAPBEXstdDataEmph 3 4" xfId="5856"/>
    <cellStyle name="SAPBEXstdDataEmph 4" xfId="5857"/>
    <cellStyle name="SAPBEXstdDataEmph 4 2" xfId="5858"/>
    <cellStyle name="SAPBEXstdDataEmph 4 2 2" xfId="5859"/>
    <cellStyle name="SAPBEXstdDataEmph 4 2 3" xfId="5860"/>
    <cellStyle name="SAPBEXstdDataEmph 4 2 4" xfId="5861"/>
    <cellStyle name="SAPBEXstdDataEmph 4 2 5" xfId="5862"/>
    <cellStyle name="SAPBEXstdDataEmph 4 3" xfId="5863"/>
    <cellStyle name="SAPBEXstdDataEmph 4 4" xfId="5864"/>
    <cellStyle name="SAPBEXstdDataEmph 5" xfId="5865"/>
    <cellStyle name="SAPBEXstdDataEmph 5 2" xfId="5866"/>
    <cellStyle name="SAPBEXstdDataEmph 5 2 2" xfId="5867"/>
    <cellStyle name="SAPBEXstdDataEmph 5 2 3" xfId="5868"/>
    <cellStyle name="SAPBEXstdDataEmph 5 2 4" xfId="5869"/>
    <cellStyle name="SAPBEXstdDataEmph 5 2 5" xfId="5870"/>
    <cellStyle name="SAPBEXstdDataEmph 5 3" xfId="5871"/>
    <cellStyle name="SAPBEXstdDataEmph 5 4" xfId="5872"/>
    <cellStyle name="SAPBEXstdItem" xfId="5873"/>
    <cellStyle name="SAPBEXstdItem 2" xfId="5874"/>
    <cellStyle name="SAPBEXstdItem 2 2" xfId="5875"/>
    <cellStyle name="SAPBEXstdItem 2 2 2" xfId="5876"/>
    <cellStyle name="SAPBEXstdItem 2 2 3" xfId="5877"/>
    <cellStyle name="SAPBEXstdItem 2 2 4" xfId="5878"/>
    <cellStyle name="SAPBEXstdItem 2 2 5" xfId="5879"/>
    <cellStyle name="SAPBEXstdItem 2 3" xfId="5880"/>
    <cellStyle name="SAPBEXstdItem 2 4" xfId="5881"/>
    <cellStyle name="SAPBEXstdItem 3" xfId="5882"/>
    <cellStyle name="SAPBEXstdItem 3 2" xfId="5883"/>
    <cellStyle name="SAPBEXstdItem 3 2 2" xfId="5884"/>
    <cellStyle name="SAPBEXstdItem 3 2 3" xfId="5885"/>
    <cellStyle name="SAPBEXstdItem 3 2 4" xfId="5886"/>
    <cellStyle name="SAPBEXstdItem 3 2 5" xfId="5887"/>
    <cellStyle name="SAPBEXstdItem 3 3" xfId="5888"/>
    <cellStyle name="SAPBEXstdItem 3 4" xfId="5889"/>
    <cellStyle name="SAPBEXstdItem 4" xfId="5890"/>
    <cellStyle name="SAPBEXstdItem 4 2" xfId="5891"/>
    <cellStyle name="SAPBEXstdItem 4 3" xfId="5892"/>
    <cellStyle name="SAPBEXstdItem 4 4" xfId="5893"/>
    <cellStyle name="SAPBEXstdItem 4 5" xfId="5894"/>
    <cellStyle name="SAPBEXstdItem 5" xfId="5895"/>
    <cellStyle name="SAPBEXstdItem 5 2" xfId="5896"/>
    <cellStyle name="SAPBEXstdItem 5 3" xfId="5897"/>
    <cellStyle name="SAPBEXstdItem 5 4" xfId="5898"/>
    <cellStyle name="SAPBEXstdItem 5 5" xfId="5899"/>
    <cellStyle name="SAPBEXstdItem 6" xfId="5900"/>
    <cellStyle name="SAPBEXstdItem 7" xfId="5901"/>
    <cellStyle name="SAPBEXstdItem_AIMRO_CP" xfId="5902"/>
    <cellStyle name="SAPBEXstdItemX" xfId="5903"/>
    <cellStyle name="SAPBEXstdItemX 2" xfId="5904"/>
    <cellStyle name="SAPBEXstdItemX 2 2" xfId="5905"/>
    <cellStyle name="SAPBEXstdItemX 2 2 2" xfId="5906"/>
    <cellStyle name="SAPBEXstdItemX 2 2 3" xfId="5907"/>
    <cellStyle name="SAPBEXstdItemX 2 2 4" xfId="5908"/>
    <cellStyle name="SAPBEXstdItemX 2 2 5" xfId="5909"/>
    <cellStyle name="SAPBEXstdItemX 2 3" xfId="5910"/>
    <cellStyle name="SAPBEXstdItemX 2 3 2" xfId="5911"/>
    <cellStyle name="SAPBEXstdItemX 2 3 3" xfId="5912"/>
    <cellStyle name="SAPBEXstdItemX 2 3 4" xfId="5913"/>
    <cellStyle name="SAPBEXstdItemX 2 3 5" xfId="5914"/>
    <cellStyle name="SAPBEXstdItemX 2 4" xfId="5915"/>
    <cellStyle name="SAPBEXstdItemX 2 5" xfId="5916"/>
    <cellStyle name="SAPBEXstdItemX 3" xfId="5917"/>
    <cellStyle name="SAPBEXstdItemX 3 2" xfId="5918"/>
    <cellStyle name="SAPBEXstdItemX 3 2 2" xfId="5919"/>
    <cellStyle name="SAPBEXstdItemX 3 2 3" xfId="5920"/>
    <cellStyle name="SAPBEXstdItemX 3 2 4" xfId="5921"/>
    <cellStyle name="SAPBEXstdItemX 3 2 5" xfId="5922"/>
    <cellStyle name="SAPBEXstdItemX 3 3" xfId="5923"/>
    <cellStyle name="SAPBEXstdItemX 3 3 2" xfId="5924"/>
    <cellStyle name="SAPBEXstdItemX 3 3 3" xfId="5925"/>
    <cellStyle name="SAPBEXstdItemX 3 3 4" xfId="5926"/>
    <cellStyle name="SAPBEXstdItemX 3 3 5" xfId="5927"/>
    <cellStyle name="SAPBEXstdItemX 3 4" xfId="5928"/>
    <cellStyle name="SAPBEXstdItemX 3 5" xfId="5929"/>
    <cellStyle name="SAPBEXstdItemX_BW Capital Summary Flash December 07" xfId="5930"/>
    <cellStyle name="SAPBEXtitle" xfId="5931"/>
    <cellStyle name="SAPBEXtitle 2" xfId="5932"/>
    <cellStyle name="SAPBEXtitle 2 2" xfId="5933"/>
    <cellStyle name="SAPBEXtitle 2 2 2" xfId="5934"/>
    <cellStyle name="SAPBEXtitle 2 2 3" xfId="5935"/>
    <cellStyle name="SAPBEXtitle 2 2 4" xfId="5936"/>
    <cellStyle name="SAPBEXtitle 2 2 5" xfId="5937"/>
    <cellStyle name="SAPBEXtitle 2 3" xfId="5938"/>
    <cellStyle name="SAPBEXtitle 2 4" xfId="5939"/>
    <cellStyle name="SAPBEXtitle 3" xfId="5940"/>
    <cellStyle name="SAPBEXtitle 3 2" xfId="5941"/>
    <cellStyle name="SAPBEXtitle 3 2 2" xfId="5942"/>
    <cellStyle name="SAPBEXtitle 3 2 3" xfId="5943"/>
    <cellStyle name="SAPBEXtitle 3 2 4" xfId="5944"/>
    <cellStyle name="SAPBEXtitle 3 2 5" xfId="5945"/>
    <cellStyle name="SAPBEXtitle 3 3" xfId="5946"/>
    <cellStyle name="SAPBEXtitle 3 4" xfId="5947"/>
    <cellStyle name="SAPBEXtitle_BW Capital Summary Flash December 07" xfId="5948"/>
    <cellStyle name="SAPBEXunassignedItem" xfId="5949"/>
    <cellStyle name="SAPBEXunassignedItem 2" xfId="5950"/>
    <cellStyle name="SAPBEXunassignedItem 2 2" xfId="5951"/>
    <cellStyle name="SAPBEXunassignedItem 2 2 2" xfId="5952"/>
    <cellStyle name="SAPBEXunassignedItem 2 2 2 2" xfId="5953"/>
    <cellStyle name="SAPBEXunassignedItem 2 2 3" xfId="5954"/>
    <cellStyle name="SAPBEXunassignedItem 2 3" xfId="5955"/>
    <cellStyle name="SAPBEXunassignedItem 2 3 2" xfId="5956"/>
    <cellStyle name="SAPBEXunassignedItem 2 4" xfId="5957"/>
    <cellStyle name="SAPBEXunassignedItem 3" xfId="5958"/>
    <cellStyle name="SAPBEXunassignedItem 3 2" xfId="5959"/>
    <cellStyle name="SAPBEXunassignedItem 3 2 2" xfId="5960"/>
    <cellStyle name="SAPBEXunassignedItem 3 3" xfId="5961"/>
    <cellStyle name="SAPBEXunassignedItem 4" xfId="5962"/>
    <cellStyle name="SAPBEXunassignedItem 4 2" xfId="5963"/>
    <cellStyle name="SAPBEXunassignedItem 5" xfId="5964"/>
    <cellStyle name="SAPBEXundefined" xfId="5965"/>
    <cellStyle name="SAPBEXundefined 2" xfId="5966"/>
    <cellStyle name="SAPBEXundefined 2 2" xfId="5967"/>
    <cellStyle name="SAPBEXundefined 2 2 2" xfId="5968"/>
    <cellStyle name="SAPBEXundefined 2 2 3" xfId="5969"/>
    <cellStyle name="SAPBEXundefined 2 2 4" xfId="5970"/>
    <cellStyle name="SAPBEXundefined 2 2 5" xfId="5971"/>
    <cellStyle name="SAPBEXundefined 2 3" xfId="5972"/>
    <cellStyle name="SAPBEXundefined 2 4" xfId="5973"/>
    <cellStyle name="SAPBEXundefined 3" xfId="5974"/>
    <cellStyle name="SAPBEXundefined 3 2" xfId="5975"/>
    <cellStyle name="SAPBEXundefined 3 2 2" xfId="5976"/>
    <cellStyle name="SAPBEXundefined 3 2 3" xfId="5977"/>
    <cellStyle name="SAPBEXundefined 3 2 4" xfId="5978"/>
    <cellStyle name="SAPBEXundefined 3 2 5" xfId="5979"/>
    <cellStyle name="SAPBEXundefined 3 3" xfId="5980"/>
    <cellStyle name="SAPBEXundefined 3 4" xfId="5981"/>
    <cellStyle name="SAPBEXundefined 4" xfId="5982"/>
    <cellStyle name="SAPBEXundefined 4 2" xfId="5983"/>
    <cellStyle name="SAPBEXundefined 4 3" xfId="5984"/>
    <cellStyle name="SAPBEXundefined 4 4" xfId="5985"/>
    <cellStyle name="SAPBEXundefined 4 5" xfId="5986"/>
    <cellStyle name="SAPBEXundefined 5" xfId="5987"/>
    <cellStyle name="SAPBEXundefined 5 2" xfId="5988"/>
    <cellStyle name="SAPBEXundefined 5 3" xfId="5989"/>
    <cellStyle name="SAPBEXundefined 5 4" xfId="5990"/>
    <cellStyle name="SAPBEXundefined 5 5" xfId="5991"/>
    <cellStyle name="SAPBEXundefined 6" xfId="5992"/>
    <cellStyle name="SAPBEXundefined 7" xfId="5993"/>
    <cellStyle name="SAPError" xfId="5994"/>
    <cellStyle name="SAPKey" xfId="5995"/>
    <cellStyle name="SAPLocked" xfId="5996"/>
    <cellStyle name="SAPOutput" xfId="5997"/>
    <cellStyle name="SAPSpace" xfId="5998"/>
    <cellStyle name="SAPText" xfId="5999"/>
    <cellStyle name="SAPUnLocked" xfId="6000"/>
    <cellStyle name="Section Number" xfId="6001"/>
    <cellStyle name="SEM-BPS-data" xfId="6002"/>
    <cellStyle name="SEM-BPS-headdata" xfId="6003"/>
    <cellStyle name="SEM-BPS-headkey" xfId="6004"/>
    <cellStyle name="SEM-BPS-key" xfId="6005"/>
    <cellStyle name="Sheet Title" xfId="6006"/>
    <cellStyle name="Sheet Title 2" xfId="6007"/>
    <cellStyle name="Special" xfId="6008"/>
    <cellStyle name="Special 2" xfId="6009"/>
    <cellStyle name="Standaard_HWL BudgetSummary 2004 HWL retrieve Cons 031014" xfId="6010"/>
    <cellStyle name="StaticText" xfId="6011"/>
    <cellStyle name="StaticText 2" xfId="6012"/>
    <cellStyle name="Std_%" xfId="6013"/>
    <cellStyle name="Style 1" xfId="6014"/>
    <cellStyle name="Style 1 2" xfId="6015"/>
    <cellStyle name="Style 2" xfId="6016"/>
    <cellStyle name="Style2" xfId="6017"/>
    <cellStyle name="Style3" xfId="6018"/>
    <cellStyle name="Style4" xfId="6019"/>
    <cellStyle name="Style5" xfId="6020"/>
    <cellStyle name="Subtotal" xfId="6021"/>
    <cellStyle name="Table Head Green" xfId="6022"/>
    <cellStyle name="Table Head Green 2" xfId="6023"/>
    <cellStyle name="Table Head Green 2 2" xfId="6024"/>
    <cellStyle name="Table Head Green 2 2 2" xfId="6025"/>
    <cellStyle name="Table Head Green 2 3" xfId="6026"/>
    <cellStyle name="Table Head Green 3" xfId="6027"/>
    <cellStyle name="Table Head Green 3 2" xfId="6028"/>
    <cellStyle name="Table Head Green 4" xfId="6029"/>
    <cellStyle name="Table Head_pldt" xfId="6030"/>
    <cellStyle name="Table Source" xfId="6031"/>
    <cellStyle name="Table Units" xfId="6032"/>
    <cellStyle name="Table Units 2" xfId="6033"/>
    <cellStyle name="TableLvl3" xfId="6034"/>
    <cellStyle name="Text" xfId="6035"/>
    <cellStyle name="Text 2" xfId="6036"/>
    <cellStyle name="Text 3" xfId="6037"/>
    <cellStyle name="Text 4" xfId="6038"/>
    <cellStyle name="Text Head 1" xfId="6039"/>
    <cellStyle name="Text Head 2" xfId="6040"/>
    <cellStyle name="Text Indent 2" xfId="6041"/>
    <cellStyle name="Theirs" xfId="6042"/>
    <cellStyle name="Tim" xfId="6043"/>
    <cellStyle name="Title 2" xfId="6044"/>
    <cellStyle name="TOC 1" xfId="6045"/>
    <cellStyle name="TOC 2" xfId="6046"/>
    <cellStyle name="TOC 3" xfId="6047"/>
    <cellStyle name="Total 2" xfId="6048"/>
    <cellStyle name="Total 2 10" xfId="6049"/>
    <cellStyle name="Total 2 10 2" xfId="6050"/>
    <cellStyle name="Total 2 11" xfId="6051"/>
    <cellStyle name="Total 2 11 2" xfId="6052"/>
    <cellStyle name="Total 2 12" xfId="6053"/>
    <cellStyle name="Total 2 2" xfId="6054"/>
    <cellStyle name="Total 2 2 2" xfId="6055"/>
    <cellStyle name="Total 2 2 2 2" xfId="6056"/>
    <cellStyle name="Total 2 2 2 2 2" xfId="6057"/>
    <cellStyle name="Total 2 2 2 3" xfId="6058"/>
    <cellStyle name="Total 2 2 2 3 2" xfId="6059"/>
    <cellStyle name="Total 2 2 2 4" xfId="6060"/>
    <cellStyle name="Total 2 2 3" xfId="6061"/>
    <cellStyle name="Total 2 2 3 2" xfId="6062"/>
    <cellStyle name="Total 2 2 3 2 2" xfId="6063"/>
    <cellStyle name="Total 2 2 3 3" xfId="6064"/>
    <cellStyle name="Total 2 2 3 3 2" xfId="6065"/>
    <cellStyle name="Total 2 2 3 4" xfId="6066"/>
    <cellStyle name="Total 2 2 4" xfId="6067"/>
    <cellStyle name="Total 2 2 4 2" xfId="6068"/>
    <cellStyle name="Total 2 2 5" xfId="6069"/>
    <cellStyle name="Total 2 2 5 2" xfId="6070"/>
    <cellStyle name="Total 2 2 6" xfId="6071"/>
    <cellStyle name="Total 2 3" xfId="6072"/>
    <cellStyle name="Total 2 3 2" xfId="6073"/>
    <cellStyle name="Total 2 3 2 2" xfId="6074"/>
    <cellStyle name="Total 2 3 2 2 2" xfId="6075"/>
    <cellStyle name="Total 2 3 2 3" xfId="6076"/>
    <cellStyle name="Total 2 3 2 3 2" xfId="6077"/>
    <cellStyle name="Total 2 3 2 4" xfId="6078"/>
    <cellStyle name="Total 2 3 3" xfId="6079"/>
    <cellStyle name="Total 2 3 3 2" xfId="6080"/>
    <cellStyle name="Total 2 3 3 2 2" xfId="6081"/>
    <cellStyle name="Total 2 3 3 3" xfId="6082"/>
    <cellStyle name="Total 2 3 3 3 2" xfId="6083"/>
    <cellStyle name="Total 2 3 3 4" xfId="6084"/>
    <cellStyle name="Total 2 3 4" xfId="6085"/>
    <cellStyle name="Total 2 3 4 2" xfId="6086"/>
    <cellStyle name="Total 2 3 5" xfId="6087"/>
    <cellStyle name="Total 2 3 5 2" xfId="6088"/>
    <cellStyle name="Total 2 3 6" xfId="6089"/>
    <cellStyle name="Total 2 4" xfId="6090"/>
    <cellStyle name="Total 2 4 2" xfId="6091"/>
    <cellStyle name="Total 2 4 2 2" xfId="6092"/>
    <cellStyle name="Total 2 4 2 2 2" xfId="6093"/>
    <cellStyle name="Total 2 4 2 3" xfId="6094"/>
    <cellStyle name="Total 2 4 2 3 2" xfId="6095"/>
    <cellStyle name="Total 2 4 2 4" xfId="6096"/>
    <cellStyle name="Total 2 4 3" xfId="6097"/>
    <cellStyle name="Total 2 4 3 2" xfId="6098"/>
    <cellStyle name="Total 2 4 3 2 2" xfId="6099"/>
    <cellStyle name="Total 2 4 3 3" xfId="6100"/>
    <cellStyle name="Total 2 4 3 3 2" xfId="6101"/>
    <cellStyle name="Total 2 4 3 4" xfId="6102"/>
    <cellStyle name="Total 2 4 4" xfId="6103"/>
    <cellStyle name="Total 2 4 4 2" xfId="6104"/>
    <cellStyle name="Total 2 4 5" xfId="6105"/>
    <cellStyle name="Total 2 4 5 2" xfId="6106"/>
    <cellStyle name="Total 2 4 6" xfId="6107"/>
    <cellStyle name="Total 2 5" xfId="6108"/>
    <cellStyle name="Total 2 5 2" xfId="6109"/>
    <cellStyle name="Total 2 5 2 2" xfId="6110"/>
    <cellStyle name="Total 2 5 2 2 2" xfId="6111"/>
    <cellStyle name="Total 2 5 2 3" xfId="6112"/>
    <cellStyle name="Total 2 5 2 3 2" xfId="6113"/>
    <cellStyle name="Total 2 5 2 4" xfId="6114"/>
    <cellStyle name="Total 2 5 3" xfId="6115"/>
    <cellStyle name="Total 2 5 3 2" xfId="6116"/>
    <cellStyle name="Total 2 5 3 2 2" xfId="6117"/>
    <cellStyle name="Total 2 5 3 3" xfId="6118"/>
    <cellStyle name="Total 2 5 3 3 2" xfId="6119"/>
    <cellStyle name="Total 2 5 3 4" xfId="6120"/>
    <cellStyle name="Total 2 5 4" xfId="6121"/>
    <cellStyle name="Total 2 5 4 2" xfId="6122"/>
    <cellStyle name="Total 2 5 5" xfId="6123"/>
    <cellStyle name="Total 2 5 5 2" xfId="6124"/>
    <cellStyle name="Total 2 5 6" xfId="6125"/>
    <cellStyle name="Total 2 6" xfId="6126"/>
    <cellStyle name="Total 2 6 2" xfId="6127"/>
    <cellStyle name="Total 2 6 2 2" xfId="6128"/>
    <cellStyle name="Total 2 6 2 2 2" xfId="6129"/>
    <cellStyle name="Total 2 6 2 3" xfId="6130"/>
    <cellStyle name="Total 2 6 2 3 2" xfId="6131"/>
    <cellStyle name="Total 2 6 2 4" xfId="6132"/>
    <cellStyle name="Total 2 6 3" xfId="6133"/>
    <cellStyle name="Total 2 6 3 2" xfId="6134"/>
    <cellStyle name="Total 2 6 3 2 2" xfId="6135"/>
    <cellStyle name="Total 2 6 3 3" xfId="6136"/>
    <cellStyle name="Total 2 6 3 3 2" xfId="6137"/>
    <cellStyle name="Total 2 6 3 4" xfId="6138"/>
    <cellStyle name="Total 2 6 4" xfId="6139"/>
    <cellStyle name="Total 2 6 4 2" xfId="6140"/>
    <cellStyle name="Total 2 6 5" xfId="6141"/>
    <cellStyle name="Total 2 6 5 2" xfId="6142"/>
    <cellStyle name="Total 2 6 6" xfId="6143"/>
    <cellStyle name="Total 2 7" xfId="6144"/>
    <cellStyle name="Total 2 7 2" xfId="6145"/>
    <cellStyle name="Total 2 7 2 2" xfId="6146"/>
    <cellStyle name="Total 2 7 2 2 2" xfId="6147"/>
    <cellStyle name="Total 2 7 2 3" xfId="6148"/>
    <cellStyle name="Total 2 7 2 3 2" xfId="6149"/>
    <cellStyle name="Total 2 7 2 4" xfId="6150"/>
    <cellStyle name="Total 2 7 3" xfId="6151"/>
    <cellStyle name="Total 2 7 3 2" xfId="6152"/>
    <cellStyle name="Total 2 7 3 2 2" xfId="6153"/>
    <cellStyle name="Total 2 7 3 3" xfId="6154"/>
    <cellStyle name="Total 2 7 3 3 2" xfId="6155"/>
    <cellStyle name="Total 2 7 3 4" xfId="6156"/>
    <cellStyle name="Total 2 7 4" xfId="6157"/>
    <cellStyle name="Total 2 7 4 2" xfId="6158"/>
    <cellStyle name="Total 2 7 5" xfId="6159"/>
    <cellStyle name="Total 2 7 5 2" xfId="6160"/>
    <cellStyle name="Total 2 7 6" xfId="6161"/>
    <cellStyle name="Total 2 8" xfId="6162"/>
    <cellStyle name="Total 2 8 2" xfId="6163"/>
    <cellStyle name="Total 2 8 2 2" xfId="6164"/>
    <cellStyle name="Total 2 8 3" xfId="6165"/>
    <cellStyle name="Total 2 8 3 2" xfId="6166"/>
    <cellStyle name="Total 2 8 4" xfId="6167"/>
    <cellStyle name="Total 2 9" xfId="6168"/>
    <cellStyle name="Total 2 9 2" xfId="6169"/>
    <cellStyle name="Total 2 9 2 2" xfId="6170"/>
    <cellStyle name="Total 2 9 3" xfId="6171"/>
    <cellStyle name="Total 2 9 3 2" xfId="6172"/>
    <cellStyle name="Total 2 9 4" xfId="6173"/>
    <cellStyle name="Total 3" xfId="6174"/>
    <cellStyle name="Total 4" xfId="6175"/>
    <cellStyle name="Total 4 2" xfId="6176"/>
    <cellStyle name="Total 4 2 2" xfId="6177"/>
    <cellStyle name="Total 4 2 3" xfId="6178"/>
    <cellStyle name="Total 4 2 4" xfId="6179"/>
    <cellStyle name="Total 4 2 5" xfId="6180"/>
    <cellStyle name="Total 4 3" xfId="6181"/>
    <cellStyle name="Total 4 3 2" xfId="6182"/>
    <cellStyle name="Total 4 3 3" xfId="6183"/>
    <cellStyle name="Total 4 3 4" xfId="6184"/>
    <cellStyle name="Total 4 3 5" xfId="6185"/>
    <cellStyle name="Total 4 4" xfId="6186"/>
    <cellStyle name="Total 4 5" xfId="6187"/>
    <cellStyle name="Total 5" xfId="6188"/>
    <cellStyle name="Total 5 2" xfId="6189"/>
    <cellStyle name="Total 5 2 2" xfId="6190"/>
    <cellStyle name="Total 5 3" xfId="6191"/>
    <cellStyle name="Total 5 3 2" xfId="6192"/>
    <cellStyle name="Total 5 4" xfId="6193"/>
    <cellStyle name="Total 5 4 2" xfId="6194"/>
    <cellStyle name="Total 5 5" xfId="6195"/>
    <cellStyle name="Total 5 5 2" xfId="6196"/>
    <cellStyle name="Total 5 6" xfId="6197"/>
    <cellStyle name="Total 6" xfId="6198"/>
    <cellStyle name="Total 6 2" xfId="6199"/>
    <cellStyle name="Total 6 2 2" xfId="6200"/>
    <cellStyle name="Total 6 3" xfId="6201"/>
    <cellStyle name="Total 6 3 2" xfId="6202"/>
    <cellStyle name="Total 6 4" xfId="6203"/>
    <cellStyle name="Total 6 4 2" xfId="6204"/>
    <cellStyle name="Total 6 5" xfId="6205"/>
    <cellStyle name="Total 6 5 2" xfId="6206"/>
    <cellStyle name="Total 6 6" xfId="6207"/>
    <cellStyle name="Total 7" xfId="6208"/>
    <cellStyle name="Total 7 2" xfId="6209"/>
    <cellStyle name="Total 8" xfId="6210"/>
    <cellStyle name="Total 8 2" xfId="6211"/>
    <cellStyle name="tpaid capitalisation" xfId="6212"/>
    <cellStyle name="two" xfId="6213"/>
    <cellStyle name="UNITS" xfId="6214"/>
    <cellStyle name="Warning Text 2" xfId="6215"/>
    <cellStyle name="Warning Text 3" xfId="6216"/>
    <cellStyle name="whole" xfId="6217"/>
    <cellStyle name="Word_Formula" xfId="6218"/>
    <cellStyle name="wrap" xfId="6219"/>
    <cellStyle name="year" xfId="6220"/>
    <cellStyle name="year 2" xfId="6221"/>
    <cellStyle name="year 2 2" xfId="6222"/>
    <cellStyle name="year 2 2 2" xfId="6223"/>
    <cellStyle name="year 2 3" xfId="6224"/>
    <cellStyle name="year 3" xfId="6225"/>
    <cellStyle name="year 3 2" xfId="6226"/>
    <cellStyle name="year 4" xfId="6227"/>
    <cellStyle name="_934" xfId="6228"/>
    <cellStyle name="표준_2008 Budget Summary" xfId="6229"/>
    <cellStyle name="一般_2 Individual BU" xfId="6230"/>
    <cellStyle name="千位分隔[0]_2000sales" xfId="6231"/>
    <cellStyle name="千位分隔_2000sales" xfId="6232"/>
    <cellStyle name="千分位_Budget summary 2007-2011 (Aqua Tower)" xfId="6233"/>
    <cellStyle name="后继超级链接_2001SALES" xfId="6234"/>
    <cellStyle name="常规_2000sales" xfId="6235"/>
    <cellStyle name="桁区切り [0.]" xfId="6236"/>
    <cellStyle name="桁区切り [0.0]" xfId="6237"/>
    <cellStyle name="桁区切り [0.00]_laroux" xfId="6238"/>
    <cellStyle name="桁区切り_laroux" xfId="6239"/>
    <cellStyle name="桁区切り0.0" xfId="6240"/>
    <cellStyle name="標準_BSD-Academic" xfId="6241"/>
    <cellStyle name="貨幣[0]_BJV" xfId="6242"/>
    <cellStyle name="货币[0]_2000sales" xfId="6243"/>
    <cellStyle name="货币_2000sales" xfId="6244"/>
    <cellStyle name="超级链接_2001SALES" xfId="6245"/>
    <cellStyle name="通貨 [0.00]_BSD-Academic" xfId="6246"/>
    <cellStyle name="通貨_BSD-Academic" xfId="6247"/>
    <cellStyle name="隨後的超連結_loyalty scheme impact WTC 16 sept 2004" xfId="6248"/>
  </cellStyles>
  <dxfs count="0"/>
  <tableStyles count="0" defaultTableStyle="TableStyleMedium2" defaultPivotStyle="PivotStyleLight16"/>
  <colors>
    <mruColors>
      <color rgb="FF0000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88992"/>
        <c:axId val="409203072"/>
      </c:lineChart>
      <c:catAx>
        <c:axId val="40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20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20307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1889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16</xdr:col>
      <xdr:colOff>0</xdr:colOff>
      <xdr:row>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KT\INTER-DEPT\DEPT\CMA\2010\12-Dec\Capital\BW%20Capital%20Summary%20Flash%20December%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PUBLIC%20MOD%201.21%20-%20PAL%20IT%20capex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CONFIDENTIAL%20MOD%201.19%20-%20PAL%20Connections%20capex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CONFIDENTIAL%20MOD%201.24%20-%20PAL%20network%20faults%20capex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CONFIDENTIAL%20MOD%201.22%20-%20PAL%20lines%20replacement%20capex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CONFIDENTIAL%20MOD%201.26%20-%20PAL%20plant%20and%20stations%20replacement%20capex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CONFIDENTIAL%20MOD%201.23%20-%20PAL%20protection%20replacement%20capex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CONFIDENTIAL%20MOD%201.17%20-%20PAL%20augmentation%20capex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CONFIDENTIAL%20MOD%201.20%20-%20PAL%20environmental%20capex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CONFIDENTIAL%20MOD%201.28%20-%20PAL%20VBRC%20capex%20and%20contingent%20project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CONFIDENTIAL%20MOD%201.25%20-%20PAL%20network%20SCADA%20capex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cor%20Australia%20Ltd%20Regulatory%20Proposal%2030%20April%202015/Models/Standard%20Control/PAL%20PUBLIC%20MOD%201.10%20-%20PAL%202016-20%20PTRM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cor%20Australia%20Ltd%20Regulatory%20Proposal%2030%20April%202015/Models/Standard%20Control/Rate%20of%20change/PAL%20PUBLIC%20MOD%201.39%20-%20PAL%20Labour%20Escalat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cor%20Australia%20Ltd%20Regulatory%20Proposal%2030%20April%202015/Models/Standard%20Control/Rate%20of%20change/PAL%20PUBLIC%20MOD%201.38%20-%20PAL%20Contract%20Escalat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cor%20Australia%20Ltd%20Regulatory%20Proposal%2030%20April%202015/Models/Standard%20Control/Rate%20of%20change/PAL%20PUBLIC%20MOD%201.40%20-%20PAL%20Output%20Growt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cor%20Australia%20Ltd%20Regulatory%20Proposal%2030%20April%202015/Models/Standard%20Control/PAL%20PUBLIC%20MOD%201.9%20-%20PAL%202011-15%20RF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Dec Forecast"/>
      <sheetName val="Flash V1"/>
      <sheetName val="Busi Rpt V1"/>
      <sheetName val="Busi Rpt Graph"/>
      <sheetName val="Capex Growth"/>
      <sheetName val="Adjustments"/>
      <sheetName val="F220 AMI Services"/>
      <sheetName val="F220"/>
      <sheetName val="REG Capex"/>
      <sheetName val="BW V1"/>
      <sheetName val="7 SERIES "/>
      <sheetName val="1.1A PCA Company P&amp;L Corp"/>
      <sheetName val="A606IT BU Proj"/>
      <sheetName val="A606IT BU Proj FC"/>
      <sheetName val="Capital ord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tors"/>
      <sheetName val="Assumptions"/>
      <sheetName val="Export PAL"/>
      <sheetName val="PAL"/>
    </sheetNames>
    <sheetDataSet>
      <sheetData sheetId="0"/>
      <sheetData sheetId="1"/>
      <sheetData sheetId="2">
        <row r="9">
          <cell r="I9">
            <v>40731.345524010932</v>
          </cell>
          <cell r="J9">
            <v>40605.710665309874</v>
          </cell>
          <cell r="K9">
            <v>36217.90394179798</v>
          </cell>
          <cell r="L9">
            <v>30803.227620171543</v>
          </cell>
          <cell r="M9">
            <v>21842.953092066171</v>
          </cell>
        </row>
        <row r="15">
          <cell r="I15">
            <v>0.17472367519097823</v>
          </cell>
          <cell r="J15">
            <v>0.19180387638249619</v>
          </cell>
          <cell r="K15">
            <v>0.18553313165821775</v>
          </cell>
          <cell r="L15">
            <v>0.24264317108513339</v>
          </cell>
          <cell r="M15">
            <v>0.25300058225319605</v>
          </cell>
        </row>
        <row r="16">
          <cell r="I16">
            <v>0.37719973631396642</v>
          </cell>
          <cell r="J16">
            <v>0.34444226844874604</v>
          </cell>
          <cell r="K16">
            <v>0.4292787902254156</v>
          </cell>
          <cell r="L16">
            <v>0.29744392111141305</v>
          </cell>
          <cell r="M16">
            <v>0.25627596417317122</v>
          </cell>
        </row>
        <row r="17">
          <cell r="I17">
            <v>0.44807658849505549</v>
          </cell>
          <cell r="J17">
            <v>0.46375385516875772</v>
          </cell>
          <cell r="K17">
            <v>0.38518807811636657</v>
          </cell>
          <cell r="L17">
            <v>0.45991290780345367</v>
          </cell>
          <cell r="M17">
            <v>0.49072345357363267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ecks"/>
      <sheetName val="Inflation"/>
      <sheetName val="Growth"/>
      <sheetName val="High Volume Category Forecasts"/>
      <sheetName val="Major Project Forecasts"/>
      <sheetName val="2.5 Connections History"/>
      <sheetName val="2014 MPs &gt;$2.5M"/>
      <sheetName val="AER Cat Export"/>
      <sheetName val="Internal output &gt;&gt;&gt;"/>
      <sheetName val="AER PL Cat Export"/>
      <sheetName val="PL Export"/>
      <sheetName val="Recoverable works"/>
      <sheetName val="Rebates and GA"/>
      <sheetName val="Rebates Export"/>
      <sheetName val="Contribution Export"/>
      <sheetName val="ContributionExport-CIE+Internal"/>
      <sheetName val="Flowchart"/>
      <sheetName val="Summary-Charts"/>
      <sheetName val="BIS AER Cat Export"/>
      <sheetName val="Test hidden sheet"/>
      <sheetName val="4.4 Quoted Services History"/>
      <sheetName val="Reset RIN 2.5 Trending"/>
      <sheetName val="Reset RIN 2.5 Graph"/>
      <sheetName val="Reset RIN 4.4 Trending"/>
      <sheetName val="Reset RIN 4.4 Graph"/>
      <sheetName val="Price Reset RIN 2.5 Export"/>
      <sheetName val="Price Reset RIN 4.4 Export"/>
      <sheetName val="Function Code translation---&gt;"/>
      <sheetName val="Func Code Assumptions"/>
      <sheetName val="GA Rebate and Contr Assumptions"/>
      <sheetName val="Func Code Conversion"/>
      <sheetName val="Export"/>
      <sheetName val="PTRM_Reset RIN 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>
        <row r="7">
          <cell r="C7">
            <v>16918415.654236112</v>
          </cell>
          <cell r="D7">
            <v>16597603.080862055</v>
          </cell>
          <cell r="E7">
            <v>16829415.182384785</v>
          </cell>
          <cell r="F7">
            <v>16467959.060163219</v>
          </cell>
          <cell r="G7">
            <v>16084811.73524534</v>
          </cell>
          <cell r="H7">
            <v>15679236.495449625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C9">
            <v>25528461.494669028</v>
          </cell>
          <cell r="D9">
            <v>25635201.149639525</v>
          </cell>
          <cell r="E9">
            <v>25946490.612651654</v>
          </cell>
          <cell r="F9">
            <v>26065636.390663404</v>
          </cell>
          <cell r="G9">
            <v>26187221.633041419</v>
          </cell>
          <cell r="H9">
            <v>26311296.286888368</v>
          </cell>
        </row>
        <row r="10">
          <cell r="C10">
            <v>8388365.5767374123</v>
          </cell>
          <cell r="D10">
            <v>8585710.2702712771</v>
          </cell>
          <cell r="E10">
            <v>7990625.5932531347</v>
          </cell>
          <cell r="F10">
            <v>7218840.4306292953</v>
          </cell>
          <cell r="G10">
            <v>7035315.6518348642</v>
          </cell>
          <cell r="H10">
            <v>7185670.6776465662</v>
          </cell>
        </row>
        <row r="11">
          <cell r="C11">
            <v>7923913.6789882025</v>
          </cell>
          <cell r="D11">
            <v>8164377.6487402534</v>
          </cell>
          <cell r="E11">
            <v>7493774.5499734813</v>
          </cell>
          <cell r="F11">
            <v>6684139.6318053426</v>
          </cell>
          <cell r="G11">
            <v>6515735.0197246615</v>
          </cell>
          <cell r="H11">
            <v>6712122.2156520793</v>
          </cell>
        </row>
        <row r="12">
          <cell r="C12">
            <v>4958465.3599337311</v>
          </cell>
          <cell r="D12">
            <v>14479034.026600396</v>
          </cell>
          <cell r="E12">
            <v>3309864.6808436899</v>
          </cell>
          <cell r="F12">
            <v>3309864.6808436899</v>
          </cell>
          <cell r="G12">
            <v>3309864.6808436899</v>
          </cell>
          <cell r="H12">
            <v>3309864.6808436899</v>
          </cell>
        </row>
        <row r="13">
          <cell r="C13">
            <v>9111918.9029446281</v>
          </cell>
          <cell r="D13">
            <v>9352382.8726966791</v>
          </cell>
          <cell r="E13">
            <v>8681779.7739299051</v>
          </cell>
          <cell r="F13">
            <v>7872144.8557617674</v>
          </cell>
          <cell r="G13">
            <v>7703740.2436810862</v>
          </cell>
          <cell r="H13">
            <v>7900127.4396085041</v>
          </cell>
        </row>
        <row r="14">
          <cell r="C14">
            <v>14218691.276192576</v>
          </cell>
          <cell r="D14">
            <v>13787511.969415052</v>
          </cell>
          <cell r="E14">
            <v>13813478.002218219</v>
          </cell>
          <cell r="F14">
            <v>13328493.907180216</v>
          </cell>
          <cell r="G14">
            <v>12817869.181919724</v>
          </cell>
          <cell r="H14">
            <v>12280757.172372825</v>
          </cell>
        </row>
        <row r="15">
          <cell r="C15">
            <v>6336885.8802835103</v>
          </cell>
          <cell r="D15">
            <v>6443625.5352540035</v>
          </cell>
          <cell r="E15">
            <v>6754914.9982661344</v>
          </cell>
          <cell r="F15">
            <v>6874060.7762778848</v>
          </cell>
          <cell r="G15">
            <v>6995646.0186559018</v>
          </cell>
          <cell r="H15">
            <v>7119720.6725028511</v>
          </cell>
        </row>
        <row r="16">
          <cell r="C16">
            <v>7693932.5677392175</v>
          </cell>
          <cell r="D16">
            <v>7934396.5374912685</v>
          </cell>
          <cell r="E16">
            <v>7263793.4387244964</v>
          </cell>
          <cell r="F16">
            <v>6454158.5205563577</v>
          </cell>
          <cell r="G16">
            <v>6285753.9084756766</v>
          </cell>
          <cell r="H16">
            <v>6482141.1044030944</v>
          </cell>
        </row>
        <row r="17">
          <cell r="C17">
            <v>1812318.4900452099</v>
          </cell>
          <cell r="D17">
            <v>1851751.9339439631</v>
          </cell>
          <cell r="E17">
            <v>1913004.936797139</v>
          </cell>
          <cell r="F17">
            <v>1914785.120022381</v>
          </cell>
          <cell r="G17">
            <v>1942373.8016128407</v>
          </cell>
          <cell r="H17">
            <v>1984954.5176601184</v>
          </cell>
        </row>
        <row r="18">
          <cell r="C18">
            <v>3951730.9281119299</v>
          </cell>
          <cell r="D18">
            <v>4037714.9097976121</v>
          </cell>
          <cell r="E18">
            <v>4171276.0841409713</v>
          </cell>
          <cell r="F18">
            <v>4175157.7446479606</v>
          </cell>
          <cell r="G18">
            <v>4235314.4151811479</v>
          </cell>
          <cell r="H18">
            <v>4328160.9724885123</v>
          </cell>
        </row>
        <row r="19">
          <cell r="C19">
            <v>36190258.617101803</v>
          </cell>
          <cell r="D19">
            <v>27190258.617101807</v>
          </cell>
          <cell r="E19">
            <v>27190258.617101807</v>
          </cell>
          <cell r="F19">
            <v>27190258.617101807</v>
          </cell>
          <cell r="G19">
            <v>27190258.617101807</v>
          </cell>
          <cell r="H19">
            <v>27190258.617101807</v>
          </cell>
        </row>
        <row r="20">
          <cell r="C20">
            <v>4111533.0720734899</v>
          </cell>
          <cell r="D20">
            <v>12419213.629860491</v>
          </cell>
          <cell r="E20">
            <v>27984213.629860491</v>
          </cell>
          <cell r="F20">
            <v>8122213.6298604896</v>
          </cell>
          <cell r="G20">
            <v>4111533.0720734899</v>
          </cell>
          <cell r="H20">
            <v>4111533.0720734899</v>
          </cell>
        </row>
        <row r="21">
          <cell r="C21">
            <v>7495230.0406950293</v>
          </cell>
          <cell r="D21">
            <v>7735694.0104470802</v>
          </cell>
          <cell r="E21">
            <v>7065090.9116803082</v>
          </cell>
          <cell r="F21">
            <v>6255455.9935121695</v>
          </cell>
          <cell r="G21">
            <v>6087051.3814314883</v>
          </cell>
          <cell r="H21">
            <v>6283438.5773589062</v>
          </cell>
        </row>
        <row r="26">
          <cell r="C26">
            <v>394096.2392301074</v>
          </cell>
          <cell r="D26">
            <v>394096.2392301074</v>
          </cell>
          <cell r="E26">
            <v>394096.2392301074</v>
          </cell>
          <cell r="F26">
            <v>394096.2392301074</v>
          </cell>
          <cell r="G26">
            <v>394096.2392301074</v>
          </cell>
          <cell r="H26">
            <v>394096.2392301074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>
            <v>20127296.606791355</v>
          </cell>
          <cell r="D28">
            <v>20127296.606791355</v>
          </cell>
          <cell r="E28">
            <v>20127296.606791355</v>
          </cell>
          <cell r="F28">
            <v>20127296.606791355</v>
          </cell>
          <cell r="G28">
            <v>20127296.606791355</v>
          </cell>
          <cell r="H28">
            <v>20127296.606791355</v>
          </cell>
        </row>
        <row r="29">
          <cell r="C29">
            <v>133184.18788650844</v>
          </cell>
          <cell r="D29">
            <v>133184.18788650844</v>
          </cell>
          <cell r="E29">
            <v>133184.18788650844</v>
          </cell>
          <cell r="F29">
            <v>133184.18788650844</v>
          </cell>
          <cell r="G29">
            <v>133184.18788650844</v>
          </cell>
          <cell r="H29">
            <v>133184.18788650844</v>
          </cell>
        </row>
        <row r="30">
          <cell r="C30">
            <v>428683.6382931734</v>
          </cell>
          <cell r="D30">
            <v>428683.6382931734</v>
          </cell>
          <cell r="E30">
            <v>428683.6382931734</v>
          </cell>
          <cell r="F30">
            <v>428683.6382931734</v>
          </cell>
          <cell r="G30">
            <v>428683.6382931734</v>
          </cell>
          <cell r="H30">
            <v>428683.6382931734</v>
          </cell>
        </row>
        <row r="31">
          <cell r="C31">
            <v>17896.693267065064</v>
          </cell>
          <cell r="D31">
            <v>17896.693267065064</v>
          </cell>
          <cell r="E31">
            <v>17896.693267065064</v>
          </cell>
          <cell r="F31">
            <v>17896.693267065064</v>
          </cell>
          <cell r="G31">
            <v>17896.693267065064</v>
          </cell>
          <cell r="H31">
            <v>17896.693267065064</v>
          </cell>
        </row>
        <row r="32">
          <cell r="C32">
            <v>1616688.8622495979</v>
          </cell>
          <cell r="D32">
            <v>1616688.8622495979</v>
          </cell>
          <cell r="E32">
            <v>1616688.8622495979</v>
          </cell>
          <cell r="F32">
            <v>1616688.8622495979</v>
          </cell>
          <cell r="G32">
            <v>1616688.8622495979</v>
          </cell>
          <cell r="H32">
            <v>1616688.8622495979</v>
          </cell>
        </row>
        <row r="33">
          <cell r="C33">
            <v>23488.893295834805</v>
          </cell>
          <cell r="D33">
            <v>23488.893295834805</v>
          </cell>
          <cell r="E33">
            <v>23488.893295834805</v>
          </cell>
          <cell r="F33">
            <v>23488.893295834805</v>
          </cell>
          <cell r="G33">
            <v>23488.893295834805</v>
          </cell>
          <cell r="H33">
            <v>23488.893295834805</v>
          </cell>
        </row>
        <row r="34">
          <cell r="C34">
            <v>935720.99240583507</v>
          </cell>
          <cell r="D34">
            <v>935720.99240583507</v>
          </cell>
          <cell r="E34">
            <v>935720.99240583507</v>
          </cell>
          <cell r="F34">
            <v>935720.99240583507</v>
          </cell>
          <cell r="G34">
            <v>935720.99240583507</v>
          </cell>
          <cell r="H34">
            <v>935720.99240583507</v>
          </cell>
        </row>
        <row r="35">
          <cell r="C35">
            <v>198702.52704418849</v>
          </cell>
          <cell r="D35">
            <v>198702.52704418849</v>
          </cell>
          <cell r="E35">
            <v>198702.52704418849</v>
          </cell>
          <cell r="F35">
            <v>198702.52704418849</v>
          </cell>
          <cell r="G35">
            <v>198702.52704418849</v>
          </cell>
          <cell r="H35">
            <v>198702.52704418849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1074061.8254268058</v>
          </cell>
          <cell r="D38">
            <v>1074061.8254268058</v>
          </cell>
          <cell r="E38">
            <v>1074061.8254268058</v>
          </cell>
          <cell r="F38">
            <v>1074061.8254268058</v>
          </cell>
          <cell r="G38">
            <v>1074061.8254268058</v>
          </cell>
          <cell r="H38">
            <v>1074061.8254268058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5">
          <cell r="C45">
            <v>52544.439809150412</v>
          </cell>
          <cell r="D45">
            <v>52544.439809150412</v>
          </cell>
          <cell r="E45">
            <v>52544.439809150412</v>
          </cell>
          <cell r="F45">
            <v>52544.439809150412</v>
          </cell>
          <cell r="G45">
            <v>52544.439809150412</v>
          </cell>
          <cell r="H45">
            <v>52544.439809150412</v>
          </cell>
        </row>
        <row r="46">
          <cell r="C46">
            <v>-1219.6072838475482</v>
          </cell>
          <cell r="D46">
            <v>-1219.6072838475482</v>
          </cell>
          <cell r="E46">
            <v>-1219.6072838475482</v>
          </cell>
          <cell r="F46">
            <v>-1219.6072838475482</v>
          </cell>
          <cell r="G46">
            <v>-1219.6072838475482</v>
          </cell>
          <cell r="H46">
            <v>-1219.6072838475482</v>
          </cell>
        </row>
        <row r="47">
          <cell r="C47">
            <v>14905120.100680195</v>
          </cell>
          <cell r="D47">
            <v>14905120.100680195</v>
          </cell>
          <cell r="E47">
            <v>14905120.100680195</v>
          </cell>
          <cell r="F47">
            <v>14905120.100680195</v>
          </cell>
          <cell r="G47">
            <v>14905120.100680195</v>
          </cell>
          <cell r="H47">
            <v>14905120.100680195</v>
          </cell>
        </row>
        <row r="48">
          <cell r="C48">
            <v>54084.196982142792</v>
          </cell>
          <cell r="D48">
            <v>54084.196982142792</v>
          </cell>
          <cell r="E48">
            <v>54084.196982142792</v>
          </cell>
          <cell r="F48">
            <v>54084.196982142792</v>
          </cell>
          <cell r="G48">
            <v>54084.196982142792</v>
          </cell>
          <cell r="H48">
            <v>54084.196982142792</v>
          </cell>
        </row>
        <row r="49">
          <cell r="C49">
            <v>194036.40964817192</v>
          </cell>
          <cell r="D49">
            <v>194036.40964817192</v>
          </cell>
          <cell r="E49">
            <v>194036.40964817192</v>
          </cell>
          <cell r="F49">
            <v>194036.40964817192</v>
          </cell>
          <cell r="G49">
            <v>194036.40964817192</v>
          </cell>
          <cell r="H49">
            <v>194036.40964817192</v>
          </cell>
        </row>
        <row r="50">
          <cell r="C50">
            <v>21733.187171240224</v>
          </cell>
          <cell r="D50">
            <v>21733.187171240224</v>
          </cell>
          <cell r="E50">
            <v>21733.187171240224</v>
          </cell>
          <cell r="F50">
            <v>21733.187171240224</v>
          </cell>
          <cell r="G50">
            <v>21733.187171240224</v>
          </cell>
          <cell r="H50">
            <v>21733.187171240224</v>
          </cell>
        </row>
        <row r="51">
          <cell r="C51">
            <v>661272.83555639058</v>
          </cell>
          <cell r="D51">
            <v>661272.83555639058</v>
          </cell>
          <cell r="E51">
            <v>661272.83555639058</v>
          </cell>
          <cell r="F51">
            <v>661272.83555639058</v>
          </cell>
          <cell r="G51">
            <v>661272.83555639058</v>
          </cell>
          <cell r="H51">
            <v>661272.83555639058</v>
          </cell>
        </row>
        <row r="52">
          <cell r="C52">
            <v>258450.01743911585</v>
          </cell>
          <cell r="D52">
            <v>258450.01743911585</v>
          </cell>
          <cell r="E52">
            <v>258450.01743911585</v>
          </cell>
          <cell r="F52">
            <v>258450.01743911585</v>
          </cell>
          <cell r="G52">
            <v>258450.01743911585</v>
          </cell>
          <cell r="H52">
            <v>258450.01743911585</v>
          </cell>
        </row>
        <row r="53">
          <cell r="C53">
            <v>419066.59337882733</v>
          </cell>
          <cell r="D53">
            <v>419066.59337882733</v>
          </cell>
          <cell r="E53">
            <v>419066.59337882733</v>
          </cell>
          <cell r="F53">
            <v>419066.59337882733</v>
          </cell>
          <cell r="G53">
            <v>419066.59337882733</v>
          </cell>
          <cell r="H53">
            <v>419066.59337882733</v>
          </cell>
        </row>
        <row r="54">
          <cell r="C54">
            <v>125576.77023885294</v>
          </cell>
          <cell r="D54">
            <v>125576.77023885294</v>
          </cell>
          <cell r="E54">
            <v>125576.77023885294</v>
          </cell>
          <cell r="F54">
            <v>125576.77023885294</v>
          </cell>
          <cell r="G54">
            <v>125576.77023885294</v>
          </cell>
          <cell r="H54">
            <v>125576.77023885294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2468.5160673943615</v>
          </cell>
          <cell r="D57">
            <v>2468.5160673943615</v>
          </cell>
          <cell r="E57">
            <v>2468.5160673943615</v>
          </cell>
          <cell r="F57">
            <v>2468.5160673943615</v>
          </cell>
          <cell r="G57">
            <v>2468.5160673943615</v>
          </cell>
          <cell r="H57">
            <v>2468.5160673943615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4">
          <cell r="C64">
            <v>4659896.7545070685</v>
          </cell>
          <cell r="D64">
            <v>7083296.065748469</v>
          </cell>
          <cell r="E64">
            <v>7184631.7681218619</v>
          </cell>
          <cell r="F64">
            <v>7026622.7177665094</v>
          </cell>
          <cell r="G64">
            <v>6859131.4477767395</v>
          </cell>
          <cell r="H64">
            <v>6681835.907466365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915523.60654444224</v>
          </cell>
          <cell r="D66">
            <v>1166053.9562913405</v>
          </cell>
          <cell r="E66">
            <v>1231955.6630245156</v>
          </cell>
          <cell r="F66">
            <v>1257179.4853956581</v>
          </cell>
          <cell r="G66">
            <v>1282919.755910262</v>
          </cell>
          <cell r="H66">
            <v>1309187.0486471292</v>
          </cell>
        </row>
        <row r="67">
          <cell r="C67">
            <v>1465771.9970548863</v>
          </cell>
          <cell r="D67">
            <v>2011354.8950061018</v>
          </cell>
          <cell r="E67">
            <v>1869749.1233826359</v>
          </cell>
          <cell r="F67">
            <v>1686095.8758674779</v>
          </cell>
          <cell r="G67">
            <v>1642424.4977983378</v>
          </cell>
          <cell r="H67">
            <v>1678202.8336718443</v>
          </cell>
        </row>
        <row r="68">
          <cell r="C68">
            <v>921067.18059137219</v>
          </cell>
          <cell r="D68">
            <v>1406588.4274662503</v>
          </cell>
          <cell r="E68">
            <v>1284652.0431063636</v>
          </cell>
          <cell r="F68">
            <v>1137435.3738805766</v>
          </cell>
          <cell r="G68">
            <v>1106814.2068379393</v>
          </cell>
          <cell r="H68">
            <v>1142523.4730939462</v>
          </cell>
        </row>
        <row r="69">
          <cell r="C69">
            <v>1427609.7202164182</v>
          </cell>
          <cell r="D69">
            <v>6866713.2888311036</v>
          </cell>
          <cell r="E69">
            <v>1563155.0828712366</v>
          </cell>
          <cell r="F69">
            <v>1563155.0828712366</v>
          </cell>
          <cell r="G69">
            <v>1563155.0828712366</v>
          </cell>
          <cell r="H69">
            <v>1563155.0828712366</v>
          </cell>
        </row>
        <row r="70">
          <cell r="C70">
            <v>2325619.0775898937</v>
          </cell>
          <cell r="D70">
            <v>2855771.2267138367</v>
          </cell>
          <cell r="E70">
            <v>2608205.975113017</v>
          </cell>
          <cell r="F70">
            <v>2309314.6150973751</v>
          </cell>
          <cell r="G70">
            <v>2247145.009503304</v>
          </cell>
          <cell r="H70">
            <v>2319644.8915652265</v>
          </cell>
        </row>
        <row r="71">
          <cell r="C71">
            <v>2499554.8352868985</v>
          </cell>
          <cell r="D71">
            <v>5548305.1989948219</v>
          </cell>
          <cell r="E71">
            <v>5558772.1586912964</v>
          </cell>
          <cell r="F71">
            <v>5363274.1011068244</v>
          </cell>
          <cell r="G71">
            <v>5157440.2542562215</v>
          </cell>
          <cell r="H71">
            <v>4940929.3301949222</v>
          </cell>
        </row>
        <row r="72">
          <cell r="C72">
            <v>831523.69837287266</v>
          </cell>
          <cell r="D72">
            <v>1853956.7445063356</v>
          </cell>
          <cell r="E72">
            <v>1958736.5559492307</v>
          </cell>
          <cell r="F72">
            <v>1998840.9399315491</v>
          </cell>
          <cell r="G72">
            <v>2039766.4458813304</v>
          </cell>
          <cell r="H72">
            <v>2081529.885957743</v>
          </cell>
        </row>
        <row r="73">
          <cell r="C73">
            <v>1052832.7201347868</v>
          </cell>
          <cell r="D73">
            <v>1275440.6199733086</v>
          </cell>
          <cell r="E73">
            <v>1164873.3675856097</v>
          </cell>
          <cell r="F73">
            <v>1031382.919206211</v>
          </cell>
          <cell r="G73">
            <v>1003616.8154088692</v>
          </cell>
          <cell r="H73">
            <v>1035996.6130831582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C76">
            <v>27701825.296359848</v>
          </cell>
          <cell r="D76">
            <v>20892957.433340002</v>
          </cell>
          <cell r="E76">
            <v>20892957.433340002</v>
          </cell>
          <cell r="F76">
            <v>20892957.433340002</v>
          </cell>
          <cell r="G76">
            <v>20892957.433340002</v>
          </cell>
          <cell r="H76">
            <v>20892957.433340002</v>
          </cell>
        </row>
        <row r="77">
          <cell r="C77">
            <v>1063929.7382282675</v>
          </cell>
          <cell r="D77">
            <v>9935370.9038883932</v>
          </cell>
          <cell r="E77">
            <v>22387370.903888393</v>
          </cell>
          <cell r="F77">
            <v>6497770.9038883923</v>
          </cell>
          <cell r="G77">
            <v>3289226.4576587919</v>
          </cell>
          <cell r="H77">
            <v>3289226.4576587919</v>
          </cell>
        </row>
        <row r="78">
          <cell r="C78">
            <v>299809.20162780117</v>
          </cell>
          <cell r="D78">
            <v>309427.76041788323</v>
          </cell>
          <cell r="E78">
            <v>282603.63646721235</v>
          </cell>
          <cell r="F78">
            <v>250218.23974048678</v>
          </cell>
          <cell r="G78">
            <v>243482.05525725955</v>
          </cell>
          <cell r="H78">
            <v>251337.54309435625</v>
          </cell>
        </row>
      </sheetData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Check"/>
      <sheetName val="Inputs"/>
      <sheetName val="FC Expenditure Forecast Export"/>
      <sheetName val="Repex-PAL-FC139_FC141 Exp"/>
      <sheetName val="2.2 Repex Export"/>
      <sheetName val="FC139 - PAL"/>
      <sheetName val="FC141 - PAL"/>
      <sheetName val="FC159 - PAL"/>
      <sheetName val="Repex-PAL-FC139_FC141_FC159"/>
      <sheetName val="Historical Data - PAL"/>
    </sheetNames>
    <sheetDataSet>
      <sheetData sheetId="0"/>
      <sheetData sheetId="1"/>
      <sheetData sheetId="2"/>
      <sheetData sheetId="3"/>
      <sheetData sheetId="4">
        <row r="18">
          <cell r="C18">
            <v>3594.1645246161443</v>
          </cell>
          <cell r="D18">
            <v>3594.1645246161443</v>
          </cell>
          <cell r="E18">
            <v>3594.1645246161443</v>
          </cell>
          <cell r="F18">
            <v>3594.1645246161443</v>
          </cell>
          <cell r="G18">
            <v>3594.1645246161443</v>
          </cell>
          <cell r="H18">
            <v>3594.1645246161443</v>
          </cell>
        </row>
        <row r="19">
          <cell r="C19">
            <v>9023.5709197618544</v>
          </cell>
          <cell r="D19">
            <v>9023.5709197618544</v>
          </cell>
          <cell r="E19">
            <v>9023.5709197618544</v>
          </cell>
          <cell r="F19">
            <v>9023.5709197618544</v>
          </cell>
          <cell r="G19">
            <v>9023.5709197618544</v>
          </cell>
          <cell r="H19">
            <v>9023.5709197618544</v>
          </cell>
        </row>
        <row r="20">
          <cell r="C20"/>
          <cell r="D20"/>
          <cell r="E20"/>
          <cell r="F20"/>
          <cell r="G20"/>
          <cell r="H20"/>
        </row>
        <row r="21">
          <cell r="C21">
            <v>101.95098957086027</v>
          </cell>
          <cell r="D21">
            <v>101.95098957086027</v>
          </cell>
          <cell r="E21">
            <v>101.95098957086027</v>
          </cell>
          <cell r="F21">
            <v>101.95098957086027</v>
          </cell>
          <cell r="G21">
            <v>101.95098957086027</v>
          </cell>
          <cell r="H21">
            <v>101.95098957086027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Model Details"/>
      <sheetName val="Check"/>
      <sheetName val="Inflation"/>
      <sheetName val="Capex Assumptions"/>
      <sheetName val="Replacement Rates and Costs"/>
      <sheetName val="SAP Data Report"/>
      <sheetName val="SAP Report - Asset Count"/>
      <sheetName val="2015 Build Up"/>
      <sheetName val="2016 Build Up"/>
      <sheetName val="2017 Build Up"/>
      <sheetName val="2018 Build Up"/>
      <sheetName val="2019 Build Up"/>
      <sheetName val="2020 Build Up"/>
      <sheetName val="2015 Forecast by Month"/>
      <sheetName val="2016 Forecast by Month"/>
      <sheetName val="2017 Forecast by Month"/>
      <sheetName val="2018 Forecast by Month"/>
      <sheetName val="2019 Forecast by Month"/>
      <sheetName val="2020 Forecast by Month"/>
      <sheetName val="FC142"/>
      <sheetName val="FC145"/>
      <sheetName val="FC148"/>
      <sheetName val="FC149"/>
      <sheetName val="FC152"/>
      <sheetName val="FC155"/>
      <sheetName val="FC158"/>
      <sheetName val="Expenditure Forecast"/>
      <sheetName val="Replacement Forecast"/>
      <sheetName val="2.2 Repex (AER Template)"/>
      <sheetName val="Replacement Rate Buildup"/>
      <sheetName val="Average Cost Buildup"/>
      <sheetName val="2.2 Repex CAT A RIN LINES ONLY"/>
      <sheetName val="CAT A RIN L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">
          <cell r="D20">
            <v>6420.6155488956556</v>
          </cell>
          <cell r="E20">
            <v>7189.2370495263449</v>
          </cell>
          <cell r="F20">
            <v>6658.64762675566</v>
          </cell>
          <cell r="G20">
            <v>6709.0844815689361</v>
          </cell>
          <cell r="H20">
            <v>6907.8049033001225</v>
          </cell>
          <cell r="I20">
            <v>6371.7118486714035</v>
          </cell>
        </row>
        <row r="21">
          <cell r="D21">
            <v>8335.1786574054095</v>
          </cell>
          <cell r="E21">
            <v>9804.8710202266175</v>
          </cell>
          <cell r="F21">
            <v>9518.2888431271749</v>
          </cell>
          <cell r="G21">
            <v>10030.746608428144</v>
          </cell>
          <cell r="H21">
            <v>10781.256797774282</v>
          </cell>
          <cell r="I21">
            <v>10362.77353453455</v>
          </cell>
        </row>
        <row r="22">
          <cell r="D22">
            <v>18564.463168058937</v>
          </cell>
          <cell r="E22">
            <v>19709.240171217905</v>
          </cell>
          <cell r="F22">
            <v>20860.386877815869</v>
          </cell>
          <cell r="G22">
            <v>22017.903287852827</v>
          </cell>
          <cell r="H22">
            <v>23181.789401328781</v>
          </cell>
          <cell r="I22">
            <v>24352.045218243726</v>
          </cell>
        </row>
        <row r="23">
          <cell r="D23">
            <v>1243.5513605033743</v>
          </cell>
          <cell r="E23">
            <v>1359.6988751528354</v>
          </cell>
          <cell r="F23">
            <v>1476.5036027315512</v>
          </cell>
          <cell r="G23">
            <v>1593.9655432395205</v>
          </cell>
          <cell r="H23">
            <v>1712.0846966767444</v>
          </cell>
          <cell r="I23">
            <v>1830.8610630432229</v>
          </cell>
        </row>
        <row r="24">
          <cell r="D24">
            <v>2796.6053117882843</v>
          </cell>
          <cell r="E24">
            <v>3684.0195433035078</v>
          </cell>
          <cell r="F24">
            <v>3923.9693625390869</v>
          </cell>
          <cell r="G24">
            <v>4469.411659721487</v>
          </cell>
          <cell r="H24">
            <v>5132.788916152087</v>
          </cell>
          <cell r="I24">
            <v>5224.2354764883412</v>
          </cell>
        </row>
        <row r="25">
          <cell r="D25">
            <v>15855.869479779543</v>
          </cell>
          <cell r="E25">
            <v>18749.830249030809</v>
          </cell>
          <cell r="F25">
            <v>18288.366178556149</v>
          </cell>
          <cell r="G25">
            <v>19356.21560207029</v>
          </cell>
          <cell r="H25">
            <v>20886.386814779784</v>
          </cell>
          <cell r="I25">
            <v>20148.049727234171</v>
          </cell>
        </row>
        <row r="26">
          <cell r="D26">
            <v>5500.6057580000006</v>
          </cell>
          <cell r="E26">
            <v>15900.022821999999</v>
          </cell>
          <cell r="F26">
            <v>17900.076885999999</v>
          </cell>
          <cell r="G26">
            <v>20300.06295</v>
          </cell>
          <cell r="H26">
            <v>23200.081014000003</v>
          </cell>
          <cell r="I26">
            <v>26500.083078</v>
          </cell>
        </row>
      </sheetData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eck"/>
      <sheetName val="Inflation"/>
      <sheetName val="JOB v RIN MAP REF"/>
      <sheetName val="DATA"/>
      <sheetName val="RIN Category Table"/>
      <sheetName val="Cost Process Table"/>
      <sheetName val="Expenditure Export - RIN"/>
      <sheetName val="Physicals Export - RIN"/>
      <sheetName val="2.2 Repex (AER Template)"/>
      <sheetName val="Expenditure Export- 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C11">
            <v>1757.9123785518855</v>
          </cell>
          <cell r="D11">
            <v>2075.3636255379492</v>
          </cell>
          <cell r="E11">
            <v>2075.3636255379492</v>
          </cell>
          <cell r="F11">
            <v>2445.7234136883567</v>
          </cell>
          <cell r="G11">
            <v>2445.7234136883567</v>
          </cell>
          <cell r="H11">
            <v>2445.7234136883567</v>
          </cell>
        </row>
        <row r="12">
          <cell r="C12">
            <v>1294.5440066671802</v>
          </cell>
          <cell r="D12">
            <v>1656.5440066671802</v>
          </cell>
          <cell r="E12">
            <v>1656.5440066671802</v>
          </cell>
          <cell r="F12">
            <v>1240.5440066671802</v>
          </cell>
          <cell r="G12">
            <v>1240.5440066671802</v>
          </cell>
          <cell r="H12">
            <v>1240.5440066671802</v>
          </cell>
        </row>
        <row r="13">
          <cell r="C13">
            <v>796.98465113158159</v>
          </cell>
          <cell r="D13">
            <v>1326.0700627750207</v>
          </cell>
          <cell r="E13">
            <v>2022.8841215076</v>
          </cell>
          <cell r="F13">
            <v>2234.2506644309492</v>
          </cell>
          <cell r="G13">
            <v>2234.2506644309492</v>
          </cell>
          <cell r="H13">
            <v>2234.2506644309492</v>
          </cell>
        </row>
        <row r="14">
          <cell r="C14">
            <v>983.22058387346897</v>
          </cell>
          <cell r="D14">
            <v>983.22058387346897</v>
          </cell>
          <cell r="E14">
            <v>983.22058387346897</v>
          </cell>
          <cell r="F14">
            <v>983.22058387346897</v>
          </cell>
          <cell r="G14">
            <v>983.22058387346897</v>
          </cell>
          <cell r="H14">
            <v>983.22058387346897</v>
          </cell>
        </row>
        <row r="15">
          <cell r="C15">
            <v>7804.8357000904671</v>
          </cell>
          <cell r="D15">
            <v>17765.548565692621</v>
          </cell>
          <cell r="E15">
            <v>11117.927535721425</v>
          </cell>
          <cell r="F15">
            <v>18070.555653186584</v>
          </cell>
          <cell r="G15">
            <v>14602.555653186584</v>
          </cell>
          <cell r="H15">
            <v>24142.555653186584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formation Menu"/>
      <sheetName val="Check"/>
      <sheetName val="Inflation"/>
      <sheetName val="FC156 Unit Cost Summary"/>
      <sheetName val="FC156 - PAL Model"/>
      <sheetName val="2.2 Repex (AER Template)"/>
      <sheetName val="Summary"/>
      <sheetName val="66KV PROT Unit Cost"/>
      <sheetName val="11 and 22kV Relay Unit Cos"/>
      <sheetName val="Trans Control Unit Cost"/>
      <sheetName val="CAP CNTL Unit Cost"/>
      <sheetName val="VRR Unit Cost"/>
      <sheetName val="PQM Jobs"/>
      <sheetName val="NOAC Unit Cost"/>
      <sheetName val="Battery Unit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C19">
            <v>3543.1389718928258</v>
          </cell>
          <cell r="D19">
            <v>3669.7020072680489</v>
          </cell>
          <cell r="E19">
            <v>3004.3016674177702</v>
          </cell>
          <cell r="F19">
            <v>3661.214014462978</v>
          </cell>
          <cell r="G19">
            <v>3556.4630977371871</v>
          </cell>
          <cell r="H19">
            <v>3464.5723740737876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eck"/>
      <sheetName val="Inflation"/>
      <sheetName val="Assumptions"/>
      <sheetName val="Historical Projects"/>
      <sheetName val="Project List (%)"/>
      <sheetName val="Project List ($)"/>
      <sheetName val="Function code by area"/>
      <sheetName val="Augex Calculations"/>
      <sheetName val="Augex Model Calculations"/>
      <sheetName val="Outputs"/>
      <sheetName val="Expenditure Check"/>
      <sheetName val="2.3 Augex"/>
      <sheetName val="2.4 Augex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I10">
            <v>1500</v>
          </cell>
          <cell r="J10">
            <v>3500</v>
          </cell>
          <cell r="K10">
            <v>3500</v>
          </cell>
          <cell r="L10">
            <v>3500</v>
          </cell>
          <cell r="M10">
            <v>3500</v>
          </cell>
          <cell r="N10">
            <v>3500</v>
          </cell>
        </row>
        <row r="11">
          <cell r="I11">
            <v>3214.8233083680248</v>
          </cell>
          <cell r="J11">
            <v>15634.831238674997</v>
          </cell>
          <cell r="K11">
            <v>19142.226591879531</v>
          </cell>
          <cell r="L11">
            <v>14886.521406480877</v>
          </cell>
          <cell r="M11">
            <v>11041.963079152329</v>
          </cell>
          <cell r="N11">
            <v>5288.7255651244723</v>
          </cell>
        </row>
        <row r="12">
          <cell r="I12">
            <v>15253.626057467487</v>
          </cell>
          <cell r="J12">
            <v>16027.382996421386</v>
          </cell>
          <cell r="K12">
            <v>33038.350090240703</v>
          </cell>
          <cell r="L12">
            <v>35987.530644401711</v>
          </cell>
          <cell r="M12">
            <v>28637.484300063345</v>
          </cell>
          <cell r="N12">
            <v>36659.303720211727</v>
          </cell>
        </row>
      </sheetData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eck"/>
      <sheetName val="Inflation"/>
      <sheetName val="Unit Cost"/>
      <sheetName val="Forecast"/>
      <sheetName val="Outputs"/>
      <sheetName val="2.2 Repex (AER Template)"/>
      <sheetName val="PAL Expenditure Assumptions"/>
    </sheetNames>
    <sheetDataSet>
      <sheetData sheetId="0"/>
      <sheetData sheetId="1"/>
      <sheetData sheetId="2"/>
      <sheetData sheetId="3"/>
      <sheetData sheetId="4"/>
      <sheetData sheetId="5">
        <row r="15">
          <cell r="C15">
            <v>590.39827107735016</v>
          </cell>
          <cell r="D15">
            <v>725.05050834060546</v>
          </cell>
          <cell r="E15">
            <v>828.62915238926348</v>
          </cell>
          <cell r="F15">
            <v>1242.9437285838951</v>
          </cell>
          <cell r="G15">
            <v>1004.7128472719819</v>
          </cell>
          <cell r="H15">
            <v>828.62915238926348</v>
          </cell>
        </row>
      </sheetData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ecks"/>
      <sheetName val="VBRC Capex Summary"/>
      <sheetName val="VBRC Capex Contingent Projects"/>
      <sheetName val="AR&amp;VDs"/>
      <sheetName val="Multi Circuit - Survey"/>
      <sheetName val="Multi Circuit - Install Spacers"/>
      <sheetName val="Multi Circuit - Rebuild"/>
      <sheetName val="REFCL Design"/>
      <sheetName val="REFCL Install"/>
      <sheetName val="REFCL Contingent"/>
      <sheetName val="SWER ACRs"/>
      <sheetName val="Codified Area"/>
      <sheetName val="REFCL Costs"/>
      <sheetName val="Inflation"/>
      <sheetName val="2.2 Repex"/>
      <sheetName val="2.3 Augex"/>
    </sheetNames>
    <sheetDataSet>
      <sheetData sheetId="0"/>
      <sheetData sheetId="1"/>
      <sheetData sheetId="2">
        <row r="66">
          <cell r="B66">
            <v>19524.288513762851</v>
          </cell>
          <cell r="C66">
            <v>38057.387245415914</v>
          </cell>
          <cell r="D66">
            <v>25008.474180644997</v>
          </cell>
          <cell r="E66">
            <v>24446.163281210323</v>
          </cell>
          <cell r="F66">
            <v>24446.163281210323</v>
          </cell>
          <cell r="G66">
            <v>23578.224002450788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formation Menu"/>
      <sheetName val="Check"/>
      <sheetName val="Escalation"/>
      <sheetName val="FC168 Unit Cost Summary"/>
      <sheetName val="Project List"/>
      <sheetName val="2.3 Augex"/>
      <sheetName val="Summary"/>
      <sheetName val="5079075 - Cap Controllers"/>
      <sheetName val="5085302 - ACR"/>
      <sheetName val="5063829 - Existing Regul"/>
      <sheetName val="New Regulator"/>
      <sheetName val="5074121 - Fault Indicator"/>
      <sheetName val="Supervisory Unit Costs"/>
      <sheetName val="HV Switch Upgrade"/>
      <sheetName val="Cap Control"/>
      <sheetName val="Transformer control"/>
      <sheetName val="Radio Unit Costs"/>
      <sheetName val="Consolidated Radio Project"/>
      <sheetName val="Radio Hut Services"/>
      <sheetName val="Fibre Route Costs"/>
      <sheetName val="Fibre Project Details"/>
      <sheetName val="Ethernet Cost Units"/>
      <sheetName val="Ethernet Consolidated Projects"/>
      <sheetName val="RTU Costs"/>
      <sheetName val="PAL ZSS Weather Station"/>
      <sheetName val="PAL ZS Bandwidth"/>
      <sheetName val="IPV6 or 2G Upgrade"/>
      <sheetName val="Mux Upgrade"/>
      <sheetName val="Migrate Services on obsolete V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C18">
            <v>3296.3</v>
          </cell>
          <cell r="D18">
            <v>5572.2</v>
          </cell>
          <cell r="E18">
            <v>6558.9</v>
          </cell>
          <cell r="F18">
            <v>7266.1</v>
          </cell>
          <cell r="G18">
            <v>7242.9</v>
          </cell>
          <cell r="H18">
            <v>7797.5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7.6 Indicative bill impact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>
        <row r="70">
          <cell r="G70">
            <v>9.152783036750364</v>
          </cell>
          <cell r="H70"/>
          <cell r="I70"/>
          <cell r="J70"/>
          <cell r="K70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alculation"/>
      <sheetName val="Output"/>
    </sheetNames>
    <sheetDataSet>
      <sheetData sheetId="0"/>
      <sheetData sheetId="1"/>
      <sheetData sheetId="2">
        <row r="7">
          <cell r="C7">
            <v>2.164431082030327E-2</v>
          </cell>
          <cell r="D7">
            <v>1.873364326810889E-2</v>
          </cell>
          <cell r="E7">
            <v>1.6843734056402271E-2</v>
          </cell>
          <cell r="F7">
            <v>1.6843734056402049E-2</v>
          </cell>
          <cell r="G7">
            <v>1.6843734056402049E-2</v>
          </cell>
          <cell r="H7">
            <v>1.6843734056402049E-2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puts"/>
    </sheetNames>
    <sheetDataSet>
      <sheetData sheetId="0"/>
      <sheetData sheetId="1">
        <row r="5">
          <cell r="C5">
            <v>1.2240601503759274E-2</v>
          </cell>
          <cell r="D5">
            <v>9.6491228070174628E-3</v>
          </cell>
          <cell r="E5">
            <v>2.1539961013645303E-2</v>
          </cell>
          <cell r="F5">
            <v>1.7348927875243669E-2</v>
          </cell>
          <cell r="G5">
            <v>1.7153996101364477E-2</v>
          </cell>
          <cell r="H5">
            <v>1.7446393762183154E-2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alculation"/>
      <sheetName val="Output"/>
    </sheetNames>
    <sheetDataSet>
      <sheetData sheetId="0"/>
      <sheetData sheetId="1"/>
      <sheetData sheetId="2">
        <row r="5">
          <cell r="C5">
            <v>1.6123862198520206E-2</v>
          </cell>
          <cell r="D5">
            <v>2.0355043828708782E-2</v>
          </cell>
          <cell r="E5">
            <v>2.0098911232993871E-2</v>
          </cell>
          <cell r="F5">
            <v>1.7804983705595065E-2</v>
          </cell>
          <cell r="G5">
            <v>1.9595421333917187E-2</v>
          </cell>
          <cell r="H5">
            <v>1.4705675925513577E-2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Adjustment for previous period"/>
      <sheetName val="Actual RAB roll forward"/>
      <sheetName val="Total actual RAB roll forward"/>
      <sheetName val="Asset lives roll forward"/>
      <sheetName val="Tax value roll forward"/>
      <sheetName val="PTRM Tax Inputs"/>
    </sheetNames>
    <sheetDataSet>
      <sheetData sheetId="0"/>
      <sheetData sheetId="1">
        <row r="49">
          <cell r="G49"/>
          <cell r="H49">
            <v>5.9414768580080386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33"/>
  <sheetViews>
    <sheetView showGridLines="0" tabSelected="1" zoomScale="85" zoomScaleNormal="85" workbookViewId="0">
      <pane xSplit="2" ySplit="2" topLeftCell="C3" activePane="bottomRight" state="frozen"/>
      <selection activeCell="P16" sqref="P16"/>
      <selection pane="topRight" activeCell="P16" sqref="P16"/>
      <selection pane="bottomLeft" activeCell="P16" sqref="P16"/>
      <selection pane="bottomRight" activeCell="C55" sqref="C55"/>
    </sheetView>
  </sheetViews>
  <sheetFormatPr defaultColWidth="9" defaultRowHeight="12.75"/>
  <cols>
    <col min="1" max="1" width="2.375" style="88" customWidth="1"/>
    <col min="2" max="2" width="36.875" style="88" customWidth="1"/>
    <col min="3" max="13" width="11.125" style="88" customWidth="1"/>
    <col min="14" max="14" width="9" style="88"/>
    <col min="15" max="15" width="9.625" style="88" bestFit="1" customWidth="1"/>
    <col min="16" max="16384" width="9" style="88"/>
  </cols>
  <sheetData>
    <row r="1" spans="1:24" s="91" customFormat="1" ht="18">
      <c r="A1" s="1" t="s">
        <v>14</v>
      </c>
      <c r="B1" s="2"/>
      <c r="C1" s="3"/>
      <c r="D1" s="3"/>
      <c r="E1" s="3"/>
      <c r="F1" s="90"/>
      <c r="G1" s="90"/>
      <c r="H1" s="90"/>
      <c r="I1" s="90"/>
      <c r="J1" s="90"/>
      <c r="K1" s="90"/>
      <c r="L1" s="90"/>
      <c r="M1" s="90"/>
    </row>
    <row r="2" spans="1:24" s="89" customFormat="1" ht="15.75">
      <c r="A2" s="8" t="s">
        <v>15</v>
      </c>
      <c r="B2" s="9"/>
      <c r="C2" s="204" t="str">
        <f>IF(Check!C12=0,"OK","ERROR")</f>
        <v>OK</v>
      </c>
      <c r="D2" s="11"/>
      <c r="E2" s="10"/>
      <c r="F2" s="92"/>
      <c r="G2" s="92"/>
      <c r="H2" s="92"/>
      <c r="I2" s="92"/>
      <c r="J2" s="92"/>
      <c r="K2" s="92"/>
      <c r="L2" s="92"/>
      <c r="M2" s="92"/>
    </row>
    <row r="5" spans="1:24">
      <c r="B5" s="96" t="s">
        <v>41</v>
      </c>
      <c r="C5" s="83">
        <v>2010</v>
      </c>
      <c r="D5" s="83">
        <v>2011</v>
      </c>
      <c r="E5" s="83">
        <v>2012</v>
      </c>
      <c r="F5" s="83">
        <v>2013</v>
      </c>
      <c r="G5" s="83">
        <v>2014</v>
      </c>
      <c r="H5" s="83">
        <v>2015</v>
      </c>
      <c r="I5" s="83">
        <v>2016</v>
      </c>
      <c r="J5" s="83">
        <v>2017</v>
      </c>
      <c r="K5" s="83">
        <v>2018</v>
      </c>
      <c r="L5" s="83">
        <v>2019</v>
      </c>
      <c r="M5" s="85">
        <v>2020</v>
      </c>
    </row>
    <row r="6" spans="1:24">
      <c r="B6" s="101"/>
      <c r="C6" s="86" t="str">
        <f>"$'000 "&amp;'General Inputs'!$B$11</f>
        <v>$'000 2015</v>
      </c>
      <c r="D6" s="86" t="str">
        <f>"$'000 "&amp;'General Inputs'!$B$11</f>
        <v>$'000 2015</v>
      </c>
      <c r="E6" s="86" t="str">
        <f>"$'000 "&amp;'General Inputs'!$B$11</f>
        <v>$'000 2015</v>
      </c>
      <c r="F6" s="86" t="str">
        <f>"$'000 "&amp;'General Inputs'!$B$11</f>
        <v>$'000 2015</v>
      </c>
      <c r="G6" s="86" t="str">
        <f>"$'000 "&amp;'General Inputs'!$B$11</f>
        <v>$'000 2015</v>
      </c>
      <c r="H6" s="86" t="str">
        <f>"$'000 "&amp;'General Inputs'!$B$11</f>
        <v>$'000 2015</v>
      </c>
      <c r="I6" s="86" t="str">
        <f>"$'000 "&amp;'General Inputs'!$B$11</f>
        <v>$'000 2015</v>
      </c>
      <c r="J6" s="86" t="str">
        <f>"$'000 "&amp;'General Inputs'!$B$11</f>
        <v>$'000 2015</v>
      </c>
      <c r="K6" s="86" t="str">
        <f>"$'000 "&amp;'General Inputs'!$B$11</f>
        <v>$'000 2015</v>
      </c>
      <c r="L6" s="86" t="str">
        <f>"$'000 "&amp;'General Inputs'!$B$11</f>
        <v>$'000 2015</v>
      </c>
      <c r="M6" s="87" t="str">
        <f>"$'000 "&amp;'General Inputs'!$B$11</f>
        <v>$'000 2015</v>
      </c>
    </row>
    <row r="7" spans="1:24">
      <c r="B7" s="102" t="s">
        <v>175</v>
      </c>
      <c r="C7" s="165">
        <f>SUM('Base Capex'!D$76:F$76)</f>
        <v>242645.85117851687</v>
      </c>
      <c r="D7" s="165">
        <f>SUM('Base Capex'!G$76:I$76)</f>
        <v>270311.73389314651</v>
      </c>
      <c r="E7" s="165">
        <f>SUM('Base Capex'!J$76:L$76)</f>
        <v>265103.84898049571</v>
      </c>
      <c r="F7" s="165">
        <f>SUM('Base Capex'!M$76:O$76)</f>
        <v>290683.76504767803</v>
      </c>
      <c r="G7" s="165">
        <f>SUM('Base Capex'!P$76:R$76)</f>
        <v>311367.67058027897</v>
      </c>
      <c r="H7" s="165">
        <f>SUM('Base Capex'!S$76:U$76)</f>
        <v>340756.34494445915</v>
      </c>
      <c r="I7" s="165">
        <f>SUM('Base Capex'!V$76:X$76)</f>
        <v>419531.82872465055</v>
      </c>
      <c r="J7" s="165">
        <f>SUM('Base Capex'!Y$76:AA$76)</f>
        <v>425772.53904793441</v>
      </c>
      <c r="K7" s="165">
        <f>SUM('Base Capex'!AB$76:AD$76)</f>
        <v>409789.01726808446</v>
      </c>
      <c r="L7" s="165">
        <f>SUM('Base Capex'!AE$76:AG$76)</f>
        <v>391239.67688968102</v>
      </c>
      <c r="M7" s="166">
        <f>SUM('Base Capex'!AH$76:AJ$76)</f>
        <v>396871.03111382149</v>
      </c>
    </row>
    <row r="8" spans="1:24">
      <c r="B8" s="102" t="s">
        <v>117</v>
      </c>
      <c r="C8" s="165">
        <f>SUM(Provisions!D$76:F$76)</f>
        <v>-3502.1363882813312</v>
      </c>
      <c r="D8" s="165">
        <f>SUM(Provisions!G$76:I$76)</f>
        <v>-2676.2474506906142</v>
      </c>
      <c r="E8" s="165">
        <f>SUM(Provisions!J$76:L$76)</f>
        <v>-1088.6113870272613</v>
      </c>
      <c r="F8" s="165">
        <f>SUM(Provisions!M$76:O$76)</f>
        <v>-2458.3370999690082</v>
      </c>
      <c r="G8" s="165">
        <f>SUM(Provisions!P$76:R$76)</f>
        <v>2260.1182426109253</v>
      </c>
      <c r="H8" s="165">
        <f>SUM(Provisions!S$76:U$76)</f>
        <v>0</v>
      </c>
      <c r="I8" s="165">
        <f>SUM(Provisions!V$76:X$76)</f>
        <v>0</v>
      </c>
      <c r="J8" s="165">
        <f>SUM(Provisions!Y$76:AA$76)</f>
        <v>0</v>
      </c>
      <c r="K8" s="165">
        <f>SUM(Provisions!AB$76:AD$76)</f>
        <v>0</v>
      </c>
      <c r="L8" s="165">
        <f>SUM(Provisions!AE$76:AG$76)</f>
        <v>0</v>
      </c>
      <c r="M8" s="166">
        <f>SUM(Provisions!AH$76:AJ$76)</f>
        <v>0</v>
      </c>
    </row>
    <row r="9" spans="1:24">
      <c r="B9" s="102" t="s">
        <v>28</v>
      </c>
      <c r="C9" s="165">
        <f>SUM('Direct OH'!D$76:F$76)</f>
        <v>23615.492276989396</v>
      </c>
      <c r="D9" s="165">
        <f>SUM('Direct OH'!G$76:I$76)</f>
        <v>29738.199180175601</v>
      </c>
      <c r="E9" s="165">
        <f>SUM('Direct OH'!J$76:L$76)</f>
        <v>31147.008216419134</v>
      </c>
      <c r="F9" s="165">
        <f>SUM('Direct OH'!M$76:O$76)</f>
        <v>31946.279214873357</v>
      </c>
      <c r="G9" s="165">
        <f>SUM('Direct OH'!P$76:R$76)</f>
        <v>35073.137057641245</v>
      </c>
      <c r="H9" s="165">
        <f>SUM('Direct OH'!S$76:U$76)</f>
        <v>36288.089265176</v>
      </c>
      <c r="I9" s="165">
        <f>SUM('Direct OH'!V$76:X$76)</f>
        <v>37598.714118686737</v>
      </c>
      <c r="J9" s="165">
        <f>SUM('Direct OH'!Y$76:AA$76)</f>
        <v>39065.217232915602</v>
      </c>
      <c r="K9" s="165">
        <f>SUM('Direct OH'!AB$76:AD$76)</f>
        <v>40437.738024131657</v>
      </c>
      <c r="L9" s="165">
        <f>SUM('Direct OH'!AE$76:AG$76)</f>
        <v>41929.217523617495</v>
      </c>
      <c r="M9" s="166">
        <f>SUM('Direct OH'!AH$76:AJ$76)</f>
        <v>43271.698735484642</v>
      </c>
    </row>
    <row r="10" spans="1:24">
      <c r="B10" s="102" t="s">
        <v>29</v>
      </c>
      <c r="C10" s="165">
        <f>SUM('Indirect OH'!D$76:F$76)</f>
        <v>28837.419625664337</v>
      </c>
      <c r="D10" s="165">
        <f>SUM('Indirect OH'!G$76:I$76)</f>
        <v>23517.282666993007</v>
      </c>
      <c r="E10" s="165">
        <f>SUM('Indirect OH'!J$76:L$76)</f>
        <v>28204.200639590854</v>
      </c>
      <c r="F10" s="165">
        <f>SUM('Indirect OH'!M$76:O$76)</f>
        <v>29378.739823774864</v>
      </c>
      <c r="G10" s="165">
        <f>SUM('Indirect OH'!P$76:R$76)</f>
        <v>34688.462825532755</v>
      </c>
      <c r="H10" s="165">
        <f>SUM('Indirect OH'!S$76:U$76)</f>
        <v>35851.258141988765</v>
      </c>
      <c r="I10" s="165">
        <f>SUM('Indirect OH'!V$76:X$76)</f>
        <v>0</v>
      </c>
      <c r="J10" s="165">
        <f>SUM('Indirect OH'!Y$76:AA$76)</f>
        <v>0</v>
      </c>
      <c r="K10" s="165">
        <f>SUM('Indirect OH'!AB$76:AD$76)</f>
        <v>0</v>
      </c>
      <c r="L10" s="165">
        <f>SUM('Indirect OH'!AE$76:AG$76)</f>
        <v>0</v>
      </c>
      <c r="M10" s="166">
        <f>SUM('Indirect OH'!AH$76:AJ$76)</f>
        <v>0</v>
      </c>
    </row>
    <row r="11" spans="1:24">
      <c r="B11" s="102" t="s">
        <v>135</v>
      </c>
      <c r="C11" s="165">
        <f>SUM('Real Price Change'!D$76:F$76)</f>
        <v>0</v>
      </c>
      <c r="D11" s="165">
        <f>SUM('Real Price Change'!G$76:I$76)</f>
        <v>0</v>
      </c>
      <c r="E11" s="165">
        <f>SUM('Real Price Change'!J$76:L$76)</f>
        <v>0</v>
      </c>
      <c r="F11" s="165">
        <f>SUM('Real Price Change'!M$76:O$76)</f>
        <v>0</v>
      </c>
      <c r="G11" s="165">
        <f>SUM('Real Price Change'!P$76:R$76)</f>
        <v>0</v>
      </c>
      <c r="H11" s="165">
        <f>SUM('Real Price Change'!S$76:U$76)</f>
        <v>0</v>
      </c>
      <c r="I11" s="165">
        <f>SUM('Real Price Change'!V$76:X$76)</f>
        <v>4669.0912105238185</v>
      </c>
      <c r="J11" s="165">
        <f>SUM('Real Price Change'!Y$76:AA$76)</f>
        <v>10693.611472149583</v>
      </c>
      <c r="K11" s="165">
        <f>SUM('Real Price Change'!AB$76:AD$76)</f>
        <v>15402.63621143116</v>
      </c>
      <c r="L11" s="165">
        <f>SUM('Real Price Change'!AE$76:AG$76)</f>
        <v>20166.644251577516</v>
      </c>
      <c r="M11" s="166">
        <f>SUM('Real Price Change'!AH$76:AJ$76)</f>
        <v>25838.623034192409</v>
      </c>
    </row>
    <row r="12" spans="1:24" s="108" customFormat="1">
      <c r="B12" s="109" t="s">
        <v>45</v>
      </c>
      <c r="C12" s="172">
        <f>SUM(C7:C11)</f>
        <v>291596.62669288932</v>
      </c>
      <c r="D12" s="172">
        <f t="shared" ref="D12:M12" si="0">SUM(D7:D11)</f>
        <v>320890.96828962455</v>
      </c>
      <c r="E12" s="172">
        <f t="shared" si="0"/>
        <v>323366.44644947845</v>
      </c>
      <c r="F12" s="172">
        <f t="shared" si="0"/>
        <v>349550.44698635727</v>
      </c>
      <c r="G12" s="172">
        <f t="shared" si="0"/>
        <v>383389.38870606391</v>
      </c>
      <c r="H12" s="172">
        <f t="shared" si="0"/>
        <v>412895.6923516239</v>
      </c>
      <c r="I12" s="172">
        <f t="shared" si="0"/>
        <v>461799.63405386108</v>
      </c>
      <c r="J12" s="172">
        <f t="shared" si="0"/>
        <v>475531.36775299965</v>
      </c>
      <c r="K12" s="172">
        <f t="shared" si="0"/>
        <v>465629.39150364726</v>
      </c>
      <c r="L12" s="172">
        <f t="shared" si="0"/>
        <v>453335.53866487602</v>
      </c>
      <c r="M12" s="173">
        <f t="shared" si="0"/>
        <v>465981.35288349853</v>
      </c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5" spans="1:24">
      <c r="B15" s="96" t="s">
        <v>41</v>
      </c>
      <c r="C15" s="83">
        <v>2010</v>
      </c>
      <c r="D15" s="83">
        <v>2011</v>
      </c>
      <c r="E15" s="83">
        <v>2012</v>
      </c>
      <c r="F15" s="83">
        <v>2013</v>
      </c>
      <c r="G15" s="83">
        <v>2014</v>
      </c>
      <c r="H15" s="83">
        <v>2015</v>
      </c>
      <c r="I15" s="83">
        <v>2016</v>
      </c>
      <c r="J15" s="83">
        <v>2017</v>
      </c>
      <c r="K15" s="83">
        <v>2018</v>
      </c>
      <c r="L15" s="83">
        <v>2019</v>
      </c>
      <c r="M15" s="85">
        <v>2020</v>
      </c>
    </row>
    <row r="16" spans="1:24">
      <c r="B16" s="101"/>
      <c r="C16" s="86" t="str">
        <f>"$'000 "&amp;'General Inputs'!$B$11</f>
        <v>$'000 2015</v>
      </c>
      <c r="D16" s="86" t="str">
        <f>"$'000 "&amp;'General Inputs'!$B$11</f>
        <v>$'000 2015</v>
      </c>
      <c r="E16" s="86" t="str">
        <f>"$'000 "&amp;'General Inputs'!$B$11</f>
        <v>$'000 2015</v>
      </c>
      <c r="F16" s="86" t="str">
        <f>"$'000 "&amp;'General Inputs'!$B$11</f>
        <v>$'000 2015</v>
      </c>
      <c r="G16" s="86" t="str">
        <f>"$'000 "&amp;'General Inputs'!$B$11</f>
        <v>$'000 2015</v>
      </c>
      <c r="H16" s="86" t="str">
        <f>"$'000 "&amp;'General Inputs'!$B$11</f>
        <v>$'000 2015</v>
      </c>
      <c r="I16" s="86" t="str">
        <f>"$'000 "&amp;'General Inputs'!$B$11</f>
        <v>$'000 2015</v>
      </c>
      <c r="J16" s="86" t="str">
        <f>"$'000 "&amp;'General Inputs'!$B$11</f>
        <v>$'000 2015</v>
      </c>
      <c r="K16" s="86" t="str">
        <f>"$'000 "&amp;'General Inputs'!$B$11</f>
        <v>$'000 2015</v>
      </c>
      <c r="L16" s="86" t="str">
        <f>"$'000 "&amp;'General Inputs'!$B$11</f>
        <v>$'000 2015</v>
      </c>
      <c r="M16" s="87" t="str">
        <f>"$'000 "&amp;'General Inputs'!$B$11</f>
        <v>$'000 2015</v>
      </c>
    </row>
    <row r="17" spans="2:24">
      <c r="B17" s="102" t="s">
        <v>30</v>
      </c>
      <c r="C17" s="165">
        <f>SUM('Direct Capex'!D$69:F$69)</f>
        <v>26469.961262759934</v>
      </c>
      <c r="D17" s="165">
        <f>SUM('Direct Capex'!G$69:I$69)</f>
        <v>31461.656265721133</v>
      </c>
      <c r="E17" s="165">
        <f>SUM('Direct Capex'!J$69:L$69)</f>
        <v>34888.89763998345</v>
      </c>
      <c r="F17" s="165">
        <f>SUM('Direct Capex'!M$69:O$69)</f>
        <v>24792.197513991803</v>
      </c>
      <c r="G17" s="165">
        <f>SUM('Direct Capex'!P$69:R$69)</f>
        <v>18481.500949268862</v>
      </c>
      <c r="H17" s="165">
        <f>SUM('Direct Capex'!S$69:U$69)</f>
        <v>19968.44936583551</v>
      </c>
      <c r="I17" s="165">
        <f>SUM('Direct Capex'!V$69:X$69)</f>
        <v>35551.485904784618</v>
      </c>
      <c r="J17" s="165">
        <f>SUM('Direct Capex'!Y$69:AA$69)</f>
        <v>57032.013407432612</v>
      </c>
      <c r="K17" s="165">
        <f>SUM('Direct Capex'!AB$69:AD$69)</f>
        <v>56382.896776064539</v>
      </c>
      <c r="L17" s="165">
        <f>SUM('Direct Capex'!AE$69:AG$69)</f>
        <v>45324.26136130801</v>
      </c>
      <c r="M17" s="166">
        <f>SUM('Direct Capex'!AH$69:AJ$69)</f>
        <v>48340.679040236231</v>
      </c>
    </row>
    <row r="18" spans="2:24">
      <c r="B18" s="102" t="s">
        <v>31</v>
      </c>
      <c r="C18" s="165">
        <f>SUM('Direct Capex'!D$68:F$68)</f>
        <v>124491.12051579599</v>
      </c>
      <c r="D18" s="165">
        <f>SUM('Direct Capex'!G$68:I$68)</f>
        <v>122585.77594729344</v>
      </c>
      <c r="E18" s="165">
        <f>SUM('Direct Capex'!J$68:L$68)</f>
        <v>115698.75529745448</v>
      </c>
      <c r="F18" s="165">
        <f>SUM('Direct Capex'!M$68:O$68)</f>
        <v>120162.42891402396</v>
      </c>
      <c r="G18" s="165">
        <f>SUM('Direct Capex'!P$68:R$68)</f>
        <v>111788.02660100097</v>
      </c>
      <c r="H18" s="165">
        <f>SUM('Direct Capex'!S$68:U$68)</f>
        <v>154640.12153975188</v>
      </c>
      <c r="I18" s="165">
        <f>SUM('Direct Capex'!V$68:X$68)</f>
        <v>166144.40558804673</v>
      </c>
      <c r="J18" s="165">
        <f>SUM('Direct Capex'!Y$68:AA$68)</f>
        <v>170750.28540152273</v>
      </c>
      <c r="K18" s="165">
        <f>SUM('Direct Capex'!AB$68:AD$68)</f>
        <v>147514.84523567828</v>
      </c>
      <c r="L18" s="165">
        <f>SUM('Direct Capex'!AE$68:AG$68)</f>
        <v>143700.6514735232</v>
      </c>
      <c r="M18" s="166">
        <f>SUM('Direct Capex'!AH$68:AJ$68)</f>
        <v>145964.69162388513</v>
      </c>
    </row>
    <row r="19" spans="2:24">
      <c r="B19" s="102" t="s">
        <v>32</v>
      </c>
      <c r="C19" s="165">
        <f>SUM('Direct Capex'!D$70:F$72)-C20</f>
        <v>60522.629923016168</v>
      </c>
      <c r="D19" s="165">
        <f>SUM('Direct Capex'!G$70:I$72)-D20</f>
        <v>72529.834467021414</v>
      </c>
      <c r="E19" s="165">
        <f>SUM('Direct Capex'!J$70:L$72)-E20</f>
        <v>79315.495486281434</v>
      </c>
      <c r="F19" s="165">
        <f>SUM('Direct Capex'!M$70:O$72)-F20</f>
        <v>95546.176038020945</v>
      </c>
      <c r="G19" s="165">
        <f>SUM('Direct Capex'!P$70:R$72)-G20</f>
        <v>95670.144384582629</v>
      </c>
      <c r="H19" s="165">
        <f>SUM('Direct Capex'!S$70:U$72)-H20</f>
        <v>89502.472741878824</v>
      </c>
      <c r="I19" s="165">
        <f>SUM('Direct Capex'!V$70:X$72)-I20</f>
        <v>120176.853419502</v>
      </c>
      <c r="J19" s="165">
        <f>SUM('Direct Capex'!Y$70:AA$72)-J20</f>
        <v>117503.19031694895</v>
      </c>
      <c r="K19" s="165">
        <f>SUM('Direct Capex'!AB$70:AD$72)-K20</f>
        <v>133664.57775209079</v>
      </c>
      <c r="L19" s="165">
        <f>SUM('Direct Capex'!AE$70:AG$72)-L20</f>
        <v>139228.65867173582</v>
      </c>
      <c r="M19" s="166">
        <f>SUM('Direct Capex'!AH$70:AJ$72)-M20</f>
        <v>154097.66251387593</v>
      </c>
    </row>
    <row r="20" spans="2:24">
      <c r="B20" s="102" t="s">
        <v>23</v>
      </c>
      <c r="C20" s="165">
        <f>SUM('Direct Capex'!D$50:F$50)</f>
        <v>0</v>
      </c>
      <c r="D20" s="165">
        <f>SUM('Direct Capex'!G$50:I$50)</f>
        <v>0</v>
      </c>
      <c r="E20" s="165">
        <f>SUM('Direct Capex'!J$50:L$50)</f>
        <v>8169.502582203706</v>
      </c>
      <c r="F20" s="165">
        <f>SUM('Direct Capex'!M$50:O$50)</f>
        <v>19513.36170029144</v>
      </c>
      <c r="G20" s="165">
        <f>SUM('Direct Capex'!P$50:R$50)</f>
        <v>34886.563434049589</v>
      </c>
      <c r="H20" s="165">
        <f>SUM('Direct Capex'!S$50:U$50)</f>
        <v>19524.288513762851</v>
      </c>
      <c r="I20" s="165">
        <f>SUM('Direct Capex'!V$50:X$50)</f>
        <v>38443.861457746672</v>
      </c>
      <c r="J20" s="165">
        <f>SUM('Direct Capex'!Y$50:AA$50)</f>
        <v>25725.055662438677</v>
      </c>
      <c r="K20" s="165">
        <f>SUM('Direct Capex'!AB$50:AD$50)</f>
        <v>25532.964670161884</v>
      </c>
      <c r="L20" s="165">
        <f>SUM('Direct Capex'!AE$50:AG$50)</f>
        <v>25922.399290061534</v>
      </c>
      <c r="M20" s="166">
        <f>SUM('Direct Capex'!AH$50:AJ$50)</f>
        <v>25389.31809542609</v>
      </c>
    </row>
    <row r="21" spans="2:24">
      <c r="B21" s="102" t="s">
        <v>33</v>
      </c>
      <c r="C21" s="165">
        <f>SUM('Direct Capex'!D73:F73)</f>
        <v>1598.7742434294462</v>
      </c>
      <c r="D21" s="165">
        <f>SUM('Direct Capex'!G73:I73)</f>
        <v>3953.9688466812349</v>
      </c>
      <c r="E21" s="165">
        <f>SUM('Direct Capex'!J73:L73)</f>
        <v>2228.892569047357</v>
      </c>
      <c r="F21" s="165">
        <f>SUM('Direct Capex'!M73:O73)</f>
        <v>2565.590557541725</v>
      </c>
      <c r="G21" s="165">
        <f>SUM('Direct Capex'!P73:R73)</f>
        <v>2554.1009738200019</v>
      </c>
      <c r="H21" s="165">
        <f>SUM('Direct Capex'!S73:U73)</f>
        <v>3296.3</v>
      </c>
      <c r="I21" s="165">
        <f>SUM('Direct Capex'!V73:X73)</f>
        <v>5624.0275417661715</v>
      </c>
      <c r="J21" s="165">
        <f>SUM('Direct Capex'!Y73:AA73)</f>
        <v>6682.6265221998428</v>
      </c>
      <c r="K21" s="165">
        <f>SUM('Direct Capex'!AB73:AD73)</f>
        <v>7471.3433297190068</v>
      </c>
      <c r="L21" s="165">
        <f>SUM('Direct Capex'!AE73:AG73)</f>
        <v>7516.4768054495789</v>
      </c>
      <c r="M21" s="166">
        <f>SUM('Direct Capex'!AH73:AJ73)</f>
        <v>8167.747580363296</v>
      </c>
    </row>
    <row r="22" spans="2:24">
      <c r="B22" s="102" t="s">
        <v>34</v>
      </c>
      <c r="C22" s="165">
        <f>SUM('Direct Capex'!D74:F74)</f>
        <v>9594.8365550091348</v>
      </c>
      <c r="D22" s="165">
        <f>SUM('Direct Capex'!G74:I74)</f>
        <v>19534.638847087688</v>
      </c>
      <c r="E22" s="165">
        <f>SUM('Direct Capex'!J74:L74)</f>
        <v>14230.901530364585</v>
      </c>
      <c r="F22" s="165">
        <f>SUM('Direct Capex'!M74:O74)</f>
        <v>14059.859853492422</v>
      </c>
      <c r="G22" s="165">
        <f>SUM('Direct Capex'!P74:R74)</f>
        <v>20358.648993750088</v>
      </c>
      <c r="H22" s="165">
        <f>SUM('Direct Capex'!S74:U74)</f>
        <v>36643.47524</v>
      </c>
      <c r="I22" s="165">
        <f>SUM('Direct Capex'!V74:X74)</f>
        <v>41040.771659496808</v>
      </c>
      <c r="J22" s="165">
        <f>SUM('Direct Capex'!Y74:AA74)</f>
        <v>41476.493909966273</v>
      </c>
      <c r="K22" s="165">
        <f>SUM('Direct Capex'!AB74:AD74)</f>
        <v>37263.974779190721</v>
      </c>
      <c r="L22" s="165">
        <f>SUM('Direct Capex'!AE74:AG74)</f>
        <v>32287.804129443823</v>
      </c>
      <c r="M22" s="166">
        <f>SUM('Direct Capex'!AH74:AJ74)</f>
        <v>23256.340984153656</v>
      </c>
    </row>
    <row r="23" spans="2:24">
      <c r="B23" s="102" t="s">
        <v>35</v>
      </c>
      <c r="C23" s="165">
        <f>SUM('Direct Capex'!D75:F75)</f>
        <v>16466.39229022486</v>
      </c>
      <c r="D23" s="165">
        <f>SUM('Direct Capex'!G75:I75)</f>
        <v>17569.612068650949</v>
      </c>
      <c r="E23" s="165">
        <f>SUM('Direct Capex'!J75:L75)</f>
        <v>9482.7924881333856</v>
      </c>
      <c r="F23" s="165">
        <f>SUM('Direct Capex'!M75:O75)</f>
        <v>11585.813370346712</v>
      </c>
      <c r="G23" s="165">
        <f>SUM('Direct Capex'!P75:R75)</f>
        <v>29888.803486417797</v>
      </c>
      <c r="H23" s="165">
        <f>SUM('Direct Capex'!S75:U75)</f>
        <v>17181.237543230069</v>
      </c>
      <c r="I23" s="165">
        <f>SUM('Direct Capex'!V75:X75)</f>
        <v>17219.514363831335</v>
      </c>
      <c r="J23" s="165">
        <f>SUM('Direct Capex'!Y75:AA75)</f>
        <v>17296.485299574841</v>
      </c>
      <c r="K23" s="165">
        <f>SUM('Direct Capex'!AB75:AD75)</f>
        <v>17361.05093661038</v>
      </c>
      <c r="L23" s="165">
        <f>SUM('Direct Capex'!AE75:AG75)</f>
        <v>17426.069409736683</v>
      </c>
      <c r="M23" s="166">
        <f>SUM('Direct Capex'!AH75:AJ75)</f>
        <v>17493.214310073607</v>
      </c>
    </row>
    <row r="24" spans="2:24" s="108" customFormat="1">
      <c r="B24" s="102" t="s">
        <v>170</v>
      </c>
      <c r="C24" s="165">
        <f>[21]Input!G49*'General Inputs'!F12*1000</f>
        <v>0</v>
      </c>
      <c r="D24" s="165">
        <f>[21]Input!H49*'General Inputs'!G12*1000</f>
        <v>6642.0639539917593</v>
      </c>
      <c r="E24" s="165">
        <f>[21]Input!I49*'General Inputs'!H12*1000</f>
        <v>0</v>
      </c>
      <c r="F24" s="165">
        <f>[21]Input!J49*'General Inputs'!I12*1000</f>
        <v>0</v>
      </c>
      <c r="G24" s="165">
        <f>[21]Input!K49*'General Inputs'!J12*1000</f>
        <v>0</v>
      </c>
      <c r="H24" s="165">
        <f>[21]Input!L49*'General Inputs'!K12*1000</f>
        <v>0</v>
      </c>
      <c r="I24" s="165">
        <f>'[17]PTRM input'!G70*1000</f>
        <v>9152.7830367503648</v>
      </c>
      <c r="J24" s="165">
        <f>'[17]PTRM input'!H70*1000</f>
        <v>0</v>
      </c>
      <c r="K24" s="165">
        <f>'[17]PTRM input'!I70*1000</f>
        <v>0</v>
      </c>
      <c r="L24" s="165">
        <f>'[17]PTRM input'!J70*1000</f>
        <v>0</v>
      </c>
      <c r="M24" s="166">
        <f>'[17]PTRM input'!K70*1000</f>
        <v>0</v>
      </c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2:24" s="191" customFormat="1">
      <c r="B25" s="238" t="s">
        <v>171</v>
      </c>
      <c r="C25" s="171">
        <f>SUM(C17:C24)</f>
        <v>239143.71479023556</v>
      </c>
      <c r="D25" s="171">
        <f t="shared" ref="D25:M25" si="1">SUM(D17:D24)</f>
        <v>274277.55039644759</v>
      </c>
      <c r="E25" s="171">
        <f t="shared" si="1"/>
        <v>264015.2375934684</v>
      </c>
      <c r="F25" s="171">
        <f t="shared" si="1"/>
        <v>288225.42794770899</v>
      </c>
      <c r="G25" s="171">
        <f t="shared" si="1"/>
        <v>313627.78882288997</v>
      </c>
      <c r="H25" s="171">
        <f t="shared" si="1"/>
        <v>340756.34494445915</v>
      </c>
      <c r="I25" s="171">
        <f t="shared" si="1"/>
        <v>433353.70297192468</v>
      </c>
      <c r="J25" s="171">
        <f t="shared" si="1"/>
        <v>436466.1505200839</v>
      </c>
      <c r="K25" s="171">
        <f t="shared" si="1"/>
        <v>425191.65347951563</v>
      </c>
      <c r="L25" s="171">
        <f t="shared" si="1"/>
        <v>411406.3211412587</v>
      </c>
      <c r="M25" s="245">
        <f t="shared" si="1"/>
        <v>422709.65414801391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2:24">
      <c r="B26" s="102" t="s">
        <v>28</v>
      </c>
      <c r="C26" s="165">
        <f>SUM('Direct OH'!D$76:F$76)</f>
        <v>23615.492276989396</v>
      </c>
      <c r="D26" s="165">
        <f>SUM('Direct OH'!G$76:I$76)</f>
        <v>29738.199180175601</v>
      </c>
      <c r="E26" s="165">
        <f>SUM('Direct OH'!J$76:L$76)</f>
        <v>31147.008216419134</v>
      </c>
      <c r="F26" s="165">
        <f>SUM('Direct OH'!M$76:O$76)</f>
        <v>31946.279214873357</v>
      </c>
      <c r="G26" s="165">
        <f>SUM('Direct OH'!P$76:R$76)</f>
        <v>35073.137057641245</v>
      </c>
      <c r="H26" s="165">
        <f>SUM('Direct OH'!S$76:U$76)</f>
        <v>36288.089265176</v>
      </c>
      <c r="I26" s="165">
        <f>SUM('Direct OH'!V$76:X$76)</f>
        <v>37598.714118686737</v>
      </c>
      <c r="J26" s="165">
        <f>SUM('Direct OH'!Y$76:AA$76)</f>
        <v>39065.217232915602</v>
      </c>
      <c r="K26" s="165">
        <f>SUM('Direct OH'!AB$76:AD$76)</f>
        <v>40437.738024131657</v>
      </c>
      <c r="L26" s="165">
        <f>SUM('Direct OH'!AE$76:AG$76)</f>
        <v>41929.217523617495</v>
      </c>
      <c r="M26" s="166">
        <f>SUM('Direct OH'!AH$76:AJ$76)</f>
        <v>43271.698735484642</v>
      </c>
    </row>
    <row r="27" spans="2:24">
      <c r="B27" s="102" t="s">
        <v>29</v>
      </c>
      <c r="C27" s="165">
        <f>SUM('Indirect OH'!D$76:F$76)</f>
        <v>28837.419625664337</v>
      </c>
      <c r="D27" s="165">
        <f>SUM('Indirect OH'!G$76:I$76)</f>
        <v>23517.282666993007</v>
      </c>
      <c r="E27" s="165">
        <f>SUM('Indirect OH'!J$76:L$76)</f>
        <v>28204.200639590854</v>
      </c>
      <c r="F27" s="165">
        <f>SUM('Indirect OH'!M$76:O$76)</f>
        <v>29378.739823774864</v>
      </c>
      <c r="G27" s="165">
        <f>SUM('Indirect OH'!P$76:R$76)</f>
        <v>34688.462825532755</v>
      </c>
      <c r="H27" s="165">
        <f>SUM('Indirect OH'!S$76:U$76)</f>
        <v>35851.258141988765</v>
      </c>
      <c r="I27" s="165">
        <f>SUM('Indirect OH'!V$76:X$76)</f>
        <v>0</v>
      </c>
      <c r="J27" s="165">
        <f>SUM('Indirect OH'!Y$76:AA$76)</f>
        <v>0</v>
      </c>
      <c r="K27" s="165">
        <f>SUM('Indirect OH'!AB$76:AD$76)</f>
        <v>0</v>
      </c>
      <c r="L27" s="165">
        <f>SUM('Indirect OH'!AE$76:AG$76)</f>
        <v>0</v>
      </c>
      <c r="M27" s="166">
        <f>SUM('Indirect OH'!AH$76:AJ$76)</f>
        <v>0</v>
      </c>
    </row>
    <row r="28" spans="2:24">
      <c r="B28" s="238" t="s">
        <v>174</v>
      </c>
      <c r="C28" s="171">
        <f>SUM(C25:C27)</f>
        <v>291596.62669288932</v>
      </c>
      <c r="D28" s="171">
        <f t="shared" ref="D28:M28" si="2">SUM(D25:D27)</f>
        <v>327533.03224361618</v>
      </c>
      <c r="E28" s="171">
        <f t="shared" si="2"/>
        <v>323366.44644947839</v>
      </c>
      <c r="F28" s="171">
        <f t="shared" si="2"/>
        <v>349550.44698635716</v>
      </c>
      <c r="G28" s="171">
        <f t="shared" si="2"/>
        <v>383389.38870606397</v>
      </c>
      <c r="H28" s="171">
        <f t="shared" si="2"/>
        <v>412895.6923516239</v>
      </c>
      <c r="I28" s="171">
        <f t="shared" si="2"/>
        <v>470952.41709061142</v>
      </c>
      <c r="J28" s="171">
        <f t="shared" si="2"/>
        <v>475531.36775299953</v>
      </c>
      <c r="K28" s="171">
        <f t="shared" si="2"/>
        <v>465629.39150364732</v>
      </c>
      <c r="L28" s="171">
        <f t="shared" si="2"/>
        <v>453335.53866487619</v>
      </c>
      <c r="M28" s="245">
        <f t="shared" si="2"/>
        <v>465981.35288349853</v>
      </c>
    </row>
    <row r="29" spans="2:24">
      <c r="B29" s="102" t="s">
        <v>172</v>
      </c>
      <c r="C29" s="165">
        <f>-('Cash Contributions'!D$65+('Gifted Assets'!D$65-'Cash Rebates'!D$65))</f>
        <v>-70237.480132795332</v>
      </c>
      <c r="D29" s="165">
        <f>-('Cash Contributions'!E$65+('Gifted Assets'!E$65-'Cash Rebates'!E$65))</f>
        <v>-64645.033003441829</v>
      </c>
      <c r="E29" s="165">
        <f>-('Cash Contributions'!F$65+('Gifted Assets'!F$65-'Cash Rebates'!F$65))</f>
        <v>-43015.790939251878</v>
      </c>
      <c r="F29" s="165">
        <f>-('Cash Contributions'!G$65+('Gifted Assets'!G$65-'Cash Rebates'!G$65))</f>
        <v>-41505.573714631151</v>
      </c>
      <c r="G29" s="165">
        <f>-('Cash Contributions'!H$65+('Gifted Assets'!H$65-'Cash Rebates'!H$65))</f>
        <v>-36729.998107146705</v>
      </c>
      <c r="H29" s="165">
        <f>-('Cash Contributions'!I$65+('Gifted Assets'!I$65-'Cash Rebates'!I$65))</f>
        <v>-53421.650832717394</v>
      </c>
      <c r="I29" s="165">
        <f>-('Cash Contributions'!J$65+('Gifted Assets'!J$65-'Cash Rebates'!J$65))</f>
        <v>-69461.923527380684</v>
      </c>
      <c r="J29" s="165">
        <f>-('Cash Contributions'!K$65+('Gifted Assets'!K$65-'Cash Rebates'!K$65))</f>
        <v>-76244.350717744237</v>
      </c>
      <c r="K29" s="165">
        <f>-('Cash Contributions'!L$65+('Gifted Assets'!L$65-'Cash Rebates'!L$65))</f>
        <v>-59270.934694295138</v>
      </c>
      <c r="L29" s="165">
        <f>-('Cash Contributions'!M$65+('Gifted Assets'!M$65-'Cash Rebates'!M$65))</f>
        <v>-55584.766468703128</v>
      </c>
      <c r="M29" s="166">
        <f>-('Cash Contributions'!N$65+('Gifted Assets'!N$65-'Cash Rebates'!N$65))</f>
        <v>-55443.213506847555</v>
      </c>
    </row>
    <row r="30" spans="2:24">
      <c r="B30" s="109" t="s">
        <v>173</v>
      </c>
      <c r="C30" s="172">
        <f>SUM(C28:C29)</f>
        <v>221359.14656009397</v>
      </c>
      <c r="D30" s="172">
        <f t="shared" ref="D30:M30" si="3">SUM(D28:D29)</f>
        <v>262887.99924017437</v>
      </c>
      <c r="E30" s="172">
        <f t="shared" si="3"/>
        <v>280350.6555102265</v>
      </c>
      <c r="F30" s="172">
        <f t="shared" si="3"/>
        <v>308044.87327172601</v>
      </c>
      <c r="G30" s="172">
        <f t="shared" si="3"/>
        <v>346659.39059891726</v>
      </c>
      <c r="H30" s="172">
        <f t="shared" si="3"/>
        <v>359474.04151890648</v>
      </c>
      <c r="I30" s="172">
        <f t="shared" si="3"/>
        <v>401490.49356323073</v>
      </c>
      <c r="J30" s="172">
        <f t="shared" si="3"/>
        <v>399287.01703525533</v>
      </c>
      <c r="K30" s="172">
        <f t="shared" si="3"/>
        <v>406358.45680935215</v>
      </c>
      <c r="L30" s="172">
        <f t="shared" si="3"/>
        <v>397750.77219617309</v>
      </c>
      <c r="M30" s="173">
        <f t="shared" si="3"/>
        <v>410538.13937665097</v>
      </c>
    </row>
    <row r="31" spans="2:24">
      <c r="B31" s="191" t="s">
        <v>144</v>
      </c>
      <c r="C31" s="209">
        <f>C28-C24-C12</f>
        <v>0</v>
      </c>
      <c r="D31" s="209">
        <f t="shared" ref="D31:M31" si="4">D28-D24-D12</f>
        <v>0</v>
      </c>
      <c r="E31" s="209">
        <f t="shared" si="4"/>
        <v>0</v>
      </c>
      <c r="F31" s="209">
        <f t="shared" si="4"/>
        <v>0</v>
      </c>
      <c r="G31" s="209">
        <f t="shared" si="4"/>
        <v>0</v>
      </c>
      <c r="H31" s="209">
        <f t="shared" si="4"/>
        <v>0</v>
      </c>
      <c r="I31" s="209">
        <f t="shared" si="4"/>
        <v>0</v>
      </c>
      <c r="J31" s="209">
        <f t="shared" si="4"/>
        <v>0</v>
      </c>
      <c r="K31" s="209">
        <f t="shared" si="4"/>
        <v>0</v>
      </c>
      <c r="L31" s="209">
        <f t="shared" si="4"/>
        <v>0</v>
      </c>
      <c r="M31" s="209">
        <f t="shared" si="4"/>
        <v>0</v>
      </c>
    </row>
    <row r="32" spans="2:24">
      <c r="B32" s="191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</row>
    <row r="34" spans="2:24">
      <c r="B34" s="96" t="s">
        <v>41</v>
      </c>
      <c r="C34" s="83"/>
      <c r="D34" s="83">
        <v>2011</v>
      </c>
      <c r="E34" s="83">
        <v>2012</v>
      </c>
      <c r="F34" s="83">
        <v>2013</v>
      </c>
      <c r="G34" s="83">
        <v>2014</v>
      </c>
      <c r="H34" s="83">
        <v>2015</v>
      </c>
      <c r="I34" s="83">
        <v>2016</v>
      </c>
      <c r="J34" s="83">
        <v>2017</v>
      </c>
      <c r="K34" s="83">
        <v>2018</v>
      </c>
      <c r="L34" s="83">
        <v>2019</v>
      </c>
      <c r="M34" s="85">
        <v>2020</v>
      </c>
    </row>
    <row r="35" spans="2:24">
      <c r="B35" s="101"/>
      <c r="C35" s="86"/>
      <c r="D35" s="86" t="str">
        <f>"$'000 "&amp;'General Inputs'!$B$11</f>
        <v>$'000 2015</v>
      </c>
      <c r="E35" s="86" t="str">
        <f>"$'000 "&amp;'General Inputs'!$B$11</f>
        <v>$'000 2015</v>
      </c>
      <c r="F35" s="86" t="str">
        <f>"$'000 "&amp;'General Inputs'!$B$11</f>
        <v>$'000 2015</v>
      </c>
      <c r="G35" s="86" t="str">
        <f>"$'000 "&amp;'General Inputs'!$B$11</f>
        <v>$'000 2015</v>
      </c>
      <c r="H35" s="86" t="str">
        <f>"$'000 "&amp;'General Inputs'!$B$11</f>
        <v>$'000 2015</v>
      </c>
      <c r="I35" s="86" t="str">
        <f>"$'000 "&amp;'General Inputs'!$B$11</f>
        <v>$'000 2015</v>
      </c>
      <c r="J35" s="86" t="str">
        <f>"$'000 "&amp;'General Inputs'!$B$11</f>
        <v>$'000 2015</v>
      </c>
      <c r="K35" s="86" t="str">
        <f>"$'000 "&amp;'General Inputs'!$B$11</f>
        <v>$'000 2015</v>
      </c>
      <c r="L35" s="86" t="str">
        <f>"$'000 "&amp;'General Inputs'!$B$11</f>
        <v>$'000 2015</v>
      </c>
      <c r="M35" s="87" t="str">
        <f>"$'000 "&amp;'General Inputs'!$B$11</f>
        <v>$'000 2015</v>
      </c>
    </row>
    <row r="36" spans="2:24">
      <c r="B36" s="102" t="s">
        <v>179</v>
      </c>
      <c r="C36" s="165"/>
      <c r="D36" s="165">
        <f t="shared" ref="D36:M36" si="5">D28-D37</f>
        <v>300937.33881373639</v>
      </c>
      <c r="E36" s="165">
        <f t="shared" si="5"/>
        <v>296714.80422598519</v>
      </c>
      <c r="F36" s="165">
        <f t="shared" si="5"/>
        <v>323308.283043548</v>
      </c>
      <c r="G36" s="165">
        <f t="shared" si="5"/>
        <v>363079.60643868428</v>
      </c>
      <c r="H36" s="165">
        <f t="shared" si="5"/>
        <v>387945.87188573345</v>
      </c>
      <c r="I36" s="165">
        <f t="shared" si="5"/>
        <v>446002.59662472096</v>
      </c>
      <c r="J36" s="165">
        <f t="shared" si="5"/>
        <v>450581.54728710908</v>
      </c>
      <c r="K36" s="165">
        <f t="shared" si="5"/>
        <v>440679.57103775686</v>
      </c>
      <c r="L36" s="165">
        <f t="shared" si="5"/>
        <v>428385.71819898573</v>
      </c>
      <c r="M36" s="166">
        <f t="shared" si="5"/>
        <v>441031.53241760808</v>
      </c>
    </row>
    <row r="37" spans="2:24">
      <c r="B37" s="102" t="s">
        <v>180</v>
      </c>
      <c r="C37" s="165"/>
      <c r="D37" s="165">
        <f>'Gifted Assets'!E65</f>
        <v>26595.69342987979</v>
      </c>
      <c r="E37" s="165">
        <f>'Gifted Assets'!F65</f>
        <v>26651.642223493225</v>
      </c>
      <c r="F37" s="165">
        <f>'Gifted Assets'!G65</f>
        <v>26242.163942809173</v>
      </c>
      <c r="G37" s="165">
        <f>'Gifted Assets'!H65</f>
        <v>20309.782267379695</v>
      </c>
      <c r="H37" s="165">
        <f>'Gifted Assets'!I65</f>
        <v>24949.820465890469</v>
      </c>
      <c r="I37" s="165">
        <f>'Gifted Assets'!J65</f>
        <v>24949.820465890469</v>
      </c>
      <c r="J37" s="165">
        <f>'Gifted Assets'!K65</f>
        <v>24949.820465890469</v>
      </c>
      <c r="K37" s="165">
        <f>'Gifted Assets'!L65</f>
        <v>24949.820465890469</v>
      </c>
      <c r="L37" s="165">
        <f>'Gifted Assets'!M65</f>
        <v>24949.820465890469</v>
      </c>
      <c r="M37" s="166">
        <f>'Gifted Assets'!N65</f>
        <v>24949.820465890469</v>
      </c>
    </row>
    <row r="38" spans="2:24">
      <c r="B38" s="238" t="s">
        <v>181</v>
      </c>
      <c r="C38" s="171"/>
      <c r="D38" s="171">
        <f t="shared" ref="D38:M38" si="6">SUM(D36:D37)</f>
        <v>327533.03224361618</v>
      </c>
      <c r="E38" s="171">
        <f t="shared" si="6"/>
        <v>323366.44644947839</v>
      </c>
      <c r="F38" s="171">
        <f t="shared" si="6"/>
        <v>349550.44698635716</v>
      </c>
      <c r="G38" s="171">
        <f t="shared" si="6"/>
        <v>383389.38870606397</v>
      </c>
      <c r="H38" s="171">
        <f t="shared" si="6"/>
        <v>412895.6923516239</v>
      </c>
      <c r="I38" s="171">
        <f t="shared" si="6"/>
        <v>470952.41709061142</v>
      </c>
      <c r="J38" s="171">
        <f t="shared" si="6"/>
        <v>475531.36775299953</v>
      </c>
      <c r="K38" s="171">
        <f t="shared" si="6"/>
        <v>465629.39150364732</v>
      </c>
      <c r="L38" s="171">
        <f t="shared" si="6"/>
        <v>453335.53866487619</v>
      </c>
      <c r="M38" s="245">
        <f t="shared" si="6"/>
        <v>465981.35288349853</v>
      </c>
    </row>
    <row r="39" spans="2:24">
      <c r="B39" s="102" t="s">
        <v>182</v>
      </c>
      <c r="C39" s="165"/>
      <c r="D39" s="165">
        <f>-'Cash Contributions'!E65</f>
        <v>-51544.213131609504</v>
      </c>
      <c r="E39" s="165">
        <f>-'Cash Contributions'!F65</f>
        <v>-34691.285938339526</v>
      </c>
      <c r="F39" s="165">
        <f>-'Cash Contributions'!G65</f>
        <v>-35981.315971981639</v>
      </c>
      <c r="G39" s="165">
        <f>-'Cash Contributions'!H65</f>
        <v>-30762.863446025825</v>
      </c>
      <c r="H39" s="165">
        <f>-'Cash Contributions'!I65</f>
        <v>-45164.963826514555</v>
      </c>
      <c r="I39" s="165">
        <f>-'Cash Contributions'!J65</f>
        <v>-61205.236521177845</v>
      </c>
      <c r="J39" s="165">
        <f>-'Cash Contributions'!K65</f>
        <v>-67987.663711541391</v>
      </c>
      <c r="K39" s="165">
        <f>-'Cash Contributions'!L65</f>
        <v>-51014.247688092299</v>
      </c>
      <c r="L39" s="165">
        <f>-'Cash Contributions'!M65</f>
        <v>-47328.079462500289</v>
      </c>
      <c r="M39" s="166">
        <f>-'Cash Contributions'!N65</f>
        <v>-47186.526500644715</v>
      </c>
    </row>
    <row r="40" spans="2:24">
      <c r="B40" s="102" t="s">
        <v>183</v>
      </c>
      <c r="C40" s="165"/>
      <c r="D40" s="165">
        <f t="shared" ref="D40:M40" si="7">-D37</f>
        <v>-26595.69342987979</v>
      </c>
      <c r="E40" s="165">
        <f t="shared" si="7"/>
        <v>-26651.642223493225</v>
      </c>
      <c r="F40" s="165">
        <f t="shared" si="7"/>
        <v>-26242.163942809173</v>
      </c>
      <c r="G40" s="165">
        <f t="shared" si="7"/>
        <v>-20309.782267379695</v>
      </c>
      <c r="H40" s="165">
        <f t="shared" si="7"/>
        <v>-24949.820465890469</v>
      </c>
      <c r="I40" s="165">
        <f t="shared" si="7"/>
        <v>-24949.820465890469</v>
      </c>
      <c r="J40" s="165">
        <f t="shared" si="7"/>
        <v>-24949.820465890469</v>
      </c>
      <c r="K40" s="165">
        <f t="shared" si="7"/>
        <v>-24949.820465890469</v>
      </c>
      <c r="L40" s="165">
        <f t="shared" si="7"/>
        <v>-24949.820465890469</v>
      </c>
      <c r="M40" s="166">
        <f t="shared" si="7"/>
        <v>-24949.820465890469</v>
      </c>
    </row>
    <row r="41" spans="2:24">
      <c r="B41" s="102" t="s">
        <v>184</v>
      </c>
      <c r="C41" s="165"/>
      <c r="D41" s="165">
        <f>'Cash Rebates'!E65</f>
        <v>13494.873558047462</v>
      </c>
      <c r="E41" s="165">
        <f>'Cash Rebates'!F65</f>
        <v>18327.137222580874</v>
      </c>
      <c r="F41" s="165">
        <f>'Cash Rebates'!G65</f>
        <v>20717.906200159661</v>
      </c>
      <c r="G41" s="165">
        <f>'Cash Rebates'!H65</f>
        <v>14342.647606258815</v>
      </c>
      <c r="H41" s="165">
        <f>'Cash Rebates'!I65</f>
        <v>16693.13345968763</v>
      </c>
      <c r="I41" s="165">
        <f>'Cash Rebates'!J65</f>
        <v>16693.13345968763</v>
      </c>
      <c r="J41" s="165">
        <f>'Cash Rebates'!K65</f>
        <v>16693.13345968763</v>
      </c>
      <c r="K41" s="165">
        <f>'Cash Rebates'!L65</f>
        <v>16693.13345968763</v>
      </c>
      <c r="L41" s="165">
        <f>'Cash Rebates'!M65</f>
        <v>16693.13345968763</v>
      </c>
      <c r="M41" s="166">
        <f>'Cash Rebates'!N65</f>
        <v>16693.13345968763</v>
      </c>
    </row>
    <row r="42" spans="2:24" s="108" customFormat="1">
      <c r="B42" s="109" t="s">
        <v>173</v>
      </c>
      <c r="C42" s="207"/>
      <c r="D42" s="207">
        <f t="shared" ref="D42:M42" si="8">SUM(D38:D41)</f>
        <v>262887.99924017437</v>
      </c>
      <c r="E42" s="207">
        <f t="shared" si="8"/>
        <v>280350.6555102265</v>
      </c>
      <c r="F42" s="207">
        <f t="shared" si="8"/>
        <v>308044.87327172607</v>
      </c>
      <c r="G42" s="207">
        <f t="shared" si="8"/>
        <v>346659.39059891726</v>
      </c>
      <c r="H42" s="207">
        <f t="shared" si="8"/>
        <v>359474.04151890654</v>
      </c>
      <c r="I42" s="207">
        <f t="shared" si="8"/>
        <v>401490.49356323073</v>
      </c>
      <c r="J42" s="207">
        <f t="shared" si="8"/>
        <v>399287.01703525533</v>
      </c>
      <c r="K42" s="207">
        <f t="shared" si="8"/>
        <v>406358.45680935221</v>
      </c>
      <c r="L42" s="207">
        <f t="shared" si="8"/>
        <v>397750.77219617309</v>
      </c>
      <c r="M42" s="208">
        <f t="shared" si="8"/>
        <v>410538.13937665097</v>
      </c>
      <c r="O42" s="88"/>
      <c r="P42" s="88"/>
      <c r="Q42" s="88"/>
      <c r="R42" s="88"/>
      <c r="S42" s="88"/>
      <c r="T42" s="88"/>
      <c r="U42" s="88"/>
      <c r="V42" s="88"/>
      <c r="W42" s="88"/>
      <c r="X42" s="88"/>
    </row>
    <row r="43" spans="2:24" s="191" customFormat="1">
      <c r="B43" s="191" t="s">
        <v>144</v>
      </c>
      <c r="C43" s="209"/>
      <c r="D43" s="209">
        <f t="shared" ref="D43:M43" si="9">D42-D30</f>
        <v>0</v>
      </c>
      <c r="E43" s="209">
        <f t="shared" si="9"/>
        <v>0</v>
      </c>
      <c r="F43" s="209">
        <f t="shared" si="9"/>
        <v>0</v>
      </c>
      <c r="G43" s="209">
        <f t="shared" si="9"/>
        <v>0</v>
      </c>
      <c r="H43" s="209">
        <f t="shared" si="9"/>
        <v>0</v>
      </c>
      <c r="I43" s="209">
        <f t="shared" si="9"/>
        <v>0</v>
      </c>
      <c r="J43" s="209">
        <f t="shared" si="9"/>
        <v>0</v>
      </c>
      <c r="K43" s="209">
        <f t="shared" si="9"/>
        <v>0</v>
      </c>
      <c r="L43" s="209">
        <f t="shared" si="9"/>
        <v>0</v>
      </c>
      <c r="M43" s="209">
        <f t="shared" si="9"/>
        <v>0</v>
      </c>
      <c r="O43" s="88"/>
      <c r="P43" s="88"/>
      <c r="Q43" s="88"/>
      <c r="R43" s="88"/>
      <c r="S43" s="88"/>
      <c r="T43" s="88"/>
      <c r="U43" s="88"/>
      <c r="V43" s="88"/>
      <c r="W43" s="88"/>
      <c r="X43" s="88"/>
    </row>
    <row r="46" spans="2:24">
      <c r="B46" s="96" t="s">
        <v>41</v>
      </c>
      <c r="C46" s="83">
        <v>2010</v>
      </c>
      <c r="D46" s="83">
        <v>2011</v>
      </c>
      <c r="E46" s="83">
        <v>2012</v>
      </c>
      <c r="F46" s="83">
        <v>2013</v>
      </c>
      <c r="G46" s="83">
        <v>2014</v>
      </c>
      <c r="H46" s="83">
        <v>2015</v>
      </c>
      <c r="I46" s="83">
        <v>2016</v>
      </c>
      <c r="J46" s="83">
        <v>2017</v>
      </c>
      <c r="K46" s="83">
        <v>2018</v>
      </c>
      <c r="L46" s="83">
        <v>2019</v>
      </c>
      <c r="M46" s="85">
        <v>2020</v>
      </c>
    </row>
    <row r="47" spans="2:24">
      <c r="B47" s="101"/>
      <c r="C47" s="86" t="str">
        <f>"$'000 "&amp;'General Inputs'!$B$11</f>
        <v>$'000 2015</v>
      </c>
      <c r="D47" s="86" t="str">
        <f>"$'000 "&amp;'General Inputs'!$B$11</f>
        <v>$'000 2015</v>
      </c>
      <c r="E47" s="86" t="str">
        <f>"$'000 "&amp;'General Inputs'!$B$11</f>
        <v>$'000 2015</v>
      </c>
      <c r="F47" s="86" t="str">
        <f>"$'000 "&amp;'General Inputs'!$B$11</f>
        <v>$'000 2015</v>
      </c>
      <c r="G47" s="86" t="str">
        <f>"$'000 "&amp;'General Inputs'!$B$11</f>
        <v>$'000 2015</v>
      </c>
      <c r="H47" s="86" t="str">
        <f>"$'000 "&amp;'General Inputs'!$B$11</f>
        <v>$'000 2015</v>
      </c>
      <c r="I47" s="86" t="str">
        <f>"$'000 "&amp;'General Inputs'!$B$11</f>
        <v>$'000 2015</v>
      </c>
      <c r="J47" s="86" t="str">
        <f>"$'000 "&amp;'General Inputs'!$B$11</f>
        <v>$'000 2015</v>
      </c>
      <c r="K47" s="86" t="str">
        <f>"$'000 "&amp;'General Inputs'!$B$11</f>
        <v>$'000 2015</v>
      </c>
      <c r="L47" s="86" t="str">
        <f>"$'000 "&amp;'General Inputs'!$B$11</f>
        <v>$'000 2015</v>
      </c>
      <c r="M47" s="87" t="str">
        <f>"$'000 "&amp;'General Inputs'!$B$11</f>
        <v>$'000 2015</v>
      </c>
    </row>
    <row r="48" spans="2:24">
      <c r="B48" s="102" t="s">
        <v>30</v>
      </c>
      <c r="C48" s="165">
        <f>SUM('Total Gross Capex'!D$69:F$69)</f>
        <v>34285.046585412492</v>
      </c>
      <c r="D48" s="165">
        <f>SUM('Total Gross Capex'!G$69:I$69)</f>
        <v>39504.209036902263</v>
      </c>
      <c r="E48" s="165">
        <f>SUM('Total Gross Capex'!J$69:L$69)</f>
        <v>44106.30588684824</v>
      </c>
      <c r="F48" s="165">
        <f>SUM('Total Gross Capex'!M$69:O$69)</f>
        <v>31021.487952661661</v>
      </c>
      <c r="G48" s="165">
        <f>SUM('Total Gross Capex'!P$69:R$69)</f>
        <v>23560.887377645813</v>
      </c>
      <c r="H48" s="165">
        <f>SUM('Total Gross Capex'!S$69:U$69)</f>
        <v>24988.847065225284</v>
      </c>
      <c r="I48" s="165">
        <f>SUM('Total Gross Capex'!V$69:X$69)</f>
        <v>39204.237283442722</v>
      </c>
      <c r="J48" s="165">
        <f>SUM('Total Gross Capex'!Y$69:AA$69)</f>
        <v>62930.896845703872</v>
      </c>
      <c r="K48" s="165">
        <f>SUM('Total Gross Capex'!AB$69:AD$69)</f>
        <v>62535.627858815889</v>
      </c>
      <c r="L48" s="165">
        <f>SUM('Total Gross Capex'!AE$69:AG$69)</f>
        <v>50578.478932934901</v>
      </c>
      <c r="M48" s="166">
        <f>SUM('Total Gross Capex'!AH$69:AJ$69)</f>
        <v>53817.123586080234</v>
      </c>
    </row>
    <row r="49" spans="2:24">
      <c r="B49" s="102" t="s">
        <v>31</v>
      </c>
      <c r="C49" s="165">
        <f>SUM('Total Gross Capex'!D$68:F$68)</f>
        <v>151041.6877177697</v>
      </c>
      <c r="D49" s="165">
        <f>SUM('Total Gross Capex'!G$68:I$68)</f>
        <v>147526.5582823313</v>
      </c>
      <c r="E49" s="165">
        <f>SUM('Total Gross Capex'!J$68:L$68)</f>
        <v>140669.20752236221</v>
      </c>
      <c r="F49" s="165">
        <f>SUM('Total Gross Capex'!M$68:O$68)</f>
        <v>144738.76979344129</v>
      </c>
      <c r="G49" s="165">
        <f>SUM('Total Gross Capex'!P$68:R$68)</f>
        <v>137608.7050536155</v>
      </c>
      <c r="H49" s="165">
        <f>SUM('Total Gross Capex'!S$68:U$68)</f>
        <v>193519.20003944798</v>
      </c>
      <c r="I49" s="165">
        <f>SUM('Total Gross Capex'!V$68:X$68)</f>
        <v>183214.97777716565</v>
      </c>
      <c r="J49" s="165">
        <f>SUM('Total Gross Capex'!Y$68:AA$68)</f>
        <v>188411.17391758319</v>
      </c>
      <c r="K49" s="165">
        <f>SUM('Total Gross Capex'!AB$68:AD$68)</f>
        <v>163612.2652929271</v>
      </c>
      <c r="L49" s="165">
        <f>SUM('Total Gross Capex'!AE$68:AG$68)</f>
        <v>160359.15765429832</v>
      </c>
      <c r="M49" s="166">
        <f>SUM('Total Gross Capex'!AH$68:AJ$68)</f>
        <v>162500.81720590431</v>
      </c>
    </row>
    <row r="50" spans="2:24">
      <c r="B50" s="102" t="s">
        <v>32</v>
      </c>
      <c r="C50" s="165">
        <f>SUM('Total Gross Capex'!D$70:F$72)-C51</f>
        <v>77996.820570310956</v>
      </c>
      <c r="D50" s="165">
        <f>SUM('Total Gross Capex'!G$70:I$72)-D51</f>
        <v>91979.849030319368</v>
      </c>
      <c r="E50" s="165">
        <f>SUM('Total Gross Capex'!J$70:L$72)-E51</f>
        <v>101650.34035967715</v>
      </c>
      <c r="F50" s="165">
        <f>SUM('Total Gross Capex'!M$70:O$72)-F51</f>
        <v>120562.69968511138</v>
      </c>
      <c r="G50" s="165">
        <f>SUM('Total Gross Capex'!P$70:R$72)-G51</f>
        <v>123352.60170721784</v>
      </c>
      <c r="H50" s="165">
        <f>SUM('Total Gross Capex'!S$70:U$72)-H51</f>
        <v>112004.87140142659</v>
      </c>
      <c r="I50" s="165">
        <f>SUM('Total Gross Capex'!V$70:X$72)-I51</f>
        <v>132524.47141180094</v>
      </c>
      <c r="J50" s="165">
        <f>SUM('Total Gross Capex'!Y$70:AA$72)-J51</f>
        <v>129656.67363083726</v>
      </c>
      <c r="K50" s="165">
        <f>SUM('Total Gross Capex'!AB$70:AD$72)-K51</f>
        <v>148250.60027350276</v>
      </c>
      <c r="L50" s="165">
        <f>SUM('Total Gross Capex'!AE$70:AG$72)-L51</f>
        <v>155368.74883306315</v>
      </c>
      <c r="M50" s="166">
        <f>SUM('Total Gross Capex'!AH$70:AJ$72)-M51</f>
        <v>171555.16042570712</v>
      </c>
    </row>
    <row r="51" spans="2:24">
      <c r="B51" s="102" t="s">
        <v>23</v>
      </c>
      <c r="C51" s="165">
        <f>SUM('Total Gross Capex'!D$50:F$50)</f>
        <v>0</v>
      </c>
      <c r="D51" s="165">
        <f>SUM('Total Gross Capex'!G$50:I$50)</f>
        <v>0</v>
      </c>
      <c r="E51" s="165">
        <f>SUM('Total Gross Capex'!J$50:L$50)</f>
        <v>10374.269848163764</v>
      </c>
      <c r="F51" s="165">
        <f>SUM('Total Gross Capex'!M$50:O$50)</f>
        <v>24403.240481336536</v>
      </c>
      <c r="G51" s="165">
        <f>SUM('Total Gross Capex'!P$50:R$50)</f>
        <v>45404.744480303372</v>
      </c>
      <c r="H51" s="165">
        <f>SUM('Total Gross Capex'!S$50:U$50)</f>
        <v>24433.016845188591</v>
      </c>
      <c r="I51" s="165">
        <f>SUM('Total Gross Capex'!V$50:X$50)</f>
        <v>42393.791098291644</v>
      </c>
      <c r="J51" s="165">
        <f>SUM('Total Gross Capex'!Y$50:AA$50)</f>
        <v>28385.826267040709</v>
      </c>
      <c r="K51" s="165">
        <f>SUM('Total Gross Capex'!AB$50:AD$50)</f>
        <v>28319.225652545239</v>
      </c>
      <c r="L51" s="165">
        <f>SUM('Total Gross Capex'!AE$50:AG$50)</f>
        <v>28927.454899524622</v>
      </c>
      <c r="M51" s="166">
        <f>SUM('Total Gross Capex'!AH$50:AJ$50)</f>
        <v>28265.636661217493</v>
      </c>
    </row>
    <row r="52" spans="2:24">
      <c r="B52" s="102" t="s">
        <v>33</v>
      </c>
      <c r="C52" s="165">
        <f>SUM('Total Gross Capex'!D73:F73)</f>
        <v>2057.7196218982226</v>
      </c>
      <c r="D52" s="165">
        <f>SUM('Total Gross Capex'!G73:I73)</f>
        <v>4687.9317004667773</v>
      </c>
      <c r="E52" s="165">
        <f>SUM('Total Gross Capex'!J73:L73)</f>
        <v>2831.7954971067761</v>
      </c>
      <c r="F52" s="165">
        <f>SUM('Total Gross Capex'!M73:O73)</f>
        <v>3174.3344221396746</v>
      </c>
      <c r="G52" s="165">
        <f>SUM('Total Gross Capex'!P73:R73)</f>
        <v>3214.9209318995504</v>
      </c>
      <c r="H52" s="165">
        <f>SUM('Total Gross Capex'!S73:U73)</f>
        <v>4125.0442171054174</v>
      </c>
      <c r="I52" s="165">
        <f>SUM('Total Gross Capex'!V73:X73)</f>
        <v>6201.8704598320182</v>
      </c>
      <c r="J52" s="165">
        <f>SUM('Total Gross Capex'!Y73:AA73)</f>
        <v>7373.8178822933924</v>
      </c>
      <c r="K52" s="165">
        <f>SUM('Total Gross Capex'!AB73:AD73)</f>
        <v>8286.6467100551472</v>
      </c>
      <c r="L52" s="165">
        <f>SUM('Total Gross Capex'!AE73:AG73)</f>
        <v>8387.8248058746503</v>
      </c>
      <c r="M52" s="166">
        <f>SUM('Total Gross Capex'!AH73:AJ73)</f>
        <v>9093.0597103621349</v>
      </c>
    </row>
    <row r="53" spans="2:24">
      <c r="B53" s="102" t="s">
        <v>34</v>
      </c>
      <c r="C53" s="165">
        <f>SUM('Total Gross Capex'!D74:F74)</f>
        <v>9739.9355010071704</v>
      </c>
      <c r="D53" s="165">
        <f>SUM('Total Gross Capex'!G74:I74)</f>
        <v>19622.808170953813</v>
      </c>
      <c r="E53" s="165">
        <f>SUM('Total Gross Capex'!J74:L74)</f>
        <v>14241.851779670895</v>
      </c>
      <c r="F53" s="165">
        <f>SUM('Total Gross Capex'!M74:O74)</f>
        <v>14064.101291906853</v>
      </c>
      <c r="G53" s="165">
        <f>SUM('Total Gross Capex'!P74:R74)</f>
        <v>20358.725668964016</v>
      </c>
      <c r="H53" s="165">
        <f>SUM('Total Gross Capex'!S74:U74)</f>
        <v>36643.47524</v>
      </c>
      <c r="I53" s="165">
        <f>SUM('Total Gross Capex'!V74:X74)</f>
        <v>41040.771659496808</v>
      </c>
      <c r="J53" s="165">
        <f>SUM('Total Gross Capex'!Y74:AA74)</f>
        <v>41476.493909966273</v>
      </c>
      <c r="K53" s="165">
        <f>SUM('Total Gross Capex'!AB74:AD74)</f>
        <v>37263.974779190721</v>
      </c>
      <c r="L53" s="165">
        <f>SUM('Total Gross Capex'!AE74:AG74)</f>
        <v>32287.804129443823</v>
      </c>
      <c r="M53" s="166">
        <f>SUM('Total Gross Capex'!AH74:AJ74)</f>
        <v>23256.340984153656</v>
      </c>
    </row>
    <row r="54" spans="2:24">
      <c r="B54" s="102" t="s">
        <v>35</v>
      </c>
      <c r="C54" s="165">
        <f>SUM('Total Gross Capex'!D75:F75)</f>
        <v>16475.416696490745</v>
      </c>
      <c r="D54" s="165">
        <f>SUM('Total Gross Capex'!G75:I75)</f>
        <v>17569.612068650949</v>
      </c>
      <c r="E54" s="165">
        <f>SUM('Total Gross Capex'!J75:L75)</f>
        <v>9492.675555649359</v>
      </c>
      <c r="F54" s="165">
        <f>SUM('Total Gross Capex'!M75:O75)</f>
        <v>11585.813359759843</v>
      </c>
      <c r="G54" s="165">
        <f>SUM('Total Gross Capex'!P75:R75)</f>
        <v>29888.803486417797</v>
      </c>
      <c r="H54" s="165">
        <f>SUM('Total Gross Capex'!S75:U75)</f>
        <v>17181.237543230069</v>
      </c>
      <c r="I54" s="165">
        <f>SUM('Total Gross Capex'!V75:X75)</f>
        <v>17219.514363831335</v>
      </c>
      <c r="J54" s="165">
        <f>SUM('Total Gross Capex'!Y75:AA75)</f>
        <v>17296.485299574841</v>
      </c>
      <c r="K54" s="165">
        <f>SUM('Total Gross Capex'!AB75:AD75)</f>
        <v>17361.05093661038</v>
      </c>
      <c r="L54" s="165">
        <f>SUM('Total Gross Capex'!AE75:AG75)</f>
        <v>17426.069409736683</v>
      </c>
      <c r="M54" s="166">
        <f>SUM('Total Gross Capex'!AH75:AJ75)</f>
        <v>17493.214310073607</v>
      </c>
    </row>
    <row r="55" spans="2:24" s="108" customFormat="1">
      <c r="B55" s="109" t="s">
        <v>45</v>
      </c>
      <c r="C55" s="207">
        <f>SUM(C48:C54)</f>
        <v>291596.62669288926</v>
      </c>
      <c r="D55" s="207">
        <f t="shared" ref="D55:M55" si="10">SUM(D48:D54)</f>
        <v>320890.96828962449</v>
      </c>
      <c r="E55" s="207">
        <f t="shared" si="10"/>
        <v>323366.44644947839</v>
      </c>
      <c r="F55" s="207">
        <f t="shared" si="10"/>
        <v>349550.44698635727</v>
      </c>
      <c r="G55" s="207">
        <f t="shared" si="10"/>
        <v>383389.38870606397</v>
      </c>
      <c r="H55" s="207">
        <f t="shared" si="10"/>
        <v>412895.6923516239</v>
      </c>
      <c r="I55" s="207">
        <f t="shared" si="10"/>
        <v>461799.63405386108</v>
      </c>
      <c r="J55" s="207">
        <f t="shared" si="10"/>
        <v>475531.36775299953</v>
      </c>
      <c r="K55" s="207">
        <f t="shared" si="10"/>
        <v>465629.3915036472</v>
      </c>
      <c r="L55" s="207">
        <f t="shared" si="10"/>
        <v>453335.53866487613</v>
      </c>
      <c r="M55" s="208">
        <f t="shared" si="10"/>
        <v>465981.35288349853</v>
      </c>
      <c r="O55" s="88"/>
      <c r="P55" s="88"/>
      <c r="Q55" s="88"/>
      <c r="R55" s="88"/>
      <c r="S55" s="88"/>
      <c r="T55" s="88"/>
      <c r="U55" s="88"/>
      <c r="V55" s="88"/>
      <c r="W55" s="88"/>
      <c r="X55" s="88"/>
    </row>
    <row r="56" spans="2:24" s="191" customFormat="1">
      <c r="B56" s="191" t="s">
        <v>144</v>
      </c>
      <c r="C56" s="209">
        <f t="shared" ref="C56:M56" si="11">C12-C55</f>
        <v>0</v>
      </c>
      <c r="D56" s="209">
        <f t="shared" si="11"/>
        <v>0</v>
      </c>
      <c r="E56" s="209">
        <f t="shared" si="11"/>
        <v>0</v>
      </c>
      <c r="F56" s="209">
        <f t="shared" si="11"/>
        <v>0</v>
      </c>
      <c r="G56" s="209">
        <f t="shared" si="11"/>
        <v>0</v>
      </c>
      <c r="H56" s="209">
        <f t="shared" si="11"/>
        <v>0</v>
      </c>
      <c r="I56" s="209">
        <f t="shared" si="11"/>
        <v>0</v>
      </c>
      <c r="J56" s="209">
        <f t="shared" si="11"/>
        <v>0</v>
      </c>
      <c r="K56" s="209">
        <f t="shared" si="11"/>
        <v>0</v>
      </c>
      <c r="L56" s="209">
        <f t="shared" si="11"/>
        <v>0</v>
      </c>
      <c r="M56" s="209">
        <f t="shared" si="11"/>
        <v>0</v>
      </c>
      <c r="O56" s="88"/>
      <c r="P56" s="88"/>
      <c r="Q56" s="88"/>
      <c r="R56" s="88"/>
      <c r="S56" s="88"/>
      <c r="T56" s="88"/>
      <c r="U56" s="88"/>
      <c r="V56" s="88"/>
      <c r="W56" s="88"/>
      <c r="X56" s="88"/>
    </row>
    <row r="59" spans="2:24">
      <c r="B59" s="96" t="s">
        <v>42</v>
      </c>
      <c r="C59" s="83">
        <v>2010</v>
      </c>
      <c r="D59" s="83">
        <v>2011</v>
      </c>
      <c r="E59" s="83">
        <v>2012</v>
      </c>
      <c r="F59" s="83">
        <v>2013</v>
      </c>
      <c r="G59" s="83">
        <v>2014</v>
      </c>
      <c r="H59" s="85">
        <v>2015</v>
      </c>
    </row>
    <row r="60" spans="2:24">
      <c r="B60" s="97" t="s">
        <v>25</v>
      </c>
      <c r="C60" s="86" t="s">
        <v>43</v>
      </c>
      <c r="D60" s="86" t="s">
        <v>43</v>
      </c>
      <c r="E60" s="86" t="s">
        <v>43</v>
      </c>
      <c r="F60" s="86" t="s">
        <v>43</v>
      </c>
      <c r="G60" s="86" t="s">
        <v>43</v>
      </c>
      <c r="H60" s="87" t="s">
        <v>43</v>
      </c>
    </row>
    <row r="61" spans="2:24">
      <c r="B61" s="102" t="s">
        <v>16</v>
      </c>
      <c r="C61" s="218">
        <f>SUM(C$48:C$50)*'General Inputs'!F49/'General Inputs'!F$12/1000</f>
        <v>20.453998916183867</v>
      </c>
      <c r="D61" s="218">
        <f>SUM(D$48:D$50)*'General Inputs'!G49/'General Inputs'!G$12/1000</f>
        <v>70.028973636646583</v>
      </c>
      <c r="E61" s="218">
        <f>SUM(E$48:E$50)*'General Inputs'!H49/'General Inputs'!H$12/1000</f>
        <v>37.346073852799101</v>
      </c>
      <c r="F61" s="218">
        <f>SUM(F$48:F$50)*'General Inputs'!I49/'General Inputs'!I$12/1000</f>
        <v>106.85119200871731</v>
      </c>
      <c r="G61" s="218">
        <f>SUM(G$48:G$50)*'General Inputs'!J49/'General Inputs'!J$12/1000</f>
        <v>22.103127175492595</v>
      </c>
      <c r="H61" s="219">
        <f>SUM(H$48:H$50)*'General Inputs'!K49/'General Inputs'!K$12/1000</f>
        <v>49.915629316188145</v>
      </c>
    </row>
    <row r="62" spans="2:24">
      <c r="B62" s="102" t="s">
        <v>17</v>
      </c>
      <c r="C62" s="218">
        <f>SUM(C$48:C$50)*'General Inputs'!F50/'General Inputs'!F$12/1000</f>
        <v>208.7066661414672</v>
      </c>
      <c r="D62" s="218">
        <f>SUM(D$48:D$50)*'General Inputs'!G50/'General Inputs'!G$12/1000</f>
        <v>179.55235103324907</v>
      </c>
      <c r="E62" s="218">
        <f>SUM(E$48:E$50)*'General Inputs'!H50/'General Inputs'!H$12/1000</f>
        <v>227.8868600054528</v>
      </c>
      <c r="F62" s="218">
        <f>SUM(F$48:F$50)*'General Inputs'!I50/'General Inputs'!I$12/1000</f>
        <v>173.04550218274647</v>
      </c>
      <c r="G62" s="218">
        <f>SUM(G$48:G$50)*'General Inputs'!J50/'General Inputs'!J$12/1000</f>
        <v>252.45492183970472</v>
      </c>
      <c r="H62" s="219">
        <f>SUM(H$48:H$50)*'General Inputs'!K50/'General Inputs'!K$12/1000</f>
        <v>280.59728918991169</v>
      </c>
    </row>
    <row r="63" spans="2:24">
      <c r="B63" s="102" t="s">
        <v>18</v>
      </c>
      <c r="C63" s="218"/>
      <c r="D63" s="218"/>
      <c r="E63" s="218"/>
      <c r="F63" s="218"/>
      <c r="G63" s="218"/>
      <c r="H63" s="219"/>
    </row>
    <row r="64" spans="2:24">
      <c r="B64" s="102" t="s">
        <v>19</v>
      </c>
      <c r="C64" s="218"/>
      <c r="D64" s="218"/>
      <c r="E64" s="218"/>
      <c r="F64" s="218"/>
      <c r="G64" s="218"/>
      <c r="H64" s="219"/>
    </row>
    <row r="65" spans="2:15">
      <c r="B65" s="102" t="s">
        <v>20</v>
      </c>
      <c r="C65" s="218">
        <f>C52/'General Inputs'!F$12/1000</f>
        <v>1.7907566122708543</v>
      </c>
      <c r="D65" s="218">
        <f>D52/'General Inputs'!G$12/1000</f>
        <v>4.1934612348178826</v>
      </c>
      <c r="E65" s="218">
        <f>E52/'General Inputs'!H$12/1000</f>
        <v>2.6222682690866859</v>
      </c>
      <c r="F65" s="218">
        <f>F52/'General Inputs'!I$12/1000</f>
        <v>2.9983694774013929</v>
      </c>
      <c r="G65" s="218">
        <f>G52/'General Inputs'!J$12/1000</f>
        <v>3.1023323908814375</v>
      </c>
      <c r="H65" s="219">
        <f>H52/'General Inputs'!K$12/1000</f>
        <v>4.1250442171054171</v>
      </c>
    </row>
    <row r="66" spans="2:15">
      <c r="B66" s="102" t="s">
        <v>21</v>
      </c>
      <c r="C66" s="218">
        <f>C53/'General Inputs'!F$12/1000</f>
        <v>8.4763024640987368</v>
      </c>
      <c r="D66" s="218">
        <f>D53/'General Inputs'!G$12/1000</f>
        <v>17.553046981245281</v>
      </c>
      <c r="E66" s="218">
        <f>E53/'General Inputs'!H$12/1000</f>
        <v>13.188083692139074</v>
      </c>
      <c r="F66" s="218">
        <f>F53/'General Inputs'!I$12/1000</f>
        <v>13.284476817130864</v>
      </c>
      <c r="G66" s="218">
        <f>G53/'General Inputs'!J$12/1000</f>
        <v>19.645750367670271</v>
      </c>
      <c r="H66" s="219">
        <f>H53/'General Inputs'!K$12/1000</f>
        <v>36.643475240000001</v>
      </c>
    </row>
    <row r="67" spans="2:15">
      <c r="B67" s="102" t="s">
        <v>22</v>
      </c>
      <c r="C67" s="218">
        <f>C54/'General Inputs'!F$12/1000</f>
        <v>14.337940443966721</v>
      </c>
      <c r="D67" s="218">
        <f>D54/'General Inputs'!G$12/1000</f>
        <v>15.716416498418718</v>
      </c>
      <c r="E67" s="218">
        <f>E54/'General Inputs'!H$12/1000</f>
        <v>8.7903035101745353</v>
      </c>
      <c r="F67" s="218">
        <f>F54/'General Inputs'!I$12/1000</f>
        <v>10.943569431905512</v>
      </c>
      <c r="G67" s="218">
        <f>G54/'General Inputs'!J$12/1000</f>
        <v>28.84207890170941</v>
      </c>
      <c r="H67" s="219">
        <f>H54/'General Inputs'!K$12/1000</f>
        <v>17.181237543230068</v>
      </c>
    </row>
    <row r="68" spans="2:15">
      <c r="B68" s="105" t="s">
        <v>23</v>
      </c>
      <c r="C68" s="220">
        <f>C51/'General Inputs'!F$12/1000</f>
        <v>0</v>
      </c>
      <c r="D68" s="220">
        <f>D51/'General Inputs'!G$12/1000</f>
        <v>0</v>
      </c>
      <c r="E68" s="220">
        <f>E51/'General Inputs'!H$12/1000</f>
        <v>9.6066678069008979</v>
      </c>
      <c r="F68" s="220">
        <f>F51/'General Inputs'!I$12/1000</f>
        <v>23.050479778877559</v>
      </c>
      <c r="G68" s="220">
        <f>G51/'General Inputs'!J$12/1000</f>
        <v>43.814641941353194</v>
      </c>
      <c r="H68" s="221">
        <f>H51/'General Inputs'!K$12/1000</f>
        <v>24.43301684518859</v>
      </c>
    </row>
    <row r="69" spans="2:15" s="191" customFormat="1">
      <c r="B69" s="191" t="s">
        <v>144</v>
      </c>
      <c r="C69" s="209">
        <f>SUM(C61:C68)*'General Inputs'!F12*1000-C55</f>
        <v>0</v>
      </c>
      <c r="D69" s="209">
        <f>SUM(D61:D68)*'General Inputs'!G12*1000-D55</f>
        <v>0</v>
      </c>
      <c r="E69" s="209">
        <f>SUM(E61:E68)*'General Inputs'!H12*1000-E55</f>
        <v>0</v>
      </c>
      <c r="F69" s="209">
        <f>SUM(F61:F68)*'General Inputs'!I12*1000-F55</f>
        <v>0</v>
      </c>
      <c r="G69" s="209">
        <f>SUM(G61:G68)*'General Inputs'!J12*1000-G55</f>
        <v>0</v>
      </c>
      <c r="H69" s="209">
        <f>SUM(H61:H68)*'General Inputs'!K12*1000-H55</f>
        <v>0</v>
      </c>
      <c r="J69" s="88"/>
      <c r="K69" s="88"/>
      <c r="L69" s="88"/>
      <c r="M69" s="88"/>
      <c r="N69" s="88"/>
      <c r="O69" s="88"/>
    </row>
    <row r="72" spans="2:15">
      <c r="B72" s="96" t="s">
        <v>42</v>
      </c>
      <c r="C72" s="83">
        <v>2010</v>
      </c>
      <c r="D72" s="83">
        <v>2011</v>
      </c>
      <c r="E72" s="83">
        <v>2012</v>
      </c>
      <c r="F72" s="83">
        <v>2013</v>
      </c>
      <c r="G72" s="83">
        <v>2014</v>
      </c>
      <c r="H72" s="85">
        <v>2015</v>
      </c>
    </row>
    <row r="73" spans="2:15">
      <c r="B73" s="97" t="s">
        <v>44</v>
      </c>
      <c r="C73" s="86" t="s">
        <v>43</v>
      </c>
      <c r="D73" s="86" t="s">
        <v>43</v>
      </c>
      <c r="E73" s="86" t="s">
        <v>43</v>
      </c>
      <c r="F73" s="86" t="s">
        <v>43</v>
      </c>
      <c r="G73" s="86" t="s">
        <v>43</v>
      </c>
      <c r="H73" s="87" t="s">
        <v>43</v>
      </c>
    </row>
    <row r="74" spans="2:15">
      <c r="B74" s="102" t="s">
        <v>16</v>
      </c>
      <c r="C74" s="218">
        <f>'General Inputs'!F54</f>
        <v>0</v>
      </c>
      <c r="D74" s="218">
        <f>'General Inputs'!G54</f>
        <v>0</v>
      </c>
      <c r="E74" s="218">
        <f>'General Inputs'!H54</f>
        <v>0</v>
      </c>
      <c r="F74" s="218">
        <f>'General Inputs'!I54</f>
        <v>0</v>
      </c>
      <c r="G74" s="218">
        <f>'General Inputs'!J54</f>
        <v>0</v>
      </c>
      <c r="H74" s="219">
        <f>'General Inputs'!K54</f>
        <v>0</v>
      </c>
    </row>
    <row r="75" spans="2:15">
      <c r="B75" s="102" t="s">
        <v>17</v>
      </c>
      <c r="C75" s="218">
        <f>'General Inputs'!F55</f>
        <v>0</v>
      </c>
      <c r="D75" s="218">
        <f>'General Inputs'!G55</f>
        <v>0</v>
      </c>
      <c r="E75" s="218">
        <f>'General Inputs'!H55</f>
        <v>0</v>
      </c>
      <c r="F75" s="218">
        <f>'General Inputs'!I55</f>
        <v>0</v>
      </c>
      <c r="G75" s="218">
        <f>'General Inputs'!J55</f>
        <v>0</v>
      </c>
      <c r="H75" s="219">
        <f>'General Inputs'!K55</f>
        <v>0</v>
      </c>
    </row>
    <row r="76" spans="2:15">
      <c r="B76" s="102" t="s">
        <v>18</v>
      </c>
      <c r="C76" s="218">
        <f>'General Inputs'!F56</f>
        <v>0</v>
      </c>
      <c r="D76" s="218">
        <f>'General Inputs'!G56</f>
        <v>0</v>
      </c>
      <c r="E76" s="218">
        <f>'General Inputs'!H56</f>
        <v>0</v>
      </c>
      <c r="F76" s="218">
        <f>'General Inputs'!I56</f>
        <v>0</v>
      </c>
      <c r="G76" s="218">
        <f>'General Inputs'!J56</f>
        <v>0</v>
      </c>
      <c r="H76" s="219">
        <f>'General Inputs'!K56</f>
        <v>0</v>
      </c>
    </row>
    <row r="77" spans="2:15">
      <c r="B77" s="102" t="s">
        <v>19</v>
      </c>
      <c r="C77" s="218">
        <f>'General Inputs'!F57</f>
        <v>0</v>
      </c>
      <c r="D77" s="218">
        <f>'General Inputs'!G57</f>
        <v>0</v>
      </c>
      <c r="E77" s="218">
        <f>'General Inputs'!H57</f>
        <v>0</v>
      </c>
      <c r="F77" s="218">
        <f>'General Inputs'!I57</f>
        <v>0</v>
      </c>
      <c r="G77" s="218">
        <f>'General Inputs'!J57</f>
        <v>0</v>
      </c>
      <c r="H77" s="219">
        <f>'General Inputs'!K57</f>
        <v>0</v>
      </c>
    </row>
    <row r="78" spans="2:15">
      <c r="B78" s="102" t="s">
        <v>20</v>
      </c>
      <c r="C78" s="218">
        <f>'General Inputs'!F58</f>
        <v>0</v>
      </c>
      <c r="D78" s="218">
        <f>'General Inputs'!G58</f>
        <v>0</v>
      </c>
      <c r="E78" s="218">
        <f>'General Inputs'!H58</f>
        <v>0</v>
      </c>
      <c r="F78" s="218">
        <f>'General Inputs'!I58</f>
        <v>0</v>
      </c>
      <c r="G78" s="218">
        <f>'General Inputs'!J58</f>
        <v>0</v>
      </c>
      <c r="H78" s="219">
        <f>'General Inputs'!K58</f>
        <v>0</v>
      </c>
    </row>
    <row r="79" spans="2:15">
      <c r="B79" s="102" t="s">
        <v>21</v>
      </c>
      <c r="C79" s="218">
        <f>'General Inputs'!F59</f>
        <v>0</v>
      </c>
      <c r="D79" s="218">
        <f>'General Inputs'!G59</f>
        <v>0</v>
      </c>
      <c r="E79" s="218">
        <f>'General Inputs'!H59</f>
        <v>0</v>
      </c>
      <c r="F79" s="218">
        <f>'General Inputs'!I59</f>
        <v>0</v>
      </c>
      <c r="G79" s="218">
        <f>'General Inputs'!J59</f>
        <v>0</v>
      </c>
      <c r="H79" s="219">
        <f>'General Inputs'!K59</f>
        <v>0</v>
      </c>
    </row>
    <row r="80" spans="2:15">
      <c r="B80" s="102" t="s">
        <v>22</v>
      </c>
      <c r="C80" s="218">
        <f>'General Inputs'!F60</f>
        <v>4.1133753999999998</v>
      </c>
      <c r="D80" s="218">
        <f>'General Inputs'!G60</f>
        <v>2.7599322599999994</v>
      </c>
      <c r="E80" s="218">
        <f>'General Inputs'!H60</f>
        <v>1.8604543399999998</v>
      </c>
      <c r="F80" s="218">
        <f>'General Inputs'!I60</f>
        <v>1.4472306999999998</v>
      </c>
      <c r="G80" s="218">
        <f>'General Inputs'!J60</f>
        <v>1.4741047100000002</v>
      </c>
      <c r="H80" s="219">
        <f>'General Inputs'!K60</f>
        <v>0</v>
      </c>
    </row>
    <row r="81" spans="2:17">
      <c r="B81" s="105" t="s">
        <v>23</v>
      </c>
      <c r="C81" s="220">
        <f>'General Inputs'!F61</f>
        <v>0</v>
      </c>
      <c r="D81" s="220">
        <f>'General Inputs'!G61</f>
        <v>0</v>
      </c>
      <c r="E81" s="220">
        <f>'General Inputs'!H61</f>
        <v>0</v>
      </c>
      <c r="F81" s="220">
        <f>'General Inputs'!I61</f>
        <v>0</v>
      </c>
      <c r="G81" s="220">
        <f>'General Inputs'!J61</f>
        <v>0</v>
      </c>
      <c r="H81" s="221">
        <f>'General Inputs'!K61</f>
        <v>0</v>
      </c>
    </row>
    <row r="85" spans="2:17">
      <c r="B85" s="96" t="s">
        <v>42</v>
      </c>
      <c r="C85" s="83">
        <v>2010</v>
      </c>
      <c r="D85" s="83">
        <v>2011</v>
      </c>
      <c r="E85" s="83">
        <v>2012</v>
      </c>
      <c r="F85" s="83">
        <v>2013</v>
      </c>
      <c r="G85" s="83">
        <v>2014</v>
      </c>
      <c r="H85" s="85">
        <v>2015</v>
      </c>
    </row>
    <row r="86" spans="2:17">
      <c r="B86" s="97" t="s">
        <v>27</v>
      </c>
      <c r="C86" s="86" t="s">
        <v>43</v>
      </c>
      <c r="D86" s="86" t="s">
        <v>43</v>
      </c>
      <c r="E86" s="86" t="s">
        <v>43</v>
      </c>
      <c r="F86" s="86" t="s">
        <v>43</v>
      </c>
      <c r="G86" s="86" t="s">
        <v>43</v>
      </c>
      <c r="H86" s="87" t="s">
        <v>43</v>
      </c>
    </row>
    <row r="87" spans="2:17">
      <c r="B87" s="102" t="s">
        <v>16</v>
      </c>
      <c r="C87" s="218">
        <f>('Cash Contributions'!D$65+('Gifted Assets'!D$65-'Cash Rebates'!D$65))*'General Inputs'!F49/'General Inputs'!F$12/1000</f>
        <v>5.4557874368735302</v>
      </c>
      <c r="D87" s="218">
        <f>('Cash Contributions'!E$65+('Gifted Assets'!E$65-'Cash Rebates'!E$65))*'General Inputs'!G49/'General Inputs'!G$12/1000</f>
        <v>16.225279780273958</v>
      </c>
      <c r="E87" s="218">
        <f>('Cash Contributions'!F$65+('Gifted Assets'!F$65-'Cash Rebates'!F$65))*'General Inputs'!H49/'General Inputs'!H$12/1000</f>
        <v>5.6086798175352648</v>
      </c>
      <c r="F87" s="218">
        <f>('Cash Contributions'!G$65+('Gifted Assets'!G$65-'Cash Rebates'!G$65))*'General Inputs'!I49/'General Inputs'!I$12/1000</f>
        <v>14.966508382812371</v>
      </c>
      <c r="G87" s="218">
        <f>('Cash Contributions'!H$65+('Gifted Assets'!H$65-'Cash Rebates'!H$65))*'General Inputs'!J49/'General Inputs'!J$12/1000</f>
        <v>2.8533725524509803</v>
      </c>
      <c r="H87" s="219">
        <f>('Cash Contributions'!I$65+('Gifted Assets'!I$65-'Cash Rebates'!I$65))*'General Inputs'!K49/'General Inputs'!K$12/1000</f>
        <v>8.0679912073559148</v>
      </c>
      <c r="Q87" s="225"/>
    </row>
    <row r="88" spans="2:17">
      <c r="B88" s="102" t="s">
        <v>17</v>
      </c>
      <c r="C88" s="218">
        <f>('Cash Contributions'!D$65+('Gifted Assets'!D$65-'Cash Rebates'!D$65))*'General Inputs'!F50/'General Inputs'!F$12/1000</f>
        <v>55.669270923126476</v>
      </c>
      <c r="D88" s="218">
        <f>('Cash Contributions'!E$65+('Gifted Assets'!E$65-'Cash Rebates'!E$65))*'General Inputs'!G50/'General Inputs'!G$12/1000</f>
        <v>41.601168479726049</v>
      </c>
      <c r="E88" s="218">
        <f>('Cash Contributions'!F$65+('Gifted Assets'!F$65-'Cash Rebates'!F$65))*'General Inputs'!H50/'General Inputs'!H$12/1000</f>
        <v>34.224332052464732</v>
      </c>
      <c r="F88" s="218">
        <f>('Cash Contributions'!G$65+('Gifted Assets'!G$65-'Cash Rebates'!G$65))*'General Inputs'!I50/'General Inputs'!I$12/1000</f>
        <v>24.238259867187626</v>
      </c>
      <c r="G88" s="218">
        <f>('Cash Contributions'!H$65+('Gifted Assets'!H$65-'Cash Rebates'!H$65))*'General Inputs'!J50/'General Inputs'!J$12/1000</f>
        <v>32.590318057223833</v>
      </c>
      <c r="H88" s="219">
        <f>('Cash Contributions'!I$65+('Gifted Assets'!I$65-'Cash Rebates'!I$65))*'General Inputs'!K50/'General Inputs'!K$12/1000</f>
        <v>45.353659625361487</v>
      </c>
      <c r="Q88" s="225"/>
    </row>
    <row r="89" spans="2:17">
      <c r="B89" s="102" t="s">
        <v>18</v>
      </c>
      <c r="C89" s="103"/>
      <c r="D89" s="103"/>
      <c r="E89" s="103"/>
      <c r="F89" s="103"/>
      <c r="G89" s="103"/>
      <c r="H89" s="104"/>
    </row>
    <row r="90" spans="2:17">
      <c r="B90" s="102" t="s">
        <v>19</v>
      </c>
      <c r="C90" s="103"/>
      <c r="D90" s="103"/>
      <c r="E90" s="103"/>
      <c r="F90" s="103"/>
      <c r="G90" s="103"/>
      <c r="H90" s="104"/>
    </row>
    <row r="91" spans="2:17">
      <c r="B91" s="102" t="s">
        <v>20</v>
      </c>
      <c r="C91" s="103"/>
      <c r="D91" s="103"/>
      <c r="E91" s="103"/>
      <c r="F91" s="103"/>
      <c r="G91" s="103"/>
      <c r="H91" s="104"/>
    </row>
    <row r="92" spans="2:17">
      <c r="B92" s="102" t="s">
        <v>21</v>
      </c>
      <c r="C92" s="103"/>
      <c r="D92" s="103"/>
      <c r="E92" s="103"/>
      <c r="F92" s="103"/>
      <c r="G92" s="103"/>
      <c r="H92" s="104"/>
    </row>
    <row r="93" spans="2:17">
      <c r="B93" s="102" t="s">
        <v>22</v>
      </c>
      <c r="C93" s="103"/>
      <c r="D93" s="103"/>
      <c r="E93" s="103"/>
      <c r="F93" s="103"/>
      <c r="G93" s="103"/>
      <c r="H93" s="104"/>
    </row>
    <row r="94" spans="2:17">
      <c r="B94" s="105" t="s">
        <v>23</v>
      </c>
      <c r="C94" s="106"/>
      <c r="D94" s="106"/>
      <c r="E94" s="106"/>
      <c r="F94" s="106"/>
      <c r="G94" s="106"/>
      <c r="H94" s="107"/>
    </row>
    <row r="98" spans="2:9">
      <c r="B98" s="96" t="s">
        <v>42</v>
      </c>
      <c r="C98" s="83">
        <v>2010</v>
      </c>
      <c r="D98" s="83">
        <v>2011</v>
      </c>
      <c r="E98" s="83">
        <v>2012</v>
      </c>
      <c r="F98" s="83">
        <v>2013</v>
      </c>
      <c r="G98" s="83">
        <v>2014</v>
      </c>
      <c r="H98" s="85">
        <v>2015</v>
      </c>
    </row>
    <row r="99" spans="2:9">
      <c r="B99" s="97" t="s">
        <v>25</v>
      </c>
      <c r="C99" s="86" t="s">
        <v>43</v>
      </c>
      <c r="D99" s="86" t="s">
        <v>43</v>
      </c>
      <c r="E99" s="86" t="s">
        <v>43</v>
      </c>
      <c r="F99" s="86" t="s">
        <v>43</v>
      </c>
      <c r="G99" s="86" t="s">
        <v>43</v>
      </c>
      <c r="H99" s="87" t="s">
        <v>43</v>
      </c>
    </row>
    <row r="100" spans="2:9">
      <c r="B100" s="102" t="s">
        <v>36</v>
      </c>
      <c r="C100" s="218">
        <f>SUM('Total Gross Capex'!D$68:F$69)/'General Inputs'!F$12/1000</f>
        <v>161.28294222020213</v>
      </c>
      <c r="D100" s="218">
        <f>SUM('Total Gross Capex'!G$68:I$69)/'General Inputs'!G$12/1000</f>
        <v>167.30326348256224</v>
      </c>
      <c r="E100" s="218">
        <f>SUM('Total Gross Capex'!J$68:L$69)/'General Inputs'!H$12/1000</f>
        <v>171.1037983541593</v>
      </c>
      <c r="F100" s="218">
        <f>SUM('Total Gross Capex'!M$68:O$69)/'General Inputs'!I$12/1000</f>
        <v>166.01722505686527</v>
      </c>
      <c r="G100" s="218">
        <f>SUM('Total Gross Capex'!P$68:R$69)/'General Inputs'!J$12/1000</f>
        <v>155.52533254036624</v>
      </c>
      <c r="H100" s="219">
        <f>SUM('Total Gross Capex'!S$68:U$69)/'General Inputs'!K$12/1000</f>
        <v>218.5080471046733</v>
      </c>
    </row>
    <row r="101" spans="2:9">
      <c r="B101" s="102" t="s">
        <v>37</v>
      </c>
      <c r="C101" s="218">
        <f>SUM('Total Gross Capex'!D$70:F$71)*'General Inputs'!F43/'General Inputs'!F$12/1000</f>
        <v>51.687124402697648</v>
      </c>
      <c r="D101" s="218">
        <f>SUM('Total Gross Capex'!G$70:I$71)*'General Inputs'!G43/'General Inputs'!G$12/1000</f>
        <v>29.023239140019101</v>
      </c>
      <c r="E101" s="218">
        <f>SUM('Total Gross Capex'!J$70:L$71)*'General Inputs'!H43/'General Inputs'!H$12/1000</f>
        <v>31.893718117592407</v>
      </c>
      <c r="F101" s="218">
        <f>SUM('Total Gross Capex'!M$70:O$71)*'General Inputs'!I43/'General Inputs'!I$12/1000</f>
        <v>37.354021414285718</v>
      </c>
      <c r="G101" s="218">
        <f>SUM('Total Gross Capex'!P$70:R$71)*'General Inputs'!J43/'General Inputs'!J$12/1000</f>
        <v>42.835329950772781</v>
      </c>
      <c r="H101" s="219">
        <f>SUM('Total Gross Capex'!S$70:U$71)*'General Inputs'!K43/'General Inputs'!K$12/1000</f>
        <v>41.694193672617395</v>
      </c>
    </row>
    <row r="102" spans="2:9">
      <c r="B102" s="102" t="s">
        <v>38</v>
      </c>
      <c r="C102" s="218">
        <f>SUM('Total Gross Capex'!D$70:F$71)*'General Inputs'!F44/'General Inputs'!F$12/1000</f>
        <v>0.73901608149495457</v>
      </c>
      <c r="D102" s="218">
        <f>SUM('Total Gross Capex'!G$70:I$71)*'General Inputs'!G44/'General Inputs'!G$12/1000</f>
        <v>1.4040569935497129</v>
      </c>
      <c r="E102" s="218">
        <f>SUM('Total Gross Capex'!J$70:L$71)*'General Inputs'!H44/'General Inputs'!H$12/1000</f>
        <v>1.9179473493816988</v>
      </c>
      <c r="F102" s="218">
        <f>SUM('Total Gross Capex'!M$70:O$71)*'General Inputs'!I44/'General Inputs'!I$12/1000</f>
        <v>1.4284638300580788</v>
      </c>
      <c r="G102" s="218">
        <f>SUM('Total Gross Capex'!P$70:R$71)*'General Inputs'!J44/'General Inputs'!J$12/1000</f>
        <v>0.59587979258838664</v>
      </c>
      <c r="H102" s="219">
        <f>SUM('Total Gross Capex'!S$70:U$71)*'General Inputs'!K44/'General Inputs'!K$12/1000</f>
        <v>1.0078776425486109</v>
      </c>
    </row>
    <row r="103" spans="2:9">
      <c r="B103" s="102" t="s">
        <v>39</v>
      </c>
      <c r="C103" s="218">
        <f>SUM('Total Gross Capex'!D$70:F$71)*'General Inputs'!F45/'General Inputs'!F$12/1000</f>
        <v>8.5963974003890726</v>
      </c>
      <c r="D103" s="218">
        <f>SUM('Total Gross Capex'!G$70:I$71)*'General Inputs'!G45/'General Inputs'!G$12/1000</f>
        <v>9.0170842517845458</v>
      </c>
      <c r="E103" s="218">
        <f>SUM('Total Gross Capex'!J$70:L$71)*'General Inputs'!H45/'General Inputs'!H$12/1000</f>
        <v>10.251933127785597</v>
      </c>
      <c r="F103" s="218">
        <f>SUM('Total Gross Capex'!M$70:O$71)*'General Inputs'!I45/'General Inputs'!I$12/1000</f>
        <v>16.914230517297412</v>
      </c>
      <c r="G103" s="218">
        <f>SUM('Total Gross Capex'!P$70:R$71)*'General Inputs'!J45/'General Inputs'!J$12/1000</f>
        <v>14.705310038813067</v>
      </c>
      <c r="H103" s="219">
        <f>SUM('Total Gross Capex'!S$70:U$71)*'General Inputs'!K45/'General Inputs'!K$12/1000</f>
        <v>9.0151798833453629</v>
      </c>
    </row>
    <row r="104" spans="2:9">
      <c r="B104" s="102" t="s">
        <v>40</v>
      </c>
      <c r="C104" s="218">
        <f>SUM('Total Gross Capex'!D$72:F$72)/'General Inputs'!F$12/1000</f>
        <v>6.85518495286723</v>
      </c>
      <c r="D104" s="218">
        <f>SUM('Total Gross Capex'!G$72:I$72)/'General Inputs'!G$12/1000</f>
        <v>42.833680801980059</v>
      </c>
      <c r="E104" s="218">
        <f>SUM('Total Gross Capex'!J$72:L$72)/'General Inputs'!H$12/1000</f>
        <v>59.672204716233836</v>
      </c>
      <c r="F104" s="218">
        <f>SUM('Total Gross Capex'!M$72:O$72)/'General Inputs'!I$12/1000</f>
        <v>81.233233151834824</v>
      </c>
      <c r="G104" s="218">
        <f>SUM('Total Gross Capex'!P$72:R$72)/'General Inputs'!J$12/1000</f>
        <v>104.71083863401002</v>
      </c>
      <c r="H104" s="219">
        <f>SUM('Total Gross Capex'!S$72:U$72)/'General Inputs'!K$12/1000</f>
        <v>84.720637048103782</v>
      </c>
    </row>
    <row r="105" spans="2:9">
      <c r="B105" s="102" t="s">
        <v>20</v>
      </c>
      <c r="C105" s="218">
        <f>SUM('Total Gross Capex'!D$73:F$73)/'General Inputs'!F$12/1000</f>
        <v>1.7907566122708543</v>
      </c>
      <c r="D105" s="218">
        <f>SUM('Total Gross Capex'!G$73:I$73)/'General Inputs'!G$12/1000</f>
        <v>4.1934612348178826</v>
      </c>
      <c r="E105" s="218">
        <f>SUM('Total Gross Capex'!J$73:L$73)/'General Inputs'!H$12/1000</f>
        <v>2.6222682690866859</v>
      </c>
      <c r="F105" s="218">
        <f>SUM('Total Gross Capex'!M$73:O$73)/'General Inputs'!I$12/1000</f>
        <v>2.9983694774013929</v>
      </c>
      <c r="G105" s="218">
        <f>SUM('Total Gross Capex'!P$73:R$73)/'General Inputs'!J$12/1000</f>
        <v>3.1023323908814375</v>
      </c>
      <c r="H105" s="219">
        <f>SUM('Total Gross Capex'!S$73:U$73)/'General Inputs'!K$12/1000</f>
        <v>4.1250442171054171</v>
      </c>
    </row>
    <row r="106" spans="2:9">
      <c r="B106" s="102" t="s">
        <v>21</v>
      </c>
      <c r="C106" s="218">
        <f>SUM('Total Gross Capex'!D$74:F$74)/'General Inputs'!F$12/1000</f>
        <v>8.4763024640987368</v>
      </c>
      <c r="D106" s="218">
        <f>SUM('Total Gross Capex'!G$74:I$74)/'General Inputs'!G$12/1000</f>
        <v>17.553046981245281</v>
      </c>
      <c r="E106" s="218">
        <f>SUM('Total Gross Capex'!J$74:L$74)/'General Inputs'!H$12/1000</f>
        <v>13.188083692139074</v>
      </c>
      <c r="F106" s="218">
        <f>SUM('Total Gross Capex'!M$74:O$74)/'General Inputs'!I$12/1000</f>
        <v>13.284476817130864</v>
      </c>
      <c r="G106" s="218">
        <f>SUM('Total Gross Capex'!P$74:R$74)/'General Inputs'!J$12/1000</f>
        <v>19.645750367670271</v>
      </c>
      <c r="H106" s="219">
        <f>SUM('Total Gross Capex'!S$74:U$74)/'General Inputs'!K$12/1000</f>
        <v>36.643475240000001</v>
      </c>
    </row>
    <row r="107" spans="2:9">
      <c r="B107" s="105" t="s">
        <v>22</v>
      </c>
      <c r="C107" s="220">
        <f>SUM('Total Gross Capex'!D$75:F$75)/'General Inputs'!F$12/1000</f>
        <v>14.337940443966721</v>
      </c>
      <c r="D107" s="220">
        <f>SUM('Total Gross Capex'!G$75:I$75)/'General Inputs'!G$12/1000</f>
        <v>15.716416498418718</v>
      </c>
      <c r="E107" s="220">
        <f>SUM('Total Gross Capex'!J$75:L$75)/'General Inputs'!H$12/1000</f>
        <v>8.7903035101745353</v>
      </c>
      <c r="F107" s="220">
        <f>SUM('Total Gross Capex'!M$75:O$75)/'General Inputs'!I$12/1000</f>
        <v>10.943569431905512</v>
      </c>
      <c r="G107" s="220">
        <f>SUM('Total Gross Capex'!P$75:R$75)/'General Inputs'!J$12/1000</f>
        <v>28.84207890170941</v>
      </c>
      <c r="H107" s="221">
        <f>SUM('Total Gross Capex'!S$75:U$75)/'General Inputs'!K$12/1000</f>
        <v>17.181237543230068</v>
      </c>
    </row>
    <row r="108" spans="2:9">
      <c r="I108" s="165"/>
    </row>
    <row r="111" spans="2:9">
      <c r="B111" s="96" t="s">
        <v>24</v>
      </c>
      <c r="C111" s="83">
        <v>2016</v>
      </c>
      <c r="D111" s="83">
        <v>2017</v>
      </c>
      <c r="E111" s="84">
        <v>2018</v>
      </c>
      <c r="F111" s="83">
        <v>2019</v>
      </c>
      <c r="G111" s="85">
        <v>2020</v>
      </c>
    </row>
    <row r="112" spans="2:9">
      <c r="B112" s="97" t="s">
        <v>25</v>
      </c>
      <c r="C112" s="86" t="str">
        <f>"$m "&amp;'General Inputs'!$B$11</f>
        <v>$m 2015</v>
      </c>
      <c r="D112" s="86" t="str">
        <f>"$m "&amp;'General Inputs'!$B$11</f>
        <v>$m 2015</v>
      </c>
      <c r="E112" s="86" t="str">
        <f>"$m "&amp;'General Inputs'!$B$11</f>
        <v>$m 2015</v>
      </c>
      <c r="F112" s="86" t="str">
        <f>"$m "&amp;'General Inputs'!$B$11</f>
        <v>$m 2015</v>
      </c>
      <c r="G112" s="86" t="str">
        <f>"$m "&amp;'General Inputs'!$B$11</f>
        <v>$m 2015</v>
      </c>
    </row>
    <row r="113" spans="2:7">
      <c r="B113" s="93" t="s">
        <v>16</v>
      </c>
      <c r="C113" s="94">
        <f>SUM(I$48:I$50)*'General Inputs'!L49/1000</f>
        <v>53.605279824337948</v>
      </c>
      <c r="D113" s="94">
        <f>SUM(J$48:J$50)*'General Inputs'!M49/1000</f>
        <v>57.540238309200141</v>
      </c>
      <c r="E113" s="94">
        <f>SUM(K$48:K$50)*'General Inputs'!N49/1000</f>
        <v>56.543437088099679</v>
      </c>
      <c r="F113" s="94">
        <f>SUM(L$48:L$50)*'General Inputs'!O49/1000</f>
        <v>55.321328538190883</v>
      </c>
      <c r="G113" s="95">
        <f>SUM(M$48:M$50)*'General Inputs'!P49/1000</f>
        <v>58.578436297173972</v>
      </c>
    </row>
    <row r="114" spans="2:7">
      <c r="B114" s="93" t="s">
        <v>17</v>
      </c>
      <c r="C114" s="94">
        <f>SUM(I$48:I$50)*'General Inputs'!L50/1000</f>
        <v>301.33840664807138</v>
      </c>
      <c r="D114" s="94">
        <f>SUM(J$48:J$50)*'General Inputs'!M50/1000</f>
        <v>323.45850608492424</v>
      </c>
      <c r="E114" s="94">
        <f>SUM(K$48:K$50)*'General Inputs'!N50/1000</f>
        <v>317.8550563371461</v>
      </c>
      <c r="F114" s="94">
        <f>SUM(L$48:L$50)*'General Inputs'!O50/1000</f>
        <v>310.98505688210548</v>
      </c>
      <c r="G114" s="95">
        <f>SUM(M$48:M$50)*'General Inputs'!P50/1000</f>
        <v>329.29466492051773</v>
      </c>
    </row>
    <row r="115" spans="2:7">
      <c r="B115" s="93" t="s">
        <v>18</v>
      </c>
      <c r="C115" s="94"/>
      <c r="D115" s="94"/>
      <c r="E115" s="94"/>
      <c r="F115" s="94"/>
      <c r="G115" s="95"/>
    </row>
    <row r="116" spans="2:7">
      <c r="B116" s="93" t="s">
        <v>19</v>
      </c>
      <c r="C116" s="94"/>
      <c r="D116" s="94"/>
      <c r="E116" s="94"/>
      <c r="F116" s="94"/>
      <c r="G116" s="95"/>
    </row>
    <row r="117" spans="2:7">
      <c r="B117" s="93" t="s">
        <v>20</v>
      </c>
      <c r="C117" s="94">
        <f>I52/1000</f>
        <v>6.2018704598320182</v>
      </c>
      <c r="D117" s="94">
        <f t="shared" ref="D117:G117" si="12">J52/1000</f>
        <v>7.373817882293392</v>
      </c>
      <c r="E117" s="94">
        <f t="shared" si="12"/>
        <v>8.2866467100551464</v>
      </c>
      <c r="F117" s="94">
        <f t="shared" si="12"/>
        <v>8.3878248058746507</v>
      </c>
      <c r="G117" s="95">
        <f t="shared" si="12"/>
        <v>9.0930597103621356</v>
      </c>
    </row>
    <row r="118" spans="2:7">
      <c r="B118" s="93" t="s">
        <v>21</v>
      </c>
      <c r="C118" s="94">
        <f t="shared" ref="C118:G118" si="13">I53/1000</f>
        <v>41.040771659496805</v>
      </c>
      <c r="D118" s="94">
        <f t="shared" si="13"/>
        <v>41.476493909966273</v>
      </c>
      <c r="E118" s="94">
        <f t="shared" si="13"/>
        <v>37.263974779190718</v>
      </c>
      <c r="F118" s="94">
        <f t="shared" si="13"/>
        <v>32.287804129443821</v>
      </c>
      <c r="G118" s="95">
        <f t="shared" si="13"/>
        <v>23.256340984153656</v>
      </c>
    </row>
    <row r="119" spans="2:7">
      <c r="B119" s="93" t="s">
        <v>22</v>
      </c>
      <c r="C119" s="94">
        <f t="shared" ref="C119:G119" si="14">I54/1000</f>
        <v>17.219514363831333</v>
      </c>
      <c r="D119" s="94">
        <f t="shared" si="14"/>
        <v>17.29648529957484</v>
      </c>
      <c r="E119" s="94">
        <f t="shared" si="14"/>
        <v>17.361050936610379</v>
      </c>
      <c r="F119" s="94">
        <f t="shared" si="14"/>
        <v>17.426069409736684</v>
      </c>
      <c r="G119" s="95">
        <f t="shared" si="14"/>
        <v>17.493214310073608</v>
      </c>
    </row>
    <row r="120" spans="2:7">
      <c r="B120" s="98" t="s">
        <v>23</v>
      </c>
      <c r="C120" s="99">
        <f>I51/1000</f>
        <v>42.393791098291643</v>
      </c>
      <c r="D120" s="99">
        <f t="shared" ref="D120:G120" si="15">J51/1000</f>
        <v>28.385826267040709</v>
      </c>
      <c r="E120" s="99">
        <f t="shared" si="15"/>
        <v>28.319225652545239</v>
      </c>
      <c r="F120" s="99">
        <f t="shared" si="15"/>
        <v>28.927454899524623</v>
      </c>
      <c r="G120" s="100">
        <f t="shared" si="15"/>
        <v>28.265636661217492</v>
      </c>
    </row>
    <row r="121" spans="2:7">
      <c r="C121" s="229"/>
      <c r="D121" s="229"/>
      <c r="E121" s="229"/>
      <c r="F121" s="229"/>
      <c r="G121" s="229"/>
    </row>
    <row r="124" spans="2:7">
      <c r="B124" s="96" t="s">
        <v>24</v>
      </c>
      <c r="C124" s="83">
        <v>2016</v>
      </c>
      <c r="D124" s="83">
        <v>2017</v>
      </c>
      <c r="E124" s="84">
        <v>2018</v>
      </c>
      <c r="F124" s="83">
        <v>2019</v>
      </c>
      <c r="G124" s="85">
        <v>2020</v>
      </c>
    </row>
    <row r="125" spans="2:7">
      <c r="B125" s="97" t="s">
        <v>27</v>
      </c>
      <c r="C125" s="86" t="str">
        <f>"$m "&amp;'General Inputs'!$B$11</f>
        <v>$m 2015</v>
      </c>
      <c r="D125" s="86" t="str">
        <f>"$m "&amp;'General Inputs'!$B$11</f>
        <v>$m 2015</v>
      </c>
      <c r="E125" s="86" t="str">
        <f>"$m "&amp;'General Inputs'!$B$11</f>
        <v>$m 2015</v>
      </c>
      <c r="F125" s="86" t="str">
        <f>"$m "&amp;'General Inputs'!$B$11</f>
        <v>$m 2015</v>
      </c>
      <c r="G125" s="86" t="str">
        <f>"$m "&amp;'General Inputs'!$B$11</f>
        <v>$m 2015</v>
      </c>
    </row>
    <row r="126" spans="2:7">
      <c r="B126" s="93" t="s">
        <v>16</v>
      </c>
      <c r="C126" s="94">
        <f>('Cash Contributions'!J$65+('Gifted Assets'!J$65-'Cash Rebates'!J$65))*'General Inputs'!L49/1000</f>
        <v>10.490469304660939</v>
      </c>
      <c r="D126" s="94">
        <f>('Cash Contributions'!K$65+('Gifted Assets'!K$65-'Cash Rebates'!K$65))*'General Inputs'!M49/1000</f>
        <v>11.514783643200097</v>
      </c>
      <c r="E126" s="94">
        <f>('Cash Contributions'!L$65+('Gifted Assets'!L$65-'Cash Rebates'!L$65))*'General Inputs'!N49/1000</f>
        <v>8.9513778123920122</v>
      </c>
      <c r="F126" s="94">
        <f>('Cash Contributions'!M$65+('Gifted Assets'!M$65-'Cash Rebates'!M$65))*'General Inputs'!O49/1000</f>
        <v>8.3946751952071246</v>
      </c>
      <c r="G126" s="95">
        <f>('Cash Contributions'!N$65+('Gifted Assets'!N$65-'Cash Rebates'!N$65))*'General Inputs'!P49/1000</f>
        <v>8.3732971952048008</v>
      </c>
    </row>
    <row r="127" spans="2:7">
      <c r="B127" s="93" t="s">
        <v>17</v>
      </c>
      <c r="C127" s="94">
        <f>('Cash Contributions'!J$65+('Gifted Assets'!J$65-'Cash Rebates'!J$65))*'General Inputs'!L50/1000</f>
        <v>58.971454222719743</v>
      </c>
      <c r="D127" s="94">
        <f>('Cash Contributions'!K$65+('Gifted Assets'!K$65-'Cash Rebates'!K$65))*'General Inputs'!M50/1000</f>
        <v>64.729567074544136</v>
      </c>
      <c r="E127" s="94">
        <f>('Cash Contributions'!L$65+('Gifted Assets'!L$65-'Cash Rebates'!L$65))*'General Inputs'!N50/1000</f>
        <v>50.319556881903125</v>
      </c>
      <c r="F127" s="94">
        <f>('Cash Contributions'!M$65+('Gifted Assets'!M$65-'Cash Rebates'!M$65))*'General Inputs'!O50/1000</f>
        <v>47.190091273496009</v>
      </c>
      <c r="G127" s="95">
        <f>('Cash Contributions'!N$65+('Gifted Assets'!N$65-'Cash Rebates'!N$65))*'General Inputs'!P50/1000</f>
        <v>47.069916311642757</v>
      </c>
    </row>
    <row r="128" spans="2:7">
      <c r="B128" s="93" t="s">
        <v>18</v>
      </c>
      <c r="C128" s="94"/>
      <c r="D128" s="94"/>
      <c r="E128" s="94"/>
      <c r="F128" s="94"/>
      <c r="G128" s="95"/>
    </row>
    <row r="129" spans="2:7">
      <c r="B129" s="93" t="s">
        <v>19</v>
      </c>
      <c r="C129" s="94"/>
      <c r="D129" s="94"/>
      <c r="E129" s="94"/>
      <c r="F129" s="94"/>
      <c r="G129" s="95"/>
    </row>
    <row r="130" spans="2:7">
      <c r="B130" s="93" t="s">
        <v>20</v>
      </c>
      <c r="C130" s="94"/>
      <c r="D130" s="94"/>
      <c r="E130" s="94"/>
      <c r="F130" s="94"/>
      <c r="G130" s="95"/>
    </row>
    <row r="131" spans="2:7">
      <c r="B131" s="93" t="s">
        <v>21</v>
      </c>
      <c r="C131" s="94"/>
      <c r="D131" s="94"/>
      <c r="E131" s="94"/>
      <c r="F131" s="94"/>
      <c r="G131" s="95"/>
    </row>
    <row r="132" spans="2:7">
      <c r="B132" s="93" t="s">
        <v>22</v>
      </c>
      <c r="C132" s="94"/>
      <c r="D132" s="94"/>
      <c r="E132" s="94"/>
      <c r="F132" s="94"/>
      <c r="G132" s="95"/>
    </row>
    <row r="133" spans="2:7">
      <c r="B133" s="98" t="s">
        <v>23</v>
      </c>
      <c r="C133" s="99"/>
      <c r="D133" s="99"/>
      <c r="E133" s="99"/>
      <c r="F133" s="99"/>
      <c r="G133" s="1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0"/>
  <sheetViews>
    <sheetView showGridLines="0" zoomScale="85" zoomScaleNormal="85" workbookViewId="0">
      <pane xSplit="2" ySplit="2" topLeftCell="C3" activePane="bottomRight" state="frozen"/>
      <selection activeCell="P16" sqref="P16"/>
      <selection pane="topRight" activeCell="P16" sqref="P16"/>
      <selection pane="bottomLeft" activeCell="P16" sqref="P16"/>
      <selection pane="bottomRight" activeCell="D38" sqref="D38"/>
    </sheetView>
  </sheetViews>
  <sheetFormatPr defaultColWidth="9" defaultRowHeight="12.75"/>
  <cols>
    <col min="1" max="1" width="2.375" style="88" customWidth="1"/>
    <col min="2" max="2" width="36.875" style="88" customWidth="1"/>
    <col min="3" max="13" width="11.125" style="88" customWidth="1"/>
    <col min="14" max="14" width="9" style="88"/>
    <col min="15" max="15" width="9.625" style="88" bestFit="1" customWidth="1"/>
    <col min="16" max="16384" width="9" style="88"/>
  </cols>
  <sheetData>
    <row r="1" spans="1:28" s="91" customFormat="1" ht="18">
      <c r="A1" s="1" t="s">
        <v>14</v>
      </c>
      <c r="B1" s="2"/>
      <c r="C1" s="3"/>
      <c r="D1" s="3"/>
      <c r="E1" s="3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28" s="89" customFormat="1" ht="15.75">
      <c r="A2" s="8" t="s">
        <v>168</v>
      </c>
      <c r="B2" s="9"/>
      <c r="C2" s="204" t="str">
        <f>IF(Check!C12=0,"OK","ERROR")</f>
        <v>OK</v>
      </c>
      <c r="D2" s="11"/>
      <c r="E2" s="10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5" spans="1:28">
      <c r="B5" s="96" t="s">
        <v>41</v>
      </c>
      <c r="C5" s="83">
        <v>2006</v>
      </c>
      <c r="D5" s="83">
        <v>2007</v>
      </c>
      <c r="E5" s="83">
        <v>2008</v>
      </c>
      <c r="F5" s="83">
        <v>2009</v>
      </c>
      <c r="G5" s="83">
        <v>2010</v>
      </c>
      <c r="H5" s="83">
        <v>2011</v>
      </c>
      <c r="I5" s="83">
        <v>2012</v>
      </c>
      <c r="J5" s="83">
        <v>2013</v>
      </c>
      <c r="K5" s="83">
        <v>2014</v>
      </c>
      <c r="L5" s="83">
        <v>2015</v>
      </c>
      <c r="M5" s="83">
        <v>2016</v>
      </c>
      <c r="N5" s="83">
        <v>2017</v>
      </c>
      <c r="O5" s="83">
        <v>2018</v>
      </c>
      <c r="P5" s="83">
        <v>2019</v>
      </c>
      <c r="Q5" s="85">
        <v>2020</v>
      </c>
    </row>
    <row r="6" spans="1:28">
      <c r="B6" s="101"/>
      <c r="C6" s="86" t="str">
        <f>"$'000 "&amp;'General Inputs'!$B$11</f>
        <v>$'000 2015</v>
      </c>
      <c r="D6" s="86" t="str">
        <f>"$'000 "&amp;'General Inputs'!$B$11</f>
        <v>$'000 2015</v>
      </c>
      <c r="E6" s="86" t="str">
        <f>"$'000 "&amp;'General Inputs'!$B$11</f>
        <v>$'000 2015</v>
      </c>
      <c r="F6" s="86" t="str">
        <f>"$'000 "&amp;'General Inputs'!$B$11</f>
        <v>$'000 2015</v>
      </c>
      <c r="G6" s="86" t="str">
        <f>"$'000 "&amp;'General Inputs'!$B$11</f>
        <v>$'000 2015</v>
      </c>
      <c r="H6" s="86" t="str">
        <f>"$'000 "&amp;'General Inputs'!$B$11</f>
        <v>$'000 2015</v>
      </c>
      <c r="I6" s="86" t="str">
        <f>"$'000 "&amp;'General Inputs'!$B$11</f>
        <v>$'000 2015</v>
      </c>
      <c r="J6" s="86" t="str">
        <f>"$'000 "&amp;'General Inputs'!$B$11</f>
        <v>$'000 2015</v>
      </c>
      <c r="K6" s="86" t="str">
        <f>"$'000 "&amp;'General Inputs'!$B$11</f>
        <v>$'000 2015</v>
      </c>
      <c r="L6" s="86" t="str">
        <f>"$'000 "&amp;'General Inputs'!$B$11</f>
        <v>$'000 2015</v>
      </c>
      <c r="M6" s="86" t="str">
        <f>"$'000 "&amp;'General Inputs'!$B$11</f>
        <v>$'000 2015</v>
      </c>
      <c r="N6" s="86" t="str">
        <f>"$'000 "&amp;'General Inputs'!$B$11</f>
        <v>$'000 2015</v>
      </c>
      <c r="O6" s="86" t="str">
        <f>"$'000 "&amp;'General Inputs'!$B$11</f>
        <v>$'000 2015</v>
      </c>
      <c r="P6" s="86" t="str">
        <f>"$'000 "&amp;'General Inputs'!$B$11</f>
        <v>$'000 2015</v>
      </c>
      <c r="Q6" s="87" t="str">
        <f>"$'000 "&amp;'General Inputs'!$B$11</f>
        <v>$'000 2015</v>
      </c>
    </row>
    <row r="7" spans="1:28">
      <c r="B7" s="246" t="s">
        <v>30</v>
      </c>
      <c r="C7" s="241">
        <v>29389.246278651008</v>
      </c>
      <c r="D7" s="241">
        <v>31506.270053989869</v>
      </c>
      <c r="E7" s="241">
        <v>35073.240334332288</v>
      </c>
      <c r="F7" s="241">
        <v>38451.073923869641</v>
      </c>
      <c r="G7" s="241">
        <f>SUM('Total Gross Capex'!D$69:F$69)</f>
        <v>34285.046585412492</v>
      </c>
      <c r="H7" s="241">
        <f>SUM('Total Gross Capex'!G$69:I$69)</f>
        <v>39504.209036902263</v>
      </c>
      <c r="I7" s="241">
        <f>SUM('Total Gross Capex'!J$69:L$69)</f>
        <v>44106.30588684824</v>
      </c>
      <c r="J7" s="241">
        <f>SUM('Total Gross Capex'!M$69:O$69)</f>
        <v>31021.487952661661</v>
      </c>
      <c r="K7" s="241">
        <f>SUM('Total Gross Capex'!P$69:R$69)</f>
        <v>23560.887377645813</v>
      </c>
      <c r="L7" s="241">
        <f>SUM('Total Gross Capex'!S$69:U$69)</f>
        <v>24988.847065225284</v>
      </c>
      <c r="M7" s="241">
        <f>SUM('Total Gross Capex'!V$69:X$69)</f>
        <v>39204.237283442722</v>
      </c>
      <c r="N7" s="241">
        <f>SUM('Total Gross Capex'!Y$69:AA$69)</f>
        <v>62930.896845703872</v>
      </c>
      <c r="O7" s="241">
        <f>SUM('Total Gross Capex'!AB$69:AD$69)</f>
        <v>62535.627858815889</v>
      </c>
      <c r="P7" s="241">
        <f>SUM('Total Gross Capex'!AE$69:AG$69)</f>
        <v>50578.478932934901</v>
      </c>
      <c r="Q7" s="242">
        <f>SUM('Total Gross Capex'!AH$69:AJ$69)</f>
        <v>53817.123586080234</v>
      </c>
    </row>
    <row r="8" spans="1:28">
      <c r="B8" s="247" t="s">
        <v>31</v>
      </c>
      <c r="C8" s="165">
        <v>120355.31666933431</v>
      </c>
      <c r="D8" s="165">
        <v>167818.55571578277</v>
      </c>
      <c r="E8" s="165">
        <v>150881.36448280638</v>
      </c>
      <c r="F8" s="165">
        <v>136607.45353780477</v>
      </c>
      <c r="G8" s="165">
        <f>SUM('Total Gross Capex'!D$68:F$68)</f>
        <v>151041.6877177697</v>
      </c>
      <c r="H8" s="165">
        <f>SUM('Total Gross Capex'!G$68:I$68)</f>
        <v>147526.5582823313</v>
      </c>
      <c r="I8" s="165">
        <f>SUM('Total Gross Capex'!J$68:L$68)</f>
        <v>140669.20752236221</v>
      </c>
      <c r="J8" s="165">
        <f>SUM('Total Gross Capex'!M$68:O$68)</f>
        <v>144738.76979344129</v>
      </c>
      <c r="K8" s="165">
        <f>SUM('Total Gross Capex'!P$68:R$68)</f>
        <v>137608.7050536155</v>
      </c>
      <c r="L8" s="165">
        <f>SUM('Total Gross Capex'!S$68:U$68)</f>
        <v>193519.20003944798</v>
      </c>
      <c r="M8" s="165">
        <f>SUM('Total Gross Capex'!V$68:X$68)</f>
        <v>183214.97777716565</v>
      </c>
      <c r="N8" s="165">
        <f>SUM('Total Gross Capex'!Y$68:AA$68)</f>
        <v>188411.17391758319</v>
      </c>
      <c r="O8" s="165">
        <f>SUM('Total Gross Capex'!AB$68:AD$68)</f>
        <v>163612.2652929271</v>
      </c>
      <c r="P8" s="165">
        <f>SUM('Total Gross Capex'!AE$68:AG$68)</f>
        <v>160359.15765429832</v>
      </c>
      <c r="Q8" s="166">
        <f>SUM('Total Gross Capex'!AH$68:AJ$68)</f>
        <v>162500.81720590431</v>
      </c>
    </row>
    <row r="9" spans="1:28">
      <c r="B9" s="247" t="s">
        <v>32</v>
      </c>
      <c r="C9" s="165">
        <v>68851.492495474944</v>
      </c>
      <c r="D9" s="165">
        <v>64607.879898362073</v>
      </c>
      <c r="E9" s="165">
        <v>67635.340658226472</v>
      </c>
      <c r="F9" s="165">
        <v>68598.032036198318</v>
      </c>
      <c r="G9" s="165">
        <f>SUM('Total Gross Capex'!D$70:F$72)-G10</f>
        <v>77996.820570310956</v>
      </c>
      <c r="H9" s="165">
        <f>SUM('Total Gross Capex'!G$70:I$72)-H10</f>
        <v>91979.849030319368</v>
      </c>
      <c r="I9" s="165">
        <f>SUM('Total Gross Capex'!J$70:L$72)-I10</f>
        <v>101650.34035967715</v>
      </c>
      <c r="J9" s="165">
        <f>SUM('Total Gross Capex'!M$70:O$72)-J10</f>
        <v>120562.69968511138</v>
      </c>
      <c r="K9" s="165">
        <f>SUM('Total Gross Capex'!P$70:R$72)-K10</f>
        <v>123352.60170721784</v>
      </c>
      <c r="L9" s="165">
        <f>SUM('Total Gross Capex'!S$70:U$72)-L10</f>
        <v>112004.87140142659</v>
      </c>
      <c r="M9" s="165">
        <f>SUM('Total Gross Capex'!V$70:X$72)-M10</f>
        <v>132524.47141180094</v>
      </c>
      <c r="N9" s="165">
        <f>SUM('Total Gross Capex'!Y$70:AA$72)-N10</f>
        <v>129656.67363083726</v>
      </c>
      <c r="O9" s="165">
        <f>SUM('Total Gross Capex'!AB$70:AD$72)-O10</f>
        <v>148250.60027350276</v>
      </c>
      <c r="P9" s="165">
        <f>SUM('Total Gross Capex'!AE$70:AG$72)-P10</f>
        <v>155368.74883306315</v>
      </c>
      <c r="Q9" s="166">
        <f>SUM('Total Gross Capex'!AH$70:AJ$72)-Q10</f>
        <v>171555.16042570712</v>
      </c>
    </row>
    <row r="10" spans="1:28">
      <c r="B10" s="247" t="s">
        <v>23</v>
      </c>
      <c r="C10" s="165">
        <v>0</v>
      </c>
      <c r="D10" s="165">
        <v>0</v>
      </c>
      <c r="E10" s="165">
        <v>0</v>
      </c>
      <c r="F10" s="165">
        <v>0</v>
      </c>
      <c r="G10" s="165">
        <f>SUM('Total Gross Capex'!D$50:F$50)</f>
        <v>0</v>
      </c>
      <c r="H10" s="165">
        <f>SUM('Total Gross Capex'!G$50:I$50)</f>
        <v>0</v>
      </c>
      <c r="I10" s="165">
        <f>SUM('Total Gross Capex'!J$50:L$50)</f>
        <v>10374.269848163764</v>
      </c>
      <c r="J10" s="165">
        <f>SUM('Total Gross Capex'!M$50:O$50)</f>
        <v>24403.240481336536</v>
      </c>
      <c r="K10" s="165">
        <f>SUM('Total Gross Capex'!P$50:R$50)</f>
        <v>45404.744480303372</v>
      </c>
      <c r="L10" s="165">
        <f>SUM('Total Gross Capex'!S$50:U$50)</f>
        <v>24433.016845188591</v>
      </c>
      <c r="M10" s="165">
        <f>SUM('Total Gross Capex'!V$50:X$50)</f>
        <v>42393.791098291644</v>
      </c>
      <c r="N10" s="165">
        <f>SUM('Total Gross Capex'!Y$50:AA$50)</f>
        <v>28385.826267040709</v>
      </c>
      <c r="O10" s="165">
        <f>SUM('Total Gross Capex'!AB$50:AD$50)</f>
        <v>28319.225652545239</v>
      </c>
      <c r="P10" s="165">
        <f>SUM('Total Gross Capex'!AE$50:AG$50)</f>
        <v>28927.454899524622</v>
      </c>
      <c r="Q10" s="166">
        <f>SUM('Total Gross Capex'!AH$50:AJ$50)</f>
        <v>28265.636661217493</v>
      </c>
    </row>
    <row r="11" spans="1:28">
      <c r="B11" s="247" t="s">
        <v>33</v>
      </c>
      <c r="C11" s="165">
        <v>849.10013455234105</v>
      </c>
      <c r="D11" s="165">
        <v>1111.9795441044262</v>
      </c>
      <c r="E11" s="165">
        <v>756.67943282741328</v>
      </c>
      <c r="F11" s="165">
        <v>2536.4922428651644</v>
      </c>
      <c r="G11" s="165">
        <f>SUM('Total Gross Capex'!D73:F73)</f>
        <v>2057.7196218982226</v>
      </c>
      <c r="H11" s="165">
        <f>SUM('Total Gross Capex'!G73:I73)</f>
        <v>4687.9317004667773</v>
      </c>
      <c r="I11" s="165">
        <f>SUM('Total Gross Capex'!J73:L73)</f>
        <v>2831.7954971067761</v>
      </c>
      <c r="J11" s="165">
        <f>SUM('Total Gross Capex'!M73:O73)</f>
        <v>3174.3344221396746</v>
      </c>
      <c r="K11" s="165">
        <f>SUM('Total Gross Capex'!P73:R73)</f>
        <v>3214.9209318995504</v>
      </c>
      <c r="L11" s="165">
        <f>SUM('Total Gross Capex'!S73:U73)</f>
        <v>4125.0442171054174</v>
      </c>
      <c r="M11" s="165">
        <f>SUM('Total Gross Capex'!V73:X73)</f>
        <v>6201.8704598320182</v>
      </c>
      <c r="N11" s="165">
        <f>SUM('Total Gross Capex'!Y73:AA73)</f>
        <v>7373.8178822933924</v>
      </c>
      <c r="O11" s="165">
        <f>SUM('Total Gross Capex'!AB73:AD73)</f>
        <v>8286.6467100551472</v>
      </c>
      <c r="P11" s="165">
        <f>SUM('Total Gross Capex'!AE73:AG73)</f>
        <v>8387.8248058746503</v>
      </c>
      <c r="Q11" s="166">
        <f>SUM('Total Gross Capex'!AH73:AJ73)</f>
        <v>9093.0597103621349</v>
      </c>
    </row>
    <row r="12" spans="1:28">
      <c r="B12" s="247" t="s">
        <v>34</v>
      </c>
      <c r="C12" s="165">
        <v>4369.027707942837</v>
      </c>
      <c r="D12" s="165">
        <v>9527.1956036020892</v>
      </c>
      <c r="E12" s="165">
        <v>4400.6837544149412</v>
      </c>
      <c r="F12" s="165">
        <v>4373.7540266330625</v>
      </c>
      <c r="G12" s="165">
        <f>SUM('Total Gross Capex'!D74:F74)</f>
        <v>9739.9355010071704</v>
      </c>
      <c r="H12" s="165">
        <f>SUM('Total Gross Capex'!G74:I74)</f>
        <v>19622.808170953813</v>
      </c>
      <c r="I12" s="165">
        <f>SUM('Total Gross Capex'!J74:L74)</f>
        <v>14241.851779670895</v>
      </c>
      <c r="J12" s="165">
        <f>SUM('Total Gross Capex'!M74:O74)</f>
        <v>14064.101291906853</v>
      </c>
      <c r="K12" s="165">
        <f>SUM('Total Gross Capex'!P74:R74)</f>
        <v>20358.725668964016</v>
      </c>
      <c r="L12" s="165">
        <f>SUM('Total Gross Capex'!S74:U74)</f>
        <v>36643.47524</v>
      </c>
      <c r="M12" s="165">
        <f>SUM('Total Gross Capex'!V74:X74)</f>
        <v>41040.771659496808</v>
      </c>
      <c r="N12" s="165">
        <f>SUM('Total Gross Capex'!Y74:AA74)</f>
        <v>41476.493909966273</v>
      </c>
      <c r="O12" s="165">
        <f>SUM('Total Gross Capex'!AB74:AD74)</f>
        <v>37263.974779190721</v>
      </c>
      <c r="P12" s="165">
        <f>SUM('Total Gross Capex'!AE74:AG74)</f>
        <v>32287.804129443823</v>
      </c>
      <c r="Q12" s="166">
        <f>SUM('Total Gross Capex'!AH74:AJ74)</f>
        <v>23256.340984153656</v>
      </c>
    </row>
    <row r="13" spans="1:28">
      <c r="B13" s="247" t="s">
        <v>35</v>
      </c>
      <c r="C13" s="165">
        <v>32658.55030887057</v>
      </c>
      <c r="D13" s="165">
        <v>16321.236668343401</v>
      </c>
      <c r="E13" s="165">
        <v>20041.097760977762</v>
      </c>
      <c r="F13" s="165">
        <v>13728.792131188142</v>
      </c>
      <c r="G13" s="165">
        <f>SUM('Total Gross Capex'!D75:F75)</f>
        <v>16475.416696490745</v>
      </c>
      <c r="H13" s="165">
        <f>SUM('Total Gross Capex'!G75:I75)</f>
        <v>17569.612068650949</v>
      </c>
      <c r="I13" s="165">
        <f>SUM('Total Gross Capex'!J75:L75)</f>
        <v>9492.675555649359</v>
      </c>
      <c r="J13" s="165">
        <f>SUM('Total Gross Capex'!M75:O75)</f>
        <v>11585.813359759843</v>
      </c>
      <c r="K13" s="165">
        <f>SUM('Total Gross Capex'!P75:R75)</f>
        <v>29888.803486417797</v>
      </c>
      <c r="L13" s="165">
        <f>SUM('Total Gross Capex'!S75:U75)</f>
        <v>17181.237543230069</v>
      </c>
      <c r="M13" s="165">
        <f>SUM('Total Gross Capex'!V75:X75)</f>
        <v>17219.514363831335</v>
      </c>
      <c r="N13" s="165">
        <f>SUM('Total Gross Capex'!Y75:AA75)</f>
        <v>17296.485299574841</v>
      </c>
      <c r="O13" s="165">
        <f>SUM('Total Gross Capex'!AB75:AD75)</f>
        <v>17361.05093661038</v>
      </c>
      <c r="P13" s="165">
        <f>SUM('Total Gross Capex'!AE75:AG75)</f>
        <v>17426.069409736683</v>
      </c>
      <c r="Q13" s="166">
        <f>SUM('Total Gross Capex'!AH75:AJ75)</f>
        <v>17493.214310073607</v>
      </c>
    </row>
    <row r="14" spans="1:28" s="108" customFormat="1">
      <c r="A14" s="88"/>
      <c r="B14" s="248" t="s">
        <v>45</v>
      </c>
      <c r="C14" s="237">
        <v>256472.73359482599</v>
      </c>
      <c r="D14" s="237">
        <v>290893.11748418468</v>
      </c>
      <c r="E14" s="237">
        <v>278788.40642358526</v>
      </c>
      <c r="F14" s="237">
        <v>264295.59789855912</v>
      </c>
      <c r="G14" s="237">
        <f>SUM(G7:G13)</f>
        <v>291596.62669288926</v>
      </c>
      <c r="H14" s="237">
        <f t="shared" ref="H14:Q14" si="0">SUM(H7:H13)</f>
        <v>320890.96828962449</v>
      </c>
      <c r="I14" s="237">
        <f t="shared" si="0"/>
        <v>323366.44644947839</v>
      </c>
      <c r="J14" s="237">
        <f t="shared" si="0"/>
        <v>349550.44698635727</v>
      </c>
      <c r="K14" s="237">
        <f t="shared" si="0"/>
        <v>383389.38870606397</v>
      </c>
      <c r="L14" s="237">
        <f t="shared" si="0"/>
        <v>412895.6923516239</v>
      </c>
      <c r="M14" s="237">
        <f t="shared" si="0"/>
        <v>461799.63405386108</v>
      </c>
      <c r="N14" s="237">
        <f t="shared" si="0"/>
        <v>475531.36775299953</v>
      </c>
      <c r="O14" s="237">
        <f t="shared" si="0"/>
        <v>465629.3915036472</v>
      </c>
      <c r="P14" s="237">
        <f t="shared" si="0"/>
        <v>453335.53866487613</v>
      </c>
      <c r="Q14" s="239">
        <f t="shared" si="0"/>
        <v>465981.35288349853</v>
      </c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s="108" customFormat="1">
      <c r="A15" s="88"/>
      <c r="B15" s="247" t="s">
        <v>27</v>
      </c>
      <c r="C15" s="240">
        <v>40642.624509662695</v>
      </c>
      <c r="D15" s="240">
        <v>82278.528781182744</v>
      </c>
      <c r="E15" s="240">
        <v>66575.085389571104</v>
      </c>
      <c r="F15" s="240">
        <v>70032.080483766316</v>
      </c>
      <c r="G15" s="240">
        <f>SUM(Output!C87:C88)*1000</f>
        <v>61125.058360000003</v>
      </c>
      <c r="H15" s="240">
        <f>SUM(Output!D87:D88)*1000</f>
        <v>57826.448260000005</v>
      </c>
      <c r="I15" s="240">
        <f>SUM(Output!E87:E88)*1000</f>
        <v>39833.011869999995</v>
      </c>
      <c r="J15" s="240">
        <f>SUM(Output!F87:F88)*1000</f>
        <v>39204.768250000001</v>
      </c>
      <c r="K15" s="240">
        <f>SUM(Output!G87:G88)*1000</f>
        <v>35443.690609674813</v>
      </c>
      <c r="L15" s="240">
        <f>SUM(Output!H87:H88)*1000</f>
        <v>53421.650832717401</v>
      </c>
      <c r="M15" s="240">
        <f>'Cash Contributions'!I65+'Gifted Assets'!I65-'Cash Rebates'!I65</f>
        <v>53421.650832717394</v>
      </c>
      <c r="N15" s="240">
        <f>'Cash Contributions'!J65+'Gifted Assets'!J65-'Cash Rebates'!J65</f>
        <v>69461.923527380684</v>
      </c>
      <c r="O15" s="240">
        <f>'Cash Contributions'!K65+'Gifted Assets'!K65-'Cash Rebates'!K65</f>
        <v>76244.350717744237</v>
      </c>
      <c r="P15" s="240">
        <f>'Cash Contributions'!L65+'Gifted Assets'!L65-'Cash Rebates'!L65</f>
        <v>59270.934694295138</v>
      </c>
      <c r="Q15" s="243">
        <f>'Cash Contributions'!M65+'Gifted Assets'!M65-'Cash Rebates'!M65</f>
        <v>55584.766468703136</v>
      </c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s="108" customFormat="1">
      <c r="A16" s="88"/>
      <c r="B16" s="249" t="s">
        <v>169</v>
      </c>
      <c r="C16" s="207">
        <v>215830.10908516328</v>
      </c>
      <c r="D16" s="207">
        <v>208614.58870300194</v>
      </c>
      <c r="E16" s="207">
        <v>212213.32103401417</v>
      </c>
      <c r="F16" s="207">
        <v>194263.51741479279</v>
      </c>
      <c r="G16" s="207">
        <f>G14-G15</f>
        <v>230471.56833288926</v>
      </c>
      <c r="H16" s="207">
        <f t="shared" ref="H16:Q16" si="1">H14-H15</f>
        <v>263064.52002962446</v>
      </c>
      <c r="I16" s="207">
        <f t="shared" si="1"/>
        <v>283533.4345794784</v>
      </c>
      <c r="J16" s="207">
        <f t="shared" si="1"/>
        <v>310345.67873635725</v>
      </c>
      <c r="K16" s="207">
        <f t="shared" si="1"/>
        <v>347945.69809638918</v>
      </c>
      <c r="L16" s="207">
        <f t="shared" si="1"/>
        <v>359474.04151890648</v>
      </c>
      <c r="M16" s="207">
        <f t="shared" si="1"/>
        <v>408377.98322114372</v>
      </c>
      <c r="N16" s="207">
        <f t="shared" si="1"/>
        <v>406069.44422561885</v>
      </c>
      <c r="O16" s="207">
        <f t="shared" si="1"/>
        <v>389385.04078590299</v>
      </c>
      <c r="P16" s="207">
        <f t="shared" si="1"/>
        <v>394064.60397058097</v>
      </c>
      <c r="Q16" s="208">
        <f t="shared" si="1"/>
        <v>410396.58641479537</v>
      </c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s="191" customFormat="1">
      <c r="A17" s="88"/>
      <c r="B17" s="191" t="s">
        <v>144</v>
      </c>
      <c r="C17" s="244"/>
      <c r="D17" s="244"/>
      <c r="E17" s="244"/>
      <c r="F17" s="244"/>
      <c r="G17" s="209">
        <f>G14-Output!C12</f>
        <v>0</v>
      </c>
      <c r="H17" s="209">
        <f>H14-Output!D12</f>
        <v>0</v>
      </c>
      <c r="I17" s="209">
        <f>I14-Output!E12</f>
        <v>0</v>
      </c>
      <c r="J17" s="209">
        <f>J14-Output!F12</f>
        <v>0</v>
      </c>
      <c r="K17" s="209">
        <f>K14-Output!G12</f>
        <v>0</v>
      </c>
      <c r="L17" s="209">
        <f>L14-Output!H12</f>
        <v>0</v>
      </c>
      <c r="M17" s="209">
        <f>M14-Output!I12</f>
        <v>0</v>
      </c>
      <c r="N17" s="209">
        <f>N14-Output!J12</f>
        <v>0</v>
      </c>
      <c r="O17" s="209">
        <f>O14-Output!K12</f>
        <v>0</v>
      </c>
      <c r="P17" s="209">
        <f>P14-Output!L12</f>
        <v>0</v>
      </c>
      <c r="Q17" s="209">
        <f>Q14-Output!M12</f>
        <v>0</v>
      </c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>
      <c r="B18"/>
      <c r="C18"/>
      <c r="D18"/>
      <c r="E18"/>
      <c r="F18"/>
    </row>
    <row r="19" spans="1:28">
      <c r="B19"/>
      <c r="C19"/>
      <c r="D19"/>
      <c r="E19"/>
      <c r="F19"/>
    </row>
    <row r="20" spans="1:28">
      <c r="B20"/>
      <c r="C20"/>
      <c r="D20"/>
      <c r="E20"/>
      <c r="F20"/>
    </row>
    <row r="21" spans="1:28">
      <c r="B21"/>
      <c r="C21"/>
      <c r="D21"/>
      <c r="E21"/>
      <c r="F21"/>
    </row>
    <row r="22" spans="1:28">
      <c r="B22"/>
      <c r="C22"/>
      <c r="D22"/>
      <c r="E22"/>
      <c r="F22"/>
    </row>
    <row r="23" spans="1:28">
      <c r="B23"/>
      <c r="C23"/>
      <c r="D23"/>
      <c r="E23"/>
      <c r="F23"/>
    </row>
    <row r="24" spans="1:28">
      <c r="B24"/>
      <c r="C24"/>
      <c r="D24"/>
      <c r="E24"/>
      <c r="F24"/>
    </row>
    <row r="25" spans="1:28">
      <c r="B25"/>
      <c r="C25"/>
      <c r="D25"/>
      <c r="E25"/>
      <c r="F25"/>
    </row>
    <row r="26" spans="1:28">
      <c r="B26"/>
      <c r="C26"/>
      <c r="D26"/>
      <c r="E26"/>
      <c r="F26"/>
    </row>
    <row r="27" spans="1:28">
      <c r="B27"/>
      <c r="C27"/>
      <c r="D27"/>
      <c r="E27"/>
      <c r="F27"/>
    </row>
    <row r="28" spans="1:28">
      <c r="B28"/>
      <c r="C28"/>
      <c r="D28"/>
      <c r="E28"/>
      <c r="F28"/>
    </row>
    <row r="29" spans="1:28">
      <c r="B29"/>
      <c r="C29"/>
      <c r="D29"/>
      <c r="E29"/>
      <c r="F29"/>
    </row>
    <row r="30" spans="1:28">
      <c r="B30"/>
      <c r="C30"/>
      <c r="D30"/>
      <c r="E30"/>
      <c r="F30"/>
    </row>
    <row r="31" spans="1:28">
      <c r="B31"/>
      <c r="C31"/>
      <c r="D31"/>
      <c r="E31"/>
      <c r="F31"/>
    </row>
    <row r="32" spans="1:28">
      <c r="B32"/>
      <c r="C32"/>
      <c r="D32"/>
      <c r="E32"/>
      <c r="F32"/>
    </row>
    <row r="33" spans="2:6">
      <c r="B33"/>
      <c r="C33"/>
      <c r="D33"/>
      <c r="E33"/>
      <c r="F33"/>
    </row>
    <row r="34" spans="2:6">
      <c r="B34"/>
      <c r="C34"/>
      <c r="D34"/>
      <c r="E34"/>
      <c r="F34"/>
    </row>
    <row r="35" spans="2:6">
      <c r="B35"/>
      <c r="C35"/>
      <c r="D35"/>
      <c r="E35"/>
      <c r="F35"/>
    </row>
    <row r="36" spans="2:6">
      <c r="B36"/>
      <c r="C36"/>
      <c r="D36"/>
      <c r="E36"/>
      <c r="F36"/>
    </row>
    <row r="37" spans="2:6">
      <c r="B37"/>
      <c r="C37"/>
      <c r="D37"/>
      <c r="E37"/>
      <c r="F37"/>
    </row>
    <row r="38" spans="2:6">
      <c r="B38"/>
      <c r="C38"/>
      <c r="D38"/>
      <c r="E38"/>
      <c r="F38"/>
    </row>
    <row r="39" spans="2:6">
      <c r="B39"/>
      <c r="C39"/>
      <c r="D39"/>
      <c r="E39"/>
      <c r="F39"/>
    </row>
    <row r="40" spans="2:6">
      <c r="B40"/>
      <c r="C40"/>
      <c r="D40"/>
      <c r="E40"/>
      <c r="F4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61"/>
  <sheetViews>
    <sheetView showGridLines="0" zoomScale="85" zoomScaleNormal="85" workbookViewId="0">
      <pane xSplit="1" ySplit="5" topLeftCell="B6" activePane="bottomRight" state="frozen"/>
      <selection activeCell="P16" sqref="P16"/>
      <selection pane="topRight" activeCell="P16" sqref="P16"/>
      <selection pane="bottomLeft" activeCell="P16" sqref="P16"/>
      <selection pane="bottomRight" activeCell="L18" sqref="L18"/>
    </sheetView>
  </sheetViews>
  <sheetFormatPr defaultColWidth="9" defaultRowHeight="12.75"/>
  <cols>
    <col min="1" max="1" width="32.25" style="81" customWidth="1"/>
    <col min="2" max="3" width="11.25" style="82" customWidth="1"/>
    <col min="4" max="16" width="11.25" style="81" customWidth="1"/>
    <col min="17" max="17" width="27.375" style="81" customWidth="1"/>
    <col min="18" max="16384" width="9" style="81"/>
  </cols>
  <sheetData>
    <row r="1" spans="1:21" s="7" customFormat="1" ht="18">
      <c r="A1" s="1" t="s">
        <v>14</v>
      </c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1" s="7" customFormat="1" ht="15.75">
      <c r="A2" s="8" t="s">
        <v>0</v>
      </c>
      <c r="B2" s="9"/>
      <c r="C2" s="9"/>
      <c r="D2" s="10"/>
      <c r="E2" s="11"/>
      <c r="F2" s="10"/>
      <c r="G2" s="12"/>
      <c r="H2" s="12"/>
      <c r="I2" s="12"/>
      <c r="J2" s="12"/>
      <c r="K2" s="12"/>
      <c r="L2" s="12"/>
      <c r="M2" s="12"/>
      <c r="N2" s="12"/>
      <c r="O2" s="12"/>
      <c r="P2" s="12"/>
      <c r="Q2" s="6"/>
    </row>
    <row r="3" spans="1:21" s="6" customFormat="1">
      <c r="A3" s="13"/>
      <c r="B3" s="14"/>
      <c r="C3" s="14"/>
      <c r="D3" s="14"/>
      <c r="E3" s="15"/>
      <c r="F3" s="13"/>
      <c r="G3" s="13"/>
      <c r="H3" s="13"/>
      <c r="I3" s="16"/>
      <c r="J3" s="16"/>
      <c r="K3" s="16"/>
      <c r="L3" s="16"/>
      <c r="M3" s="16"/>
      <c r="N3" s="16"/>
      <c r="O3" s="16"/>
      <c r="P3" s="16"/>
    </row>
    <row r="4" spans="1:21" s="22" customFormat="1">
      <c r="A4" s="17"/>
      <c r="B4" s="18">
        <v>2006</v>
      </c>
      <c r="C4" s="18">
        <v>2007</v>
      </c>
      <c r="D4" s="19">
        <v>2008</v>
      </c>
      <c r="E4" s="19">
        <v>2009</v>
      </c>
      <c r="F4" s="19">
        <v>2010</v>
      </c>
      <c r="G4" s="19">
        <v>2011</v>
      </c>
      <c r="H4" s="19">
        <v>2012</v>
      </c>
      <c r="I4" s="19">
        <v>2013</v>
      </c>
      <c r="J4" s="19">
        <v>2014</v>
      </c>
      <c r="K4" s="19">
        <v>2015</v>
      </c>
      <c r="L4" s="19">
        <v>2016</v>
      </c>
      <c r="M4" s="19">
        <v>2017</v>
      </c>
      <c r="N4" s="19">
        <v>2018</v>
      </c>
      <c r="O4" s="19">
        <v>2019</v>
      </c>
      <c r="P4" s="19">
        <v>2020</v>
      </c>
      <c r="Q4" s="20"/>
      <c r="R4" s="21"/>
      <c r="S4" s="21"/>
      <c r="T4" s="21"/>
      <c r="U4" s="21"/>
    </row>
    <row r="5" spans="1:21" s="22" customFormat="1">
      <c r="A5" s="23"/>
      <c r="B5" s="24" t="s">
        <v>1</v>
      </c>
      <c r="C5" s="24" t="s">
        <v>1</v>
      </c>
      <c r="D5" s="25" t="s">
        <v>1</v>
      </c>
      <c r="E5" s="25" t="s">
        <v>1</v>
      </c>
      <c r="F5" s="25" t="s">
        <v>1</v>
      </c>
      <c r="G5" s="25" t="s">
        <v>1</v>
      </c>
      <c r="H5" s="25" t="s">
        <v>1</v>
      </c>
      <c r="I5" s="25" t="s">
        <v>1</v>
      </c>
      <c r="J5" s="25" t="s">
        <v>1</v>
      </c>
      <c r="K5" s="25" t="s">
        <v>2</v>
      </c>
      <c r="L5" s="25" t="s">
        <v>2</v>
      </c>
      <c r="M5" s="25" t="s">
        <v>2</v>
      </c>
      <c r="N5" s="25" t="s">
        <v>2</v>
      </c>
      <c r="O5" s="25" t="s">
        <v>2</v>
      </c>
      <c r="P5" s="25" t="s">
        <v>2</v>
      </c>
      <c r="Q5" s="20"/>
      <c r="R5" s="21"/>
      <c r="S5" s="21"/>
      <c r="T5" s="21"/>
      <c r="U5" s="21"/>
    </row>
    <row r="6" spans="1:21" s="30" customFormat="1">
      <c r="A6" s="26"/>
      <c r="B6" s="27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29"/>
      <c r="S6" s="29"/>
      <c r="T6" s="29"/>
      <c r="U6" s="29"/>
    </row>
    <row r="7" spans="1:21" s="30" customFormat="1">
      <c r="A7" s="31" t="s">
        <v>3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32"/>
      <c r="Q7" s="29"/>
      <c r="R7" s="29"/>
      <c r="S7" s="29"/>
      <c r="T7" s="29"/>
      <c r="U7" s="29"/>
    </row>
    <row r="8" spans="1:21" s="30" customFormat="1">
      <c r="A8" s="33" t="s">
        <v>4</v>
      </c>
      <c r="B8" s="34">
        <v>149.80000000000001</v>
      </c>
      <c r="C8" s="34">
        <v>155.69999999999999</v>
      </c>
      <c r="D8" s="34">
        <v>158.6</v>
      </c>
      <c r="E8" s="34">
        <v>166.5</v>
      </c>
      <c r="F8" s="34">
        <v>168.6</v>
      </c>
      <c r="G8" s="34">
        <v>173.3</v>
      </c>
      <c r="H8" s="34">
        <v>179.4</v>
      </c>
      <c r="I8" s="35">
        <f>H8*(1+I10)</f>
        <v>182.99519038076153</v>
      </c>
      <c r="J8" s="35">
        <f>I8*(1+J10)</f>
        <v>186.94989979959919</v>
      </c>
      <c r="K8" s="35">
        <f>J8*(1+K10)</f>
        <v>193.73460685542145</v>
      </c>
      <c r="L8" s="35">
        <f>K8*(1+L10)</f>
        <v>198.7717066336624</v>
      </c>
      <c r="M8" s="35">
        <f t="shared" ref="M8:P8" si="0">L8*(1+M10)</f>
        <v>203.93977100613762</v>
      </c>
      <c r="N8" s="35">
        <f t="shared" si="0"/>
        <v>209.24220505229721</v>
      </c>
      <c r="O8" s="35">
        <f t="shared" si="0"/>
        <v>214.68250238365695</v>
      </c>
      <c r="P8" s="36">
        <f t="shared" si="0"/>
        <v>220.26424744563204</v>
      </c>
      <c r="Q8" s="29"/>
      <c r="R8" s="29"/>
      <c r="S8" s="29"/>
      <c r="T8" s="29"/>
      <c r="U8" s="29"/>
    </row>
    <row r="9" spans="1:21" s="30" customFormat="1">
      <c r="A9" s="33"/>
      <c r="B9" s="37"/>
      <c r="C9" s="37"/>
      <c r="D9" s="38"/>
      <c r="E9" s="38"/>
      <c r="F9" s="38"/>
      <c r="G9" s="38"/>
      <c r="H9" s="39">
        <v>99.8</v>
      </c>
      <c r="I9" s="40">
        <v>101.8</v>
      </c>
      <c r="J9" s="40">
        <v>104</v>
      </c>
      <c r="K9" s="41">
        <f>J9*(106.4/J9)*(1+L10)^0.5</f>
        <v>107.77432421500033</v>
      </c>
      <c r="L9" s="35">
        <f>K9*(1+L10)</f>
        <v>110.57645664459035</v>
      </c>
      <c r="M9" s="35">
        <f t="shared" ref="M9:P9" si="1">L9*(1+M10)</f>
        <v>113.4514445173497</v>
      </c>
      <c r="N9" s="35">
        <f t="shared" si="1"/>
        <v>116.4011820748008</v>
      </c>
      <c r="O9" s="35">
        <f t="shared" si="1"/>
        <v>119.42761280874562</v>
      </c>
      <c r="P9" s="36">
        <f t="shared" si="1"/>
        <v>122.53273074177301</v>
      </c>
      <c r="Q9" s="29"/>
      <c r="R9" s="29"/>
      <c r="S9" s="29"/>
      <c r="T9" s="29"/>
      <c r="U9" s="29"/>
    </row>
    <row r="10" spans="1:21" s="30" customFormat="1">
      <c r="A10" s="33" t="s">
        <v>5</v>
      </c>
      <c r="B10" s="42"/>
      <c r="C10" s="43">
        <f t="shared" ref="C10:H10" si="2">C8/B8-1</f>
        <v>3.9385847797062556E-2</v>
      </c>
      <c r="D10" s="43">
        <f t="shared" si="2"/>
        <v>1.862556197816323E-2</v>
      </c>
      <c r="E10" s="43">
        <f t="shared" si="2"/>
        <v>4.9810844892812067E-2</v>
      </c>
      <c r="F10" s="43">
        <f t="shared" si="2"/>
        <v>1.2612612612612484E-2</v>
      </c>
      <c r="G10" s="43">
        <f t="shared" si="2"/>
        <v>2.7876631079478242E-2</v>
      </c>
      <c r="H10" s="43">
        <f t="shared" si="2"/>
        <v>3.5199076745527913E-2</v>
      </c>
      <c r="I10" s="43">
        <f>I9/H9-1</f>
        <v>2.0040080160320661E-2</v>
      </c>
      <c r="J10" s="43">
        <f>J9/I9-1</f>
        <v>2.16110019646365E-2</v>
      </c>
      <c r="K10" s="43">
        <f>K9/J9-1</f>
        <v>3.6291578990387929E-2</v>
      </c>
      <c r="L10" s="44">
        <v>2.5999999999999999E-2</v>
      </c>
      <c r="M10" s="44">
        <v>2.5999999999999999E-2</v>
      </c>
      <c r="N10" s="44">
        <v>2.5999999999999999E-2</v>
      </c>
      <c r="O10" s="44">
        <v>2.5999999999999999E-2</v>
      </c>
      <c r="P10" s="45">
        <v>2.5999999999999999E-2</v>
      </c>
      <c r="Q10" s="29"/>
      <c r="R10" s="29"/>
      <c r="S10" s="29"/>
      <c r="T10" s="29"/>
      <c r="U10" s="29"/>
    </row>
    <row r="11" spans="1:21" s="30" customFormat="1">
      <c r="A11" s="33" t="s">
        <v>6</v>
      </c>
      <c r="B11" s="46">
        <v>2015</v>
      </c>
      <c r="C11" s="43"/>
      <c r="D11" s="43"/>
      <c r="E11" s="43"/>
      <c r="F11" s="43"/>
      <c r="G11" s="43"/>
      <c r="H11" s="47"/>
      <c r="I11" s="47"/>
      <c r="J11" s="47"/>
      <c r="K11" s="47"/>
      <c r="L11" s="47"/>
      <c r="M11" s="47"/>
      <c r="N11" s="47"/>
      <c r="O11" s="47"/>
      <c r="P11" s="48"/>
      <c r="Q11" s="29"/>
      <c r="R11" s="29"/>
      <c r="S11" s="29"/>
      <c r="T11" s="29"/>
      <c r="U11" s="29"/>
    </row>
    <row r="12" spans="1:21" s="30" customFormat="1">
      <c r="A12" s="33" t="str">
        <f>"Conversion from nominal to real $"&amp;B11</f>
        <v>Conversion from nominal to real $2015</v>
      </c>
      <c r="B12" s="49">
        <f t="shared" ref="B12:I12" si="3">$K$8/B$8</f>
        <v>1.2932884302765115</v>
      </c>
      <c r="C12" s="49">
        <f t="shared" si="3"/>
        <v>1.2442813542416278</v>
      </c>
      <c r="D12" s="49">
        <f t="shared" si="3"/>
        <v>1.2215296775247255</v>
      </c>
      <c r="E12" s="49">
        <f t="shared" si="3"/>
        <v>1.1635712123448736</v>
      </c>
      <c r="F12" s="49">
        <f t="shared" si="3"/>
        <v>1.1490783324758094</v>
      </c>
      <c r="G12" s="49">
        <f t="shared" si="3"/>
        <v>1.1179146385194543</v>
      </c>
      <c r="H12" s="49">
        <f t="shared" si="3"/>
        <v>1.0799030482464964</v>
      </c>
      <c r="I12" s="49">
        <f t="shared" si="3"/>
        <v>1.0586868783398855</v>
      </c>
      <c r="J12" s="49">
        <f>$K$8/J$8</f>
        <v>1.0362915789903879</v>
      </c>
      <c r="K12" s="49">
        <f t="shared" ref="K12:P12" si="4">$K$8/K$8</f>
        <v>1</v>
      </c>
      <c r="L12" s="49">
        <f t="shared" si="4"/>
        <v>0.97465886939571145</v>
      </c>
      <c r="M12" s="49">
        <f t="shared" si="4"/>
        <v>0.94995991169172667</v>
      </c>
      <c r="N12" s="49">
        <f t="shared" si="4"/>
        <v>0.92588685350070821</v>
      </c>
      <c r="O12" s="49">
        <f t="shared" si="4"/>
        <v>0.90242383382135294</v>
      </c>
      <c r="P12" s="50">
        <f t="shared" si="4"/>
        <v>0.87955539358806323</v>
      </c>
      <c r="Q12" s="51"/>
      <c r="R12" s="29"/>
      <c r="S12" s="29"/>
      <c r="T12" s="29"/>
      <c r="U12" s="29"/>
    </row>
    <row r="13" spans="1:21" s="30" customFormat="1">
      <c r="A13" s="52"/>
      <c r="B13" s="53"/>
      <c r="C13" s="54"/>
      <c r="D13" s="54"/>
      <c r="E13" s="54"/>
      <c r="F13" s="54"/>
      <c r="G13" s="54"/>
      <c r="H13" s="54"/>
      <c r="I13" s="55"/>
      <c r="J13" s="54"/>
      <c r="K13" s="54"/>
      <c r="L13" s="54"/>
      <c r="M13" s="54"/>
      <c r="N13" s="54"/>
      <c r="O13" s="54"/>
      <c r="P13" s="56"/>
      <c r="Q13" s="29"/>
      <c r="R13" s="29"/>
      <c r="S13" s="29"/>
      <c r="T13" s="29"/>
      <c r="U13" s="29"/>
    </row>
    <row r="14" spans="1:21" s="30" customFormat="1">
      <c r="A14" s="57"/>
      <c r="B14" s="42"/>
      <c r="C14" s="42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29"/>
      <c r="R14" s="29"/>
      <c r="S14" s="29"/>
      <c r="T14" s="29"/>
      <c r="U14" s="29"/>
    </row>
    <row r="15" spans="1:21" s="30" customFormat="1">
      <c r="A15" s="31" t="s">
        <v>138</v>
      </c>
      <c r="B15" s="59"/>
      <c r="C15" s="59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2"/>
      <c r="Q15" s="29"/>
      <c r="R15" s="29"/>
      <c r="S15" s="29"/>
      <c r="T15" s="29"/>
      <c r="U15" s="29"/>
    </row>
    <row r="16" spans="1:21" s="30" customFormat="1">
      <c r="A16" s="63"/>
      <c r="B16" s="64"/>
      <c r="C16" s="64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6"/>
      <c r="Q16" s="29"/>
      <c r="R16" s="29"/>
      <c r="S16" s="29"/>
      <c r="T16" s="29"/>
      <c r="U16" s="29"/>
    </row>
    <row r="17" spans="1:21" s="30" customFormat="1">
      <c r="A17" s="63" t="s">
        <v>7</v>
      </c>
      <c r="B17" s="64"/>
      <c r="C17" s="64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  <c r="Q17" s="29"/>
      <c r="R17" s="29"/>
      <c r="S17" s="29"/>
      <c r="T17" s="29"/>
      <c r="U17" s="29"/>
    </row>
    <row r="18" spans="1:21" s="30" customFormat="1">
      <c r="A18" s="33" t="s">
        <v>8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>
        <f>[18]Output!D7</f>
        <v>1.873364326810889E-2</v>
      </c>
      <c r="M18" s="68">
        <f>[18]Output!E7</f>
        <v>1.6843734056402271E-2</v>
      </c>
      <c r="N18" s="68">
        <f>[18]Output!F7</f>
        <v>1.6843734056402049E-2</v>
      </c>
      <c r="O18" s="68">
        <f>[18]Output!G7</f>
        <v>1.6843734056402049E-2</v>
      </c>
      <c r="P18" s="69">
        <f>[18]Output!H7</f>
        <v>1.6843734056402049E-2</v>
      </c>
      <c r="Q18" s="70" t="s">
        <v>9</v>
      </c>
      <c r="R18" s="29"/>
      <c r="S18" s="29"/>
      <c r="T18" s="29"/>
      <c r="U18" s="29"/>
    </row>
    <row r="19" spans="1:21" s="30" customFormat="1">
      <c r="A19" s="33" t="s">
        <v>10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2">
        <v>0</v>
      </c>
      <c r="M19" s="72">
        <v>0</v>
      </c>
      <c r="N19" s="72">
        <v>0</v>
      </c>
      <c r="O19" s="72">
        <v>0</v>
      </c>
      <c r="P19" s="73">
        <v>0</v>
      </c>
      <c r="Q19" s="71"/>
      <c r="R19" s="29"/>
      <c r="S19" s="29"/>
      <c r="T19" s="29"/>
      <c r="U19" s="29"/>
    </row>
    <row r="20" spans="1:21" s="30" customFormat="1">
      <c r="A20" s="33" t="s">
        <v>11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68">
        <f>[19]Outputs!D5</f>
        <v>9.6491228070174628E-3</v>
      </c>
      <c r="M20" s="68">
        <f>[19]Outputs!E5</f>
        <v>2.1539961013645303E-2</v>
      </c>
      <c r="N20" s="68">
        <f>[19]Outputs!F5</f>
        <v>1.7348927875243669E-2</v>
      </c>
      <c r="O20" s="68">
        <f>[19]Outputs!G5</f>
        <v>1.7153996101364477E-2</v>
      </c>
      <c r="P20" s="69">
        <f>[19]Outputs!H5</f>
        <v>1.7446393762183154E-2</v>
      </c>
      <c r="Q20" s="75" t="s">
        <v>12</v>
      </c>
      <c r="R20" s="29"/>
      <c r="S20" s="29"/>
      <c r="T20" s="29"/>
      <c r="U20" s="29"/>
    </row>
    <row r="21" spans="1:21" s="30" customFormat="1">
      <c r="A21" s="63" t="s">
        <v>13</v>
      </c>
      <c r="B21" s="64"/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6"/>
      <c r="Q21" s="29"/>
      <c r="R21" s="29"/>
      <c r="S21" s="29"/>
      <c r="T21" s="29"/>
      <c r="U21" s="29"/>
    </row>
    <row r="22" spans="1:21" s="30" customFormat="1">
      <c r="A22" s="33" t="s">
        <v>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77">
        <f t="shared" ref="L22:P24" si="5">(1+K22)*(1+L18)-1</f>
        <v>1.873364326810889E-2</v>
      </c>
      <c r="M22" s="77">
        <f t="shared" si="5"/>
        <v>3.5892921829626667E-2</v>
      </c>
      <c r="N22" s="77">
        <f t="shared" si="5"/>
        <v>5.3341226715834189E-2</v>
      </c>
      <c r="O22" s="77">
        <f t="shared" si="5"/>
        <v>7.1083426209280098E-2</v>
      </c>
      <c r="P22" s="78">
        <f t="shared" si="5"/>
        <v>8.9124470592569116E-2</v>
      </c>
      <c r="Q22" s="29"/>
      <c r="R22" s="29"/>
      <c r="S22" s="29"/>
      <c r="T22" s="29"/>
      <c r="U22" s="29"/>
    </row>
    <row r="23" spans="1:21" s="30" customFormat="1">
      <c r="A23" s="33" t="s">
        <v>10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77">
        <f t="shared" si="5"/>
        <v>0</v>
      </c>
      <c r="M23" s="77">
        <f t="shared" si="5"/>
        <v>0</v>
      </c>
      <c r="N23" s="77">
        <f t="shared" si="5"/>
        <v>0</v>
      </c>
      <c r="O23" s="77">
        <f t="shared" si="5"/>
        <v>0</v>
      </c>
      <c r="P23" s="78">
        <f t="shared" si="5"/>
        <v>0</v>
      </c>
      <c r="Q23" s="29"/>
      <c r="R23" s="29"/>
      <c r="S23" s="29"/>
      <c r="T23" s="29"/>
      <c r="U23" s="29"/>
    </row>
    <row r="24" spans="1:21" s="30" customFormat="1">
      <c r="A24" s="33" t="s">
        <v>11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7">
        <f t="shared" si="5"/>
        <v>9.6491228070174628E-3</v>
      </c>
      <c r="M24" s="77">
        <f t="shared" si="5"/>
        <v>3.1396925549741717E-2</v>
      </c>
      <c r="N24" s="77">
        <f t="shared" si="5"/>
        <v>4.9290556421852205E-2</v>
      </c>
      <c r="O24" s="77">
        <f t="shared" si="5"/>
        <v>6.7290082535911289E-2</v>
      </c>
      <c r="P24" s="78">
        <f t="shared" si="5"/>
        <v>8.5910445574305827E-2</v>
      </c>
      <c r="Q24" s="29"/>
      <c r="R24" s="29"/>
      <c r="S24" s="29"/>
      <c r="T24" s="29"/>
      <c r="U24" s="29"/>
    </row>
    <row r="25" spans="1:21" s="30" customFormat="1">
      <c r="A25" s="52"/>
      <c r="B25" s="79"/>
      <c r="C25" s="79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80"/>
      <c r="Q25" s="29"/>
      <c r="R25" s="29"/>
      <c r="S25" s="29"/>
      <c r="T25" s="29"/>
      <c r="U25" s="29"/>
    </row>
    <row r="26" spans="1:21" s="30" customFormat="1">
      <c r="A26" s="57"/>
      <c r="B26" s="42"/>
      <c r="C26" s="42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29"/>
      <c r="R26" s="29"/>
      <c r="S26" s="29"/>
      <c r="T26" s="29"/>
      <c r="U26" s="29"/>
    </row>
    <row r="27" spans="1:21" s="22" customFormat="1">
      <c r="A27" s="31" t="s">
        <v>137</v>
      </c>
      <c r="B27" s="59"/>
      <c r="C27" s="59"/>
      <c r="D27" s="60"/>
      <c r="E27" s="60"/>
      <c r="F27" s="60"/>
      <c r="G27" s="60"/>
      <c r="H27" s="60"/>
      <c r="I27" s="60"/>
      <c r="J27" s="60"/>
      <c r="K27" s="60"/>
      <c r="L27" s="61"/>
      <c r="M27" s="61"/>
      <c r="N27" s="61"/>
      <c r="O27" s="61"/>
      <c r="P27" s="62"/>
    </row>
    <row r="28" spans="1:21" s="65" customFormat="1">
      <c r="A28" s="63"/>
      <c r="B28" s="64"/>
      <c r="C28" s="64"/>
      <c r="P28" s="66"/>
    </row>
    <row r="29" spans="1:21" s="65" customFormat="1">
      <c r="A29" s="63" t="s">
        <v>7</v>
      </c>
      <c r="B29" s="64"/>
      <c r="C29" s="64"/>
      <c r="P29" s="66"/>
    </row>
    <row r="30" spans="1:21" s="65" customFormat="1">
      <c r="A30" s="200" t="s">
        <v>139</v>
      </c>
      <c r="B30" s="201"/>
      <c r="C30" s="201"/>
      <c r="D30" s="201"/>
      <c r="E30" s="201"/>
      <c r="F30" s="201"/>
      <c r="G30" s="201"/>
      <c r="H30" s="201"/>
      <c r="I30" s="201"/>
      <c r="J30" s="201"/>
      <c r="K30" s="68">
        <f>[20]Output!C5</f>
        <v>1.6123862198520206E-2</v>
      </c>
      <c r="L30" s="68">
        <f>[20]Output!D5</f>
        <v>2.0355043828708782E-2</v>
      </c>
      <c r="M30" s="68">
        <f>[20]Output!E5</f>
        <v>2.0098911232993871E-2</v>
      </c>
      <c r="N30" s="68">
        <f>[20]Output!F5</f>
        <v>1.7804983705595065E-2</v>
      </c>
      <c r="O30" s="68">
        <f>[20]Output!G5</f>
        <v>1.9595421333917187E-2</v>
      </c>
      <c r="P30" s="69">
        <f>[20]Output!H5</f>
        <v>1.4705675925513577E-2</v>
      </c>
      <c r="Q30" s="150" t="s">
        <v>134</v>
      </c>
    </row>
    <row r="31" spans="1:21" s="71" customFormat="1">
      <c r="A31" s="33" t="s">
        <v>8</v>
      </c>
      <c r="B31" s="67"/>
      <c r="C31" s="67"/>
      <c r="D31" s="67"/>
      <c r="E31" s="67"/>
      <c r="F31" s="67"/>
      <c r="G31" s="67"/>
      <c r="H31" s="67"/>
      <c r="I31" s="67"/>
      <c r="J31" s="67"/>
      <c r="K31" s="68">
        <f>[18]Output!C7</f>
        <v>2.164431082030327E-2</v>
      </c>
      <c r="L31" s="68">
        <f>[18]Output!D7</f>
        <v>1.873364326810889E-2</v>
      </c>
      <c r="M31" s="68">
        <f>[18]Output!E7</f>
        <v>1.6843734056402271E-2</v>
      </c>
      <c r="N31" s="68">
        <f>[18]Output!F7</f>
        <v>1.6843734056402049E-2</v>
      </c>
      <c r="O31" s="68">
        <f>[18]Output!G7</f>
        <v>1.6843734056402049E-2</v>
      </c>
      <c r="P31" s="69">
        <f>[18]Output!H7</f>
        <v>1.6843734056402049E-2</v>
      </c>
      <c r="Q31" s="70" t="s">
        <v>9</v>
      </c>
    </row>
    <row r="32" spans="1:21" s="71" customFormat="1">
      <c r="A32" s="33" t="s">
        <v>10</v>
      </c>
      <c r="B32" s="67"/>
      <c r="C32" s="67"/>
      <c r="D32" s="67"/>
      <c r="E32" s="67"/>
      <c r="F32" s="67"/>
      <c r="G32" s="67"/>
      <c r="H32" s="67"/>
      <c r="I32" s="67"/>
      <c r="J32" s="67"/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3">
        <v>0</v>
      </c>
    </row>
    <row r="33" spans="1:17" s="76" customFormat="1">
      <c r="A33" s="33" t="s">
        <v>11</v>
      </c>
      <c r="B33" s="74"/>
      <c r="C33" s="74"/>
      <c r="D33" s="74"/>
      <c r="E33" s="74"/>
      <c r="F33" s="74"/>
      <c r="G33" s="74"/>
      <c r="H33" s="74"/>
      <c r="I33" s="74"/>
      <c r="J33" s="74"/>
      <c r="K33" s="68">
        <f>[19]Outputs!C5</f>
        <v>1.2240601503759274E-2</v>
      </c>
      <c r="L33" s="68">
        <f>[19]Outputs!D5</f>
        <v>9.6491228070174628E-3</v>
      </c>
      <c r="M33" s="68">
        <f>[19]Outputs!E5</f>
        <v>2.1539961013645303E-2</v>
      </c>
      <c r="N33" s="68">
        <f>[19]Outputs!F5</f>
        <v>1.7348927875243669E-2</v>
      </c>
      <c r="O33" s="68">
        <f>[19]Outputs!G5</f>
        <v>1.7153996101364477E-2</v>
      </c>
      <c r="P33" s="69">
        <f>[19]Outputs!H5</f>
        <v>1.7446393762183154E-2</v>
      </c>
      <c r="Q33" s="75" t="s">
        <v>12</v>
      </c>
    </row>
    <row r="34" spans="1:17" s="65" customFormat="1">
      <c r="A34" s="63" t="s">
        <v>13</v>
      </c>
      <c r="B34" s="64"/>
      <c r="C34" s="64"/>
      <c r="P34" s="66"/>
    </row>
    <row r="35" spans="1:17" s="65" customFormat="1">
      <c r="A35" s="200" t="s">
        <v>139</v>
      </c>
      <c r="B35" s="201"/>
      <c r="C35" s="201"/>
      <c r="D35" s="201"/>
      <c r="E35" s="201"/>
      <c r="F35" s="201"/>
      <c r="G35" s="201"/>
      <c r="H35" s="201"/>
      <c r="I35" s="201"/>
      <c r="J35" s="201"/>
      <c r="K35" s="77">
        <f t="shared" ref="K35:P35" si="6">(1+J35)*(1+K30)-1</f>
        <v>1.6123862198520245E-2</v>
      </c>
      <c r="L35" s="77">
        <f t="shared" si="6"/>
        <v>3.6807107948968021E-2</v>
      </c>
      <c r="M35" s="77">
        <f t="shared" si="6"/>
        <v>5.7645801977371347E-2</v>
      </c>
      <c r="N35" s="77">
        <f t="shared" si="6"/>
        <v>7.6477168247869542E-2</v>
      </c>
      <c r="O35" s="77">
        <f t="shared" si="6"/>
        <v>9.7571191916028477E-2</v>
      </c>
      <c r="P35" s="78">
        <f t="shared" si="6"/>
        <v>0.1137117181695253</v>
      </c>
    </row>
    <row r="36" spans="1:17" s="71" customFormat="1">
      <c r="A36" s="33" t="s">
        <v>8</v>
      </c>
      <c r="B36" s="67"/>
      <c r="C36" s="67"/>
      <c r="D36" s="67"/>
      <c r="E36" s="67"/>
      <c r="F36" s="67"/>
      <c r="G36" s="67"/>
      <c r="H36" s="67"/>
      <c r="I36" s="67"/>
      <c r="J36" s="67"/>
      <c r="K36" s="77">
        <f t="shared" ref="K36:P38" si="7">(1+J36)*(1+K31)-1</f>
        <v>2.164431082030327E-2</v>
      </c>
      <c r="L36" s="77">
        <f t="shared" si="7"/>
        <v>4.07834308861037E-2</v>
      </c>
      <c r="M36" s="77">
        <f t="shared" si="7"/>
        <v>5.8314110206259206E-2</v>
      </c>
      <c r="N36" s="77">
        <f t="shared" si="7"/>
        <v>7.6140071626711103E-2</v>
      </c>
      <c r="O36" s="77">
        <f t="shared" si="7"/>
        <v>9.4266288800628928E-2</v>
      </c>
      <c r="P36" s="78">
        <f t="shared" si="7"/>
        <v>0.1126978191560728</v>
      </c>
    </row>
    <row r="37" spans="1:17" s="71" customFormat="1">
      <c r="A37" s="33" t="s">
        <v>10</v>
      </c>
      <c r="B37" s="67"/>
      <c r="C37" s="67"/>
      <c r="D37" s="67"/>
      <c r="E37" s="67"/>
      <c r="F37" s="67"/>
      <c r="G37" s="67"/>
      <c r="H37" s="67"/>
      <c r="I37" s="67"/>
      <c r="J37" s="67"/>
      <c r="K37" s="77">
        <f t="shared" si="7"/>
        <v>0</v>
      </c>
      <c r="L37" s="77">
        <f t="shared" si="7"/>
        <v>0</v>
      </c>
      <c r="M37" s="77">
        <f t="shared" si="7"/>
        <v>0</v>
      </c>
      <c r="N37" s="77">
        <f t="shared" si="7"/>
        <v>0</v>
      </c>
      <c r="O37" s="77">
        <f t="shared" si="7"/>
        <v>0</v>
      </c>
      <c r="P37" s="78">
        <f t="shared" si="7"/>
        <v>0</v>
      </c>
    </row>
    <row r="38" spans="1:17" s="76" customFormat="1">
      <c r="A38" s="33" t="s">
        <v>11</v>
      </c>
      <c r="B38" s="74"/>
      <c r="C38" s="74"/>
      <c r="D38" s="74"/>
      <c r="E38" s="74"/>
      <c r="F38" s="74"/>
      <c r="G38" s="74"/>
      <c r="H38" s="74"/>
      <c r="I38" s="74"/>
      <c r="J38" s="74"/>
      <c r="K38" s="77">
        <f t="shared" si="7"/>
        <v>1.2240601503759274E-2</v>
      </c>
      <c r="L38" s="77">
        <f t="shared" si="7"/>
        <v>2.2007835377918283E-2</v>
      </c>
      <c r="M38" s="77">
        <f t="shared" si="7"/>
        <v>4.402184430759859E-2</v>
      </c>
      <c r="N38" s="77">
        <f t="shared" si="7"/>
        <v>6.2134503984669909E-2</v>
      </c>
      <c r="O38" s="77">
        <f t="shared" si="7"/>
        <v>8.0354355125147547E-2</v>
      </c>
      <c r="P38" s="78">
        <f t="shared" si="7"/>
        <v>9.9202642607350233E-2</v>
      </c>
    </row>
    <row r="39" spans="1:17">
      <c r="A39" s="52"/>
      <c r="B39" s="79"/>
      <c r="C39" s="79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80"/>
    </row>
    <row r="41" spans="1:17" s="22" customForma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133"/>
      <c r="M41" s="65"/>
      <c r="N41" s="65"/>
      <c r="O41" s="65"/>
      <c r="P41" s="65"/>
    </row>
    <row r="42" spans="1:17" s="65" customFormat="1" ht="12.75" customHeight="1">
      <c r="A42" s="136" t="s">
        <v>115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8"/>
      <c r="M42" s="137"/>
      <c r="N42" s="137"/>
      <c r="O42" s="137"/>
      <c r="P42" s="139"/>
    </row>
    <row r="43" spans="1:17" s="71" customFormat="1">
      <c r="A43" s="140" t="s">
        <v>37</v>
      </c>
      <c r="B43" s="134">
        <v>0.88881710715654927</v>
      </c>
      <c r="C43" s="134">
        <v>0.91310367665208636</v>
      </c>
      <c r="D43" s="134">
        <v>0.88041315938417686</v>
      </c>
      <c r="E43" s="134">
        <v>0.85931803258391481</v>
      </c>
      <c r="F43" s="134">
        <v>0.84701695790592857</v>
      </c>
      <c r="G43" s="134">
        <v>0.73580162386822856</v>
      </c>
      <c r="H43" s="134">
        <v>0.72381101713706586</v>
      </c>
      <c r="I43" s="134">
        <v>0.67066829531108085</v>
      </c>
      <c r="J43" s="134">
        <v>0.73680588571982086</v>
      </c>
      <c r="K43" s="135">
        <f>AVERAGE($B43:$J43)</f>
        <v>0.80619508396876116</v>
      </c>
      <c r="L43" s="135">
        <f t="shared" ref="L43:P45" si="8">AVERAGE($B43:$J43)</f>
        <v>0.80619508396876116</v>
      </c>
      <c r="M43" s="135">
        <f t="shared" si="8"/>
        <v>0.80619508396876116</v>
      </c>
      <c r="N43" s="135">
        <f t="shared" si="8"/>
        <v>0.80619508396876116</v>
      </c>
      <c r="O43" s="135">
        <f t="shared" si="8"/>
        <v>0.80619508396876116</v>
      </c>
      <c r="P43" s="141">
        <f t="shared" si="8"/>
        <v>0.80619508396876116</v>
      </c>
      <c r="Q43" s="70" t="s">
        <v>116</v>
      </c>
    </row>
    <row r="44" spans="1:17">
      <c r="A44" s="140" t="s">
        <v>38</v>
      </c>
      <c r="B44" s="134">
        <v>1.2163484223686877E-2</v>
      </c>
      <c r="C44" s="134">
        <v>4.2852947474740638E-3</v>
      </c>
      <c r="D44" s="134">
        <v>6.79259507744117E-3</v>
      </c>
      <c r="E44" s="134">
        <v>2.5022631937272607E-2</v>
      </c>
      <c r="F44" s="134">
        <v>1.2110543204426095E-2</v>
      </c>
      <c r="G44" s="134">
        <v>3.5595868912953514E-2</v>
      </c>
      <c r="H44" s="134">
        <v>4.3526797868247473E-2</v>
      </c>
      <c r="I44" s="134">
        <v>2.564718243300575E-2</v>
      </c>
      <c r="J44" s="134">
        <v>1.024966397749689E-2</v>
      </c>
      <c r="K44" s="135">
        <f t="shared" ref="K44:K45" si="9">AVERAGE($B44:$J44)</f>
        <v>1.9488229153556049E-2</v>
      </c>
      <c r="L44" s="135">
        <f t="shared" si="8"/>
        <v>1.9488229153556049E-2</v>
      </c>
      <c r="M44" s="135">
        <f t="shared" si="8"/>
        <v>1.9488229153556049E-2</v>
      </c>
      <c r="N44" s="135">
        <f t="shared" si="8"/>
        <v>1.9488229153556049E-2</v>
      </c>
      <c r="O44" s="135">
        <f t="shared" si="8"/>
        <v>1.9488229153556049E-2</v>
      </c>
      <c r="P44" s="141">
        <f t="shared" si="8"/>
        <v>1.9488229153556049E-2</v>
      </c>
      <c r="Q44" s="70" t="s">
        <v>116</v>
      </c>
    </row>
    <row r="45" spans="1:17">
      <c r="A45" s="142" t="s">
        <v>39</v>
      </c>
      <c r="B45" s="143">
        <v>9.9019408619763799E-2</v>
      </c>
      <c r="C45" s="143">
        <v>8.2611028600439632E-2</v>
      </c>
      <c r="D45" s="143">
        <v>0.11279424553838194</v>
      </c>
      <c r="E45" s="143">
        <v>0.11565933547881253</v>
      </c>
      <c r="F45" s="143">
        <v>0.14087249888964531</v>
      </c>
      <c r="G45" s="143">
        <v>0.22860250721881806</v>
      </c>
      <c r="H45" s="143">
        <v>0.23266218499468666</v>
      </c>
      <c r="I45" s="143">
        <v>0.30368452225591341</v>
      </c>
      <c r="J45" s="143">
        <v>0.25294445030268214</v>
      </c>
      <c r="K45" s="144">
        <f t="shared" si="9"/>
        <v>0.17431668687768259</v>
      </c>
      <c r="L45" s="144">
        <f t="shared" si="8"/>
        <v>0.17431668687768259</v>
      </c>
      <c r="M45" s="144">
        <f t="shared" si="8"/>
        <v>0.17431668687768259</v>
      </c>
      <c r="N45" s="144">
        <f t="shared" si="8"/>
        <v>0.17431668687768259</v>
      </c>
      <c r="O45" s="144">
        <f t="shared" si="8"/>
        <v>0.17431668687768259</v>
      </c>
      <c r="P45" s="145">
        <f t="shared" si="8"/>
        <v>0.17431668687768259</v>
      </c>
      <c r="Q45" s="70" t="s">
        <v>116</v>
      </c>
    </row>
    <row r="48" spans="1:17">
      <c r="A48" s="136" t="s">
        <v>143</v>
      </c>
      <c r="B48" s="212"/>
      <c r="C48" s="213"/>
      <c r="D48" s="213"/>
      <c r="E48" s="213"/>
      <c r="F48" s="213"/>
      <c r="G48" s="213"/>
      <c r="H48" s="213"/>
      <c r="I48" s="213"/>
      <c r="J48" s="213"/>
      <c r="K48" s="214"/>
      <c r="L48" s="214"/>
      <c r="M48" s="214"/>
      <c r="N48" s="214"/>
      <c r="O48" s="214"/>
      <c r="P48" s="215"/>
    </row>
    <row r="49" spans="1:17">
      <c r="A49" s="216" t="s">
        <v>16</v>
      </c>
      <c r="B49" s="134">
        <v>8.5542494031767891E-2</v>
      </c>
      <c r="C49" s="134">
        <v>6.0817190081055975E-2</v>
      </c>
      <c r="D49" s="134">
        <v>0.10157332521743054</v>
      </c>
      <c r="E49" s="134">
        <v>0.1383863078471172</v>
      </c>
      <c r="F49" s="134">
        <v>8.9256150967436554E-2</v>
      </c>
      <c r="G49" s="134">
        <v>0.28058579194284339</v>
      </c>
      <c r="H49" s="134">
        <v>0.1408048137519676</v>
      </c>
      <c r="I49" s="134">
        <v>0.38175224726171858</v>
      </c>
      <c r="J49" s="134">
        <v>8.0504386066165334E-2</v>
      </c>
      <c r="K49" s="233">
        <f>AVERAGE($B49:$J49)</f>
        <v>0.15102474524083367</v>
      </c>
      <c r="L49" s="135">
        <f t="shared" ref="L49:P49" si="10">AVERAGE($B49:$J49)</f>
        <v>0.15102474524083367</v>
      </c>
      <c r="M49" s="135">
        <f t="shared" si="10"/>
        <v>0.15102474524083367</v>
      </c>
      <c r="N49" s="135">
        <f t="shared" si="10"/>
        <v>0.15102474524083367</v>
      </c>
      <c r="O49" s="135">
        <f t="shared" si="10"/>
        <v>0.15102474524083367</v>
      </c>
      <c r="P49" s="141">
        <f t="shared" si="10"/>
        <v>0.15102474524083367</v>
      </c>
      <c r="Q49" s="70" t="s">
        <v>116</v>
      </c>
    </row>
    <row r="50" spans="1:17">
      <c r="A50" s="217" t="s">
        <v>142</v>
      </c>
      <c r="B50" s="144">
        <f>1-B49</f>
        <v>0.91445750596823205</v>
      </c>
      <c r="C50" s="144">
        <f t="shared" ref="C50:P50" si="11">1-C49</f>
        <v>0.93918280991894398</v>
      </c>
      <c r="D50" s="144">
        <f t="shared" si="11"/>
        <v>0.89842667478256943</v>
      </c>
      <c r="E50" s="144">
        <f t="shared" si="11"/>
        <v>0.86161369215288275</v>
      </c>
      <c r="F50" s="144">
        <f t="shared" si="11"/>
        <v>0.91074384903256345</v>
      </c>
      <c r="G50" s="144">
        <f t="shared" si="11"/>
        <v>0.71941420805715661</v>
      </c>
      <c r="H50" s="144">
        <f t="shared" si="11"/>
        <v>0.85919518624803237</v>
      </c>
      <c r="I50" s="144">
        <f t="shared" si="11"/>
        <v>0.61824775273828148</v>
      </c>
      <c r="J50" s="144">
        <f t="shared" si="11"/>
        <v>0.91949561393383461</v>
      </c>
      <c r="K50" s="234">
        <f t="shared" si="11"/>
        <v>0.84897525475916635</v>
      </c>
      <c r="L50" s="144">
        <f t="shared" si="11"/>
        <v>0.84897525475916635</v>
      </c>
      <c r="M50" s="144">
        <f t="shared" si="11"/>
        <v>0.84897525475916635</v>
      </c>
      <c r="N50" s="144">
        <f t="shared" si="11"/>
        <v>0.84897525475916635</v>
      </c>
      <c r="O50" s="144">
        <f t="shared" si="11"/>
        <v>0.84897525475916635</v>
      </c>
      <c r="P50" s="145">
        <f t="shared" si="11"/>
        <v>0.84897525475916635</v>
      </c>
    </row>
    <row r="51" spans="1:17">
      <c r="A51" s="210"/>
      <c r="B51" s="211"/>
      <c r="C51" s="211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</row>
    <row r="53" spans="1:17">
      <c r="A53" s="222" t="s">
        <v>145</v>
      </c>
    </row>
    <row r="54" spans="1:17">
      <c r="A54" s="81" t="s">
        <v>16</v>
      </c>
      <c r="F54" s="223"/>
      <c r="G54" s="223"/>
      <c r="H54" s="223"/>
      <c r="I54" s="223"/>
      <c r="J54" s="223"/>
    </row>
    <row r="55" spans="1:17">
      <c r="A55" s="81" t="s">
        <v>17</v>
      </c>
      <c r="F55" s="223"/>
      <c r="G55" s="223"/>
      <c r="H55" s="223"/>
      <c r="I55" s="223"/>
      <c r="J55" s="223"/>
    </row>
    <row r="56" spans="1:17">
      <c r="A56" s="102" t="s">
        <v>18</v>
      </c>
      <c r="F56" s="223"/>
      <c r="G56" s="223"/>
      <c r="H56" s="223"/>
      <c r="I56" s="223"/>
      <c r="J56" s="223"/>
    </row>
    <row r="57" spans="1:17">
      <c r="A57" s="102" t="s">
        <v>19</v>
      </c>
      <c r="F57" s="223"/>
      <c r="G57" s="223"/>
      <c r="H57" s="223"/>
      <c r="I57" s="223"/>
      <c r="J57" s="223"/>
    </row>
    <row r="58" spans="1:17">
      <c r="A58" s="81" t="s">
        <v>20</v>
      </c>
      <c r="F58" s="223"/>
      <c r="G58" s="223"/>
      <c r="H58" s="223"/>
      <c r="I58" s="223"/>
      <c r="J58" s="223"/>
    </row>
    <row r="59" spans="1:17">
      <c r="A59" s="81" t="s">
        <v>21</v>
      </c>
      <c r="F59" s="223"/>
      <c r="G59" s="223"/>
      <c r="H59" s="223"/>
      <c r="I59" s="223"/>
      <c r="J59" s="223"/>
    </row>
    <row r="60" spans="1:17">
      <c r="A60" s="81" t="s">
        <v>22</v>
      </c>
      <c r="F60" s="224">
        <v>4.1133753999999998</v>
      </c>
      <c r="G60" s="224">
        <v>2.7599322599999994</v>
      </c>
      <c r="H60" s="224">
        <v>1.8604543399999998</v>
      </c>
      <c r="I60" s="224">
        <v>1.4472306999999998</v>
      </c>
      <c r="J60" s="224">
        <v>1.4741047100000002</v>
      </c>
    </row>
    <row r="61" spans="1:17">
      <c r="A61" s="81" t="s">
        <v>23</v>
      </c>
      <c r="F61" s="223"/>
      <c r="G61" s="223"/>
      <c r="H61" s="223"/>
      <c r="I61" s="223"/>
      <c r="J61" s="223"/>
    </row>
  </sheetData>
  <pageMargins left="0.75" right="0.75" top="1" bottom="1" header="0.5" footer="0.5"/>
  <pageSetup paperSize="9" scale="3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68"/>
  <sheetViews>
    <sheetView zoomScale="85" zoomScaleNormal="85" workbookViewId="0">
      <pane xSplit="3" ySplit="6" topLeftCell="O7" activePane="bottomRight" state="frozen"/>
      <selection activeCell="P16" sqref="P16"/>
      <selection pane="topRight" activeCell="P16" sqref="P16"/>
      <selection pane="bottomLeft" activeCell="P16" sqref="P16"/>
      <selection pane="bottomRight" activeCell="A3" sqref="A3"/>
    </sheetView>
  </sheetViews>
  <sheetFormatPr defaultRowHeight="12.75"/>
  <cols>
    <col min="2" max="2" width="35.25" customWidth="1"/>
    <col min="3" max="3" width="33.25" customWidth="1"/>
    <col min="4" max="18" width="7.75" style="150" customWidth="1"/>
  </cols>
  <sheetData>
    <row r="1" spans="1:22" ht="18">
      <c r="A1" s="1" t="s">
        <v>14</v>
      </c>
      <c r="B1" s="110"/>
      <c r="C1" s="110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</row>
    <row r="2" spans="1:22" ht="15.75">
      <c r="A2" s="112" t="s">
        <v>176</v>
      </c>
      <c r="B2" s="113"/>
      <c r="C2" s="113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</row>
    <row r="3" spans="1:22">
      <c r="A3" s="115" t="s">
        <v>46</v>
      </c>
    </row>
    <row r="5" spans="1:22">
      <c r="A5" s="117" t="s">
        <v>47</v>
      </c>
      <c r="B5" s="118" t="s">
        <v>48</v>
      </c>
      <c r="C5" s="119" t="s">
        <v>112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  <c r="T5" s="192"/>
      <c r="U5" s="193" t="s">
        <v>122</v>
      </c>
      <c r="V5" s="192"/>
    </row>
    <row r="6" spans="1:22">
      <c r="A6" s="123"/>
      <c r="B6" s="124"/>
      <c r="C6" s="125"/>
      <c r="D6" s="126" t="s">
        <v>49</v>
      </c>
      <c r="E6" s="126" t="s">
        <v>50</v>
      </c>
      <c r="F6" s="127" t="s">
        <v>51</v>
      </c>
      <c r="G6" s="126" t="s">
        <v>49</v>
      </c>
      <c r="H6" s="126" t="s">
        <v>50</v>
      </c>
      <c r="I6" s="127" t="s">
        <v>51</v>
      </c>
      <c r="J6" s="126" t="s">
        <v>49</v>
      </c>
      <c r="K6" s="126" t="s">
        <v>50</v>
      </c>
      <c r="L6" s="127" t="s">
        <v>51</v>
      </c>
      <c r="M6" s="126" t="s">
        <v>49</v>
      </c>
      <c r="N6" s="126" t="s">
        <v>50</v>
      </c>
      <c r="O6" s="127" t="s">
        <v>51</v>
      </c>
      <c r="P6" s="126" t="s">
        <v>49</v>
      </c>
      <c r="Q6" s="126" t="s">
        <v>50</v>
      </c>
      <c r="R6" s="127" t="s">
        <v>51</v>
      </c>
      <c r="T6" s="126" t="s">
        <v>49</v>
      </c>
      <c r="U6" s="126" t="s">
        <v>120</v>
      </c>
      <c r="V6" s="126" t="s">
        <v>121</v>
      </c>
    </row>
    <row r="7" spans="1:22">
      <c r="A7" s="175">
        <v>102</v>
      </c>
      <c r="B7" s="176" t="s">
        <v>52</v>
      </c>
      <c r="C7" s="176" t="s">
        <v>53</v>
      </c>
      <c r="D7" s="179">
        <v>7254.2007791114347</v>
      </c>
      <c r="E7" s="179">
        <v>4907.4880422508668</v>
      </c>
      <c r="F7" s="180">
        <v>2286.0864544734336</v>
      </c>
      <c r="G7" s="179">
        <v>7328.5913671621183</v>
      </c>
      <c r="H7" s="179">
        <v>3786.6827995607446</v>
      </c>
      <c r="I7" s="180">
        <v>2406.6863400453149</v>
      </c>
      <c r="J7" s="179">
        <v>7759.3154379908601</v>
      </c>
      <c r="K7" s="179">
        <v>4377.7907486903396</v>
      </c>
      <c r="L7" s="180">
        <v>2784.9678275506276</v>
      </c>
      <c r="M7" s="179">
        <v>8578.3726284935492</v>
      </c>
      <c r="N7" s="179">
        <v>4409.382636748428</v>
      </c>
      <c r="O7" s="180">
        <v>3021.091309752599</v>
      </c>
      <c r="P7" s="179">
        <v>8393.3386620604779</v>
      </c>
      <c r="Q7" s="179">
        <v>4288.199505880455</v>
      </c>
      <c r="R7" s="180">
        <v>2508.3961026994461</v>
      </c>
      <c r="T7" s="194">
        <f>IF(SUM($G7:$R7)=0,0,SUM(G7,J7,M7,P7)/SUM($G7:$R7))</f>
        <v>0.53752690745114662</v>
      </c>
      <c r="U7" s="194">
        <f t="shared" ref="U7:V7" si="0">IF(SUM($G7:$R7)=0,0,SUM(H7,K7,N7,Q7)/SUM($G7:$R7))</f>
        <v>0.28271729943038276</v>
      </c>
      <c r="V7" s="194">
        <f t="shared" si="0"/>
        <v>0.17975579311847084</v>
      </c>
    </row>
    <row r="8" spans="1:22">
      <c r="A8" s="175">
        <v>103</v>
      </c>
      <c r="B8" s="176" t="s">
        <v>54</v>
      </c>
      <c r="C8" s="176" t="s">
        <v>53</v>
      </c>
      <c r="D8" s="179">
        <v>485.19494540424296</v>
      </c>
      <c r="E8" s="179">
        <v>304.23335611298978</v>
      </c>
      <c r="F8" s="180">
        <v>87.272182146290717</v>
      </c>
      <c r="G8" s="179">
        <v>201.929417803707</v>
      </c>
      <c r="H8" s="179">
        <v>101.4847604089442</v>
      </c>
      <c r="I8" s="180">
        <v>72.846655645199775</v>
      </c>
      <c r="J8" s="179">
        <v>3.0881965918373258</v>
      </c>
      <c r="K8" s="179">
        <v>0.47345109441222893</v>
      </c>
      <c r="L8" s="180">
        <v>1.9778229900356734</v>
      </c>
      <c r="M8" s="179">
        <v>8.5414152348337318</v>
      </c>
      <c r="N8" s="179">
        <v>0.32583206054666652</v>
      </c>
      <c r="O8" s="180">
        <v>1.0189825119331231</v>
      </c>
      <c r="P8" s="179">
        <v>6.7650343740788994</v>
      </c>
      <c r="Q8" s="179">
        <v>3.4334723482583236</v>
      </c>
      <c r="R8" s="180">
        <v>11.114373674052802</v>
      </c>
      <c r="T8" s="194">
        <f t="shared" ref="T8:T64" si="1">IF(SUM($G8:$R8)=0,0,SUM(G8,J8,M8,P8)/SUM($G8:$R8))</f>
        <v>0.53347306592265364</v>
      </c>
      <c r="U8" s="194">
        <f t="shared" ref="U8:U64" si="2">IF(SUM($G8:$R8)=0,0,SUM(H8,K8,N8,Q8)/SUM($G8:$R8))</f>
        <v>0.25597497754147636</v>
      </c>
      <c r="V8" s="194">
        <f t="shared" ref="V8:V64" si="3">IF(SUM($G8:$R8)=0,0,SUM(I8,L8,O8,R8)/SUM($G8:$R8))</f>
        <v>0.21055195653586997</v>
      </c>
    </row>
    <row r="9" spans="1:22">
      <c r="A9" s="175">
        <v>104</v>
      </c>
      <c r="B9" s="176" t="s">
        <v>55</v>
      </c>
      <c r="C9" s="176" t="s">
        <v>53</v>
      </c>
      <c r="D9" s="179">
        <v>19896.441711755295</v>
      </c>
      <c r="E9" s="179">
        <v>8111.4117985938556</v>
      </c>
      <c r="F9" s="180">
        <v>5094.0647321787519</v>
      </c>
      <c r="G9" s="179">
        <v>21837.271493034645</v>
      </c>
      <c r="H9" s="179">
        <v>6548.1740721474216</v>
      </c>
      <c r="I9" s="180">
        <v>5721.6075874610215</v>
      </c>
      <c r="J9" s="179">
        <v>17784.645262303748</v>
      </c>
      <c r="K9" s="179">
        <v>6794.2745173088906</v>
      </c>
      <c r="L9" s="180">
        <v>5434.1831087875607</v>
      </c>
      <c r="M9" s="179">
        <v>19539.332900592846</v>
      </c>
      <c r="N9" s="179">
        <v>5015.2976603479165</v>
      </c>
      <c r="O9" s="180">
        <v>5101.3825429188291</v>
      </c>
      <c r="P9" s="179">
        <v>15988.341999552351</v>
      </c>
      <c r="Q9" s="179">
        <v>4276.4712426893966</v>
      </c>
      <c r="R9" s="180">
        <v>2912.4912394725047</v>
      </c>
      <c r="T9" s="194">
        <f t="shared" si="1"/>
        <v>0.6425597233255711</v>
      </c>
      <c r="U9" s="194">
        <f t="shared" si="2"/>
        <v>0.1935318104766609</v>
      </c>
      <c r="V9" s="194">
        <f t="shared" si="3"/>
        <v>0.16390846619776792</v>
      </c>
    </row>
    <row r="10" spans="1:22">
      <c r="A10" s="175">
        <v>105</v>
      </c>
      <c r="B10" s="176" t="s">
        <v>56</v>
      </c>
      <c r="C10" s="176" t="s">
        <v>53</v>
      </c>
      <c r="D10" s="179">
        <v>4087.4501780456467</v>
      </c>
      <c r="E10" s="179">
        <v>4255.5373136076196</v>
      </c>
      <c r="F10" s="180">
        <v>1825.6944326255202</v>
      </c>
      <c r="G10" s="179">
        <v>4556.4381851443613</v>
      </c>
      <c r="H10" s="179">
        <v>3935.5854167985585</v>
      </c>
      <c r="I10" s="180">
        <v>2336.7202652101691</v>
      </c>
      <c r="J10" s="179">
        <v>4827.866596766059</v>
      </c>
      <c r="K10" s="179">
        <v>3291.7539690620119</v>
      </c>
      <c r="L10" s="180">
        <v>2023.3572706635648</v>
      </c>
      <c r="M10" s="179">
        <v>4197.830001164757</v>
      </c>
      <c r="N10" s="179">
        <v>3406.9665770136248</v>
      </c>
      <c r="O10" s="180">
        <v>1847.8825207164032</v>
      </c>
      <c r="P10" s="179">
        <v>4665.285188267947</v>
      </c>
      <c r="Q10" s="179">
        <v>2789.1224729227415</v>
      </c>
      <c r="R10" s="180">
        <v>1683.1602016280362</v>
      </c>
      <c r="T10" s="194">
        <f t="shared" si="1"/>
        <v>0.46123639917143888</v>
      </c>
      <c r="U10" s="194">
        <f t="shared" si="2"/>
        <v>0.33930132621410558</v>
      </c>
      <c r="V10" s="194">
        <f t="shared" si="3"/>
        <v>0.19946227461445562</v>
      </c>
    </row>
    <row r="11" spans="1:22">
      <c r="A11" s="175">
        <v>106</v>
      </c>
      <c r="B11" s="176" t="s">
        <v>57</v>
      </c>
      <c r="C11" s="176" t="s">
        <v>53</v>
      </c>
      <c r="D11" s="179">
        <v>6285.0858438235546</v>
      </c>
      <c r="E11" s="179">
        <v>9030.5679802084342</v>
      </c>
      <c r="F11" s="180">
        <v>3127.7650463555283</v>
      </c>
      <c r="G11" s="179">
        <v>4207.3171911520121</v>
      </c>
      <c r="H11" s="179">
        <v>5854.4458184740997</v>
      </c>
      <c r="I11" s="180">
        <v>2172.4605912140214</v>
      </c>
      <c r="J11" s="179">
        <v>3843.1563452092078</v>
      </c>
      <c r="K11" s="179">
        <v>4036.4931183369858</v>
      </c>
      <c r="L11" s="180">
        <v>2380.6727007827267</v>
      </c>
      <c r="M11" s="179">
        <v>4121.4983082660583</v>
      </c>
      <c r="N11" s="179">
        <v>4748.2170168247576</v>
      </c>
      <c r="O11" s="180">
        <v>2592.4989545620933</v>
      </c>
      <c r="P11" s="179">
        <v>3711.570890826918</v>
      </c>
      <c r="Q11" s="179">
        <v>3488.8746707474957</v>
      </c>
      <c r="R11" s="180">
        <v>2328.3776807707632</v>
      </c>
      <c r="T11" s="194">
        <f t="shared" si="1"/>
        <v>0.36525996743710532</v>
      </c>
      <c r="U11" s="194">
        <f t="shared" si="2"/>
        <v>0.4168744961903969</v>
      </c>
      <c r="V11" s="194">
        <f t="shared" si="3"/>
        <v>0.21786553637249809</v>
      </c>
    </row>
    <row r="12" spans="1:22">
      <c r="A12" s="175">
        <v>107</v>
      </c>
      <c r="B12" s="176" t="s">
        <v>58</v>
      </c>
      <c r="C12" s="176" t="s">
        <v>53</v>
      </c>
      <c r="D12" s="179">
        <v>6032.8744281661775</v>
      </c>
      <c r="E12" s="179">
        <v>4656.8272571450916</v>
      </c>
      <c r="F12" s="180">
        <v>2788.6836123699522</v>
      </c>
      <c r="G12" s="179">
        <v>1558.4517464299904</v>
      </c>
      <c r="H12" s="179">
        <v>709.58072000721984</v>
      </c>
      <c r="I12" s="180">
        <v>707.04808255536614</v>
      </c>
      <c r="J12" s="179">
        <v>1496.2061409964501</v>
      </c>
      <c r="K12" s="179">
        <v>939.27009626332631</v>
      </c>
      <c r="L12" s="180">
        <v>601.05226987194374</v>
      </c>
      <c r="M12" s="179">
        <v>1403.4865137045911</v>
      </c>
      <c r="N12" s="179">
        <v>1038.9725606645511</v>
      </c>
      <c r="O12" s="180">
        <v>1598.1991300863665</v>
      </c>
      <c r="P12" s="179">
        <v>1653.6216294125836</v>
      </c>
      <c r="Q12" s="179">
        <v>821.4397537439321</v>
      </c>
      <c r="R12" s="180">
        <v>741.22771178677056</v>
      </c>
      <c r="T12" s="194">
        <f t="shared" si="1"/>
        <v>0.46062027147358547</v>
      </c>
      <c r="U12" s="194">
        <f t="shared" si="2"/>
        <v>0.26447964922862793</v>
      </c>
      <c r="V12" s="194">
        <f t="shared" si="3"/>
        <v>0.27490007929778648</v>
      </c>
    </row>
    <row r="13" spans="1:22">
      <c r="A13" s="175">
        <v>108</v>
      </c>
      <c r="B13" s="176" t="s">
        <v>59</v>
      </c>
      <c r="C13" s="176" t="s">
        <v>53</v>
      </c>
      <c r="D13" s="179">
        <v>1210.2937022600897</v>
      </c>
      <c r="E13" s="179">
        <v>1402.3620550855878</v>
      </c>
      <c r="F13" s="180">
        <v>450.81404074154904</v>
      </c>
      <c r="G13" s="179">
        <v>1173.2751082803597</v>
      </c>
      <c r="H13" s="179">
        <v>453.83793665473178</v>
      </c>
      <c r="I13" s="180">
        <v>454.87833300434374</v>
      </c>
      <c r="J13" s="179">
        <v>1442.8013276587667</v>
      </c>
      <c r="K13" s="179">
        <v>321.03924397577543</v>
      </c>
      <c r="L13" s="180">
        <v>702.02170088539879</v>
      </c>
      <c r="M13" s="179">
        <v>1527.3492800796944</v>
      </c>
      <c r="N13" s="179">
        <v>1299.0971422660598</v>
      </c>
      <c r="O13" s="180">
        <v>525.5510011033316</v>
      </c>
      <c r="P13" s="179">
        <v>1123.4540140566555</v>
      </c>
      <c r="Q13" s="179">
        <v>575.07349197265626</v>
      </c>
      <c r="R13" s="180">
        <v>462.80268538600626</v>
      </c>
      <c r="T13" s="194">
        <f t="shared" si="1"/>
        <v>0.52348522416825594</v>
      </c>
      <c r="U13" s="194">
        <f t="shared" si="2"/>
        <v>0.2632939159936678</v>
      </c>
      <c r="V13" s="194">
        <f t="shared" si="3"/>
        <v>0.21322085983807629</v>
      </c>
    </row>
    <row r="14" spans="1:22">
      <c r="A14" s="175">
        <v>109</v>
      </c>
      <c r="B14" s="176" t="s">
        <v>60</v>
      </c>
      <c r="C14" s="176" t="s">
        <v>53</v>
      </c>
      <c r="D14" s="179">
        <v>561.61728890234781</v>
      </c>
      <c r="E14" s="179">
        <v>-141.03641981085724</v>
      </c>
      <c r="F14" s="180">
        <v>8687.4338828049458</v>
      </c>
      <c r="G14" s="179">
        <v>1351.2989607372847</v>
      </c>
      <c r="H14" s="179">
        <v>45.330698414765124</v>
      </c>
      <c r="I14" s="180">
        <v>9789.4287810733131</v>
      </c>
      <c r="J14" s="179">
        <v>1562.2478429579999</v>
      </c>
      <c r="K14" s="179">
        <v>70.140027251371379</v>
      </c>
      <c r="L14" s="180">
        <v>9463.9118655566599</v>
      </c>
      <c r="M14" s="179">
        <v>1885.2597331024128</v>
      </c>
      <c r="N14" s="179">
        <v>105.32873635229764</v>
      </c>
      <c r="O14" s="180">
        <v>10483.469256077637</v>
      </c>
      <c r="P14" s="179">
        <v>2101.5178638328593</v>
      </c>
      <c r="Q14" s="179">
        <v>61.157062930228989</v>
      </c>
      <c r="R14" s="180">
        <v>10690.181464839641</v>
      </c>
      <c r="T14" s="194">
        <f t="shared" si="1"/>
        <v>0.14493656525867088</v>
      </c>
      <c r="U14" s="194">
        <f t="shared" si="2"/>
        <v>5.9223027651563228E-3</v>
      </c>
      <c r="V14" s="194">
        <f t="shared" si="3"/>
        <v>0.8491411319761728</v>
      </c>
    </row>
    <row r="15" spans="1:22">
      <c r="A15" s="175">
        <v>110</v>
      </c>
      <c r="B15" s="176" t="s">
        <v>61</v>
      </c>
      <c r="C15" s="176" t="s">
        <v>53</v>
      </c>
      <c r="D15" s="179">
        <v>1367.6441205459694</v>
      </c>
      <c r="E15" s="179">
        <v>927.0318461439449</v>
      </c>
      <c r="F15" s="180">
        <v>677.51696937726285</v>
      </c>
      <c r="G15" s="179">
        <v>1355.6089295245674</v>
      </c>
      <c r="H15" s="179">
        <v>538.03251151508653</v>
      </c>
      <c r="I15" s="180">
        <v>497.89364748908378</v>
      </c>
      <c r="J15" s="179">
        <v>1308.6520865683033</v>
      </c>
      <c r="K15" s="179">
        <v>783.43165710518156</v>
      </c>
      <c r="L15" s="180">
        <v>473.09065718218307</v>
      </c>
      <c r="M15" s="179">
        <v>1440.0864021878849</v>
      </c>
      <c r="N15" s="179">
        <v>869.81111891000739</v>
      </c>
      <c r="O15" s="180">
        <v>639.97712910487462</v>
      </c>
      <c r="P15" s="179">
        <v>1366.7131126200466</v>
      </c>
      <c r="Q15" s="179">
        <v>741.72190285901763</v>
      </c>
      <c r="R15" s="180">
        <v>457.11670946220931</v>
      </c>
      <c r="T15" s="194">
        <f t="shared" si="1"/>
        <v>0.52243979658749029</v>
      </c>
      <c r="U15" s="194">
        <f t="shared" si="2"/>
        <v>0.28007631187483301</v>
      </c>
      <c r="V15" s="194">
        <f t="shared" si="3"/>
        <v>0.19748389153767679</v>
      </c>
    </row>
    <row r="16" spans="1:22">
      <c r="A16" s="175">
        <v>111</v>
      </c>
      <c r="B16" s="176" t="s">
        <v>62</v>
      </c>
      <c r="C16" s="176" t="s">
        <v>53</v>
      </c>
      <c r="D16" s="179">
        <v>781.62846760971115</v>
      </c>
      <c r="E16" s="179">
        <v>1674.8417868276536</v>
      </c>
      <c r="F16" s="180">
        <v>290.74224871283911</v>
      </c>
      <c r="G16" s="179">
        <v>2178.8227157564274</v>
      </c>
      <c r="H16" s="179">
        <v>3291.969116288094</v>
      </c>
      <c r="I16" s="180">
        <v>1101.4432743300672</v>
      </c>
      <c r="J16" s="179">
        <v>2590.4929126536695</v>
      </c>
      <c r="K16" s="179">
        <v>3375.7309407975549</v>
      </c>
      <c r="L16" s="180">
        <v>790.92882633368777</v>
      </c>
      <c r="M16" s="179">
        <v>2814.0362921373962</v>
      </c>
      <c r="N16" s="179">
        <v>4158.3415126448526</v>
      </c>
      <c r="O16" s="180">
        <v>1764.1657782586301</v>
      </c>
      <c r="P16" s="179">
        <v>4053.7029977289162</v>
      </c>
      <c r="Q16" s="179">
        <v>3720.4088308373257</v>
      </c>
      <c r="R16" s="180">
        <v>1849.5053843831299</v>
      </c>
      <c r="T16" s="194">
        <f t="shared" si="1"/>
        <v>0.36722059603055968</v>
      </c>
      <c r="U16" s="194">
        <f t="shared" si="2"/>
        <v>0.45902990264625054</v>
      </c>
      <c r="V16" s="194">
        <f t="shared" si="3"/>
        <v>0.17374950132318978</v>
      </c>
    </row>
    <row r="17" spans="1:22">
      <c r="A17" s="175">
        <v>114</v>
      </c>
      <c r="B17" s="176" t="s">
        <v>114</v>
      </c>
      <c r="C17" s="176" t="s">
        <v>53</v>
      </c>
      <c r="D17" s="179">
        <v>811.15119453740056</v>
      </c>
      <c r="E17" s="179">
        <v>539.99630545259004</v>
      </c>
      <c r="F17" s="180">
        <v>377.69941766485266</v>
      </c>
      <c r="G17" s="179">
        <v>74.262849482807979</v>
      </c>
      <c r="H17" s="179">
        <v>1497.5711000844935</v>
      </c>
      <c r="I17" s="180">
        <v>63.664345172959266</v>
      </c>
      <c r="J17" s="179">
        <v>53.225734684820004</v>
      </c>
      <c r="K17" s="179">
        <v>1387.1336640030665</v>
      </c>
      <c r="L17" s="180">
        <v>50.253651153314713</v>
      </c>
      <c r="M17" s="179">
        <v>16.560075623274656</v>
      </c>
      <c r="N17" s="179">
        <v>1291.0536886994362</v>
      </c>
      <c r="O17" s="180">
        <v>0</v>
      </c>
      <c r="P17" s="179">
        <v>31.670963686302056</v>
      </c>
      <c r="Q17" s="179">
        <v>1216.4005437753788</v>
      </c>
      <c r="R17" s="180">
        <v>3.0801560190475974</v>
      </c>
      <c r="T17" s="194">
        <f t="shared" si="1"/>
        <v>3.0910014502123915E-2</v>
      </c>
      <c r="U17" s="194">
        <f t="shared" si="2"/>
        <v>0.94850938946567054</v>
      </c>
      <c r="V17" s="194">
        <f t="shared" si="3"/>
        <v>2.0580596032205439E-2</v>
      </c>
    </row>
    <row r="18" spans="1:22">
      <c r="A18" s="175">
        <v>115</v>
      </c>
      <c r="B18" s="176" t="s">
        <v>113</v>
      </c>
      <c r="C18" s="176" t="s">
        <v>53</v>
      </c>
      <c r="D18" s="179">
        <v>3210.2044883971248</v>
      </c>
      <c r="E18" s="179">
        <v>25.316171189309983</v>
      </c>
      <c r="F18" s="180">
        <v>41.723339219101419</v>
      </c>
      <c r="G18" s="179">
        <v>3566.019887018756</v>
      </c>
      <c r="H18" s="179">
        <v>43.001785840323116</v>
      </c>
      <c r="I18" s="180">
        <v>35.725562591668947</v>
      </c>
      <c r="J18" s="179">
        <v>3467.552325352784</v>
      </c>
      <c r="K18" s="179">
        <v>0.10829267767815765</v>
      </c>
      <c r="L18" s="180">
        <v>36.094141568602161</v>
      </c>
      <c r="M18" s="179">
        <v>3686.4523615774046</v>
      </c>
      <c r="N18" s="179">
        <v>0</v>
      </c>
      <c r="O18" s="180">
        <v>0</v>
      </c>
      <c r="P18" s="179">
        <v>4032.788408405168</v>
      </c>
      <c r="Q18" s="179">
        <v>0.95408746586393733</v>
      </c>
      <c r="R18" s="180">
        <v>-195.83327549541499</v>
      </c>
      <c r="T18" s="194">
        <f t="shared" si="1"/>
        <v>1.0054487936135785</v>
      </c>
      <c r="U18" s="194">
        <f t="shared" si="2"/>
        <v>3.0031060912287183E-3</v>
      </c>
      <c r="V18" s="194">
        <f t="shared" si="3"/>
        <v>-8.4518997048070189E-3</v>
      </c>
    </row>
    <row r="19" spans="1:22">
      <c r="A19" s="175">
        <v>116</v>
      </c>
      <c r="B19" s="176" t="s">
        <v>63</v>
      </c>
      <c r="C19" s="176" t="s">
        <v>53</v>
      </c>
      <c r="D19" s="179">
        <v>2435.4471811382664</v>
      </c>
      <c r="E19" s="179">
        <v>1735.2476040697031</v>
      </c>
      <c r="F19" s="180">
        <v>2412.7540991795795</v>
      </c>
      <c r="G19" s="179">
        <v>6666.5344763967605</v>
      </c>
      <c r="H19" s="179">
        <v>4017.2559230234901</v>
      </c>
      <c r="I19" s="180">
        <v>3135.9548092290365</v>
      </c>
      <c r="J19" s="179">
        <v>7240.7622487686658</v>
      </c>
      <c r="K19" s="179">
        <v>2921.9866394734413</v>
      </c>
      <c r="L19" s="180">
        <v>3928.0047984336343</v>
      </c>
      <c r="M19" s="179">
        <v>8118.7410524178258</v>
      </c>
      <c r="N19" s="179">
        <v>3981.810244578493</v>
      </c>
      <c r="O19" s="180">
        <v>4162.8919297974207</v>
      </c>
      <c r="P19" s="179">
        <v>9045.4013784755807</v>
      </c>
      <c r="Q19" s="179">
        <v>3701.1088558613064</v>
      </c>
      <c r="R19" s="180">
        <v>3980.9911621526426</v>
      </c>
      <c r="T19" s="194">
        <f t="shared" si="1"/>
        <v>0.51019216230178566</v>
      </c>
      <c r="U19" s="194">
        <f t="shared" si="2"/>
        <v>0.24009548572471789</v>
      </c>
      <c r="V19" s="194">
        <f t="shared" si="3"/>
        <v>0.24971235197349656</v>
      </c>
    </row>
    <row r="20" spans="1:22">
      <c r="A20" s="175">
        <v>118</v>
      </c>
      <c r="B20" s="176" t="s">
        <v>64</v>
      </c>
      <c r="C20" s="176" t="s">
        <v>53</v>
      </c>
      <c r="D20" s="179">
        <v>979.79606165190648</v>
      </c>
      <c r="E20" s="179">
        <v>1960.8413233121116</v>
      </c>
      <c r="F20" s="180">
        <v>665.50178702530616</v>
      </c>
      <c r="G20" s="179">
        <v>2345.2876454184066</v>
      </c>
      <c r="H20" s="179">
        <v>781.96520603637066</v>
      </c>
      <c r="I20" s="180">
        <v>2797.5945340092808</v>
      </c>
      <c r="J20" s="179">
        <v>2193.6539832809872</v>
      </c>
      <c r="K20" s="179">
        <v>1059.1935639067551</v>
      </c>
      <c r="L20" s="180">
        <v>820.85510631443822</v>
      </c>
      <c r="M20" s="179">
        <v>686.35647113351604</v>
      </c>
      <c r="N20" s="179">
        <v>171.88946025414214</v>
      </c>
      <c r="O20" s="180">
        <v>107.09879047891941</v>
      </c>
      <c r="P20" s="179">
        <v>1061.3857797252497</v>
      </c>
      <c r="Q20" s="179">
        <v>524.5621546131656</v>
      </c>
      <c r="R20" s="180">
        <v>41.886308577781939</v>
      </c>
      <c r="T20" s="194">
        <f t="shared" si="1"/>
        <v>0.49927090057976825</v>
      </c>
      <c r="U20" s="194">
        <f t="shared" si="2"/>
        <v>0.20152993953847759</v>
      </c>
      <c r="V20" s="194">
        <f t="shared" si="3"/>
        <v>0.299199159881754</v>
      </c>
    </row>
    <row r="21" spans="1:22">
      <c r="A21" s="175">
        <v>121</v>
      </c>
      <c r="B21" s="176" t="s">
        <v>65</v>
      </c>
      <c r="C21" s="176" t="s">
        <v>53</v>
      </c>
      <c r="D21" s="179">
        <v>3.9287225889126267</v>
      </c>
      <c r="E21" s="179">
        <v>1.2042265738364826</v>
      </c>
      <c r="F21" s="180">
        <v>-4.4237438980187907E-2</v>
      </c>
      <c r="G21" s="179">
        <v>2.1400016342250208</v>
      </c>
      <c r="H21" s="179">
        <v>0</v>
      </c>
      <c r="I21" s="180">
        <v>0</v>
      </c>
      <c r="J21" s="179">
        <v>0</v>
      </c>
      <c r="K21" s="179">
        <v>0</v>
      </c>
      <c r="L21" s="180">
        <v>0</v>
      </c>
      <c r="M21" s="179">
        <v>8.4588408873622676</v>
      </c>
      <c r="N21" s="179">
        <v>1.1188944011110749</v>
      </c>
      <c r="O21" s="180">
        <v>0.93193404775696809</v>
      </c>
      <c r="P21" s="179">
        <v>20.161218539726899</v>
      </c>
      <c r="Q21" s="179">
        <v>5.0432476870619922</v>
      </c>
      <c r="R21" s="180">
        <v>14.054963549135616</v>
      </c>
      <c r="T21" s="194">
        <f t="shared" si="1"/>
        <v>0.59257549483670091</v>
      </c>
      <c r="U21" s="194">
        <f t="shared" si="2"/>
        <v>0.11871024540148324</v>
      </c>
      <c r="V21" s="194">
        <f t="shared" si="3"/>
        <v>0.28871425976181597</v>
      </c>
    </row>
    <row r="22" spans="1:22">
      <c r="A22" s="175">
        <v>122</v>
      </c>
      <c r="B22" s="176" t="s">
        <v>66</v>
      </c>
      <c r="C22" s="176" t="s">
        <v>53</v>
      </c>
      <c r="D22" s="179">
        <v>0</v>
      </c>
      <c r="E22" s="179">
        <v>0</v>
      </c>
      <c r="F22" s="180">
        <v>0</v>
      </c>
      <c r="G22" s="179">
        <v>0</v>
      </c>
      <c r="H22" s="179">
        <v>0</v>
      </c>
      <c r="I22" s="180">
        <v>0</v>
      </c>
      <c r="J22" s="179">
        <v>0</v>
      </c>
      <c r="K22" s="179">
        <v>0</v>
      </c>
      <c r="L22" s="180">
        <v>0</v>
      </c>
      <c r="M22" s="179">
        <v>0</v>
      </c>
      <c r="N22" s="179">
        <v>0</v>
      </c>
      <c r="O22" s="180">
        <v>0</v>
      </c>
      <c r="P22" s="179">
        <v>0</v>
      </c>
      <c r="Q22" s="179">
        <v>0</v>
      </c>
      <c r="R22" s="180">
        <v>0</v>
      </c>
      <c r="T22" s="194">
        <f t="shared" si="1"/>
        <v>0</v>
      </c>
      <c r="U22" s="194">
        <f t="shared" si="2"/>
        <v>0</v>
      </c>
      <c r="V22" s="194">
        <f t="shared" si="3"/>
        <v>0</v>
      </c>
    </row>
    <row r="23" spans="1:22">
      <c r="A23" s="175">
        <v>139</v>
      </c>
      <c r="B23" s="176" t="s">
        <v>67</v>
      </c>
      <c r="C23" s="176" t="s">
        <v>68</v>
      </c>
      <c r="D23" s="179">
        <v>2119.2323731872084</v>
      </c>
      <c r="E23" s="179">
        <v>1147.680273917229</v>
      </c>
      <c r="F23" s="180">
        <v>273.64030929203676</v>
      </c>
      <c r="G23" s="179">
        <v>2403.1682170398335</v>
      </c>
      <c r="H23" s="179">
        <v>375.89686591495581</v>
      </c>
      <c r="I23" s="180">
        <v>234.86282085999633</v>
      </c>
      <c r="J23" s="179">
        <v>2657.1734673296883</v>
      </c>
      <c r="K23" s="179">
        <v>402.966967633492</v>
      </c>
      <c r="L23" s="179">
        <v>202.24443839017582</v>
      </c>
      <c r="M23" s="181">
        <v>2976.7392513599366</v>
      </c>
      <c r="N23" s="179">
        <v>452.97372725542834</v>
      </c>
      <c r="O23" s="179">
        <v>241.52027208994139</v>
      </c>
      <c r="P23" s="181">
        <v>3069.165771546378</v>
      </c>
      <c r="Q23" s="179">
        <v>604.39375724853232</v>
      </c>
      <c r="R23" s="180">
        <v>366.42266339041072</v>
      </c>
      <c r="T23" s="194">
        <f t="shared" si="1"/>
        <v>0.79401067383363411</v>
      </c>
      <c r="U23" s="194">
        <f t="shared" si="2"/>
        <v>0.13127632625034971</v>
      </c>
      <c r="V23" s="194">
        <f t="shared" si="3"/>
        <v>7.471299991601614E-2</v>
      </c>
    </row>
    <row r="24" spans="1:22">
      <c r="A24" s="175">
        <v>141</v>
      </c>
      <c r="B24" s="176" t="s">
        <v>69</v>
      </c>
      <c r="C24" s="176" t="s">
        <v>68</v>
      </c>
      <c r="D24" s="179">
        <v>3666.6325669885969</v>
      </c>
      <c r="E24" s="179">
        <v>3758.3562526457567</v>
      </c>
      <c r="F24" s="180">
        <v>962.32934065837333</v>
      </c>
      <c r="G24" s="179">
        <v>4455.215803348091</v>
      </c>
      <c r="H24" s="179">
        <v>2447.154086802132</v>
      </c>
      <c r="I24" s="180">
        <v>1194.323811169646</v>
      </c>
      <c r="J24" s="179">
        <v>5050.5741128746922</v>
      </c>
      <c r="K24" s="179">
        <v>2555.466569207334</v>
      </c>
      <c r="L24" s="179">
        <v>1077.2128090360693</v>
      </c>
      <c r="M24" s="181">
        <v>5358.8713550196317</v>
      </c>
      <c r="N24" s="179">
        <v>2782.0981884709745</v>
      </c>
      <c r="O24" s="180">
        <v>1205.3635903516958</v>
      </c>
      <c r="P24" s="179">
        <v>5684.4215265361599</v>
      </c>
      <c r="Q24" s="179">
        <v>2787.319418687026</v>
      </c>
      <c r="R24" s="180">
        <v>1455.122229474109</v>
      </c>
      <c r="T24" s="194">
        <f t="shared" si="1"/>
        <v>0.56996646623120106</v>
      </c>
      <c r="U24" s="194">
        <f t="shared" si="2"/>
        <v>0.2932348537896789</v>
      </c>
      <c r="V24" s="194">
        <f t="shared" si="3"/>
        <v>0.13679867997912001</v>
      </c>
    </row>
    <row r="25" spans="1:22">
      <c r="A25" s="175">
        <v>142</v>
      </c>
      <c r="B25" s="176" t="s">
        <v>70</v>
      </c>
      <c r="C25" s="176" t="s">
        <v>71</v>
      </c>
      <c r="D25" s="179">
        <v>3253.6106159632982</v>
      </c>
      <c r="E25" s="179">
        <v>954.51783479158814</v>
      </c>
      <c r="F25" s="180">
        <v>724.93819111817936</v>
      </c>
      <c r="G25" s="179">
        <v>2869.7455931401887</v>
      </c>
      <c r="H25" s="179">
        <v>412.44206284192194</v>
      </c>
      <c r="I25" s="180">
        <v>362.14955073752157</v>
      </c>
      <c r="J25" s="179">
        <v>4918.9533287173126</v>
      </c>
      <c r="K25" s="179">
        <v>944.55153372965765</v>
      </c>
      <c r="L25" s="180">
        <v>683.22794165594814</v>
      </c>
      <c r="M25" s="179">
        <v>5991.0408794678278</v>
      </c>
      <c r="N25" s="179">
        <v>1294.8633814778111</v>
      </c>
      <c r="O25" s="180">
        <v>848.93551350087489</v>
      </c>
      <c r="P25" s="179">
        <v>5664.4636894172436</v>
      </c>
      <c r="Q25" s="179">
        <v>1067.6110359543302</v>
      </c>
      <c r="R25" s="180">
        <v>737.81888922251233</v>
      </c>
      <c r="T25" s="194">
        <f t="shared" si="1"/>
        <v>0.75377390614031914</v>
      </c>
      <c r="U25" s="194">
        <f t="shared" si="2"/>
        <v>0.14418888050695303</v>
      </c>
      <c r="V25" s="194">
        <f t="shared" si="3"/>
        <v>0.10203721335272778</v>
      </c>
    </row>
    <row r="26" spans="1:22">
      <c r="A26" s="175">
        <v>143</v>
      </c>
      <c r="B26" s="176" t="s">
        <v>72</v>
      </c>
      <c r="C26" s="176" t="s">
        <v>68</v>
      </c>
      <c r="D26" s="179">
        <v>285.83890224565477</v>
      </c>
      <c r="E26" s="179">
        <v>381.91536246702265</v>
      </c>
      <c r="F26" s="180">
        <v>24.414238779553262</v>
      </c>
      <c r="G26" s="179">
        <v>589.02200133737313</v>
      </c>
      <c r="H26" s="179">
        <v>565.27928304860404</v>
      </c>
      <c r="I26" s="180">
        <v>98.128299930776748</v>
      </c>
      <c r="J26" s="179">
        <v>848.10875315910357</v>
      </c>
      <c r="K26" s="179">
        <v>673.29433484551384</v>
      </c>
      <c r="L26" s="180">
        <v>99.537056904376797</v>
      </c>
      <c r="M26" s="179">
        <v>552.88924478610124</v>
      </c>
      <c r="N26" s="179">
        <v>582.39045913139876</v>
      </c>
      <c r="O26" s="180">
        <v>77.862719094334508</v>
      </c>
      <c r="P26" s="179">
        <v>238.27849484862389</v>
      </c>
      <c r="Q26" s="179">
        <v>187.59039283959794</v>
      </c>
      <c r="R26" s="180">
        <v>52.79602688353318</v>
      </c>
      <c r="T26" s="194">
        <f t="shared" si="1"/>
        <v>0.48810779111544705</v>
      </c>
      <c r="U26" s="194">
        <f t="shared" si="2"/>
        <v>0.43997296062580105</v>
      </c>
      <c r="V26" s="194">
        <f t="shared" si="3"/>
        <v>7.1919248258751831E-2</v>
      </c>
    </row>
    <row r="27" spans="1:22">
      <c r="A27" s="175">
        <v>144</v>
      </c>
      <c r="B27" s="176" t="s">
        <v>73</v>
      </c>
      <c r="C27" s="176" t="s">
        <v>68</v>
      </c>
      <c r="D27" s="179">
        <v>407.5492807127074</v>
      </c>
      <c r="E27" s="179">
        <v>561.77069273158406</v>
      </c>
      <c r="F27" s="180">
        <v>92.195481279563367</v>
      </c>
      <c r="G27" s="179">
        <v>719.22962010390711</v>
      </c>
      <c r="H27" s="179">
        <v>338.11544661398881</v>
      </c>
      <c r="I27" s="180">
        <v>108.98093229752142</v>
      </c>
      <c r="J27" s="179">
        <v>535.55867255423243</v>
      </c>
      <c r="K27" s="179">
        <v>393.90568692388899</v>
      </c>
      <c r="L27" s="180">
        <v>153.34377915458447</v>
      </c>
      <c r="M27" s="179">
        <v>743.33662740580735</v>
      </c>
      <c r="N27" s="179">
        <v>446.63117081392511</v>
      </c>
      <c r="O27" s="180">
        <v>174.73136833559988</v>
      </c>
      <c r="P27" s="179">
        <v>630.73553096422131</v>
      </c>
      <c r="Q27" s="179">
        <v>304.51799041017824</v>
      </c>
      <c r="R27" s="180">
        <v>145.89188675526094</v>
      </c>
      <c r="T27" s="194">
        <f t="shared" si="1"/>
        <v>0.55993021738788373</v>
      </c>
      <c r="U27" s="194">
        <f t="shared" si="2"/>
        <v>0.31590564848907199</v>
      </c>
      <c r="V27" s="194">
        <f t="shared" si="3"/>
        <v>0.12416413412304426</v>
      </c>
    </row>
    <row r="28" spans="1:22">
      <c r="A28" s="175">
        <v>145</v>
      </c>
      <c r="B28" s="176" t="s">
        <v>74</v>
      </c>
      <c r="C28" s="176" t="s">
        <v>68</v>
      </c>
      <c r="D28" s="179">
        <v>2615.3867865092502</v>
      </c>
      <c r="E28" s="179">
        <v>768.81640129057644</v>
      </c>
      <c r="F28" s="180">
        <v>307.62380408430039</v>
      </c>
      <c r="G28" s="179">
        <v>3817.7525582662715</v>
      </c>
      <c r="H28" s="179">
        <v>740.01491725180517</v>
      </c>
      <c r="I28" s="180">
        <v>350.51076202980352</v>
      </c>
      <c r="J28" s="179">
        <v>3501.7964306362319</v>
      </c>
      <c r="K28" s="179">
        <v>859.48001095382881</v>
      </c>
      <c r="L28" s="180">
        <v>404.77791982095448</v>
      </c>
      <c r="M28" s="179">
        <v>6354.4411275188695</v>
      </c>
      <c r="N28" s="179">
        <v>1681.1825941302893</v>
      </c>
      <c r="O28" s="180">
        <v>911.00121787086198</v>
      </c>
      <c r="P28" s="179">
        <v>7623.8624060392522</v>
      </c>
      <c r="Q28" s="179">
        <v>1450.546940753648</v>
      </c>
      <c r="R28" s="180">
        <v>1151.2819454080511</v>
      </c>
      <c r="T28" s="194">
        <f t="shared" si="1"/>
        <v>0.7383128850589149</v>
      </c>
      <c r="U28" s="194">
        <f t="shared" si="2"/>
        <v>0.16401296701257287</v>
      </c>
      <c r="V28" s="194">
        <f t="shared" si="3"/>
        <v>9.767414792851227E-2</v>
      </c>
    </row>
    <row r="29" spans="1:22">
      <c r="A29" s="175">
        <v>146</v>
      </c>
      <c r="B29" s="176" t="s">
        <v>75</v>
      </c>
      <c r="C29" s="176" t="s">
        <v>68</v>
      </c>
      <c r="D29" s="179">
        <v>879.55907339918565</v>
      </c>
      <c r="E29" s="179">
        <v>259.62524692423682</v>
      </c>
      <c r="F29" s="180">
        <v>414.65022419708538</v>
      </c>
      <c r="G29" s="177"/>
      <c r="H29" s="177"/>
      <c r="I29" s="178"/>
      <c r="J29" s="177"/>
      <c r="K29" s="177"/>
      <c r="L29" s="178"/>
      <c r="M29" s="177"/>
      <c r="N29" s="177"/>
      <c r="O29" s="178"/>
      <c r="P29" s="177"/>
      <c r="Q29" s="177"/>
      <c r="R29" s="178"/>
      <c r="T29" s="194">
        <f t="shared" si="1"/>
        <v>0</v>
      </c>
      <c r="U29" s="194">
        <f t="shared" si="2"/>
        <v>0</v>
      </c>
      <c r="V29" s="194">
        <f t="shared" si="3"/>
        <v>0</v>
      </c>
    </row>
    <row r="30" spans="1:22">
      <c r="A30" s="175">
        <v>147</v>
      </c>
      <c r="B30" s="176" t="s">
        <v>76</v>
      </c>
      <c r="C30" s="176" t="s">
        <v>71</v>
      </c>
      <c r="D30" s="179">
        <v>73.783896990025653</v>
      </c>
      <c r="E30" s="179">
        <v>-1.6246386316560006</v>
      </c>
      <c r="F30" s="180">
        <v>2121.3735350380257</v>
      </c>
      <c r="G30" s="179">
        <v>0</v>
      </c>
      <c r="H30" s="179">
        <v>0</v>
      </c>
      <c r="I30" s="180">
        <v>2375.0230645102429</v>
      </c>
      <c r="J30" s="179">
        <v>0</v>
      </c>
      <c r="K30" s="179">
        <v>0</v>
      </c>
      <c r="L30" s="180">
        <v>2447.5138666068246</v>
      </c>
      <c r="M30" s="179">
        <v>0</v>
      </c>
      <c r="N30" s="179">
        <v>0</v>
      </c>
      <c r="O30" s="180">
        <v>1898.6414250692267</v>
      </c>
      <c r="P30" s="179">
        <v>0.31202995513215626</v>
      </c>
      <c r="Q30" s="179">
        <v>0</v>
      </c>
      <c r="R30" s="180">
        <v>2100.9160304162856</v>
      </c>
      <c r="T30" s="194">
        <f t="shared" si="1"/>
        <v>3.5367896285818894E-5</v>
      </c>
      <c r="U30" s="194">
        <f t="shared" si="2"/>
        <v>0</v>
      </c>
      <c r="V30" s="194">
        <f t="shared" si="3"/>
        <v>0.99996463210371422</v>
      </c>
    </row>
    <row r="31" spans="1:22">
      <c r="A31" s="175">
        <v>148</v>
      </c>
      <c r="B31" s="176" t="s">
        <v>77</v>
      </c>
      <c r="C31" s="176" t="s">
        <v>71</v>
      </c>
      <c r="D31" s="179">
        <v>5878.9141170666589</v>
      </c>
      <c r="E31" s="179">
        <v>1197.1300753619023</v>
      </c>
      <c r="F31" s="180">
        <v>505.97276890249907</v>
      </c>
      <c r="G31" s="179">
        <v>9298.4555888710438</v>
      </c>
      <c r="H31" s="179">
        <v>2192.423044444779</v>
      </c>
      <c r="I31" s="180">
        <v>1214.7358207450316</v>
      </c>
      <c r="J31" s="179">
        <v>9460.238523466789</v>
      </c>
      <c r="K31" s="179">
        <v>2689.1028915636398</v>
      </c>
      <c r="L31" s="180">
        <v>1508.4196153472708</v>
      </c>
      <c r="M31" s="179">
        <v>11447.392413349573</v>
      </c>
      <c r="N31" s="179">
        <v>3332.2509450939292</v>
      </c>
      <c r="O31" s="180">
        <v>1788.3072543418646</v>
      </c>
      <c r="P31" s="179">
        <v>13988.673662299147</v>
      </c>
      <c r="Q31" s="179">
        <v>3560.0741007837469</v>
      </c>
      <c r="R31" s="180">
        <v>1878.2838913217038</v>
      </c>
      <c r="T31" s="194">
        <f t="shared" si="1"/>
        <v>0.70872232338146179</v>
      </c>
      <c r="U31" s="194">
        <f t="shared" si="2"/>
        <v>0.18880951016672043</v>
      </c>
      <c r="V31" s="194">
        <f t="shared" si="3"/>
        <v>0.10246816645181774</v>
      </c>
    </row>
    <row r="32" spans="1:22">
      <c r="A32" s="175">
        <v>149</v>
      </c>
      <c r="B32" s="176" t="s">
        <v>78</v>
      </c>
      <c r="C32" s="176" t="s">
        <v>71</v>
      </c>
      <c r="D32" s="179">
        <v>87.153167450928464</v>
      </c>
      <c r="E32" s="179">
        <v>-15.314212940180393</v>
      </c>
      <c r="F32" s="180">
        <v>631.67226030701647</v>
      </c>
      <c r="G32" s="179">
        <v>110.49899156253538</v>
      </c>
      <c r="H32" s="179">
        <v>7.0632753439719274</v>
      </c>
      <c r="I32" s="180">
        <v>676.64771210227309</v>
      </c>
      <c r="J32" s="179">
        <v>128.56354029974358</v>
      </c>
      <c r="K32" s="179">
        <v>1.3913794844522334</v>
      </c>
      <c r="L32" s="180">
        <v>920.60403092260344</v>
      </c>
      <c r="M32" s="179">
        <v>118.53486503010691</v>
      </c>
      <c r="N32" s="179">
        <v>2.2242799576545327</v>
      </c>
      <c r="O32" s="180">
        <v>964.63035727236388</v>
      </c>
      <c r="P32" s="179">
        <v>116.94948425541897</v>
      </c>
      <c r="Q32" s="179">
        <v>0.18672937961827801</v>
      </c>
      <c r="R32" s="180">
        <v>1063.6776874304239</v>
      </c>
      <c r="T32" s="194">
        <f t="shared" si="1"/>
        <v>0.1154342191344183</v>
      </c>
      <c r="U32" s="194">
        <f t="shared" si="2"/>
        <v>2.6430886139432856E-3</v>
      </c>
      <c r="V32" s="194">
        <f t="shared" si="3"/>
        <v>0.88192269225163833</v>
      </c>
    </row>
    <row r="33" spans="1:22">
      <c r="A33" s="175">
        <v>150</v>
      </c>
      <c r="B33" s="176" t="s">
        <v>79</v>
      </c>
      <c r="C33" s="176" t="s">
        <v>68</v>
      </c>
      <c r="D33" s="179">
        <v>732.42677561889332</v>
      </c>
      <c r="E33" s="179">
        <v>345.08116212034463</v>
      </c>
      <c r="F33" s="180">
        <v>355.10410667908127</v>
      </c>
      <c r="G33" s="179">
        <v>552.78451489991801</v>
      </c>
      <c r="H33" s="179">
        <v>107.2251918954523</v>
      </c>
      <c r="I33" s="180">
        <v>367.41851354245966</v>
      </c>
      <c r="J33" s="179">
        <v>641.85683535688383</v>
      </c>
      <c r="K33" s="179">
        <v>275.85009772007191</v>
      </c>
      <c r="L33" s="180">
        <v>196.25214998024146</v>
      </c>
      <c r="M33" s="179">
        <v>186.0361693001652</v>
      </c>
      <c r="N33" s="179">
        <v>45.576817439144428</v>
      </c>
      <c r="O33" s="180">
        <v>187.00829367544404</v>
      </c>
      <c r="P33" s="179">
        <v>69.250324825925233</v>
      </c>
      <c r="Q33" s="179">
        <v>18.16333121494349</v>
      </c>
      <c r="R33" s="180">
        <v>186.85884854616972</v>
      </c>
      <c r="T33" s="206">
        <f>SUM(G33,J33,M33,P33,G34,J34,M34,P34)/SUM($G33:$R33,$G34:$R34)</f>
        <v>0.5270412581324414</v>
      </c>
      <c r="U33" s="206">
        <f t="shared" ref="U33:V33" si="4">SUM(H33,K33,N33,Q33,H34,K34,N34,Q34)/SUM($G33:$R33,$G34:$R34)</f>
        <v>0.16310691870703534</v>
      </c>
      <c r="V33" s="206">
        <f t="shared" si="4"/>
        <v>0.30985182316052312</v>
      </c>
    </row>
    <row r="34" spans="1:22">
      <c r="A34" s="175">
        <v>150</v>
      </c>
      <c r="B34" s="176" t="s">
        <v>79</v>
      </c>
      <c r="C34" s="176" t="s">
        <v>71</v>
      </c>
      <c r="D34" s="179"/>
      <c r="E34" s="179"/>
      <c r="F34" s="180"/>
      <c r="G34" s="179">
        <v>770.89074178181602</v>
      </c>
      <c r="H34" s="179">
        <v>149.53187994592835</v>
      </c>
      <c r="I34" s="180">
        <v>512.38687556289381</v>
      </c>
      <c r="J34" s="179">
        <v>895.10736749849286</v>
      </c>
      <c r="K34" s="179">
        <v>384.68929704102351</v>
      </c>
      <c r="L34" s="180">
        <v>273.68524514825725</v>
      </c>
      <c r="M34" s="179">
        <v>259.43845510219649</v>
      </c>
      <c r="N34" s="179">
        <v>63.559570966052867</v>
      </c>
      <c r="O34" s="180">
        <v>260.79414011247314</v>
      </c>
      <c r="P34" s="179"/>
      <c r="Q34" s="179"/>
      <c r="R34" s="180"/>
      <c r="T34" s="206">
        <f>T33</f>
        <v>0.5270412581324414</v>
      </c>
      <c r="U34" s="206">
        <f t="shared" ref="U34:V34" si="5">U33</f>
        <v>0.16310691870703534</v>
      </c>
      <c r="V34" s="206">
        <f t="shared" si="5"/>
        <v>0.30985182316052312</v>
      </c>
    </row>
    <row r="35" spans="1:22">
      <c r="A35" s="175">
        <v>152</v>
      </c>
      <c r="B35" s="176" t="s">
        <v>80</v>
      </c>
      <c r="C35" s="176" t="s">
        <v>68</v>
      </c>
      <c r="D35" s="179">
        <v>124.06514690298781</v>
      </c>
      <c r="E35" s="179">
        <v>73.654877315167326</v>
      </c>
      <c r="F35" s="180">
        <v>1025.2003120180641</v>
      </c>
      <c r="G35" s="179">
        <v>152.9213040608733</v>
      </c>
      <c r="H35" s="179">
        <v>102.24989073959409</v>
      </c>
      <c r="I35" s="180">
        <v>582.7474802692949</v>
      </c>
      <c r="J35" s="179">
        <v>708.88493682125454</v>
      </c>
      <c r="K35" s="179">
        <v>260.93128738109488</v>
      </c>
      <c r="L35" s="180">
        <v>593.27500467828679</v>
      </c>
      <c r="M35" s="179">
        <v>1884.4095272517332</v>
      </c>
      <c r="N35" s="179">
        <v>607.95766433065103</v>
      </c>
      <c r="O35" s="180">
        <v>1582.0022392097937</v>
      </c>
      <c r="P35" s="179">
        <v>1919.1853060571959</v>
      </c>
      <c r="Q35" s="179">
        <v>474.94036864478983</v>
      </c>
      <c r="R35" s="180">
        <v>949.70290265363701</v>
      </c>
      <c r="T35" s="194">
        <f t="shared" si="1"/>
        <v>0.47513008339937879</v>
      </c>
      <c r="U35" s="194">
        <f t="shared" si="2"/>
        <v>0.1472704544033967</v>
      </c>
      <c r="V35" s="194">
        <f t="shared" si="3"/>
        <v>0.37759946219722462</v>
      </c>
    </row>
    <row r="36" spans="1:22">
      <c r="A36" s="175">
        <v>153</v>
      </c>
      <c r="B36" s="176" t="s">
        <v>81</v>
      </c>
      <c r="C36" s="176" t="s">
        <v>68</v>
      </c>
      <c r="D36" s="179">
        <v>1254.0686971353198</v>
      </c>
      <c r="E36" s="179">
        <v>9.2695689834912685</v>
      </c>
      <c r="F36" s="180">
        <v>15.739287044741339</v>
      </c>
      <c r="G36" s="179">
        <v>1946.7643851668329</v>
      </c>
      <c r="H36" s="179">
        <v>5.4667268070224759</v>
      </c>
      <c r="I36" s="180">
        <v>26.820416683991922</v>
      </c>
      <c r="J36" s="179">
        <v>1522.787859048042</v>
      </c>
      <c r="K36" s="179">
        <v>11.144059491680874</v>
      </c>
      <c r="L36" s="180">
        <v>10.531889877221788</v>
      </c>
      <c r="M36" s="179">
        <v>1096.5391901617875</v>
      </c>
      <c r="N36" s="179">
        <v>0</v>
      </c>
      <c r="O36" s="180">
        <v>0</v>
      </c>
      <c r="P36" s="179">
        <v>583.33553033379667</v>
      </c>
      <c r="Q36" s="179">
        <v>0.13889471398809275</v>
      </c>
      <c r="R36" s="180">
        <v>-24.079111428373167</v>
      </c>
      <c r="T36" s="194">
        <f t="shared" si="1"/>
        <v>0.99420346232360268</v>
      </c>
      <c r="U36" s="194">
        <f t="shared" si="2"/>
        <v>3.2338726172359798E-3</v>
      </c>
      <c r="V36" s="194">
        <f t="shared" si="3"/>
        <v>2.562665059161365E-3</v>
      </c>
    </row>
    <row r="37" spans="1:22">
      <c r="A37" s="175">
        <v>154</v>
      </c>
      <c r="B37" s="176" t="s">
        <v>82</v>
      </c>
      <c r="C37" s="176" t="s">
        <v>68</v>
      </c>
      <c r="D37" s="179">
        <v>54.617022334462156</v>
      </c>
      <c r="E37" s="179">
        <v>3.3228440968501132</v>
      </c>
      <c r="F37" s="180">
        <v>79.108960804238478</v>
      </c>
      <c r="G37" s="179">
        <v>122.68445872480146</v>
      </c>
      <c r="H37" s="179">
        <v>38.750063066811457</v>
      </c>
      <c r="I37" s="180">
        <v>141.50352063184954</v>
      </c>
      <c r="J37" s="179">
        <v>507.54002548582912</v>
      </c>
      <c r="K37" s="179">
        <v>715.93874184211427</v>
      </c>
      <c r="L37" s="180">
        <v>202.97546057690369</v>
      </c>
      <c r="M37" s="179">
        <v>925.63903144802975</v>
      </c>
      <c r="N37" s="179">
        <v>970.22908251529225</v>
      </c>
      <c r="O37" s="180">
        <v>119.15295987411494</v>
      </c>
      <c r="P37" s="179">
        <v>422.0265811621191</v>
      </c>
      <c r="Q37" s="179">
        <v>486.34329630045278</v>
      </c>
      <c r="R37" s="180">
        <v>84.66063181962032</v>
      </c>
      <c r="T37" s="194">
        <f t="shared" si="1"/>
        <v>0.41750153838367082</v>
      </c>
      <c r="U37" s="194">
        <f t="shared" si="2"/>
        <v>0.46676250993778068</v>
      </c>
      <c r="V37" s="194">
        <f t="shared" si="3"/>
        <v>0.11573595167854879</v>
      </c>
    </row>
    <row r="38" spans="1:22">
      <c r="A38" s="175">
        <v>155</v>
      </c>
      <c r="B38" s="176" t="s">
        <v>83</v>
      </c>
      <c r="C38" s="176" t="s">
        <v>71</v>
      </c>
      <c r="D38" s="179">
        <v>6376.1190874344866</v>
      </c>
      <c r="E38" s="179">
        <v>1678.6761757655718</v>
      </c>
      <c r="F38" s="180">
        <v>1590.3537739333722</v>
      </c>
      <c r="G38" s="179">
        <v>10005.146585533563</v>
      </c>
      <c r="H38" s="179">
        <v>2708.861124724358</v>
      </c>
      <c r="I38" s="180">
        <v>2154.8769439719058</v>
      </c>
      <c r="J38" s="179">
        <v>9888.7774615785602</v>
      </c>
      <c r="K38" s="179">
        <v>2392.8926984291984</v>
      </c>
      <c r="L38" s="180">
        <v>1930.7151020038959</v>
      </c>
      <c r="M38" s="179">
        <v>8495.943467849158</v>
      </c>
      <c r="N38" s="179">
        <v>1875.8669332456909</v>
      </c>
      <c r="O38" s="180">
        <v>2108.8250412944444</v>
      </c>
      <c r="P38" s="179">
        <v>8910.9045018603956</v>
      </c>
      <c r="Q38" s="179">
        <v>1547.8570413139828</v>
      </c>
      <c r="R38" s="180">
        <v>2071.9787045768917</v>
      </c>
      <c r="T38" s="194">
        <f t="shared" si="1"/>
        <v>0.68957196673739318</v>
      </c>
      <c r="U38" s="194">
        <f t="shared" si="2"/>
        <v>0.15760881543400354</v>
      </c>
      <c r="V38" s="194">
        <f t="shared" si="3"/>
        <v>0.1528192178286033</v>
      </c>
    </row>
    <row r="39" spans="1:22">
      <c r="A39" s="175">
        <v>156</v>
      </c>
      <c r="B39" s="176" t="s">
        <v>84</v>
      </c>
      <c r="C39" s="176" t="s">
        <v>68</v>
      </c>
      <c r="D39" s="179">
        <v>1796.3915024817695</v>
      </c>
      <c r="E39" s="179">
        <v>991.34792835340204</v>
      </c>
      <c r="F39" s="180">
        <v>254.5386341956299</v>
      </c>
      <c r="G39" s="179">
        <v>1368.0233754834562</v>
      </c>
      <c r="H39" s="179">
        <v>441.35497983334301</v>
      </c>
      <c r="I39" s="180">
        <v>314.84887732651481</v>
      </c>
      <c r="J39" s="179">
        <v>1390.8483010362468</v>
      </c>
      <c r="K39" s="179">
        <v>860.25348958884058</v>
      </c>
      <c r="L39" s="180">
        <v>234.32860590387216</v>
      </c>
      <c r="M39" s="179">
        <v>1497.9502785701461</v>
      </c>
      <c r="N39" s="179">
        <v>270.14978896825329</v>
      </c>
      <c r="O39" s="180">
        <v>49.07786898300008</v>
      </c>
      <c r="P39" s="179">
        <v>824.51384597930758</v>
      </c>
      <c r="Q39" s="179">
        <v>260.32422719214367</v>
      </c>
      <c r="R39" s="180">
        <v>17.274156144711256</v>
      </c>
      <c r="T39" s="194">
        <f t="shared" si="1"/>
        <v>0.67490649947620196</v>
      </c>
      <c r="U39" s="194">
        <f t="shared" si="2"/>
        <v>0.24333844986903472</v>
      </c>
      <c r="V39" s="194">
        <f t="shared" si="3"/>
        <v>8.1755050654763392E-2</v>
      </c>
    </row>
    <row r="40" spans="1:22">
      <c r="A40" s="175">
        <v>157</v>
      </c>
      <c r="B40" s="176" t="s">
        <v>85</v>
      </c>
      <c r="C40" s="176" t="s">
        <v>68</v>
      </c>
      <c r="D40" s="179">
        <v>2012.2685385171408</v>
      </c>
      <c r="E40" s="179">
        <v>4206.0598003570158</v>
      </c>
      <c r="F40" s="180">
        <v>708.1188663488864</v>
      </c>
      <c r="G40" s="179">
        <v>3389.9473831860546</v>
      </c>
      <c r="H40" s="179">
        <v>2700.7198479067579</v>
      </c>
      <c r="I40" s="180">
        <v>843.80229006585535</v>
      </c>
      <c r="J40" s="179">
        <v>1947.0525562083542</v>
      </c>
      <c r="K40" s="179">
        <v>3585.9040535831928</v>
      </c>
      <c r="L40" s="180">
        <v>2098.1020178890526</v>
      </c>
      <c r="M40" s="179">
        <v>4882.8458336599542</v>
      </c>
      <c r="N40" s="179">
        <v>4412.5049997217338</v>
      </c>
      <c r="O40" s="180">
        <v>3838.5343995467083</v>
      </c>
      <c r="P40" s="179">
        <v>3725.0576938494596</v>
      </c>
      <c r="Q40" s="179">
        <v>3764.9317227841043</v>
      </c>
      <c r="R40" s="180">
        <v>3186.8763683820757</v>
      </c>
      <c r="T40" s="194">
        <f t="shared" si="1"/>
        <v>0.36337299419517133</v>
      </c>
      <c r="U40" s="194">
        <f t="shared" si="2"/>
        <v>0.37690106852555938</v>
      </c>
      <c r="V40" s="194">
        <f t="shared" si="3"/>
        <v>0.2597259372792694</v>
      </c>
    </row>
    <row r="41" spans="1:22">
      <c r="A41" s="175">
        <v>158</v>
      </c>
      <c r="B41" s="176" t="s">
        <v>86</v>
      </c>
      <c r="C41" s="176" t="s">
        <v>71</v>
      </c>
      <c r="D41" s="179">
        <v>667.59534166213621</v>
      </c>
      <c r="E41" s="179">
        <v>-52.409254818031627</v>
      </c>
      <c r="F41" s="180">
        <v>131.85136039038306</v>
      </c>
      <c r="G41" s="179">
        <v>1228.9454537868953</v>
      </c>
      <c r="H41" s="179">
        <v>181.19413325455963</v>
      </c>
      <c r="I41" s="180">
        <v>556.10256267213822</v>
      </c>
      <c r="J41" s="179">
        <v>1618.0389338431889</v>
      </c>
      <c r="K41" s="179">
        <v>381.88443166869706</v>
      </c>
      <c r="L41" s="180">
        <v>473.78282599511545</v>
      </c>
      <c r="M41" s="179">
        <v>5528.8423714974442</v>
      </c>
      <c r="N41" s="179">
        <v>1502.1804149437769</v>
      </c>
      <c r="O41" s="180">
        <v>1063.4981474942365</v>
      </c>
      <c r="P41" s="179">
        <v>2961.0596826896895</v>
      </c>
      <c r="Q41" s="179">
        <v>1173.0360871597593</v>
      </c>
      <c r="R41" s="180">
        <v>411.52863888935849</v>
      </c>
      <c r="T41" s="194">
        <f t="shared" si="1"/>
        <v>0.66374849293168581</v>
      </c>
      <c r="U41" s="194">
        <f t="shared" si="2"/>
        <v>0.18959468999167389</v>
      </c>
      <c r="V41" s="194">
        <f t="shared" si="3"/>
        <v>0.14665681707664036</v>
      </c>
    </row>
    <row r="42" spans="1:22">
      <c r="A42" s="175">
        <v>159</v>
      </c>
      <c r="B42" s="176" t="s">
        <v>87</v>
      </c>
      <c r="C42" s="176" t="s">
        <v>68</v>
      </c>
      <c r="D42" s="179">
        <v>251.21388791567927</v>
      </c>
      <c r="E42" s="179">
        <v>44.168398924252827</v>
      </c>
      <c r="F42" s="180">
        <v>93.16322812761274</v>
      </c>
      <c r="G42" s="179">
        <v>91.919714432619216</v>
      </c>
      <c r="H42" s="179">
        <v>8.908728829239843</v>
      </c>
      <c r="I42" s="180">
        <v>11.93288979302668</v>
      </c>
      <c r="J42" s="179">
        <v>88.129741443393755</v>
      </c>
      <c r="K42" s="179">
        <v>12.323907581741429</v>
      </c>
      <c r="L42" s="180">
        <v>16.388999052057873</v>
      </c>
      <c r="M42" s="179">
        <v>106.75612399482826</v>
      </c>
      <c r="N42" s="179">
        <v>26.868266069224983</v>
      </c>
      <c r="O42" s="180">
        <v>8.7684974898285262</v>
      </c>
      <c r="P42" s="179">
        <v>25.824029565286196</v>
      </c>
      <c r="Q42" s="179">
        <v>8.6690246636335591</v>
      </c>
      <c r="R42" s="180">
        <v>7.9014891867559625</v>
      </c>
      <c r="T42" s="194">
        <f t="shared" si="1"/>
        <v>0.7544307152761407</v>
      </c>
      <c r="U42" s="194">
        <f t="shared" si="2"/>
        <v>0.13699590649314919</v>
      </c>
      <c r="V42" s="194">
        <f t="shared" si="3"/>
        <v>0.10857337823071016</v>
      </c>
    </row>
    <row r="43" spans="1:22">
      <c r="A43" s="175">
        <v>160</v>
      </c>
      <c r="B43" s="176" t="s">
        <v>88</v>
      </c>
      <c r="C43" s="176" t="s">
        <v>89</v>
      </c>
      <c r="D43" s="179">
        <v>2738.6736462507192</v>
      </c>
      <c r="E43" s="179">
        <v>1784.7459113077819</v>
      </c>
      <c r="F43" s="180">
        <v>884.40743639767845</v>
      </c>
      <c r="G43" s="179">
        <v>2105.2340833117619</v>
      </c>
      <c r="H43" s="179">
        <v>1132.7607796810667</v>
      </c>
      <c r="I43" s="180">
        <v>644.30587939938823</v>
      </c>
      <c r="J43" s="179">
        <v>1569.1186092240159</v>
      </c>
      <c r="K43" s="179">
        <v>851.2443336146614</v>
      </c>
      <c r="L43" s="180">
        <v>400.39845147638209</v>
      </c>
      <c r="M43" s="179">
        <v>1021.4376348556814</v>
      </c>
      <c r="N43" s="179">
        <v>456.05090653601115</v>
      </c>
      <c r="O43" s="180">
        <v>305.58187053386814</v>
      </c>
      <c r="P43" s="179">
        <v>1108.8137408381644</v>
      </c>
      <c r="Q43" s="179">
        <v>419.05811726358581</v>
      </c>
      <c r="R43" s="180">
        <v>289.76697005629478</v>
      </c>
      <c r="T43" s="194">
        <f t="shared" si="1"/>
        <v>0.56334752159820067</v>
      </c>
      <c r="U43" s="194">
        <f t="shared" si="2"/>
        <v>0.27748229580631462</v>
      </c>
      <c r="V43" s="194">
        <f t="shared" si="3"/>
        <v>0.15917018259548465</v>
      </c>
    </row>
    <row r="44" spans="1:22">
      <c r="A44" s="175">
        <v>161</v>
      </c>
      <c r="B44" s="176" t="s">
        <v>90</v>
      </c>
      <c r="C44" s="176" t="s">
        <v>89</v>
      </c>
      <c r="D44" s="179">
        <v>3951.9026962657285</v>
      </c>
      <c r="E44" s="179">
        <v>5116.4919861985973</v>
      </c>
      <c r="F44" s="180">
        <v>1828.163392891742</v>
      </c>
      <c r="G44" s="179">
        <v>2659.3863117578144</v>
      </c>
      <c r="H44" s="179">
        <v>2862.1013682037301</v>
      </c>
      <c r="I44" s="180">
        <v>1655.7618338357458</v>
      </c>
      <c r="J44" s="179">
        <v>7218.2499100921195</v>
      </c>
      <c r="K44" s="179">
        <v>5347.7797296203807</v>
      </c>
      <c r="L44" s="180">
        <v>3472.71473066305</v>
      </c>
      <c r="M44" s="179">
        <v>2031.3450201040398</v>
      </c>
      <c r="N44" s="179">
        <v>1679.6202307439271</v>
      </c>
      <c r="O44" s="180">
        <v>1527.937174913839</v>
      </c>
      <c r="P44" s="179">
        <v>2820.2050236570904</v>
      </c>
      <c r="Q44" s="179">
        <v>2417.8694601575517</v>
      </c>
      <c r="R44" s="180">
        <v>1354.8128007951011</v>
      </c>
      <c r="T44" s="194">
        <f t="shared" si="1"/>
        <v>0.42026013502045928</v>
      </c>
      <c r="U44" s="194">
        <f t="shared" si="2"/>
        <v>0.35115974610849227</v>
      </c>
      <c r="V44" s="194">
        <f t="shared" si="3"/>
        <v>0.22858011887104834</v>
      </c>
    </row>
    <row r="45" spans="1:22">
      <c r="A45" s="175">
        <v>162</v>
      </c>
      <c r="B45" s="176" t="s">
        <v>91</v>
      </c>
      <c r="C45" s="176" t="s">
        <v>89</v>
      </c>
      <c r="D45" s="179">
        <v>6246.4987951097373</v>
      </c>
      <c r="E45" s="179">
        <v>1888.7752044687591</v>
      </c>
      <c r="F45" s="180">
        <v>2484.9147329705916</v>
      </c>
      <c r="G45" s="179">
        <v>9296.7490686445581</v>
      </c>
      <c r="H45" s="179">
        <v>7145.4742543739039</v>
      </c>
      <c r="I45" s="180">
        <v>4272.9444147711374</v>
      </c>
      <c r="J45" s="179">
        <v>9181.0601937212741</v>
      </c>
      <c r="K45" s="179">
        <v>3623.3943539884513</v>
      </c>
      <c r="L45" s="180">
        <v>3386.7581267356936</v>
      </c>
      <c r="M45" s="179">
        <v>8887.1395182899378</v>
      </c>
      <c r="N45" s="179">
        <v>5077.8919365876645</v>
      </c>
      <c r="O45" s="180">
        <v>4040.8652276925695</v>
      </c>
      <c r="P45" s="179">
        <v>6518.3760747846627</v>
      </c>
      <c r="Q45" s="179">
        <v>1508.6579547967026</v>
      </c>
      <c r="R45" s="180">
        <v>1827.2713352509877</v>
      </c>
      <c r="T45" s="194">
        <f t="shared" si="1"/>
        <v>0.52316061105364753</v>
      </c>
      <c r="U45" s="194">
        <f t="shared" si="2"/>
        <v>0.26796872462064208</v>
      </c>
      <c r="V45" s="194">
        <f t="shared" si="3"/>
        <v>0.20887066432571025</v>
      </c>
    </row>
    <row r="46" spans="1:22">
      <c r="A46" s="175">
        <v>163</v>
      </c>
      <c r="B46" s="176" t="s">
        <v>92</v>
      </c>
      <c r="C46" s="176" t="s">
        <v>71</v>
      </c>
      <c r="D46" s="179">
        <v>95.443101713352945</v>
      </c>
      <c r="E46" s="179">
        <v>-4.1277981579201093</v>
      </c>
      <c r="F46" s="180">
        <v>244.75966491702019</v>
      </c>
      <c r="G46" s="179">
        <v>20.32730262566762</v>
      </c>
      <c r="H46" s="179">
        <v>7.5365892227746647</v>
      </c>
      <c r="I46" s="180">
        <v>119.78766886609945</v>
      </c>
      <c r="J46" s="179">
        <v>26.851520711765517</v>
      </c>
      <c r="K46" s="179">
        <v>0</v>
      </c>
      <c r="L46" s="180">
        <v>179.78493623875795</v>
      </c>
      <c r="M46" s="179">
        <v>63.714870123171842</v>
      </c>
      <c r="N46" s="179">
        <v>2.923913181205446</v>
      </c>
      <c r="O46" s="180">
        <v>238.65171337115464</v>
      </c>
      <c r="P46" s="179">
        <v>41.446634731913015</v>
      </c>
      <c r="Q46" s="179">
        <v>2.0863969247287177</v>
      </c>
      <c r="R46" s="180">
        <v>135.67918211388206</v>
      </c>
      <c r="T46" s="194">
        <f t="shared" si="1"/>
        <v>0.18161899397192227</v>
      </c>
      <c r="U46" s="194">
        <f t="shared" si="2"/>
        <v>1.4958319051717801E-2</v>
      </c>
      <c r="V46" s="194">
        <f t="shared" si="3"/>
        <v>0.80342268697635966</v>
      </c>
    </row>
    <row r="47" spans="1:22">
      <c r="A47" s="175">
        <v>164</v>
      </c>
      <c r="B47" s="176" t="s">
        <v>93</v>
      </c>
      <c r="C47" s="176" t="s">
        <v>71</v>
      </c>
      <c r="D47" s="179">
        <v>109.00657202906967</v>
      </c>
      <c r="E47" s="179">
        <v>17.979566435856473</v>
      </c>
      <c r="F47" s="180">
        <v>30.696107367091482</v>
      </c>
      <c r="G47" s="179">
        <v>56.986483445891963</v>
      </c>
      <c r="H47" s="179">
        <v>6.3193143311836213</v>
      </c>
      <c r="I47" s="180">
        <v>34.06352757735506</v>
      </c>
      <c r="J47" s="179">
        <v>28.454064392501426</v>
      </c>
      <c r="K47" s="179">
        <v>10.706936350510503</v>
      </c>
      <c r="L47" s="180">
        <v>19.174767976587276</v>
      </c>
      <c r="M47" s="179">
        <v>0</v>
      </c>
      <c r="N47" s="179">
        <v>0</v>
      </c>
      <c r="O47" s="180">
        <v>25.510849514423935</v>
      </c>
      <c r="P47" s="179">
        <v>28.845304464531829</v>
      </c>
      <c r="Q47" s="179">
        <v>65.689010206495368</v>
      </c>
      <c r="R47" s="180">
        <v>2.3909590114490862</v>
      </c>
      <c r="T47" s="194">
        <f t="shared" si="1"/>
        <v>0.41089146522143227</v>
      </c>
      <c r="U47" s="194">
        <f t="shared" si="2"/>
        <v>0.29738584485886793</v>
      </c>
      <c r="V47" s="194">
        <f t="shared" si="3"/>
        <v>0.29172268991969968</v>
      </c>
    </row>
    <row r="48" spans="1:22">
      <c r="A48" s="175">
        <v>165</v>
      </c>
      <c r="B48" s="176" t="s">
        <v>94</v>
      </c>
      <c r="C48" s="176" t="s">
        <v>71</v>
      </c>
      <c r="D48" s="179">
        <v>0</v>
      </c>
      <c r="E48" s="179">
        <v>0</v>
      </c>
      <c r="F48" s="180">
        <v>0</v>
      </c>
      <c r="G48" s="179">
        <v>0</v>
      </c>
      <c r="H48" s="179">
        <v>0</v>
      </c>
      <c r="I48" s="180">
        <v>0</v>
      </c>
      <c r="J48" s="179">
        <v>5.3035982524872285</v>
      </c>
      <c r="K48" s="179">
        <v>1.0607995633230158</v>
      </c>
      <c r="L48" s="180">
        <v>0</v>
      </c>
      <c r="M48" s="179">
        <v>0</v>
      </c>
      <c r="N48" s="179">
        <v>0</v>
      </c>
      <c r="O48" s="180">
        <v>0</v>
      </c>
      <c r="P48" s="179">
        <v>68.181954680577803</v>
      </c>
      <c r="Q48" s="179">
        <v>0</v>
      </c>
      <c r="R48" s="180">
        <v>0</v>
      </c>
      <c r="T48" s="194">
        <f t="shared" si="1"/>
        <v>0.98576993336629837</v>
      </c>
      <c r="U48" s="194">
        <f t="shared" si="2"/>
        <v>1.4230066633701684E-2</v>
      </c>
      <c r="V48" s="194">
        <f t="shared" si="3"/>
        <v>0</v>
      </c>
    </row>
    <row r="49" spans="1:41">
      <c r="A49" s="175">
        <v>166</v>
      </c>
      <c r="B49" s="176" t="s">
        <v>95</v>
      </c>
      <c r="C49" s="176" t="s">
        <v>68</v>
      </c>
      <c r="D49" s="179">
        <v>42.14785785177169</v>
      </c>
      <c r="E49" s="179">
        <v>1.8092397841362082</v>
      </c>
      <c r="F49" s="180">
        <v>1.575015124999144</v>
      </c>
      <c r="G49" s="179">
        <v>809.57713579435983</v>
      </c>
      <c r="H49" s="179">
        <v>1119.6927204500666</v>
      </c>
      <c r="I49" s="180">
        <v>203.47656787233529</v>
      </c>
      <c r="J49" s="179">
        <v>909.38163055706207</v>
      </c>
      <c r="K49" s="179">
        <v>1028.41811967079</v>
      </c>
      <c r="L49" s="180">
        <v>159.41943120581425</v>
      </c>
      <c r="M49" s="179">
        <v>29.206863544096294</v>
      </c>
      <c r="N49" s="179">
        <v>-14.182105901028406</v>
      </c>
      <c r="O49" s="180">
        <v>0.14183177299755695</v>
      </c>
      <c r="P49" s="179">
        <v>96.519305460748114</v>
      </c>
      <c r="Q49" s="179">
        <v>81.401397845052912</v>
      </c>
      <c r="R49" s="180">
        <v>7.0093632438759723</v>
      </c>
      <c r="T49" s="194">
        <f t="shared" si="1"/>
        <v>0.41640158229399921</v>
      </c>
      <c r="U49" s="194">
        <f t="shared" si="2"/>
        <v>0.50006749370305537</v>
      </c>
      <c r="V49" s="194">
        <f t="shared" si="3"/>
        <v>8.3530924002945248E-2</v>
      </c>
    </row>
    <row r="50" spans="1:41">
      <c r="A50" s="175">
        <v>167</v>
      </c>
      <c r="B50" s="176" t="s">
        <v>23</v>
      </c>
      <c r="C50" s="176" t="s">
        <v>71</v>
      </c>
      <c r="D50" s="179">
        <v>0</v>
      </c>
      <c r="E50" s="179">
        <v>0</v>
      </c>
      <c r="F50" s="180">
        <v>0</v>
      </c>
      <c r="G50" s="179">
        <v>0</v>
      </c>
      <c r="H50" s="179">
        <v>0</v>
      </c>
      <c r="I50" s="180">
        <v>0</v>
      </c>
      <c r="J50" s="179">
        <v>4154.2103551556174</v>
      </c>
      <c r="K50" s="179">
        <v>3374.0147322253883</v>
      </c>
      <c r="L50" s="180">
        <v>678.45926205753699</v>
      </c>
      <c r="M50" s="179">
        <v>3687.6945585086382</v>
      </c>
      <c r="N50" s="179">
        <v>1843.6358979040547</v>
      </c>
      <c r="O50" s="180">
        <v>14167.969924845265</v>
      </c>
      <c r="P50" s="179">
        <v>3111.2001939116581</v>
      </c>
      <c r="Q50" s="179">
        <v>1815.4634759641758</v>
      </c>
      <c r="R50" s="180">
        <v>29708.1259359459</v>
      </c>
      <c r="T50" s="194">
        <f t="shared" si="1"/>
        <v>0.17513542522898179</v>
      </c>
      <c r="U50" s="194">
        <f t="shared" si="2"/>
        <v>0.11245646029660536</v>
      </c>
      <c r="V50" s="194">
        <f t="shared" si="3"/>
        <v>0.71240811447441277</v>
      </c>
    </row>
    <row r="51" spans="1:41">
      <c r="A51" s="175">
        <v>168</v>
      </c>
      <c r="B51" s="176" t="s">
        <v>97</v>
      </c>
      <c r="C51" s="176" t="s">
        <v>33</v>
      </c>
      <c r="D51" s="179">
        <v>991.13419326864152</v>
      </c>
      <c r="E51" s="179">
        <v>381.04653359420507</v>
      </c>
      <c r="F51" s="180">
        <v>253.87844790654847</v>
      </c>
      <c r="G51" s="179">
        <v>2087.5015549714649</v>
      </c>
      <c r="H51" s="179">
        <v>1257.2628323606609</v>
      </c>
      <c r="I51" s="180">
        <v>651.83533498367456</v>
      </c>
      <c r="J51" s="179">
        <v>1222.1109635846326</v>
      </c>
      <c r="K51" s="179">
        <v>1061.1240201938615</v>
      </c>
      <c r="L51" s="180">
        <v>-43.952893297306808</v>
      </c>
      <c r="M51" s="179">
        <v>1183.1483487913586</v>
      </c>
      <c r="N51" s="179">
        <v>1173.5104373737056</v>
      </c>
      <c r="O51" s="180">
        <v>233.06843748724228</v>
      </c>
      <c r="P51" s="179">
        <v>673.34306727651756</v>
      </c>
      <c r="Q51" s="179">
        <v>1781.5716945912004</v>
      </c>
      <c r="R51" s="180">
        <v>76.995716030052193</v>
      </c>
      <c r="T51" s="194">
        <f t="shared" si="1"/>
        <v>0.45486199060437804</v>
      </c>
      <c r="U51" s="194">
        <f t="shared" si="2"/>
        <v>0.46431520349649136</v>
      </c>
      <c r="V51" s="194">
        <f t="shared" si="3"/>
        <v>8.082280589913074E-2</v>
      </c>
    </row>
    <row r="52" spans="1:41">
      <c r="A52" s="175">
        <v>169</v>
      </c>
      <c r="B52" s="176" t="s">
        <v>98</v>
      </c>
      <c r="C52" s="176" t="s">
        <v>89</v>
      </c>
      <c r="D52" s="179">
        <v>0</v>
      </c>
      <c r="E52" s="179">
        <v>0</v>
      </c>
      <c r="F52" s="180">
        <v>0</v>
      </c>
      <c r="G52" s="179">
        <v>22.762955194833577</v>
      </c>
      <c r="H52" s="179">
        <v>14.798831014110295</v>
      </c>
      <c r="I52" s="180">
        <v>8.6178589358502453</v>
      </c>
      <c r="J52" s="179">
        <v>0</v>
      </c>
      <c r="K52" s="179">
        <v>0</v>
      </c>
      <c r="L52" s="180">
        <v>0</v>
      </c>
      <c r="M52" s="179">
        <v>0</v>
      </c>
      <c r="N52" s="179">
        <v>0</v>
      </c>
      <c r="O52" s="180">
        <v>0</v>
      </c>
      <c r="P52" s="179">
        <v>0</v>
      </c>
      <c r="Q52" s="179">
        <v>0</v>
      </c>
      <c r="R52" s="180">
        <v>0</v>
      </c>
      <c r="T52" s="194">
        <f t="shared" si="1"/>
        <v>0.49292183002839013</v>
      </c>
      <c r="U52" s="194">
        <f t="shared" si="2"/>
        <v>0.32046220727139096</v>
      </c>
      <c r="V52" s="194">
        <f t="shared" si="3"/>
        <v>0.18661596270021893</v>
      </c>
    </row>
    <row r="53" spans="1:41">
      <c r="A53" s="175">
        <v>170</v>
      </c>
      <c r="B53" s="176" t="s">
        <v>70</v>
      </c>
      <c r="C53" s="176" t="s">
        <v>71</v>
      </c>
      <c r="D53" s="179">
        <v>0</v>
      </c>
      <c r="E53" s="179">
        <v>0</v>
      </c>
      <c r="F53" s="180">
        <v>0</v>
      </c>
      <c r="G53" s="179">
        <v>0</v>
      </c>
      <c r="H53" s="179">
        <v>0</v>
      </c>
      <c r="I53" s="180">
        <v>0</v>
      </c>
      <c r="J53" s="179">
        <v>0</v>
      </c>
      <c r="K53" s="179">
        <v>0</v>
      </c>
      <c r="L53" s="180">
        <v>0</v>
      </c>
      <c r="M53" s="179">
        <v>0</v>
      </c>
      <c r="N53" s="179">
        <v>0</v>
      </c>
      <c r="O53" s="180">
        <v>0</v>
      </c>
      <c r="P53" s="179">
        <v>0</v>
      </c>
      <c r="Q53" s="179">
        <v>0</v>
      </c>
      <c r="R53" s="180">
        <v>0</v>
      </c>
      <c r="T53" s="194">
        <f t="shared" si="1"/>
        <v>0</v>
      </c>
      <c r="U53" s="194">
        <f t="shared" si="2"/>
        <v>0</v>
      </c>
      <c r="V53" s="194">
        <f t="shared" si="3"/>
        <v>0</v>
      </c>
    </row>
    <row r="54" spans="1:41">
      <c r="A54" s="175">
        <v>171</v>
      </c>
      <c r="B54" s="176" t="s">
        <v>99</v>
      </c>
      <c r="C54" s="176" t="s">
        <v>53</v>
      </c>
      <c r="D54" s="179">
        <v>1379.066797046534</v>
      </c>
      <c r="E54" s="179">
        <v>834.92606022640757</v>
      </c>
      <c r="F54" s="180">
        <v>306.99721976348178</v>
      </c>
      <c r="G54" s="179">
        <v>1461.101839208329</v>
      </c>
      <c r="H54" s="179">
        <v>722.23105028362272</v>
      </c>
      <c r="I54" s="180">
        <v>200.03737933714811</v>
      </c>
      <c r="J54" s="179">
        <v>1035.009594427547</v>
      </c>
      <c r="K54" s="179">
        <v>462.22794280659565</v>
      </c>
      <c r="L54" s="180">
        <v>195.98450143471433</v>
      </c>
      <c r="M54" s="179">
        <v>492.08538560772473</v>
      </c>
      <c r="N54" s="179">
        <v>98.634712154898466</v>
      </c>
      <c r="O54" s="180">
        <v>96.789198309706649</v>
      </c>
      <c r="P54" s="179">
        <v>1.2344098030617703</v>
      </c>
      <c r="Q54" s="179">
        <v>0</v>
      </c>
      <c r="R54" s="180">
        <v>0</v>
      </c>
      <c r="T54" s="194">
        <f t="shared" si="1"/>
        <v>0.62732852849351628</v>
      </c>
      <c r="U54" s="194">
        <f t="shared" si="2"/>
        <v>0.26925566248513572</v>
      </c>
      <c r="V54" s="194">
        <f t="shared" si="3"/>
        <v>0.10341580902134778</v>
      </c>
    </row>
    <row r="55" spans="1:41">
      <c r="A55" s="175">
        <v>172</v>
      </c>
      <c r="B55" s="176" t="s">
        <v>100</v>
      </c>
      <c r="C55" s="176" t="s">
        <v>68</v>
      </c>
      <c r="D55" s="179">
        <v>1301.3279899095935</v>
      </c>
      <c r="E55" s="179">
        <v>402.35016525255634</v>
      </c>
      <c r="F55" s="180">
        <v>153.95083072277197</v>
      </c>
      <c r="G55" s="179">
        <v>1037.4777757049917</v>
      </c>
      <c r="H55" s="179">
        <v>291.44916660851976</v>
      </c>
      <c r="I55" s="180">
        <v>99.386350360800193</v>
      </c>
      <c r="J55" s="179">
        <v>67.547997228226166</v>
      </c>
      <c r="K55" s="179">
        <v>-5.8544891944892141</v>
      </c>
      <c r="L55" s="180">
        <v>15.665929103484315</v>
      </c>
      <c r="M55" s="179">
        <v>27.003001312345738</v>
      </c>
      <c r="N55" s="179">
        <v>5.1119225264080539</v>
      </c>
      <c r="O55" s="180">
        <v>-1.3804930054384763</v>
      </c>
      <c r="P55" s="179">
        <v>2135.0331308834689</v>
      </c>
      <c r="Q55" s="179">
        <v>1039.3525770564097</v>
      </c>
      <c r="R55" s="180">
        <v>247.41298788636067</v>
      </c>
      <c r="T55" s="194">
        <f t="shared" si="1"/>
        <v>0.65892018195757285</v>
      </c>
      <c r="U55" s="194">
        <f t="shared" si="2"/>
        <v>0.26825412568559498</v>
      </c>
      <c r="V55" s="194">
        <f t="shared" si="3"/>
        <v>7.2825692356832117E-2</v>
      </c>
    </row>
    <row r="56" spans="1:41">
      <c r="A56" s="175">
        <v>174</v>
      </c>
      <c r="B56" s="176" t="s">
        <v>101</v>
      </c>
      <c r="C56" s="176" t="s">
        <v>71</v>
      </c>
      <c r="D56" s="179">
        <v>15.578809302876726</v>
      </c>
      <c r="E56" s="179">
        <v>-24.715062609749431</v>
      </c>
      <c r="F56" s="180">
        <v>8.609119748409503</v>
      </c>
      <c r="G56" s="179">
        <v>13.536987775763087</v>
      </c>
      <c r="H56" s="179">
        <v>2.2814401942905005</v>
      </c>
      <c r="I56" s="180">
        <v>0.80613651510114004</v>
      </c>
      <c r="J56" s="179">
        <v>3.5744358935739728</v>
      </c>
      <c r="K56" s="179">
        <v>0.79665527772192279</v>
      </c>
      <c r="L56" s="180">
        <v>0.14338170080174983</v>
      </c>
      <c r="M56" s="179">
        <v>0</v>
      </c>
      <c r="N56" s="179">
        <v>0</v>
      </c>
      <c r="O56" s="180">
        <v>4.5256564125760266E-3</v>
      </c>
      <c r="P56" s="179">
        <v>661.69612368394473</v>
      </c>
      <c r="Q56" s="179">
        <v>195.88022805156314</v>
      </c>
      <c r="R56" s="180">
        <v>100.31417690502437</v>
      </c>
      <c r="T56" s="194">
        <f t="shared" si="1"/>
        <v>0.69334413698133224</v>
      </c>
      <c r="U56" s="194">
        <f t="shared" si="2"/>
        <v>0.20321899433288507</v>
      </c>
      <c r="V56" s="194">
        <f t="shared" si="3"/>
        <v>0.10343686868578281</v>
      </c>
      <c r="X56" s="192"/>
      <c r="Y56" s="192">
        <v>2015</v>
      </c>
      <c r="Z56" s="192"/>
      <c r="AA56" s="192"/>
      <c r="AB56" s="192">
        <v>2016</v>
      </c>
      <c r="AC56" s="192"/>
      <c r="AD56" s="192"/>
      <c r="AE56" s="192">
        <v>2017</v>
      </c>
      <c r="AF56" s="192"/>
      <c r="AG56" s="192"/>
      <c r="AH56" s="192">
        <v>2018</v>
      </c>
      <c r="AI56" s="192"/>
      <c r="AJ56" s="192"/>
      <c r="AK56" s="192">
        <v>2019</v>
      </c>
      <c r="AL56" s="192"/>
      <c r="AM56" s="192"/>
      <c r="AN56" s="192">
        <v>2020</v>
      </c>
      <c r="AO56" s="192"/>
    </row>
    <row r="57" spans="1:41">
      <c r="A57" s="175">
        <v>177</v>
      </c>
      <c r="B57" s="176" t="s">
        <v>102</v>
      </c>
      <c r="C57" s="176" t="s">
        <v>89</v>
      </c>
      <c r="D57" s="179">
        <v>0</v>
      </c>
      <c r="E57" s="179">
        <v>0</v>
      </c>
      <c r="F57" s="180">
        <v>0</v>
      </c>
      <c r="G57" s="179">
        <v>0</v>
      </c>
      <c r="H57" s="179">
        <v>0</v>
      </c>
      <c r="I57" s="180">
        <v>0</v>
      </c>
      <c r="J57" s="179">
        <v>0</v>
      </c>
      <c r="K57" s="179">
        <v>0</v>
      </c>
      <c r="L57" s="179">
        <v>0</v>
      </c>
      <c r="M57" s="181">
        <v>0</v>
      </c>
      <c r="N57" s="179">
        <v>0</v>
      </c>
      <c r="O57" s="180">
        <v>0</v>
      </c>
      <c r="P57" s="179">
        <v>0</v>
      </c>
      <c r="Q57" s="179">
        <v>0</v>
      </c>
      <c r="R57" s="180">
        <v>0</v>
      </c>
      <c r="T57" s="194">
        <f t="shared" si="1"/>
        <v>0</v>
      </c>
      <c r="U57" s="194">
        <f t="shared" si="2"/>
        <v>0</v>
      </c>
      <c r="V57" s="194">
        <f t="shared" si="3"/>
        <v>0</v>
      </c>
      <c r="X57" s="126" t="s">
        <v>49</v>
      </c>
      <c r="Y57" s="126" t="s">
        <v>120</v>
      </c>
      <c r="Z57" s="126" t="s">
        <v>121</v>
      </c>
      <c r="AA57" s="126" t="s">
        <v>49</v>
      </c>
      <c r="AB57" s="126" t="s">
        <v>120</v>
      </c>
      <c r="AC57" s="126" t="s">
        <v>121</v>
      </c>
      <c r="AD57" s="126" t="s">
        <v>49</v>
      </c>
      <c r="AE57" s="126" t="s">
        <v>120</v>
      </c>
      <c r="AF57" s="126" t="s">
        <v>121</v>
      </c>
      <c r="AG57" s="126" t="s">
        <v>49</v>
      </c>
      <c r="AH57" s="126" t="s">
        <v>120</v>
      </c>
      <c r="AI57" s="126" t="s">
        <v>121</v>
      </c>
      <c r="AJ57" s="126" t="s">
        <v>49</v>
      </c>
      <c r="AK57" s="126" t="s">
        <v>120</v>
      </c>
      <c r="AL57" s="126" t="s">
        <v>121</v>
      </c>
      <c r="AM57" s="126" t="s">
        <v>49</v>
      </c>
      <c r="AN57" s="126" t="s">
        <v>120</v>
      </c>
      <c r="AO57" s="126" t="s">
        <v>121</v>
      </c>
    </row>
    <row r="58" spans="1:41">
      <c r="A58" s="175">
        <v>200</v>
      </c>
      <c r="B58" s="176" t="s">
        <v>103</v>
      </c>
      <c r="C58" s="176" t="s">
        <v>34</v>
      </c>
      <c r="D58" s="179">
        <v>5467.4748338333584</v>
      </c>
      <c r="E58" s="179">
        <v>4167.6611527505029</v>
      </c>
      <c r="F58" s="180">
        <v>88.850073815786786</v>
      </c>
      <c r="G58" s="179">
        <v>15134.329203533205</v>
      </c>
      <c r="H58" s="179">
        <v>4578.5084215990883</v>
      </c>
      <c r="I58" s="180">
        <v>0.24612008681559105</v>
      </c>
      <c r="J58" s="179">
        <v>10460.016491921257</v>
      </c>
      <c r="K58" s="179">
        <v>3750.6131881663287</v>
      </c>
      <c r="L58" s="180">
        <v>72.523515383390759</v>
      </c>
      <c r="M58" s="179">
        <v>11255.331427757612</v>
      </c>
      <c r="N58" s="179">
        <v>2815.4347243476623</v>
      </c>
      <c r="O58" s="180">
        <v>96.03281709841022</v>
      </c>
      <c r="P58" s="179">
        <v>16102.348733092571</v>
      </c>
      <c r="Q58" s="179">
        <v>2820.7209305139804</v>
      </c>
      <c r="R58" s="180">
        <v>1337.2628517928854</v>
      </c>
      <c r="T58" s="194"/>
      <c r="U58" s="194"/>
      <c r="V58" s="194"/>
      <c r="X58" s="231">
        <v>0.80600430104838505</v>
      </c>
      <c r="Y58" s="231">
        <v>0.19399569895161506</v>
      </c>
      <c r="Z58" s="231">
        <v>0</v>
      </c>
      <c r="AA58" s="232">
        <f>'[7]Export PAL'!$I$15</f>
        <v>0.17472367519097823</v>
      </c>
      <c r="AB58" s="232">
        <f>'[7]Export PAL'!$I$16</f>
        <v>0.37719973631396642</v>
      </c>
      <c r="AC58" s="232">
        <f>'[7]Export PAL'!$I$17</f>
        <v>0.44807658849505549</v>
      </c>
      <c r="AD58" s="232">
        <f>'[7]Export PAL'!$J$15</f>
        <v>0.19180387638249619</v>
      </c>
      <c r="AE58" s="232">
        <f>'[7]Export PAL'!$J$16</f>
        <v>0.34444226844874604</v>
      </c>
      <c r="AF58" s="232">
        <f>'[7]Export PAL'!$J$17</f>
        <v>0.46375385516875772</v>
      </c>
      <c r="AG58" s="232">
        <f>'[7]Export PAL'!$K$15</f>
        <v>0.18553313165821775</v>
      </c>
      <c r="AH58" s="232">
        <f>'[7]Export PAL'!$K$16</f>
        <v>0.4292787902254156</v>
      </c>
      <c r="AI58" s="232">
        <f>'[7]Export PAL'!$K$17</f>
        <v>0.38518807811636657</v>
      </c>
      <c r="AJ58" s="232">
        <f>'[7]Export PAL'!$L$15</f>
        <v>0.24264317108513339</v>
      </c>
      <c r="AK58" s="232">
        <f>'[7]Export PAL'!$L$16</f>
        <v>0.29744392111141305</v>
      </c>
      <c r="AL58" s="232">
        <f>'[7]Export PAL'!$L$17</f>
        <v>0.45991290780345367</v>
      </c>
      <c r="AM58" s="232">
        <f>'[7]Export PAL'!$M$15</f>
        <v>0.25300058225319605</v>
      </c>
      <c r="AN58" s="232">
        <f>'[7]Export PAL'!$M$16</f>
        <v>0.25627596417317122</v>
      </c>
      <c r="AO58" s="232">
        <f>'[7]Export PAL'!$M$17</f>
        <v>0.49072345357363267</v>
      </c>
    </row>
    <row r="59" spans="1:41">
      <c r="A59" s="175">
        <v>210</v>
      </c>
      <c r="B59" s="176" t="s">
        <v>104</v>
      </c>
      <c r="C59" s="176" t="s">
        <v>35</v>
      </c>
      <c r="D59" s="179">
        <v>4.4031429412627464E-2</v>
      </c>
      <c r="E59" s="179">
        <v>1297.4801904053948</v>
      </c>
      <c r="F59" s="180">
        <v>2.4820091981477486</v>
      </c>
      <c r="G59" s="179">
        <v>0</v>
      </c>
      <c r="H59" s="179">
        <v>1253.509635186467</v>
      </c>
      <c r="I59" s="180">
        <v>-6.1038139263162199</v>
      </c>
      <c r="J59" s="179">
        <v>0</v>
      </c>
      <c r="K59" s="179">
        <v>741.54131335452325</v>
      </c>
      <c r="L59" s="180">
        <v>0</v>
      </c>
      <c r="M59" s="179">
        <v>189.11006101721873</v>
      </c>
      <c r="N59" s="179">
        <v>785.8348758096198</v>
      </c>
      <c r="O59" s="180">
        <v>0</v>
      </c>
      <c r="P59" s="179">
        <v>582.5090511588553</v>
      </c>
      <c r="Q59" s="179">
        <v>2006.9312055611451</v>
      </c>
      <c r="R59" s="180">
        <v>56.107354637992337</v>
      </c>
      <c r="T59" s="205">
        <f t="shared" si="1"/>
        <v>0.13755725273989966</v>
      </c>
      <c r="U59" s="194">
        <f t="shared" si="2"/>
        <v>0.85352856981292968</v>
      </c>
      <c r="V59" s="194">
        <f t="shared" si="3"/>
        <v>8.9141774471707715E-3</v>
      </c>
    </row>
    <row r="60" spans="1:41">
      <c r="A60" s="175">
        <v>220</v>
      </c>
      <c r="B60" s="176" t="s">
        <v>105</v>
      </c>
      <c r="C60" s="176" t="s">
        <v>35</v>
      </c>
      <c r="D60" s="179">
        <v>1.2900025843907107E-3</v>
      </c>
      <c r="E60" s="179">
        <v>200.53666797077861</v>
      </c>
      <c r="F60" s="180">
        <v>3.7919584971701772</v>
      </c>
      <c r="G60" s="179">
        <v>0</v>
      </c>
      <c r="H60" s="179">
        <v>167.62828167646819</v>
      </c>
      <c r="I60" s="180">
        <v>0</v>
      </c>
      <c r="J60" s="179">
        <v>0</v>
      </c>
      <c r="K60" s="179">
        <v>393.82574983246195</v>
      </c>
      <c r="L60" s="180">
        <v>0</v>
      </c>
      <c r="M60" s="179">
        <v>0</v>
      </c>
      <c r="N60" s="179">
        <v>154.86509769083469</v>
      </c>
      <c r="O60" s="180">
        <v>1.0586868783398856E-5</v>
      </c>
      <c r="P60" s="179">
        <v>0</v>
      </c>
      <c r="Q60" s="179">
        <v>143.74441943838829</v>
      </c>
      <c r="R60" s="180">
        <v>0</v>
      </c>
      <c r="T60" s="194">
        <f t="shared" si="1"/>
        <v>0</v>
      </c>
      <c r="U60" s="194">
        <f t="shared" si="2"/>
        <v>0.99999998769059717</v>
      </c>
      <c r="V60" s="194">
        <f t="shared" si="3"/>
        <v>1.2309402799181927E-8</v>
      </c>
    </row>
    <row r="61" spans="1:41">
      <c r="A61" s="175">
        <v>230</v>
      </c>
      <c r="B61" s="176" t="s">
        <v>106</v>
      </c>
      <c r="C61" s="176" t="s">
        <v>35</v>
      </c>
      <c r="D61" s="179">
        <v>1.5457086771173338</v>
      </c>
      <c r="E61" s="179">
        <v>1575.9367598494634</v>
      </c>
      <c r="F61" s="180">
        <v>468.0443587478012</v>
      </c>
      <c r="G61" s="179">
        <v>27.469018406722935</v>
      </c>
      <c r="H61" s="179">
        <v>1462.7482759682691</v>
      </c>
      <c r="I61" s="180">
        <v>1093.6294410032347</v>
      </c>
      <c r="J61" s="179">
        <v>28.159677397807513</v>
      </c>
      <c r="K61" s="179">
        <v>786.22546609165329</v>
      </c>
      <c r="L61" s="180">
        <v>8.228390146930991</v>
      </c>
      <c r="M61" s="179">
        <v>-3.4922480581046464</v>
      </c>
      <c r="N61" s="179">
        <v>918.92609810293243</v>
      </c>
      <c r="O61" s="180">
        <v>629.70502842644532</v>
      </c>
      <c r="P61" s="179">
        <v>294.01727892901602</v>
      </c>
      <c r="Q61" s="179">
        <v>3217.250286471547</v>
      </c>
      <c r="R61" s="180">
        <v>11204.467641902876</v>
      </c>
      <c r="T61" s="194">
        <f t="shared" si="1"/>
        <v>1.7600439410394603E-2</v>
      </c>
      <c r="U61" s="194">
        <f t="shared" si="2"/>
        <v>0.32465762830129086</v>
      </c>
      <c r="V61" s="194">
        <f>IF(SUM($G61:$R61)=0,0,SUM(I61,L61,O61,R61)/SUM($G61:$R61))</f>
        <v>0.65774193228831457</v>
      </c>
    </row>
    <row r="62" spans="1:41">
      <c r="A62" s="175">
        <v>240</v>
      </c>
      <c r="B62" s="176" t="s">
        <v>107</v>
      </c>
      <c r="C62" s="176" t="s">
        <v>35</v>
      </c>
      <c r="D62" s="179">
        <v>8.2699065969391083E-2</v>
      </c>
      <c r="E62" s="179">
        <v>13099.033106094004</v>
      </c>
      <c r="F62" s="180">
        <v>0</v>
      </c>
      <c r="G62" s="179">
        <v>0</v>
      </c>
      <c r="H62" s="179">
        <v>13727.704501673386</v>
      </c>
      <c r="I62" s="180">
        <v>0</v>
      </c>
      <c r="J62" s="179">
        <v>5.6573852901232629</v>
      </c>
      <c r="K62" s="179">
        <v>7361.8040788697481</v>
      </c>
      <c r="L62" s="180">
        <v>0</v>
      </c>
      <c r="M62" s="179">
        <v>2.8540019648883669E-2</v>
      </c>
      <c r="N62" s="179">
        <v>8529.3915788738614</v>
      </c>
      <c r="O62" s="180">
        <v>-6.3781186190403863E-2</v>
      </c>
      <c r="P62" s="179">
        <v>0</v>
      </c>
      <c r="Q62" s="179">
        <v>12068.776342984431</v>
      </c>
      <c r="R62" s="180">
        <v>0</v>
      </c>
      <c r="T62" s="194">
        <f t="shared" si="1"/>
        <v>1.3637504093828872E-4</v>
      </c>
      <c r="U62" s="194">
        <f t="shared" si="2"/>
        <v>0.99986515472975057</v>
      </c>
      <c r="V62" s="194">
        <f t="shared" si="3"/>
        <v>-1.5297706888375404E-6</v>
      </c>
    </row>
    <row r="63" spans="1:41">
      <c r="A63" s="175">
        <v>260</v>
      </c>
      <c r="B63" s="176" t="s">
        <v>108</v>
      </c>
      <c r="C63" s="176" t="s">
        <v>35</v>
      </c>
      <c r="D63" s="179">
        <v>0</v>
      </c>
      <c r="E63" s="179">
        <v>0</v>
      </c>
      <c r="F63" s="180">
        <v>0</v>
      </c>
      <c r="G63" s="179">
        <v>0</v>
      </c>
      <c r="H63" s="179">
        <v>0</v>
      </c>
      <c r="I63" s="180">
        <v>0</v>
      </c>
      <c r="J63" s="179">
        <v>0</v>
      </c>
      <c r="K63" s="179">
        <v>0</v>
      </c>
      <c r="L63" s="180">
        <v>192.17792661137412</v>
      </c>
      <c r="M63" s="179">
        <v>0</v>
      </c>
      <c r="N63" s="179">
        <v>0</v>
      </c>
      <c r="O63" s="180">
        <v>-188.40232883904849</v>
      </c>
      <c r="P63" s="179">
        <v>0</v>
      </c>
      <c r="Q63" s="179">
        <v>0</v>
      </c>
      <c r="R63" s="180">
        <v>0</v>
      </c>
      <c r="T63" s="194">
        <f t="shared" si="1"/>
        <v>0</v>
      </c>
      <c r="U63" s="194">
        <f t="shared" si="2"/>
        <v>0</v>
      </c>
      <c r="V63" s="194">
        <f t="shared" si="3"/>
        <v>1</v>
      </c>
    </row>
    <row r="64" spans="1:41">
      <c r="A64" s="175">
        <v>270</v>
      </c>
      <c r="B64" s="176" t="s">
        <v>109</v>
      </c>
      <c r="C64" s="176" t="s">
        <v>35</v>
      </c>
      <c r="D64" s="179">
        <v>-1.9673901826632394E-3</v>
      </c>
      <c r="E64" s="179">
        <v>33.00673839564454</v>
      </c>
      <c r="F64" s="180">
        <v>2.8693126070191952</v>
      </c>
      <c r="G64" s="179">
        <v>0</v>
      </c>
      <c r="H64" s="179">
        <v>2.800376169491233</v>
      </c>
      <c r="I64" s="180">
        <v>0</v>
      </c>
      <c r="J64" s="179">
        <v>0</v>
      </c>
      <c r="K64" s="179">
        <v>0</v>
      </c>
      <c r="L64" s="180">
        <v>0</v>
      </c>
      <c r="M64" s="179">
        <v>126.71105640786588</v>
      </c>
      <c r="N64" s="179">
        <v>531.29435558874115</v>
      </c>
      <c r="O64" s="180">
        <v>0</v>
      </c>
      <c r="P64" s="179">
        <v>234.00814141530384</v>
      </c>
      <c r="Q64" s="179">
        <v>0</v>
      </c>
      <c r="R64" s="180">
        <v>0</v>
      </c>
      <c r="T64" s="194">
        <f t="shared" si="1"/>
        <v>0.40312201888935251</v>
      </c>
      <c r="U64" s="194">
        <f t="shared" si="2"/>
        <v>0.59687798111064738</v>
      </c>
      <c r="V64" s="194">
        <f t="shared" si="3"/>
        <v>0</v>
      </c>
    </row>
    <row r="65" spans="1:18">
      <c r="A65" s="128"/>
      <c r="B65" s="146" t="s">
        <v>110</v>
      </c>
      <c r="C65" s="147"/>
      <c r="D65" s="187">
        <f t="shared" ref="D65:R65" si="6">SUM(D7:D64)</f>
        <v>110279.31294882076</v>
      </c>
      <c r="E65" s="187">
        <f t="shared" si="6"/>
        <v>86476.851858385256</v>
      </c>
      <c r="F65" s="187">
        <f t="shared" si="6"/>
        <v>45889.686371310847</v>
      </c>
      <c r="G65" s="187">
        <f t="shared" si="6"/>
        <v>137028.80598607787</v>
      </c>
      <c r="H65" s="187">
        <f t="shared" si="6"/>
        <v>80882.377253516694</v>
      </c>
      <c r="I65" s="187">
        <f t="shared" si="6"/>
        <v>52400.550653551945</v>
      </c>
      <c r="J65" s="187">
        <f t="shared" si="6"/>
        <v>137798.3637169922</v>
      </c>
      <c r="K65" s="187">
        <f t="shared" si="6"/>
        <v>75549.714299048181</v>
      </c>
      <c r="L65" s="187">
        <f t="shared" si="6"/>
        <v>51755.770964455303</v>
      </c>
      <c r="M65" s="187">
        <f t="shared" si="6"/>
        <v>145430.4725276579</v>
      </c>
      <c r="N65" s="187">
        <f t="shared" si="6"/>
        <v>74906.065947817959</v>
      </c>
      <c r="O65" s="187">
        <f t="shared" si="6"/>
        <v>70347.226572202126</v>
      </c>
      <c r="P65" s="187">
        <f t="shared" si="6"/>
        <v>148191.51740252168</v>
      </c>
      <c r="Q65" s="187">
        <f t="shared" si="6"/>
        <v>73495.069154205717</v>
      </c>
      <c r="R65" s="187">
        <f t="shared" si="6"/>
        <v>89681.084023551579</v>
      </c>
    </row>
    <row r="68" spans="1:18">
      <c r="I68" s="1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5"/>
  <sheetViews>
    <sheetView zoomScale="85" zoomScaleNormal="85" workbookViewId="0">
      <pane xSplit="3" ySplit="6" topLeftCell="D7" activePane="bottomRight" state="frozen"/>
      <selection activeCell="P16" sqref="P16"/>
      <selection pane="topRight" activeCell="P16" sqref="P16"/>
      <selection pane="bottomLeft" activeCell="P16" sqref="P16"/>
      <selection pane="bottomRight" activeCell="H45" sqref="H45"/>
    </sheetView>
  </sheetViews>
  <sheetFormatPr defaultRowHeight="12.75"/>
  <cols>
    <col min="2" max="2" width="35.25" customWidth="1"/>
    <col min="3" max="3" width="33.25" customWidth="1"/>
    <col min="4" max="8" width="7.75" style="116" customWidth="1"/>
  </cols>
  <sheetData>
    <row r="1" spans="1:8" ht="18">
      <c r="A1" s="1" t="s">
        <v>14</v>
      </c>
      <c r="B1" s="110"/>
      <c r="C1" s="110"/>
      <c r="D1" s="111"/>
      <c r="E1" s="111"/>
      <c r="F1" s="111"/>
      <c r="G1" s="111"/>
      <c r="H1" s="111"/>
    </row>
    <row r="2" spans="1:8" ht="15.75">
      <c r="A2" s="112" t="s">
        <v>119</v>
      </c>
      <c r="B2" s="113"/>
      <c r="C2" s="113"/>
      <c r="D2" s="114"/>
      <c r="E2" s="114"/>
      <c r="F2" s="114"/>
      <c r="G2" s="114"/>
      <c r="H2" s="114"/>
    </row>
    <row r="3" spans="1:8">
      <c r="A3" s="115" t="s">
        <v>46</v>
      </c>
    </row>
    <row r="5" spans="1:8">
      <c r="A5" s="117" t="s">
        <v>47</v>
      </c>
      <c r="B5" s="118" t="s">
        <v>48</v>
      </c>
      <c r="C5" s="119" t="s">
        <v>112</v>
      </c>
      <c r="D5" s="185">
        <v>2010</v>
      </c>
      <c r="E5" s="185">
        <v>2011</v>
      </c>
      <c r="F5" s="185">
        <v>2012</v>
      </c>
      <c r="G5" s="185">
        <v>2013</v>
      </c>
      <c r="H5" s="185">
        <v>2014</v>
      </c>
    </row>
    <row r="6" spans="1:8">
      <c r="A6" s="123"/>
      <c r="B6" s="124"/>
      <c r="C6" s="125"/>
      <c r="D6" s="126"/>
      <c r="E6" s="126"/>
      <c r="F6" s="126"/>
      <c r="G6" s="126"/>
      <c r="H6" s="126"/>
    </row>
    <row r="7" spans="1:8">
      <c r="A7" s="174">
        <f>'Base Capex Actual'!A7</f>
        <v>102</v>
      </c>
      <c r="B7" s="132" t="str">
        <f>'Base Capex Actual'!B7</f>
        <v>Rural Projects &lt; 50KVA</v>
      </c>
      <c r="C7" s="132" t="str">
        <f>'Base Capex Actual'!C7</f>
        <v>New Customer Connections</v>
      </c>
      <c r="D7" s="186">
        <v>-233.01269277494504</v>
      </c>
      <c r="E7" s="186">
        <v>-151.12705534802649</v>
      </c>
      <c r="F7" s="186">
        <v>-68.557543693459266</v>
      </c>
      <c r="G7" s="186">
        <v>-149.51276347285707</v>
      </c>
      <c r="H7" s="186">
        <v>135.70713461092419</v>
      </c>
    </row>
    <row r="8" spans="1:8">
      <c r="A8" s="174">
        <f>'Base Capex Actual'!A8</f>
        <v>103</v>
      </c>
      <c r="B8" s="132" t="str">
        <f>'Base Capex Actual'!B8</f>
        <v>Urban Projects &lt; 50KVA</v>
      </c>
      <c r="C8" s="132" t="str">
        <f>'Base Capex Actual'!C8</f>
        <v>New Customer Connections</v>
      </c>
      <c r="D8" s="186">
        <v>-14.463042100153066</v>
      </c>
      <c r="E8" s="186">
        <v>-4.3549112816309821</v>
      </c>
      <c r="F8" s="186">
        <v>-2.5981325035443391E-2</v>
      </c>
      <c r="G8" s="186">
        <v>-9.6444626571655506E-2</v>
      </c>
      <c r="H8" s="186">
        <v>0.195323692525006</v>
      </c>
    </row>
    <row r="9" spans="1:8">
      <c r="A9" s="174">
        <f>'Base Capex Actual'!A9</f>
        <v>104</v>
      </c>
      <c r="B9" s="132" t="str">
        <f>'Base Capex Actual'!B9</f>
        <v>Medium Density SubDivision</v>
      </c>
      <c r="C9" s="132" t="str">
        <f>'Base Capex Actual'!C9</f>
        <v>New Customer Connections</v>
      </c>
      <c r="D9" s="186">
        <v>-174.72049590163229</v>
      </c>
      <c r="E9" s="186">
        <v>-114.44418137415106</v>
      </c>
      <c r="F9" s="186">
        <v>-42.969719277175805</v>
      </c>
      <c r="G9" s="186">
        <v>-86.700951955405117</v>
      </c>
      <c r="H9" s="186">
        <v>74.142314298950495</v>
      </c>
    </row>
    <row r="10" spans="1:8">
      <c r="A10" s="174">
        <f>'Base Capex Actual'!A10</f>
        <v>105</v>
      </c>
      <c r="B10" s="132" t="str">
        <f>'Base Capex Actual'!B10</f>
        <v>Business Supply &gt; 50KVA &lt; 200KVA</v>
      </c>
      <c r="C10" s="132" t="str">
        <f>'Base Capex Actual'!C10</f>
        <v>New Customer Connections</v>
      </c>
      <c r="D10" s="186">
        <v>-157.69574568983001</v>
      </c>
      <c r="E10" s="186">
        <v>-123.1376592744581</v>
      </c>
      <c r="F10" s="186">
        <v>-47.570586747285915</v>
      </c>
      <c r="G10" s="186">
        <v>-89.195280735419558</v>
      </c>
      <c r="H10" s="186">
        <v>80.711073233149136</v>
      </c>
    </row>
    <row r="11" spans="1:8">
      <c r="A11" s="174">
        <f>'Base Capex Actual'!A11</f>
        <v>106</v>
      </c>
      <c r="B11" s="132" t="str">
        <f>'Base Capex Actual'!B11</f>
        <v>Business Supply &gt; 200KVA</v>
      </c>
      <c r="C11" s="132" t="str">
        <f>'Base Capex Actual'!C11</f>
        <v>New Customer Connections</v>
      </c>
      <c r="D11" s="186">
        <v>-289.10049388962011</v>
      </c>
      <c r="E11" s="186">
        <v>-137.51581199825895</v>
      </c>
      <c r="F11" s="186">
        <v>-46.031266592410809</v>
      </c>
      <c r="G11" s="186">
        <v>-106.08782011227879</v>
      </c>
      <c r="H11" s="186">
        <v>79.215305286621202</v>
      </c>
    </row>
    <row r="12" spans="1:8">
      <c r="A12" s="174">
        <f>'Base Capex Actual'!A12</f>
        <v>107</v>
      </c>
      <c r="B12" s="132" t="str">
        <f>'Base Capex Actual'!B12</f>
        <v>HV Connections</v>
      </c>
      <c r="C12" s="132" t="str">
        <f>'Base Capex Actual'!C12</f>
        <v>New Customer Connections</v>
      </c>
      <c r="D12" s="186">
        <v>-217.37070192257161</v>
      </c>
      <c r="E12" s="186">
        <v>-33.489935925144735</v>
      </c>
      <c r="F12" s="186">
        <v>-13.87737106984815</v>
      </c>
      <c r="G12" s="186">
        <v>-37.912582166456239</v>
      </c>
      <c r="H12" s="186">
        <v>29.414326422978352</v>
      </c>
    </row>
    <row r="13" spans="1:8">
      <c r="A13" s="174">
        <f>'Base Capex Actual'!A13</f>
        <v>108</v>
      </c>
      <c r="B13" s="132" t="str">
        <f>'Base Capex Actual'!B13</f>
        <v>Business SubDivisions</v>
      </c>
      <c r="C13" s="132" t="str">
        <f>'Base Capex Actual'!C13</f>
        <v>New Customer Connections</v>
      </c>
      <c r="D13" s="186">
        <v>-15.710114637110102</v>
      </c>
      <c r="E13" s="186">
        <v>-11.370988223829867</v>
      </c>
      <c r="F13" s="186">
        <v>-3.2889123089255485</v>
      </c>
      <c r="G13" s="186">
        <v>-10.177437506437084</v>
      </c>
      <c r="H13" s="186">
        <v>7.4231701269939165</v>
      </c>
    </row>
    <row r="14" spans="1:8">
      <c r="A14" s="174">
        <f>'Base Capex Actual'!A14</f>
        <v>109</v>
      </c>
      <c r="B14" s="132" t="str">
        <f>'Base Capex Actual'!B14</f>
        <v>U/G Service Pits Ex O/H Supply</v>
      </c>
      <c r="C14" s="132" t="str">
        <f>'Base Capex Actual'!C14</f>
        <v>New Customer Connections</v>
      </c>
      <c r="D14" s="186">
        <v>-149.90360357630036</v>
      </c>
      <c r="E14" s="186">
        <v>-126.15222950905493</v>
      </c>
      <c r="F14" s="186">
        <v>-52.397181176009269</v>
      </c>
      <c r="G14" s="186">
        <v>-120.33893696944055</v>
      </c>
      <c r="H14" s="186">
        <v>119.76872199519615</v>
      </c>
    </row>
    <row r="15" spans="1:8">
      <c r="A15" s="174">
        <f>'Base Capex Actual'!A15</f>
        <v>110</v>
      </c>
      <c r="B15" s="132" t="str">
        <f>'Base Capex Actual'!B15</f>
        <v>Low Density SubDivisions</v>
      </c>
      <c r="C15" s="132" t="str">
        <f>'Base Capex Actual'!C15</f>
        <v>New Customer Connections</v>
      </c>
      <c r="D15" s="186">
        <v>-30.22841198685569</v>
      </c>
      <c r="E15" s="186">
        <v>-18.652377797766089</v>
      </c>
      <c r="F15" s="186">
        <v>-6.1198465194137679</v>
      </c>
      <c r="G15" s="186">
        <v>-21.232850428124301</v>
      </c>
      <c r="H15" s="186">
        <v>14.16748375686152</v>
      </c>
    </row>
    <row r="16" spans="1:8">
      <c r="A16" s="174">
        <f>'Base Capex Actual'!A16</f>
        <v>111</v>
      </c>
      <c r="B16" s="132" t="str">
        <f>'Base Capex Actual'!B16</f>
        <v>High Density Residential/Business</v>
      </c>
      <c r="C16" s="132" t="str">
        <f>'Base Capex Actual'!C16</f>
        <v>New Customer Connections</v>
      </c>
      <c r="D16" s="186">
        <v>-42.834366289935559</v>
      </c>
      <c r="E16" s="186">
        <v>-70.93912717294873</v>
      </c>
      <c r="F16" s="186">
        <v>-30.90321718958138</v>
      </c>
      <c r="G16" s="186">
        <v>-79.869031910716188</v>
      </c>
      <c r="H16" s="186">
        <v>85.76689845260033</v>
      </c>
    </row>
    <row r="17" spans="1:8">
      <c r="A17" s="174">
        <f>'Base Capex Actual'!A17</f>
        <v>114</v>
      </c>
      <c r="B17" s="132" t="str">
        <f>'Base Capex Actual'!B17</f>
        <v>New Connections - Other Materials</v>
      </c>
      <c r="C17" s="132" t="str">
        <f>'Base Capex Actual'!C17</f>
        <v>New Customer Connections</v>
      </c>
      <c r="D17" s="186">
        <v>-27.30609383112057</v>
      </c>
      <c r="E17" s="186">
        <v>-17.320252706396076</v>
      </c>
      <c r="F17" s="186">
        <v>-6.3665911232946462</v>
      </c>
      <c r="G17" s="186">
        <v>-11.479429457105994</v>
      </c>
      <c r="H17" s="186">
        <v>10.605395029018554</v>
      </c>
    </row>
    <row r="18" spans="1:8">
      <c r="A18" s="174">
        <f>'Base Capex Actual'!A18</f>
        <v>115</v>
      </c>
      <c r="B18" s="132" t="str">
        <f>'Base Capex Actual'!B18</f>
        <v>New Connections - Other Labour</v>
      </c>
      <c r="C18" s="132" t="str">
        <f>'Base Capex Actual'!C18</f>
        <v>New Customer Connections</v>
      </c>
      <c r="D18" s="186">
        <v>-51.681542606485777</v>
      </c>
      <c r="E18" s="186">
        <v>-38.401893010603786</v>
      </c>
      <c r="F18" s="186">
        <v>-14.950830657615343</v>
      </c>
      <c r="G18" s="186">
        <v>-32.36321258464222</v>
      </c>
      <c r="H18" s="186">
        <v>32.552580958574339</v>
      </c>
    </row>
    <row r="19" spans="1:8">
      <c r="A19" s="174">
        <f>'Base Capex Actual'!A19</f>
        <v>116</v>
      </c>
      <c r="B19" s="132" t="str">
        <f>'Base Capex Actual'!B19</f>
        <v>Recoverable Works</v>
      </c>
      <c r="C19" s="132" t="str">
        <f>'Base Capex Actual'!C19</f>
        <v>New Customer Connections</v>
      </c>
      <c r="D19" s="186">
        <v>-134.36633660496838</v>
      </c>
      <c r="E19" s="186">
        <v>-157.44116754261583</v>
      </c>
      <c r="F19" s="186">
        <v>-58.918128216231104</v>
      </c>
      <c r="G19" s="186">
        <v>-140.44427340053781</v>
      </c>
      <c r="H19" s="186">
        <v>143.61017556120791</v>
      </c>
    </row>
    <row r="20" spans="1:8">
      <c r="A20" s="174">
        <f>'Base Capex Actual'!A20</f>
        <v>118</v>
      </c>
      <c r="B20" s="132" t="str">
        <f>'Base Capex Actual'!B20</f>
        <v>CO Generation Projects</v>
      </c>
      <c r="C20" s="132" t="str">
        <f>'Base Capex Actual'!C20</f>
        <v>New Customer Connections</v>
      </c>
      <c r="D20" s="186">
        <v>-59.115550690084831</v>
      </c>
      <c r="E20" s="186">
        <v>-68.075089901894216</v>
      </c>
      <c r="F20" s="186">
        <v>-18.440369115926288</v>
      </c>
      <c r="G20" s="186">
        <v>-9.0941136487780128</v>
      </c>
      <c r="H20" s="186">
        <v>14.885631692905141</v>
      </c>
    </row>
    <row r="21" spans="1:8">
      <c r="A21" s="174">
        <f>'Base Capex Actual'!A21</f>
        <v>121</v>
      </c>
      <c r="B21" s="132" t="str">
        <f>'Base Capex Actual'!B21</f>
        <v>Docklands</v>
      </c>
      <c r="C21" s="132" t="str">
        <f>'Base Capex Actual'!C21</f>
        <v>New Customer Connections</v>
      </c>
      <c r="D21" s="186">
        <v>-8.5102188718980162E-2</v>
      </c>
      <c r="E21" s="186">
        <v>-2.0852663496795914E-2</v>
      </c>
      <c r="F21" s="186">
        <v>0</v>
      </c>
      <c r="G21" s="186">
        <v>-0.10132555513963527</v>
      </c>
      <c r="H21" s="186">
        <v>0.37191380015135544</v>
      </c>
    </row>
    <row r="22" spans="1:8">
      <c r="A22" s="174">
        <f>'Base Capex Actual'!A22</f>
        <v>122</v>
      </c>
      <c r="B22" s="132" t="str">
        <f>'Base Capex Actual'!B22</f>
        <v>Major Generation Projects</v>
      </c>
      <c r="C22" s="132" t="str">
        <f>'Base Capex Actual'!C22</f>
        <v>New Customer Connections</v>
      </c>
      <c r="D22" s="186">
        <v>0</v>
      </c>
      <c r="E22" s="186">
        <v>0</v>
      </c>
      <c r="F22" s="186">
        <v>0</v>
      </c>
      <c r="G22" s="186">
        <v>0</v>
      </c>
      <c r="H22" s="186">
        <v>0</v>
      </c>
    </row>
    <row r="23" spans="1:8">
      <c r="A23" s="174">
        <f>'Base Capex Actual'!A23</f>
        <v>139</v>
      </c>
      <c r="B23" s="132" t="str">
        <f>'Base Capex Actual'!B23</f>
        <v>Maintenance Related Fault Capital</v>
      </c>
      <c r="C23" s="132" t="str">
        <f>'Base Capex Actual'!C23</f>
        <v>Reliability &amp; Quality Maintained</v>
      </c>
      <c r="D23" s="186">
        <v>-56.157956530093969</v>
      </c>
      <c r="E23" s="186">
        <v>-34.897812284027559</v>
      </c>
      <c r="F23" s="186">
        <v>-15.554816402203681</v>
      </c>
      <c r="G23" s="186">
        <v>-34.584972366690948</v>
      </c>
      <c r="H23" s="186">
        <v>35.761946176398752</v>
      </c>
    </row>
    <row r="24" spans="1:8">
      <c r="A24" s="174">
        <f>'Base Capex Actual'!A24</f>
        <v>141</v>
      </c>
      <c r="B24" s="132" t="str">
        <f>'Base Capex Actual'!B24</f>
        <v>Fault Related Capital</v>
      </c>
      <c r="C24" s="132" t="str">
        <f>'Base Capex Actual'!C24</f>
        <v>Reliability &amp; Quality Maintained</v>
      </c>
      <c r="D24" s="186">
        <v>-135.22062764702889</v>
      </c>
      <c r="E24" s="186">
        <v>-95.697257341659878</v>
      </c>
      <c r="F24" s="186">
        <v>-41.906151318658345</v>
      </c>
      <c r="G24" s="186">
        <v>-88.985512892269455</v>
      </c>
      <c r="H24" s="186">
        <v>89.307341807379331</v>
      </c>
    </row>
    <row r="25" spans="1:8">
      <c r="A25" s="174">
        <f>'Base Capex Actual'!A25</f>
        <v>142</v>
      </c>
      <c r="B25" s="132" t="str">
        <f>'Base Capex Actual'!B25</f>
        <v xml:space="preserve">Conductor Clearance </v>
      </c>
      <c r="C25" s="132" t="str">
        <f>'Base Capex Actual'!C25</f>
        <v>Environmental, Safety &amp; Legal</v>
      </c>
      <c r="D25" s="186">
        <v>-69.781667580126125</v>
      </c>
      <c r="E25" s="186">
        <v>-46.887820115684747</v>
      </c>
      <c r="F25" s="186">
        <v>-31.862265421728171</v>
      </c>
      <c r="G25" s="186">
        <v>-78.505042323391748</v>
      </c>
      <c r="H25" s="186">
        <v>53.49053000428713</v>
      </c>
    </row>
    <row r="26" spans="1:8">
      <c r="A26" s="174">
        <f>'Base Capex Actual'!A26</f>
        <v>143</v>
      </c>
      <c r="B26" s="132" t="str">
        <f>'Base Capex Actual'!B26</f>
        <v xml:space="preserve">HV Switch Replacement </v>
      </c>
      <c r="C26" s="132" t="str">
        <f>'Base Capex Actual'!C26</f>
        <v>Reliability &amp; Quality Maintained</v>
      </c>
      <c r="D26" s="186">
        <v>-10.945580202041157</v>
      </c>
      <c r="E26" s="186">
        <v>-14.655380904107735</v>
      </c>
      <c r="F26" s="186">
        <v>-7.8329667242863561</v>
      </c>
      <c r="G26" s="186">
        <v>-11.467391725014322</v>
      </c>
      <c r="H26" s="186">
        <v>4.251450031054449</v>
      </c>
    </row>
    <row r="27" spans="1:8">
      <c r="A27" s="174">
        <f>'Base Capex Actual'!A27</f>
        <v>144</v>
      </c>
      <c r="B27" s="132" t="str">
        <f>'Base Capex Actual'!B27</f>
        <v>Transformer Replacement</v>
      </c>
      <c r="C27" s="132" t="str">
        <f>'Base Capex Actual'!C27</f>
        <v>Reliability &amp; Quality Maintained</v>
      </c>
      <c r="D27" s="186">
        <v>-13.382057213371343</v>
      </c>
      <c r="E27" s="186">
        <v>-14.942281702996768</v>
      </c>
      <c r="F27" s="186">
        <v>-5.4015970295719136</v>
      </c>
      <c r="G27" s="186">
        <v>-12.990662012057253</v>
      </c>
      <c r="H27" s="186">
        <v>9.7140213629036722</v>
      </c>
    </row>
    <row r="28" spans="1:8">
      <c r="A28" s="174">
        <f>'Base Capex Actual'!A28</f>
        <v>145</v>
      </c>
      <c r="B28" s="132" t="str">
        <f>'Base Capex Actual'!B28</f>
        <v>HV Fuse Unit &amp; Surge Divert. Repl.</v>
      </c>
      <c r="C28" s="132" t="str">
        <f>'Base Capex Actual'!C28</f>
        <v>Reliability &amp; Quality Maintained</v>
      </c>
      <c r="D28" s="186">
        <v>-58.364947509140364</v>
      </c>
      <c r="E28" s="186">
        <v>-60.526841338526019</v>
      </c>
      <c r="F28" s="186">
        <v>-23.871805776667625</v>
      </c>
      <c r="G28" s="186">
        <v>-93.002579481248233</v>
      </c>
      <c r="H28" s="186">
        <v>91.86760886593018</v>
      </c>
    </row>
    <row r="29" spans="1:8">
      <c r="A29" s="174">
        <f>'Base Capex Actual'!A29</f>
        <v>146</v>
      </c>
      <c r="B29" s="132" t="str">
        <f>'Base Capex Actual'!B29</f>
        <v>Recoverable Works - Asset Damage</v>
      </c>
      <c r="C29" s="132" t="str">
        <f>'Base Capex Actual'!C29</f>
        <v>Reliability &amp; Quality Maintained</v>
      </c>
      <c r="D29" s="186">
        <v>-25.719793015029285</v>
      </c>
      <c r="E29" s="226"/>
      <c r="F29" s="226"/>
      <c r="G29" s="226"/>
      <c r="H29" s="226"/>
    </row>
    <row r="30" spans="1:8">
      <c r="A30" s="174">
        <f>'Base Capex Actual'!A30</f>
        <v>147</v>
      </c>
      <c r="B30" s="132" t="str">
        <f>'Base Capex Actual'!B30</f>
        <v>Pole Life Extension - Treatment</v>
      </c>
      <c r="C30" s="132" t="str">
        <f>'Base Capex Actual'!C30</f>
        <v>Environmental, Safety &amp; Legal</v>
      </c>
      <c r="D30" s="186">
        <v>-31.122119887589285</v>
      </c>
      <c r="E30" s="186">
        <v>-24.802011342811387</v>
      </c>
      <c r="F30" s="186">
        <v>-10.347899663921016</v>
      </c>
      <c r="G30" s="186">
        <v>-16.949557593381972</v>
      </c>
      <c r="H30" s="186">
        <v>13.963922035007762</v>
      </c>
    </row>
    <row r="31" spans="1:8">
      <c r="A31" s="174">
        <f>'Base Capex Actual'!A31</f>
        <v>148</v>
      </c>
      <c r="B31" s="132" t="str">
        <f>'Base Capex Actual'!B31</f>
        <v>Pole Replacement</v>
      </c>
      <c r="C31" s="132" t="str">
        <f>'Base Capex Actual'!C31</f>
        <v>Environmental, Safety &amp; Legal</v>
      </c>
      <c r="D31" s="186">
        <v>-160.12524479225988</v>
      </c>
      <c r="E31" s="186">
        <v>-154.96839264770557</v>
      </c>
      <c r="F31" s="186">
        <v>-62.864674446018277</v>
      </c>
      <c r="G31" s="186">
        <v>-162.30192188469482</v>
      </c>
      <c r="H31" s="186">
        <v>139.28865084579823</v>
      </c>
    </row>
    <row r="32" spans="1:8">
      <c r="A32" s="174">
        <f>'Base Capex Actual'!A32</f>
        <v>149</v>
      </c>
      <c r="B32" s="132" t="str">
        <f>'Base Capex Actual'!B32</f>
        <v>Pole Life Extension - Staking</v>
      </c>
      <c r="C32" s="132" t="str">
        <f>'Base Capex Actual'!C32</f>
        <v>Environmental, Safety &amp; Legal</v>
      </c>
      <c r="D32" s="186">
        <v>-11.689519727320441</v>
      </c>
      <c r="E32" s="186">
        <v>-9.0364744771848748</v>
      </c>
      <c r="F32" s="186">
        <v>-4.8676908001328965</v>
      </c>
      <c r="G32" s="186">
        <v>-10.483123167674565</v>
      </c>
      <c r="H32" s="186">
        <v>8.6145966329558963</v>
      </c>
    </row>
    <row r="33" spans="1:8">
      <c r="A33" s="174">
        <f>'Base Capex Actual'!A33</f>
        <v>150</v>
      </c>
      <c r="B33" s="132" t="str">
        <f>'Base Capex Actual'!B33</f>
        <v>OH/UG Line Replacement</v>
      </c>
      <c r="C33" s="132" t="str">
        <f>'Base Capex Actual'!C33</f>
        <v>Reliability &amp; Quality Maintained</v>
      </c>
      <c r="D33" s="186">
        <v>-23.1356518063841</v>
      </c>
      <c r="E33" s="186">
        <v>-27.564896289007297</v>
      </c>
      <c r="F33" s="186">
        <v>-12.383254709914555</v>
      </c>
      <c r="G33" s="186">
        <v>-9.6510629220253854</v>
      </c>
      <c r="H33" s="186">
        <v>2.008477245559332</v>
      </c>
    </row>
    <row r="34" spans="1:8">
      <c r="A34" s="174">
        <f>'Base Capex Actual'!A34</f>
        <v>150</v>
      </c>
      <c r="B34" s="132" t="str">
        <f>'Base Capex Actual'!B34</f>
        <v>OH/UG Line Replacement</v>
      </c>
      <c r="C34" s="132" t="str">
        <f>'Base Capex Actual'!C34</f>
        <v>Environmental, Safety &amp; Legal</v>
      </c>
      <c r="D34" s="186">
        <v>0</v>
      </c>
      <c r="E34" s="186">
        <v>0</v>
      </c>
      <c r="F34" s="186">
        <v>0</v>
      </c>
      <c r="G34" s="186">
        <v>0</v>
      </c>
      <c r="H34" s="186">
        <v>0</v>
      </c>
    </row>
    <row r="35" spans="1:8">
      <c r="A35" s="174">
        <f>'Base Capex Actual'!A35</f>
        <v>152</v>
      </c>
      <c r="B35" s="132" t="str">
        <f>'Base Capex Actual'!B35</f>
        <v>Neutral Screen Services</v>
      </c>
      <c r="C35" s="132" t="str">
        <f>'Base Capex Actual'!C35</f>
        <v>Reliability &amp; Quality Maintained</v>
      </c>
      <c r="D35" s="186">
        <v>-19.269013487404393</v>
      </c>
      <c r="E35" s="186">
        <v>-8.1734694802439289</v>
      </c>
      <c r="F35" s="186">
        <v>-6.8051336588917657</v>
      </c>
      <c r="G35" s="186">
        <v>-37.194022501806813</v>
      </c>
      <c r="H35" s="186">
        <v>29.763853389142543</v>
      </c>
    </row>
    <row r="36" spans="1:8">
      <c r="A36" s="174">
        <f>'Base Capex Actual'!A36</f>
        <v>153</v>
      </c>
      <c r="B36" s="132" t="str">
        <f>'Base Capex Actual'!B36</f>
        <v>Servicing Replacement</v>
      </c>
      <c r="C36" s="132" t="str">
        <f>'Base Capex Actual'!C36</f>
        <v>Reliability &amp; Quality Maintained</v>
      </c>
      <c r="D36" s="186">
        <v>-20.275336502227933</v>
      </c>
      <c r="E36" s="186">
        <v>-21.413401754511916</v>
      </c>
      <c r="F36" s="186">
        <v>-6.8446043182274021</v>
      </c>
      <c r="G36" s="186">
        <v>-9.5962313849002214</v>
      </c>
      <c r="H36" s="186">
        <v>4.5975757859468098</v>
      </c>
    </row>
    <row r="37" spans="1:8">
      <c r="A37" s="174">
        <f>'Base Capex Actual'!A37</f>
        <v>154</v>
      </c>
      <c r="B37" s="132" t="str">
        <f>'Base Capex Actual'!B37</f>
        <v>Bird Cover Replacement</v>
      </c>
      <c r="C37" s="132" t="str">
        <f>'Base Capex Actual'!C37</f>
        <v>Reliability &amp; Quality Maintained</v>
      </c>
      <c r="D37" s="186">
        <v>-2.1727530461188533</v>
      </c>
      <c r="E37" s="186">
        <v>-2.9714039420318286</v>
      </c>
      <c r="F37" s="186">
        <v>-6.7965381981592792</v>
      </c>
      <c r="G37" s="186">
        <v>-19.134167837420918</v>
      </c>
      <c r="H37" s="186">
        <v>8.8617387348923078</v>
      </c>
    </row>
    <row r="38" spans="1:8">
      <c r="A38" s="174">
        <f>'Base Capex Actual'!A38</f>
        <v>155</v>
      </c>
      <c r="B38" s="132" t="str">
        <f>'Base Capex Actual'!B38</f>
        <v>Cross-arm Replacement</v>
      </c>
      <c r="C38" s="132" t="str">
        <f>'Base Capex Actual'!C38</f>
        <v>Environmental, Safety &amp; Legal</v>
      </c>
      <c r="D38" s="186">
        <v>-154.84513277466411</v>
      </c>
      <c r="E38" s="186">
        <v>-143.31013355629798</v>
      </c>
      <c r="F38" s="186">
        <v>-65.048438531702018</v>
      </c>
      <c r="G38" s="186">
        <v>-121.29790740256787</v>
      </c>
      <c r="H38" s="186">
        <v>89.831468467472959</v>
      </c>
    </row>
    <row r="39" spans="1:8">
      <c r="A39" s="174">
        <f>'Base Capex Actual'!A39</f>
        <v>156</v>
      </c>
      <c r="B39" s="132" t="str">
        <f>'Base Capex Actual'!B39</f>
        <v>ZSS - Major Plant Replacement</v>
      </c>
      <c r="C39" s="132" t="str">
        <f>'Base Capex Actual'!C39</f>
        <v>Reliability &amp; Quality Maintained</v>
      </c>
      <c r="D39" s="186">
        <v>-53.629791072660019</v>
      </c>
      <c r="E39" s="186">
        <v>-24.919683842206879</v>
      </c>
      <c r="F39" s="186">
        <v>-11.940382508889684</v>
      </c>
      <c r="G39" s="186">
        <v>-16.835649613598601</v>
      </c>
      <c r="H39" s="186">
        <v>9.8150454978483008</v>
      </c>
    </row>
    <row r="40" spans="1:8">
      <c r="A40" s="174">
        <f>'Base Capex Actual'!A40</f>
        <v>157</v>
      </c>
      <c r="B40" s="132" t="str">
        <f>'Base Capex Actual'!B40</f>
        <v>Zone SubStation Plant Replacement</v>
      </c>
      <c r="C40" s="132" t="str">
        <f>'Base Capex Actual'!C40</f>
        <v>Reliability &amp; Quality Maintained</v>
      </c>
      <c r="D40" s="186">
        <v>-113.39847741906034</v>
      </c>
      <c r="E40" s="186">
        <v>-80.109794496493564</v>
      </c>
      <c r="F40" s="186">
        <v>-36.601946742240813</v>
      </c>
      <c r="G40" s="186">
        <v>-122.82266364799922</v>
      </c>
      <c r="H40" s="186">
        <v>95.20460752633447</v>
      </c>
    </row>
    <row r="41" spans="1:8">
      <c r="A41" s="174">
        <f>'Base Capex Actual'!A41</f>
        <v>158</v>
      </c>
      <c r="B41" s="132" t="str">
        <f>'Base Capex Actual'!B41</f>
        <v xml:space="preserve">Safety Compliance </v>
      </c>
      <c r="C41" s="132" t="str">
        <f>'Base Capex Actual'!C41</f>
        <v>Environmental, Safety &amp; Legal</v>
      </c>
      <c r="D41" s="186">
        <v>-26.289715248365731</v>
      </c>
      <c r="E41" s="186">
        <v>-25.846653013192999</v>
      </c>
      <c r="F41" s="186">
        <v>-10.542713396897264</v>
      </c>
      <c r="G41" s="186">
        <v>-65.603808033950401</v>
      </c>
      <c r="H41" s="186">
        <v>32.777573711223582</v>
      </c>
    </row>
    <row r="42" spans="1:8">
      <c r="A42" s="174">
        <f>'Base Capex Actual'!A42</f>
        <v>159</v>
      </c>
      <c r="B42" s="132" t="str">
        <f>'Base Capex Actual'!B42</f>
        <v>TV Interference Replacement Capital</v>
      </c>
      <c r="C42" s="132" t="str">
        <f>'Base Capex Actual'!C42</f>
        <v>Reliability &amp; Quality Maintained</v>
      </c>
      <c r="D42" s="186">
        <v>-6.767785311704519</v>
      </c>
      <c r="E42" s="186">
        <v>-1.328727932741149</v>
      </c>
      <c r="F42" s="186">
        <v>-0.56919811169351164</v>
      </c>
      <c r="G42" s="186">
        <v>-1.361047440034276</v>
      </c>
      <c r="H42" s="186">
        <v>0.37547438792958998</v>
      </c>
    </row>
    <row r="43" spans="1:8">
      <c r="A43" s="174">
        <f>'Base Capex Actual'!A43</f>
        <v>160</v>
      </c>
      <c r="B43" s="132" t="str">
        <f>'Base Capex Actual'!B43</f>
        <v>Augmentation Lines</v>
      </c>
      <c r="C43" s="132" t="str">
        <f>'Base Capex Actual'!C43</f>
        <v>Reinforcements</v>
      </c>
      <c r="D43" s="186">
        <v>-90.9285955778237</v>
      </c>
      <c r="E43" s="186">
        <v>-44.315773317058877</v>
      </c>
      <c r="F43" s="186">
        <v>-13.231416249543758</v>
      </c>
      <c r="G43" s="186">
        <v>-17.019267810996119</v>
      </c>
      <c r="H43" s="186">
        <v>21.944416604316213</v>
      </c>
    </row>
    <row r="44" spans="1:8">
      <c r="A44" s="174">
        <f>'Base Capex Actual'!A44</f>
        <v>161</v>
      </c>
      <c r="B44" s="132" t="str">
        <f>'Base Capex Actual'!B44</f>
        <v>Augmentation of Zone SubStation</v>
      </c>
      <c r="C44" s="132" t="str">
        <f>'Base Capex Actual'!C44</f>
        <v>Reinforcements</v>
      </c>
      <c r="D44" s="186">
        <v>-181.95589623085345</v>
      </c>
      <c r="E44" s="186">
        <v>-99.171604463374365</v>
      </c>
      <c r="F44" s="186">
        <v>-74.472302582841294</v>
      </c>
      <c r="G44" s="186">
        <v>-49.658593011395922</v>
      </c>
      <c r="H44" s="186">
        <v>78.608545438372389</v>
      </c>
    </row>
    <row r="45" spans="1:8">
      <c r="A45" s="174">
        <f>'Base Capex Actual'!A45</f>
        <v>162</v>
      </c>
      <c r="B45" s="132" t="str">
        <f>'Base Capex Actual'!B45</f>
        <v>Network Development - Augment Dist.</v>
      </c>
      <c r="C45" s="132" t="str">
        <f>'Base Capex Actual'!C45</f>
        <v>Reinforcements</v>
      </c>
      <c r="D45" s="186">
        <v>-181.72804729272346</v>
      </c>
      <c r="E45" s="186">
        <v>-215.22216450909696</v>
      </c>
      <c r="F45" s="186">
        <v>-74.117080320193523</v>
      </c>
      <c r="G45" s="186">
        <v>-168.99414544334348</v>
      </c>
      <c r="H45" s="186">
        <v>116.1165096260342</v>
      </c>
    </row>
    <row r="46" spans="1:8">
      <c r="A46" s="174">
        <f>'Base Capex Actual'!A46</f>
        <v>163</v>
      </c>
      <c r="B46" s="132" t="str">
        <f>'Base Capex Actual'!B46</f>
        <v>Environment Management'</v>
      </c>
      <c r="C46" s="132" t="str">
        <f>'Base Capex Actual'!C46</f>
        <v>Environmental, Safety &amp; Legal</v>
      </c>
      <c r="D46" s="186">
        <v>-5.5175028261325689</v>
      </c>
      <c r="E46" s="186">
        <v>-1.5261764498021138</v>
      </c>
      <c r="F46" s="186">
        <v>-0.96831899003377453</v>
      </c>
      <c r="G46" s="186">
        <v>-2.8891732187345807</v>
      </c>
      <c r="H46" s="186">
        <v>1.2546538876151792</v>
      </c>
    </row>
    <row r="47" spans="1:8">
      <c r="A47" s="174">
        <f>'Base Capex Actual'!A47</f>
        <v>164</v>
      </c>
      <c r="B47" s="132" t="str">
        <f>'Base Capex Actual'!B47</f>
        <v>Bushfire Mitigation Augmentation</v>
      </c>
      <c r="C47" s="132" t="str">
        <f>'Base Capex Actual'!C47</f>
        <v>Environmental, Safety &amp; Legal</v>
      </c>
      <c r="D47" s="186">
        <v>-2.7858621618321036</v>
      </c>
      <c r="E47" s="186">
        <v>-1.0693635912377224</v>
      </c>
      <c r="F47" s="186">
        <v>-0.26053296346160026</v>
      </c>
      <c r="G47" s="186">
        <v>-0.22819104491797809</v>
      </c>
      <c r="H47" s="186">
        <v>0.66804343011278489</v>
      </c>
    </row>
    <row r="48" spans="1:8">
      <c r="A48" s="174">
        <f>'Base Capex Actual'!A48</f>
        <v>165</v>
      </c>
      <c r="B48" s="132" t="str">
        <f>'Base Capex Actual'!B48</f>
        <v>LV Com. Multi Earth (CMEN)</v>
      </c>
      <c r="C48" s="132" t="str">
        <f>'Base Capex Actual'!C48</f>
        <v>Environmental, Safety &amp; Legal</v>
      </c>
      <c r="D48" s="186">
        <v>0</v>
      </c>
      <c r="E48" s="186">
        <v>0</v>
      </c>
      <c r="F48" s="186">
        <v>-2.9429255262715674E-2</v>
      </c>
      <c r="G48" s="186">
        <v>0</v>
      </c>
      <c r="H48" s="186">
        <v>0.48824098064618154</v>
      </c>
    </row>
    <row r="49" spans="1:8">
      <c r="A49" s="174">
        <f>'Base Capex Actual'!A49</f>
        <v>166</v>
      </c>
      <c r="B49" s="132" t="str">
        <f>'Base Capex Actual'!B49</f>
        <v>Reliability Improvement - Automation</v>
      </c>
      <c r="C49" s="132" t="str">
        <f>'Base Capex Actual'!C49</f>
        <v>Reliability &amp; Quality Maintained</v>
      </c>
      <c r="D49" s="186">
        <v>-1.0621329970603623</v>
      </c>
      <c r="E49" s="186">
        <v>-24.794843732518682</v>
      </c>
      <c r="F49" s="186">
        <v>-10.13878743772017</v>
      </c>
      <c r="G49" s="186">
        <v>-0.15336124236953863</v>
      </c>
      <c r="H49" s="186">
        <v>1.6370420194198472</v>
      </c>
    </row>
    <row r="50" spans="1:8">
      <c r="A50" s="174">
        <f>'Base Capex Actual'!A50</f>
        <v>167</v>
      </c>
      <c r="B50" s="132" t="str">
        <f>'Base Capex Actual'!B50</f>
        <v>VBRC</v>
      </c>
      <c r="C50" s="132" t="str">
        <f>'Base Capex Actual'!C50</f>
        <v>Environmental, Safety &amp; Legal</v>
      </c>
      <c r="D50" s="186">
        <v>0</v>
      </c>
      <c r="E50" s="186">
        <v>0</v>
      </c>
      <c r="F50" s="186">
        <v>-37.181767234836641</v>
      </c>
      <c r="G50" s="186">
        <v>-185.93868096651636</v>
      </c>
      <c r="H50" s="186">
        <v>251.77382822785856</v>
      </c>
    </row>
    <row r="51" spans="1:8">
      <c r="A51" s="174">
        <f>'Base Capex Actual'!A51</f>
        <v>168</v>
      </c>
      <c r="B51" s="132" t="str">
        <f>'Base Capex Actual'!B51</f>
        <v>Zone SubStation Automation</v>
      </c>
      <c r="C51" s="132" t="str">
        <f>'Base Capex Actual'!C51</f>
        <v>SCADA/Network Control</v>
      </c>
      <c r="D51" s="186">
        <v>-27.284931339948781</v>
      </c>
      <c r="E51" s="186">
        <v>-42.630875634565079</v>
      </c>
      <c r="F51" s="186">
        <v>-10.389521433830453</v>
      </c>
      <c r="G51" s="186">
        <v>-24.13666611058105</v>
      </c>
      <c r="H51" s="186">
        <v>22.190495922231676</v>
      </c>
    </row>
    <row r="52" spans="1:8">
      <c r="A52" s="174">
        <f>'Base Capex Actual'!A52</f>
        <v>169</v>
      </c>
      <c r="B52" s="132" t="str">
        <f>'Base Capex Actual'!B52</f>
        <v>Augmentation Connection Assets</v>
      </c>
      <c r="C52" s="132" t="str">
        <f>'Base Capex Actual'!C52</f>
        <v>Reinforcements</v>
      </c>
      <c r="D52" s="186">
        <v>0</v>
      </c>
      <c r="E52" s="186">
        <v>-0.531831113234292</v>
      </c>
      <c r="F52" s="186">
        <v>0</v>
      </c>
      <c r="G52" s="186">
        <v>0</v>
      </c>
      <c r="H52" s="186">
        <v>0</v>
      </c>
    </row>
    <row r="53" spans="1:8">
      <c r="A53" s="174">
        <f>'Base Capex Actual'!A53</f>
        <v>170</v>
      </c>
      <c r="B53" s="132" t="str">
        <f>'Base Capex Actual'!B53</f>
        <v xml:space="preserve">Conductor Clearance </v>
      </c>
      <c r="C53" s="132" t="str">
        <f>'Base Capex Actual'!C53</f>
        <v>Environmental, Safety &amp; Legal</v>
      </c>
      <c r="D53" s="186">
        <v>0</v>
      </c>
      <c r="E53" s="186">
        <v>0</v>
      </c>
      <c r="F53" s="186">
        <v>0</v>
      </c>
      <c r="G53" s="186">
        <v>0</v>
      </c>
      <c r="H53" s="186">
        <v>0</v>
      </c>
    </row>
    <row r="54" spans="1:8">
      <c r="A54" s="174">
        <f>'Base Capex Actual'!A54</f>
        <v>171</v>
      </c>
      <c r="B54" s="132" t="str">
        <f>'Base Capex Actual'!B54</f>
        <v>SWER Augmentation</v>
      </c>
      <c r="C54" s="132" t="str">
        <f>'Base Capex Actual'!C54</f>
        <v>New Customer Connections</v>
      </c>
      <c r="D54" s="186">
        <v>-40.81303468684635</v>
      </c>
      <c r="E54" s="186">
        <v>-27.271437066979427</v>
      </c>
      <c r="F54" s="186">
        <v>-7.907316007493205</v>
      </c>
      <c r="G54" s="186">
        <v>-6.6085453048878557</v>
      </c>
      <c r="H54" s="186">
        <v>1.1435474336266863E-2</v>
      </c>
    </row>
    <row r="55" spans="1:8">
      <c r="A55" s="174">
        <f>'Base Capex Actual'!A55</f>
        <v>172</v>
      </c>
      <c r="B55" s="132" t="str">
        <f>'Base Capex Actual'!B55</f>
        <v>Supply Reliability Improvement Scheme</v>
      </c>
      <c r="C55" s="132" t="str">
        <f>'Base Capex Actual'!C55</f>
        <v>Reliability &amp; Quality Maintained</v>
      </c>
      <c r="D55" s="186">
        <v>-32.488302129879507</v>
      </c>
      <c r="E55" s="186">
        <v>-16.812736589664276</v>
      </c>
      <c r="F55" s="186">
        <v>-0.355644668249125</v>
      </c>
      <c r="G55" s="186">
        <v>-0.30260724938232714</v>
      </c>
      <c r="H55" s="186">
        <v>31.11561058526037</v>
      </c>
    </row>
    <row r="56" spans="1:8">
      <c r="A56" s="174">
        <f>'Base Capex Actual'!A56</f>
        <v>174</v>
      </c>
      <c r="B56" s="132" t="str">
        <f>'Base Capex Actual'!B56</f>
        <v>Pole Fire Mitigation</v>
      </c>
      <c r="C56" s="132" t="str">
        <f>'Base Capex Actual'!C56</f>
        <v>Environmental, Safety &amp; Legal</v>
      </c>
      <c r="D56" s="186">
        <v>-7.4538859326433712E-2</v>
      </c>
      <c r="E56" s="186">
        <v>-0.18612839317642429</v>
      </c>
      <c r="F56" s="186">
        <v>-2.048254415115465E-2</v>
      </c>
      <c r="G56" s="186">
        <v>0</v>
      </c>
      <c r="H56" s="186">
        <v>6.9678467191050952</v>
      </c>
    </row>
    <row r="57" spans="1:8">
      <c r="A57" s="174">
        <f>'Base Capex Actual'!A57</f>
        <v>177</v>
      </c>
      <c r="B57" s="132" t="str">
        <f>'Base Capex Actual'!B57</f>
        <v>CBD Security Supply</v>
      </c>
      <c r="C57" s="132" t="str">
        <f>'Base Capex Actual'!C57</f>
        <v>Reinforcements</v>
      </c>
      <c r="D57" s="186">
        <v>0</v>
      </c>
      <c r="E57" s="186">
        <v>0</v>
      </c>
      <c r="F57" s="186">
        <v>0</v>
      </c>
      <c r="G57" s="186">
        <v>0</v>
      </c>
      <c r="H57" s="186">
        <v>0</v>
      </c>
    </row>
    <row r="58" spans="1:8">
      <c r="A58" s="174">
        <f>'Base Capex Actual'!A58</f>
        <v>200</v>
      </c>
      <c r="B58" s="132" t="str">
        <f>'Base Capex Actual'!B58</f>
        <v>Computers</v>
      </c>
      <c r="C58" s="132" t="str">
        <f>'Base Capex Actual'!C58</f>
        <v>Non Network General - IT</v>
      </c>
      <c r="D58" s="186">
        <v>-129.14950539051372</v>
      </c>
      <c r="E58" s="186">
        <v>-178.44489813142229</v>
      </c>
      <c r="F58" s="186">
        <v>-52.251665106390369</v>
      </c>
      <c r="G58" s="186">
        <v>-106.93911571126277</v>
      </c>
      <c r="H58" s="186">
        <v>98.316478350651195</v>
      </c>
    </row>
    <row r="59" spans="1:8">
      <c r="A59" s="174">
        <f>'Base Capex Actual'!A59</f>
        <v>210</v>
      </c>
      <c r="B59" s="132" t="str">
        <f>'Base Capex Actual'!B59</f>
        <v>General Equipment</v>
      </c>
      <c r="C59" s="132" t="str">
        <f>'Base Capex Actual'!C59</f>
        <v>Non Network General - Other</v>
      </c>
      <c r="D59" s="186">
        <v>-17.013098854300637</v>
      </c>
      <c r="E59" s="186">
        <v>-11.241369620735522</v>
      </c>
      <c r="F59" s="186">
        <v>-2.710681858819858</v>
      </c>
      <c r="G59" s="186">
        <v>-7.3572836778774198</v>
      </c>
      <c r="H59" s="186">
        <v>7.1883025016507318</v>
      </c>
    </row>
    <row r="60" spans="1:8">
      <c r="A60" s="174">
        <f>'Base Capex Actual'!A60</f>
        <v>220</v>
      </c>
      <c r="B60" s="132" t="str">
        <f>'Base Capex Actual'!B60</f>
        <v>Office Furniture</v>
      </c>
      <c r="C60" s="132" t="str">
        <f>'Base Capex Actual'!C60</f>
        <v>Non Network General - Other</v>
      </c>
      <c r="D60" s="186">
        <v>-2.6738994575841475</v>
      </c>
      <c r="E60" s="186">
        <v>-1.5106322586424379</v>
      </c>
      <c r="F60" s="186">
        <v>-1.4396181256277545</v>
      </c>
      <c r="G60" s="186">
        <v>-1.1686674933889505</v>
      </c>
      <c r="H60" s="186">
        <v>0.39057258520359944</v>
      </c>
    </row>
    <row r="61" spans="1:8">
      <c r="A61" s="174">
        <f>'Base Capex Actual'!A61</f>
        <v>230</v>
      </c>
      <c r="B61" s="132" t="str">
        <f>'Base Capex Actual'!B61</f>
        <v>Property</v>
      </c>
      <c r="C61" s="132" t="str">
        <f>'Base Capex Actual'!C61</f>
        <v>Non Network General - Other</v>
      </c>
      <c r="D61" s="186">
        <v>-26.881467649654553</v>
      </c>
      <c r="E61" s="186">
        <v>-23.285105537165695</v>
      </c>
      <c r="F61" s="186">
        <v>-3.0350635355892934</v>
      </c>
      <c r="G61" s="186">
        <v>-11.66017138119628</v>
      </c>
      <c r="H61" s="186">
        <v>39.984597423287447</v>
      </c>
    </row>
    <row r="62" spans="1:8">
      <c r="A62" s="174">
        <f>'Base Capex Actual'!A62</f>
        <v>240</v>
      </c>
      <c r="B62" s="132" t="str">
        <f>'Base Capex Actual'!B62</f>
        <v>Motor Vehicles</v>
      </c>
      <c r="C62" s="132" t="str">
        <f>'Base Capex Actual'!C62</f>
        <v>Non Network General - Other</v>
      </c>
      <c r="D62" s="186">
        <v>-171.41747645798264</v>
      </c>
      <c r="E62" s="186">
        <v>-123.71130366511404</v>
      </c>
      <c r="F62" s="186">
        <v>-26.939635338806024</v>
      </c>
      <c r="G62" s="186">
        <v>-64.365058483790122</v>
      </c>
      <c r="H62" s="186">
        <v>32.792460360827235</v>
      </c>
    </row>
    <row r="63" spans="1:8">
      <c r="A63" s="174">
        <f>'Base Capex Actual'!A63</f>
        <v>260</v>
      </c>
      <c r="B63" s="132" t="str">
        <f>'Base Capex Actual'!B63</f>
        <v>Intellectual Property</v>
      </c>
      <c r="C63" s="132" t="str">
        <f>'Base Capex Actual'!C63</f>
        <v>Non Network General - Other</v>
      </c>
      <c r="D63" s="186">
        <v>0</v>
      </c>
      <c r="E63" s="186">
        <v>0</v>
      </c>
      <c r="F63" s="186">
        <v>-0.70250060239329237</v>
      </c>
      <c r="G63" s="186">
        <v>1.4217514512697225</v>
      </c>
      <c r="H63" s="186">
        <v>0</v>
      </c>
    </row>
    <row r="64" spans="1:8">
      <c r="A64" s="174">
        <f>'Base Capex Actual'!A64</f>
        <v>270</v>
      </c>
      <c r="B64" s="132" t="str">
        <f>'Base Capex Actual'!B64</f>
        <v>Communications</v>
      </c>
      <c r="C64" s="132" t="str">
        <f>'Base Capex Actual'!C64</f>
        <v>Non Network General - Other</v>
      </c>
      <c r="D64" s="186">
        <v>-0.47463090594548518</v>
      </c>
      <c r="E64" s="186">
        <v>-2.5236425116686369E-2</v>
      </c>
      <c r="F64" s="186">
        <v>0</v>
      </c>
      <c r="G64" s="186">
        <v>-4.9655445089997778</v>
      </c>
      <c r="H64" s="186">
        <v>0.63583104727372974</v>
      </c>
    </row>
    <row r="65" spans="1:8">
      <c r="A65" s="128"/>
      <c r="B65" s="146" t="s">
        <v>118</v>
      </c>
      <c r="C65" s="147"/>
      <c r="D65" s="171">
        <f>SUM(D7:D64)</f>
        <v>-3502.1363882813312</v>
      </c>
      <c r="E65" s="171">
        <f>SUM(E7:E64)</f>
        <v>-2676.2474506906133</v>
      </c>
      <c r="F65" s="171">
        <f>SUM(F7:F64)</f>
        <v>-1088.6113870272616</v>
      </c>
      <c r="G65" s="171">
        <f>SUM(G7:G64)</f>
        <v>-2458.3370999690087</v>
      </c>
      <c r="H65" s="171">
        <f>SUM(H7:H64)</f>
        <v>2260.1182426109262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65"/>
  <sheetViews>
    <sheetView zoomScale="85" zoomScaleNormal="85" workbookViewId="0">
      <pane xSplit="3" ySplit="6" topLeftCell="D10" activePane="bottomRight" state="frozen"/>
      <selection activeCell="P16" sqref="P16"/>
      <selection pane="topRight" activeCell="P16" sqref="P16"/>
      <selection pane="bottomLeft" activeCell="P16" sqref="P16"/>
      <selection pane="bottomRight" activeCell="P16" sqref="P16"/>
    </sheetView>
  </sheetViews>
  <sheetFormatPr defaultRowHeight="12.75"/>
  <cols>
    <col min="2" max="2" width="35.25" customWidth="1"/>
    <col min="3" max="3" width="33.25" customWidth="1"/>
    <col min="4" max="8" width="7.75" style="116" customWidth="1"/>
  </cols>
  <sheetData>
    <row r="1" spans="1:18" ht="18">
      <c r="A1" s="1" t="s">
        <v>14</v>
      </c>
      <c r="B1" s="110"/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15.75">
      <c r="A2" s="112" t="s">
        <v>123</v>
      </c>
      <c r="B2" s="113"/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>
      <c r="A3" s="115" t="s">
        <v>46</v>
      </c>
    </row>
    <row r="5" spans="1:18">
      <c r="A5" s="117" t="s">
        <v>47</v>
      </c>
      <c r="B5" s="118" t="s">
        <v>48</v>
      </c>
      <c r="C5" s="119" t="s">
        <v>112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</row>
    <row r="6" spans="1:18">
      <c r="A6" s="123"/>
      <c r="B6" s="124"/>
      <c r="C6" s="125"/>
      <c r="D6" s="126" t="s">
        <v>49</v>
      </c>
      <c r="E6" s="126" t="s">
        <v>50</v>
      </c>
      <c r="F6" s="127" t="s">
        <v>51</v>
      </c>
      <c r="G6" s="126" t="s">
        <v>49</v>
      </c>
      <c r="H6" s="126" t="s">
        <v>50</v>
      </c>
      <c r="I6" s="127" t="s">
        <v>51</v>
      </c>
      <c r="J6" s="126" t="s">
        <v>49</v>
      </c>
      <c r="K6" s="126" t="s">
        <v>50</v>
      </c>
      <c r="L6" s="127" t="s">
        <v>51</v>
      </c>
      <c r="M6" s="126" t="s">
        <v>49</v>
      </c>
      <c r="N6" s="126" t="s">
        <v>50</v>
      </c>
      <c r="O6" s="127" t="s">
        <v>51</v>
      </c>
      <c r="P6" s="126" t="s">
        <v>49</v>
      </c>
      <c r="Q6" s="126" t="s">
        <v>50</v>
      </c>
      <c r="R6" s="127" t="s">
        <v>51</v>
      </c>
    </row>
    <row r="7" spans="1:18">
      <c r="A7" s="174">
        <f>'Base Capex Actual'!A7</f>
        <v>102</v>
      </c>
      <c r="B7" s="132" t="str">
        <f>'Base Capex Actual'!B7</f>
        <v>Rural Projects &lt; 50KVA</v>
      </c>
      <c r="C7" s="132" t="str">
        <f>'Base Capex Actual'!C7</f>
        <v>New Customer Connections</v>
      </c>
      <c r="D7" s="179">
        <v>1190.4955650856302</v>
      </c>
      <c r="E7" s="179">
        <v>0</v>
      </c>
      <c r="F7" s="180">
        <v>767.44596097551391</v>
      </c>
      <c r="G7" s="179">
        <v>1295.0233863445694</v>
      </c>
      <c r="H7" s="179">
        <v>0</v>
      </c>
      <c r="I7" s="180">
        <v>707.26267893563147</v>
      </c>
      <c r="J7" s="179">
        <v>1479.4455564386742</v>
      </c>
      <c r="K7" s="179">
        <v>0</v>
      </c>
      <c r="L7" s="180">
        <v>752.44290222948007</v>
      </c>
      <c r="M7" s="179">
        <v>1449.2036442314932</v>
      </c>
      <c r="N7" s="179">
        <v>0</v>
      </c>
      <c r="O7" s="180">
        <v>764.75331175719805</v>
      </c>
      <c r="P7" s="179">
        <v>1444.9075891341865</v>
      </c>
      <c r="Q7" s="179">
        <v>0</v>
      </c>
      <c r="R7" s="180">
        <v>785.15824046555849</v>
      </c>
    </row>
    <row r="8" spans="1:18">
      <c r="A8" s="174">
        <f>'Base Capex Actual'!A8</f>
        <v>103</v>
      </c>
      <c r="B8" s="132" t="str">
        <f>'Base Capex Actual'!B8</f>
        <v>Urban Projects &lt; 50KVA</v>
      </c>
      <c r="C8" s="132" t="str">
        <f>'Base Capex Actual'!C8</f>
        <v>New Customer Connections</v>
      </c>
      <c r="D8" s="179">
        <v>62.519779701653668</v>
      </c>
      <c r="E8" s="179">
        <v>0</v>
      </c>
      <c r="F8" s="180">
        <v>47.221210903970174</v>
      </c>
      <c r="G8" s="179">
        <v>37.556784975257919</v>
      </c>
      <c r="H8" s="179">
        <v>0</v>
      </c>
      <c r="I8" s="180">
        <v>21.370261926231375</v>
      </c>
      <c r="J8" s="179">
        <v>0.54496227426711197</v>
      </c>
      <c r="K8" s="179">
        <v>0</v>
      </c>
      <c r="L8" s="180">
        <v>0.33899236587505771</v>
      </c>
      <c r="M8" s="179">
        <v>0.96483428657505466</v>
      </c>
      <c r="N8" s="179">
        <v>0</v>
      </c>
      <c r="O8" s="180">
        <v>0.61030122475659387</v>
      </c>
      <c r="P8" s="179">
        <v>2.0848880841897075</v>
      </c>
      <c r="Q8" s="179">
        <v>0</v>
      </c>
      <c r="R8" s="180">
        <v>1.2457737765169787</v>
      </c>
    </row>
    <row r="9" spans="1:18">
      <c r="A9" s="174">
        <f>'Base Capex Actual'!A9</f>
        <v>104</v>
      </c>
      <c r="B9" s="132" t="str">
        <f>'Base Capex Actual'!B9</f>
        <v>Medium Density SubDivision</v>
      </c>
      <c r="C9" s="132" t="str">
        <f>'Base Capex Actual'!C9</f>
        <v>New Customer Connections</v>
      </c>
      <c r="D9" s="179">
        <v>792.7419470176693</v>
      </c>
      <c r="E9" s="179">
        <v>0</v>
      </c>
      <c r="F9" s="180">
        <v>618.12970327945095</v>
      </c>
      <c r="G9" s="179">
        <v>944.25783446757407</v>
      </c>
      <c r="H9" s="179">
        <v>0</v>
      </c>
      <c r="I9" s="180">
        <v>552.57099712511069</v>
      </c>
      <c r="J9" s="179">
        <v>919.07523627821172</v>
      </c>
      <c r="K9" s="179">
        <v>0</v>
      </c>
      <c r="L9" s="180">
        <v>484.55555387382947</v>
      </c>
      <c r="M9" s="179">
        <v>830.15293988158714</v>
      </c>
      <c r="N9" s="179">
        <v>0</v>
      </c>
      <c r="O9" s="180">
        <v>458.76021118273451</v>
      </c>
      <c r="P9" s="179">
        <v>762.77469677108616</v>
      </c>
      <c r="Q9" s="179">
        <v>0</v>
      </c>
      <c r="R9" s="180">
        <v>429.58284998354901</v>
      </c>
    </row>
    <row r="10" spans="1:18">
      <c r="A10" s="174">
        <f>'Base Capex Actual'!A10</f>
        <v>105</v>
      </c>
      <c r="B10" s="132" t="str">
        <f>'Base Capex Actual'!B10</f>
        <v>Business Supply &gt; 50KVA &lt; 200KVA</v>
      </c>
      <c r="C10" s="132" t="str">
        <f>'Base Capex Actual'!C10</f>
        <v>New Customer Connections</v>
      </c>
      <c r="D10" s="179">
        <v>594.45445988615108</v>
      </c>
      <c r="E10" s="179">
        <v>0</v>
      </c>
      <c r="F10" s="180">
        <v>500.75852876031172</v>
      </c>
      <c r="G10" s="179">
        <v>1059.5015931179512</v>
      </c>
      <c r="H10" s="179">
        <v>0</v>
      </c>
      <c r="I10" s="180">
        <v>535.98804589446024</v>
      </c>
      <c r="J10" s="179">
        <v>1032.2536221262776</v>
      </c>
      <c r="K10" s="179">
        <v>0</v>
      </c>
      <c r="L10" s="180">
        <v>514.50604937220862</v>
      </c>
      <c r="M10" s="179">
        <v>863.18042176737515</v>
      </c>
      <c r="N10" s="179">
        <v>0</v>
      </c>
      <c r="O10" s="180">
        <v>427.36456807748186</v>
      </c>
      <c r="P10" s="179">
        <v>859.9258675097002</v>
      </c>
      <c r="Q10" s="179">
        <v>0</v>
      </c>
      <c r="R10" s="180">
        <v>458.73214035668332</v>
      </c>
    </row>
    <row r="11" spans="1:18">
      <c r="A11" s="174">
        <f>'Base Capex Actual'!A11</f>
        <v>106</v>
      </c>
      <c r="B11" s="132" t="str">
        <f>'Base Capex Actual'!B11</f>
        <v>Business Supply &gt; 200KVA</v>
      </c>
      <c r="C11" s="132" t="str">
        <f>'Base Capex Actual'!C11</f>
        <v>New Customer Connections</v>
      </c>
      <c r="D11" s="179">
        <v>925.25345408220062</v>
      </c>
      <c r="E11" s="179">
        <v>0</v>
      </c>
      <c r="F11" s="180">
        <v>847.73799790610769</v>
      </c>
      <c r="G11" s="179">
        <v>1206.6420566747377</v>
      </c>
      <c r="H11" s="179">
        <v>0</v>
      </c>
      <c r="I11" s="180">
        <v>534.18282392120329</v>
      </c>
      <c r="J11" s="179">
        <v>974.91147220136997</v>
      </c>
      <c r="K11" s="179">
        <v>0</v>
      </c>
      <c r="L11" s="180">
        <v>450.29477654480127</v>
      </c>
      <c r="M11" s="179">
        <v>1026.8807378670515</v>
      </c>
      <c r="N11" s="179">
        <v>0</v>
      </c>
      <c r="O11" s="180">
        <v>481.54845894324308</v>
      </c>
      <c r="P11" s="179">
        <v>831.64691283693037</v>
      </c>
      <c r="Q11" s="179">
        <v>0</v>
      </c>
      <c r="R11" s="180">
        <v>418.6479965808677</v>
      </c>
    </row>
    <row r="12" spans="1:18">
      <c r="A12" s="174">
        <f>'Base Capex Actual'!A12</f>
        <v>107</v>
      </c>
      <c r="B12" s="132" t="str">
        <f>'Base Capex Actual'!B12</f>
        <v>HV Connections</v>
      </c>
      <c r="C12" s="132" t="str">
        <f>'Base Capex Actual'!C12</f>
        <v>New Customer Connections</v>
      </c>
      <c r="D12" s="179">
        <v>676.16916328459058</v>
      </c>
      <c r="E12" s="179">
        <v>0</v>
      </c>
      <c r="F12" s="180">
        <v>697.73775822710854</v>
      </c>
      <c r="G12" s="179">
        <v>275.35892507565029</v>
      </c>
      <c r="H12" s="179">
        <v>0</v>
      </c>
      <c r="I12" s="180">
        <v>135.8220406584372</v>
      </c>
      <c r="J12" s="179">
        <v>310.48854305700712</v>
      </c>
      <c r="K12" s="179">
        <v>0</v>
      </c>
      <c r="L12" s="180">
        <v>140.47068703434971</v>
      </c>
      <c r="M12" s="179">
        <v>340.04272135017754</v>
      </c>
      <c r="N12" s="179">
        <v>0</v>
      </c>
      <c r="O12" s="180">
        <v>169.23952253280854</v>
      </c>
      <c r="P12" s="179">
        <v>313.56272051319161</v>
      </c>
      <c r="Q12" s="179">
        <v>0</v>
      </c>
      <c r="R12" s="180">
        <v>159.15885459473768</v>
      </c>
    </row>
    <row r="13" spans="1:18">
      <c r="A13" s="174">
        <f>'Base Capex Actual'!A13</f>
        <v>108</v>
      </c>
      <c r="B13" s="132" t="str">
        <f>'Base Capex Actual'!B13</f>
        <v>Business SubDivisions</v>
      </c>
      <c r="C13" s="132" t="str">
        <f>'Base Capex Actual'!C13</f>
        <v>New Customer Connections</v>
      </c>
      <c r="D13" s="179">
        <v>50.448166395921191</v>
      </c>
      <c r="E13" s="179">
        <v>0</v>
      </c>
      <c r="F13" s="180">
        <v>47.498759284396385</v>
      </c>
      <c r="G13" s="179">
        <v>94.267946196859498</v>
      </c>
      <c r="H13" s="179">
        <v>0</v>
      </c>
      <c r="I13" s="180">
        <v>53.792614767331003</v>
      </c>
      <c r="J13" s="179">
        <v>69.008711881956998</v>
      </c>
      <c r="K13" s="179">
        <v>0</v>
      </c>
      <c r="L13" s="180">
        <v>40.277001443247215</v>
      </c>
      <c r="M13" s="179">
        <v>95.692820353125057</v>
      </c>
      <c r="N13" s="179">
        <v>0</v>
      </c>
      <c r="O13" s="180">
        <v>44.684009778334087</v>
      </c>
      <c r="P13" s="179">
        <v>77.211598450784223</v>
      </c>
      <c r="Q13" s="179">
        <v>0</v>
      </c>
      <c r="R13" s="180">
        <v>41.949829247467775</v>
      </c>
    </row>
    <row r="14" spans="1:18">
      <c r="A14" s="174">
        <f>'Base Capex Actual'!A14</f>
        <v>109</v>
      </c>
      <c r="B14" s="132" t="str">
        <f>'Base Capex Actual'!B14</f>
        <v>U/G Service Pits Ex O/H Supply</v>
      </c>
      <c r="C14" s="132" t="str">
        <f>'Base Capex Actual'!C14</f>
        <v>New Customer Connections</v>
      </c>
      <c r="D14" s="179">
        <v>273.04712464794204</v>
      </c>
      <c r="E14" s="179">
        <v>0</v>
      </c>
      <c r="F14" s="180">
        <v>676.5282128519832</v>
      </c>
      <c r="G14" s="179">
        <v>1012.6052842000123</v>
      </c>
      <c r="H14" s="179">
        <v>0</v>
      </c>
      <c r="I14" s="180">
        <v>694.55414483508821</v>
      </c>
      <c r="J14" s="179">
        <v>1136.2669550363132</v>
      </c>
      <c r="K14" s="179">
        <v>0</v>
      </c>
      <c r="L14" s="180">
        <v>713.62537895690764</v>
      </c>
      <c r="M14" s="179">
        <v>1156.2886678203154</v>
      </c>
      <c r="N14" s="179">
        <v>0</v>
      </c>
      <c r="O14" s="180">
        <v>745.6244490696514</v>
      </c>
      <c r="P14" s="179">
        <v>1258.0342541075047</v>
      </c>
      <c r="Q14" s="179">
        <v>0</v>
      </c>
      <c r="R14" s="180">
        <v>841.54549124128664</v>
      </c>
    </row>
    <row r="15" spans="1:18">
      <c r="A15" s="174">
        <f>'Base Capex Actual'!A15</f>
        <v>110</v>
      </c>
      <c r="B15" s="132" t="str">
        <f>'Base Capex Actual'!B15</f>
        <v>Low Density SubDivisions</v>
      </c>
      <c r="C15" s="132" t="str">
        <f>'Base Capex Actual'!C15</f>
        <v>New Customer Connections</v>
      </c>
      <c r="D15" s="179">
        <v>154.05276531550612</v>
      </c>
      <c r="E15" s="179">
        <v>0</v>
      </c>
      <c r="F15" s="180">
        <v>102.24407765550154</v>
      </c>
      <c r="G15" s="179">
        <v>158.22999343289862</v>
      </c>
      <c r="H15" s="179">
        <v>0</v>
      </c>
      <c r="I15" s="180">
        <v>89.928722518348522</v>
      </c>
      <c r="J15" s="179">
        <v>125.12937051015641</v>
      </c>
      <c r="K15" s="179">
        <v>0</v>
      </c>
      <c r="L15" s="180">
        <v>66.053144667466029</v>
      </c>
      <c r="M15" s="179">
        <v>204.45992395354111</v>
      </c>
      <c r="N15" s="179">
        <v>0</v>
      </c>
      <c r="O15" s="180">
        <v>106.91229477643336</v>
      </c>
      <c r="P15" s="179">
        <v>149.78058161152728</v>
      </c>
      <c r="Q15" s="179">
        <v>0</v>
      </c>
      <c r="R15" s="180">
        <v>79.309465050709207</v>
      </c>
    </row>
    <row r="16" spans="1:18">
      <c r="A16" s="174">
        <f>'Base Capex Actual'!A16</f>
        <v>111</v>
      </c>
      <c r="B16" s="132" t="str">
        <f>'Base Capex Actual'!B16</f>
        <v>High Density Residential/Business</v>
      </c>
      <c r="C16" s="132" t="str">
        <f>'Base Capex Actual'!C16</f>
        <v>New Customer Connections</v>
      </c>
      <c r="D16" s="179">
        <v>157.38398614489353</v>
      </c>
      <c r="E16" s="179">
        <v>0</v>
      </c>
      <c r="F16" s="180">
        <v>109.13363419140673</v>
      </c>
      <c r="G16" s="179">
        <v>599.70646822915603</v>
      </c>
      <c r="H16" s="179">
        <v>0</v>
      </c>
      <c r="I16" s="180">
        <v>244.1752641347864</v>
      </c>
      <c r="J16" s="179">
        <v>661.57166544568986</v>
      </c>
      <c r="K16" s="179">
        <v>0</v>
      </c>
      <c r="L16" s="180">
        <v>265.43619305596519</v>
      </c>
      <c r="M16" s="179">
        <v>760.16685152386401</v>
      </c>
      <c r="N16" s="179">
        <v>0</v>
      </c>
      <c r="O16" s="180">
        <v>332.68736722048578</v>
      </c>
      <c r="P16" s="179">
        <v>870.57022558437575</v>
      </c>
      <c r="Q16" s="179">
        <v>0</v>
      </c>
      <c r="R16" s="180">
        <v>420.28780986738002</v>
      </c>
    </row>
    <row r="17" spans="1:18">
      <c r="A17" s="174">
        <f>'Base Capex Actual'!A17</f>
        <v>114</v>
      </c>
      <c r="B17" s="132" t="str">
        <f>'Base Capex Actual'!B17</f>
        <v>New Connections - Other Materials</v>
      </c>
      <c r="C17" s="132" t="str">
        <f>'Base Capex Actual'!C17</f>
        <v>New Customer Connections</v>
      </c>
      <c r="D17" s="179">
        <v>2.9973620003725681</v>
      </c>
      <c r="E17" s="179">
        <v>0</v>
      </c>
      <c r="F17" s="180">
        <v>93.695601327314336</v>
      </c>
      <c r="G17" s="179">
        <v>7.5860234080900089</v>
      </c>
      <c r="H17" s="179">
        <v>0</v>
      </c>
      <c r="I17" s="180">
        <v>87.833379338103072</v>
      </c>
      <c r="J17" s="179">
        <v>5.0115838290169901</v>
      </c>
      <c r="K17" s="179">
        <v>0</v>
      </c>
      <c r="L17" s="180">
        <v>70.577320735075261</v>
      </c>
      <c r="M17" s="179">
        <v>0</v>
      </c>
      <c r="N17" s="179">
        <v>0</v>
      </c>
      <c r="O17" s="180">
        <v>55.113566161106661</v>
      </c>
      <c r="P17" s="179">
        <v>0.15167578066734913</v>
      </c>
      <c r="Q17" s="179">
        <v>0</v>
      </c>
      <c r="R17" s="180">
        <v>57.769821258421352</v>
      </c>
    </row>
    <row r="18" spans="1:18">
      <c r="A18" s="174">
        <f>'Base Capex Actual'!A18</f>
        <v>115</v>
      </c>
      <c r="B18" s="132" t="str">
        <f>'Base Capex Actual'!B18</f>
        <v>New Connections - Other Labour</v>
      </c>
      <c r="C18" s="132" t="str">
        <f>'Base Capex Actual'!C18</f>
        <v>New Customer Connections</v>
      </c>
      <c r="D18" s="179">
        <v>2.6504656826343247</v>
      </c>
      <c r="E18" s="179">
        <v>0</v>
      </c>
      <c r="F18" s="180">
        <v>174.59063319997139</v>
      </c>
      <c r="G18" s="179">
        <v>0.81043445302395534</v>
      </c>
      <c r="H18" s="179">
        <v>0</v>
      </c>
      <c r="I18" s="180">
        <v>193.3627750316742</v>
      </c>
      <c r="J18" s="179">
        <v>1.9460241694499234</v>
      </c>
      <c r="K18" s="179">
        <v>0</v>
      </c>
      <c r="L18" s="180">
        <v>164.66319995404913</v>
      </c>
      <c r="M18" s="179">
        <v>0</v>
      </c>
      <c r="N18" s="179">
        <v>0</v>
      </c>
      <c r="O18" s="180">
        <v>155.37735392378818</v>
      </c>
      <c r="P18" s="179">
        <v>1.6089566684562662</v>
      </c>
      <c r="Q18" s="179">
        <v>0</v>
      </c>
      <c r="R18" s="180">
        <v>177.91436219699628</v>
      </c>
    </row>
    <row r="19" spans="1:18">
      <c r="A19" s="174">
        <f>'Base Capex Actual'!A19</f>
        <v>116</v>
      </c>
      <c r="B19" s="132" t="str">
        <f>'Base Capex Actual'!B19</f>
        <v>Recoverable Works</v>
      </c>
      <c r="C19" s="132" t="str">
        <f>'Base Capex Actual'!C19</f>
        <v>New Customer Connections</v>
      </c>
      <c r="D19" s="179">
        <v>641.06599280071225</v>
      </c>
      <c r="E19" s="179">
        <v>0</v>
      </c>
      <c r="F19" s="180">
        <v>444.89319454591572</v>
      </c>
      <c r="G19" s="179">
        <v>1348.6158966274349</v>
      </c>
      <c r="H19" s="179">
        <v>0</v>
      </c>
      <c r="I19" s="180">
        <v>715.62506499439257</v>
      </c>
      <c r="J19" s="179">
        <v>1265.2255343269919</v>
      </c>
      <c r="K19" s="179">
        <v>0</v>
      </c>
      <c r="L19" s="180">
        <v>683.44931115000475</v>
      </c>
      <c r="M19" s="179">
        <v>1372.2233770073715</v>
      </c>
      <c r="N19" s="179">
        <v>0</v>
      </c>
      <c r="O19" s="180">
        <v>740.02994530348963</v>
      </c>
      <c r="P19" s="179">
        <v>1490.4846378761038</v>
      </c>
      <c r="Q19" s="179">
        <v>0</v>
      </c>
      <c r="R19" s="180">
        <v>820.54377189957052</v>
      </c>
    </row>
    <row r="20" spans="1:18">
      <c r="A20" s="174">
        <f>'Base Capex Actual'!A20</f>
        <v>118</v>
      </c>
      <c r="B20" s="132" t="str">
        <f>'Base Capex Actual'!B20</f>
        <v>CO Generation Projects</v>
      </c>
      <c r="C20" s="132" t="str">
        <f>'Base Capex Actual'!C20</f>
        <v>New Customer Connections</v>
      </c>
      <c r="D20" s="179">
        <v>397.18083990960952</v>
      </c>
      <c r="E20" s="179">
        <v>0</v>
      </c>
      <c r="F20" s="180">
        <v>106.55361550596878</v>
      </c>
      <c r="G20" s="179">
        <v>573.67978776070947</v>
      </c>
      <c r="H20" s="179">
        <v>0</v>
      </c>
      <c r="I20" s="180">
        <v>332.25208727206132</v>
      </c>
      <c r="J20" s="179">
        <v>362.72097404329133</v>
      </c>
      <c r="K20" s="179">
        <v>0</v>
      </c>
      <c r="L20" s="180">
        <v>149.37279869877457</v>
      </c>
      <c r="M20" s="179">
        <v>82.032913872211552</v>
      </c>
      <c r="N20" s="179">
        <v>0</v>
      </c>
      <c r="O20" s="180">
        <v>40.514771691632461</v>
      </c>
      <c r="P20" s="179">
        <v>156.68570121723079</v>
      </c>
      <c r="Q20" s="179">
        <v>0</v>
      </c>
      <c r="R20" s="180">
        <v>77.295766052829819</v>
      </c>
    </row>
    <row r="21" spans="1:18">
      <c r="A21" s="174">
        <f>'Base Capex Actual'!A21</f>
        <v>121</v>
      </c>
      <c r="B21" s="132" t="str">
        <f>'Base Capex Actual'!B21</f>
        <v>Docklands</v>
      </c>
      <c r="C21" s="132" t="str">
        <f>'Base Capex Actual'!C21</f>
        <v>New Customer Connections</v>
      </c>
      <c r="D21" s="179">
        <v>0.36837231040330559</v>
      </c>
      <c r="E21" s="179">
        <v>0</v>
      </c>
      <c r="F21" s="180">
        <v>0.31812923081592265</v>
      </c>
      <c r="G21" s="179">
        <v>6.3879878274278656E-2</v>
      </c>
      <c r="H21" s="179">
        <v>0</v>
      </c>
      <c r="I21" s="180">
        <v>2.6816536348804671E-2</v>
      </c>
      <c r="J21" s="179">
        <v>0</v>
      </c>
      <c r="K21" s="179">
        <v>0</v>
      </c>
      <c r="L21" s="180">
        <v>0</v>
      </c>
      <c r="M21" s="179">
        <v>0.99583052099908986</v>
      </c>
      <c r="N21" s="179">
        <v>0</v>
      </c>
      <c r="O21" s="180">
        <v>0.59322672278272814</v>
      </c>
      <c r="P21" s="179">
        <v>3.6956582629092067</v>
      </c>
      <c r="Q21" s="179">
        <v>0</v>
      </c>
      <c r="R21" s="180">
        <v>2.363735494847599</v>
      </c>
    </row>
    <row r="22" spans="1:18">
      <c r="A22" s="174">
        <f>'Base Capex Actual'!A22</f>
        <v>122</v>
      </c>
      <c r="B22" s="132" t="str">
        <f>'Base Capex Actual'!B22</f>
        <v>Major Generation Projects</v>
      </c>
      <c r="C22" s="132" t="str">
        <f>'Base Capex Actual'!C22</f>
        <v>New Customer Connections</v>
      </c>
      <c r="D22" s="179">
        <v>0</v>
      </c>
      <c r="E22" s="179">
        <v>0</v>
      </c>
      <c r="F22" s="180">
        <v>0</v>
      </c>
      <c r="G22" s="179">
        <v>0</v>
      </c>
      <c r="H22" s="179">
        <v>0</v>
      </c>
      <c r="I22" s="180">
        <v>0</v>
      </c>
      <c r="J22" s="179">
        <v>0</v>
      </c>
      <c r="K22" s="179">
        <v>0</v>
      </c>
      <c r="L22" s="180">
        <v>0</v>
      </c>
      <c r="M22" s="179">
        <v>0</v>
      </c>
      <c r="N22" s="179">
        <v>0</v>
      </c>
      <c r="O22" s="180">
        <v>0</v>
      </c>
      <c r="P22" s="179">
        <v>0</v>
      </c>
      <c r="Q22" s="179">
        <v>0</v>
      </c>
      <c r="R22" s="180">
        <v>0</v>
      </c>
    </row>
    <row r="23" spans="1:18">
      <c r="A23" s="174">
        <f>'Base Capex Actual'!A23</f>
        <v>139</v>
      </c>
      <c r="B23" s="132" t="str">
        <f>'Base Capex Actual'!B23</f>
        <v>Maintenance Related Fault Capital</v>
      </c>
      <c r="C23" s="132" t="str">
        <f>'Base Capex Actual'!C23</f>
        <v>Reliability &amp; Quality Maintained</v>
      </c>
      <c r="D23" s="179">
        <v>311.10578711343061</v>
      </c>
      <c r="E23" s="179">
        <v>0</v>
      </c>
      <c r="F23" s="180">
        <v>154.56087182852235</v>
      </c>
      <c r="G23" s="179">
        <v>301.81855599696115</v>
      </c>
      <c r="H23" s="179">
        <v>0</v>
      </c>
      <c r="I23" s="180">
        <v>170.6978583984027</v>
      </c>
      <c r="J23" s="179">
        <v>326.81513720474737</v>
      </c>
      <c r="K23" s="179">
        <v>0</v>
      </c>
      <c r="L23" s="179">
        <v>192.88978142232943</v>
      </c>
      <c r="M23" s="181">
        <v>340.72197061657289</v>
      </c>
      <c r="N23" s="179">
        <v>0</v>
      </c>
      <c r="O23" s="179">
        <v>201.90403997447922</v>
      </c>
      <c r="P23" s="181">
        <v>394.70133139447785</v>
      </c>
      <c r="Q23" s="179">
        <v>0</v>
      </c>
      <c r="R23" s="180">
        <v>240.13549102964453</v>
      </c>
    </row>
    <row r="24" spans="1:18">
      <c r="A24" s="174">
        <f>'Base Capex Actual'!A24</f>
        <v>141</v>
      </c>
      <c r="B24" s="132" t="str">
        <f>'Base Capex Actual'!B24</f>
        <v>Fault Related Capital</v>
      </c>
      <c r="C24" s="132" t="str">
        <f>'Base Capex Actual'!C24</f>
        <v>Reliability &amp; Quality Maintained</v>
      </c>
      <c r="D24" s="179">
        <v>411.15812423903429</v>
      </c>
      <c r="E24" s="179">
        <v>0</v>
      </c>
      <c r="F24" s="180">
        <v>434.7808846574589</v>
      </c>
      <c r="G24" s="179">
        <v>820.3895745489715</v>
      </c>
      <c r="H24" s="179">
        <v>0</v>
      </c>
      <c r="I24" s="180">
        <v>450.78369324171467</v>
      </c>
      <c r="J24" s="179">
        <v>864.13316223880759</v>
      </c>
      <c r="K24" s="179">
        <v>0</v>
      </c>
      <c r="L24" s="179">
        <v>448.84122488205537</v>
      </c>
      <c r="M24" s="181">
        <v>864.48459272431705</v>
      </c>
      <c r="N24" s="179">
        <v>0</v>
      </c>
      <c r="O24" s="180">
        <v>453.13938422602979</v>
      </c>
      <c r="P24" s="179">
        <v>946.57588116177305</v>
      </c>
      <c r="Q24" s="179">
        <v>0</v>
      </c>
      <c r="R24" s="180">
        <v>525.32692536296156</v>
      </c>
    </row>
    <row r="25" spans="1:18">
      <c r="A25" s="174">
        <f>'Base Capex Actual'!A25</f>
        <v>142</v>
      </c>
      <c r="B25" s="132" t="str">
        <f>'Base Capex Actual'!B25</f>
        <v xml:space="preserve">Conductor Clearance </v>
      </c>
      <c r="C25" s="132" t="str">
        <f>'Base Capex Actual'!C25</f>
        <v>Environmental, Safety &amp; Legal</v>
      </c>
      <c r="D25" s="179">
        <v>339.08769310326977</v>
      </c>
      <c r="E25" s="179">
        <v>0</v>
      </c>
      <c r="F25" s="180">
        <v>259.16003608587971</v>
      </c>
      <c r="G25" s="179">
        <v>416.34394940811359</v>
      </c>
      <c r="H25" s="179">
        <v>0</v>
      </c>
      <c r="I25" s="180">
        <v>254.27592696659138</v>
      </c>
      <c r="J25" s="179">
        <v>691.81166783266099</v>
      </c>
      <c r="K25" s="179">
        <v>0</v>
      </c>
      <c r="L25" s="180">
        <v>396.75096097226668</v>
      </c>
      <c r="M25" s="179">
        <v>758.38845448401241</v>
      </c>
      <c r="N25" s="179">
        <v>0</v>
      </c>
      <c r="O25" s="180">
        <v>436.85416719794659</v>
      </c>
      <c r="P25" s="179">
        <v>727.50562585730404</v>
      </c>
      <c r="Q25" s="179">
        <v>0</v>
      </c>
      <c r="R25" s="180">
        <v>440.12416958652557</v>
      </c>
    </row>
    <row r="26" spans="1:18">
      <c r="A26" s="174">
        <f>'Base Capex Actual'!A26</f>
        <v>143</v>
      </c>
      <c r="B26" s="132" t="str">
        <f>'Base Capex Actual'!B26</f>
        <v xml:space="preserve">HV Switch Replacement </v>
      </c>
      <c r="C26" s="132" t="str">
        <f>'Base Capex Actual'!C26</f>
        <v>Reliability &amp; Quality Maintained</v>
      </c>
      <c r="D26" s="179">
        <v>41.512961382523521</v>
      </c>
      <c r="E26" s="179">
        <v>0</v>
      </c>
      <c r="F26" s="180">
        <v>31.014725010564607</v>
      </c>
      <c r="G26" s="179">
        <v>122.83291892694281</v>
      </c>
      <c r="H26" s="179">
        <v>0</v>
      </c>
      <c r="I26" s="180">
        <v>57.799661290152308</v>
      </c>
      <c r="J26" s="179">
        <v>165.08274444809899</v>
      </c>
      <c r="K26" s="179">
        <v>0</v>
      </c>
      <c r="L26" s="180">
        <v>74.990761384311199</v>
      </c>
      <c r="M26" s="179">
        <v>111.55365004178316</v>
      </c>
      <c r="N26" s="179">
        <v>0</v>
      </c>
      <c r="O26" s="180">
        <v>49.678888118220392</v>
      </c>
      <c r="P26" s="179">
        <v>46.150957381277962</v>
      </c>
      <c r="Q26" s="179">
        <v>0</v>
      </c>
      <c r="R26" s="180">
        <v>22.076107071733286</v>
      </c>
    </row>
    <row r="27" spans="1:18">
      <c r="A27" s="174">
        <f>'Base Capex Actual'!A27</f>
        <v>144</v>
      </c>
      <c r="B27" s="132" t="str">
        <f>'Base Capex Actual'!B27</f>
        <v>Transformer Replacement</v>
      </c>
      <c r="C27" s="132" t="str">
        <f>'Base Capex Actual'!C27</f>
        <v>Reliability &amp; Quality Maintained</v>
      </c>
      <c r="D27" s="179">
        <v>52.276233192679975</v>
      </c>
      <c r="E27" s="179">
        <v>0</v>
      </c>
      <c r="F27" s="180">
        <v>37.532269734487421</v>
      </c>
      <c r="G27" s="179">
        <v>127.20623676609934</v>
      </c>
      <c r="H27" s="179">
        <v>0</v>
      </c>
      <c r="I27" s="180">
        <v>69.443142463773015</v>
      </c>
      <c r="J27" s="179">
        <v>113.95539552953417</v>
      </c>
      <c r="K27" s="179">
        <v>0</v>
      </c>
      <c r="L27" s="180">
        <v>51.545480899427602</v>
      </c>
      <c r="M27" s="179">
        <v>125.24171971103425</v>
      </c>
      <c r="N27" s="179">
        <v>0</v>
      </c>
      <c r="O27" s="180">
        <v>62.852150119141157</v>
      </c>
      <c r="P27" s="179">
        <v>102.60735782148902</v>
      </c>
      <c r="Q27" s="179">
        <v>0</v>
      </c>
      <c r="R27" s="180">
        <v>54.678459849135123</v>
      </c>
    </row>
    <row r="28" spans="1:18">
      <c r="A28" s="174">
        <f>'Base Capex Actual'!A28</f>
        <v>145</v>
      </c>
      <c r="B28" s="132" t="str">
        <f>'Base Capex Actual'!B28</f>
        <v>HV Fuse Unit &amp; Surge Divert. Repl.</v>
      </c>
      <c r="C28" s="132" t="str">
        <f>'Base Capex Actual'!C28</f>
        <v>Reliability &amp; Quality Maintained</v>
      </c>
      <c r="D28" s="179">
        <v>358.82519662609786</v>
      </c>
      <c r="E28" s="179">
        <v>0</v>
      </c>
      <c r="F28" s="180">
        <v>216.26616455390348</v>
      </c>
      <c r="G28" s="179">
        <v>513.92531633952001</v>
      </c>
      <c r="H28" s="179">
        <v>0</v>
      </c>
      <c r="I28" s="180">
        <v>313.40178827905351</v>
      </c>
      <c r="J28" s="179">
        <v>502.52748398626585</v>
      </c>
      <c r="K28" s="179">
        <v>0</v>
      </c>
      <c r="L28" s="180">
        <v>274.30441304312387</v>
      </c>
      <c r="M28" s="179">
        <v>897.53198851028696</v>
      </c>
      <c r="N28" s="179">
        <v>0</v>
      </c>
      <c r="O28" s="180">
        <v>509.97955434752589</v>
      </c>
      <c r="P28" s="179">
        <v>994.64590546652016</v>
      </c>
      <c r="Q28" s="179">
        <v>0</v>
      </c>
      <c r="R28" s="180">
        <v>603.70105436030565</v>
      </c>
    </row>
    <row r="29" spans="1:18">
      <c r="A29" s="174">
        <f>'Base Capex Actual'!A29</f>
        <v>146</v>
      </c>
      <c r="B29" s="132" t="str">
        <f>'Base Capex Actual'!B29</f>
        <v>Recoverable Works - Asset Damage</v>
      </c>
      <c r="C29" s="132" t="str">
        <f>'Base Capex Actual'!C29</f>
        <v>Reliability &amp; Quality Maintained</v>
      </c>
      <c r="D29" s="179">
        <v>78.398938028838131</v>
      </c>
      <c r="E29" s="179">
        <v>0</v>
      </c>
      <c r="F29" s="180">
        <v>98.752547986513832</v>
      </c>
      <c r="G29" s="177"/>
      <c r="H29" s="177"/>
      <c r="I29" s="178"/>
      <c r="J29" s="177"/>
      <c r="K29" s="177"/>
      <c r="L29" s="178"/>
      <c r="M29" s="177"/>
      <c r="N29" s="177"/>
      <c r="O29" s="178"/>
      <c r="P29" s="177"/>
      <c r="Q29" s="177"/>
      <c r="R29" s="178"/>
    </row>
    <row r="30" spans="1:18">
      <c r="A30" s="174">
        <f>'Base Capex Actual'!A30</f>
        <v>147</v>
      </c>
      <c r="B30" s="132" t="str">
        <f>'Base Capex Actual'!B30</f>
        <v>Pole Life Extension - Treatment</v>
      </c>
      <c r="C30" s="132" t="str">
        <f>'Base Capex Actual'!C30</f>
        <v>Environmental, Safety &amp; Legal</v>
      </c>
      <c r="D30" s="179">
        <v>1.2777176517964761</v>
      </c>
      <c r="E30" s="179">
        <v>0</v>
      </c>
      <c r="F30" s="180">
        <v>0.75541558655292185</v>
      </c>
      <c r="G30" s="179">
        <v>175.10187640936226</v>
      </c>
      <c r="H30" s="179">
        <v>0</v>
      </c>
      <c r="I30" s="180">
        <v>0</v>
      </c>
      <c r="J30" s="179">
        <v>168.41173349744923</v>
      </c>
      <c r="K30" s="179">
        <v>0</v>
      </c>
      <c r="L30" s="180">
        <v>0</v>
      </c>
      <c r="M30" s="179">
        <v>122.47136482678449</v>
      </c>
      <c r="N30" s="179">
        <v>0</v>
      </c>
      <c r="O30" s="180">
        <v>0</v>
      </c>
      <c r="P30" s="179">
        <v>141.22972113147972</v>
      </c>
      <c r="Q30" s="179">
        <v>0</v>
      </c>
      <c r="R30" s="180">
        <v>2.1722744078796513E-2</v>
      </c>
    </row>
    <row r="31" spans="1:18">
      <c r="A31" s="174">
        <f>'Base Capex Actual'!A31</f>
        <v>148</v>
      </c>
      <c r="B31" s="132" t="str">
        <f>'Base Capex Actual'!B31</f>
        <v>Pole Replacement</v>
      </c>
      <c r="C31" s="132" t="str">
        <f>'Base Capex Actual'!C31</f>
        <v>Environmental, Safety &amp; Legal</v>
      </c>
      <c r="D31" s="179">
        <v>891.96001209279154</v>
      </c>
      <c r="E31" s="179">
        <v>0</v>
      </c>
      <c r="F31" s="180">
        <v>589.18376510973599</v>
      </c>
      <c r="G31" s="179">
        <v>1377.0426101466846</v>
      </c>
      <c r="H31" s="179">
        <v>0</v>
      </c>
      <c r="I31" s="180">
        <v>815.84829227120667</v>
      </c>
      <c r="J31" s="179">
        <v>1382.7631108147623</v>
      </c>
      <c r="K31" s="179">
        <v>0</v>
      </c>
      <c r="L31" s="180">
        <v>754.53784934889552</v>
      </c>
      <c r="M31" s="179">
        <v>1562.8511461248931</v>
      </c>
      <c r="N31" s="179">
        <v>0</v>
      </c>
      <c r="O31" s="180">
        <v>876.75774008490941</v>
      </c>
      <c r="P31" s="179">
        <v>1884.0723123074702</v>
      </c>
      <c r="Q31" s="179">
        <v>0</v>
      </c>
      <c r="R31" s="180">
        <v>1109.7559242931281</v>
      </c>
    </row>
    <row r="32" spans="1:18">
      <c r="A32" s="174">
        <f>'Base Capex Actual'!A32</f>
        <v>149</v>
      </c>
      <c r="B32" s="132" t="str">
        <f>'Base Capex Actual'!B32</f>
        <v>Pole Life Extension - Staking</v>
      </c>
      <c r="C32" s="132" t="str">
        <f>'Base Capex Actual'!C32</f>
        <v>Environmental, Safety &amp; Legal</v>
      </c>
      <c r="D32" s="179">
        <v>24.98083557113813</v>
      </c>
      <c r="E32" s="179">
        <v>0</v>
      </c>
      <c r="F32" s="180">
        <v>51.690213249105092</v>
      </c>
      <c r="G32" s="179">
        <v>79.816008566740322</v>
      </c>
      <c r="H32" s="179">
        <v>0</v>
      </c>
      <c r="I32" s="180">
        <v>54.338588625978971</v>
      </c>
      <c r="J32" s="179">
        <v>105.89114392354008</v>
      </c>
      <c r="K32" s="179">
        <v>0</v>
      </c>
      <c r="L32" s="180">
        <v>67.105458352635921</v>
      </c>
      <c r="M32" s="179">
        <v>99.997096068532684</v>
      </c>
      <c r="N32" s="179">
        <v>0</v>
      </c>
      <c r="O32" s="180">
        <v>64.689789159330942</v>
      </c>
      <c r="P32" s="179">
        <v>106.42177302676735</v>
      </c>
      <c r="Q32" s="179">
        <v>0</v>
      </c>
      <c r="R32" s="180">
        <v>76.74744759772075</v>
      </c>
    </row>
    <row r="33" spans="1:18">
      <c r="A33" s="174">
        <f>'Base Capex Actual'!A33</f>
        <v>150</v>
      </c>
      <c r="B33" s="132" t="str">
        <f>'Base Capex Actual'!B33</f>
        <v>OH/UG Line Replacement</v>
      </c>
      <c r="C33" s="132" t="str">
        <f>'Base Capex Actual'!C33</f>
        <v>Reliability &amp; Quality Maintained</v>
      </c>
      <c r="D33" s="179">
        <v>112.68051497143382</v>
      </c>
      <c r="E33" s="179">
        <v>0</v>
      </c>
      <c r="F33" s="180">
        <v>82.474440040645035</v>
      </c>
      <c r="G33" s="179">
        <v>97.881684499167662</v>
      </c>
      <c r="H33" s="179">
        <v>0</v>
      </c>
      <c r="I33" s="180">
        <v>62.255806761680255</v>
      </c>
      <c r="J33" s="179">
        <v>119.97874877934166</v>
      </c>
      <c r="K33" s="179">
        <v>0</v>
      </c>
      <c r="L33" s="180">
        <v>59.180064684879646</v>
      </c>
      <c r="M33" s="179">
        <v>38.530470881843947</v>
      </c>
      <c r="N33" s="179">
        <v>0</v>
      </c>
      <c r="O33" s="180">
        <v>23.430846208327658</v>
      </c>
      <c r="P33" s="179">
        <v>29.64214235776948</v>
      </c>
      <c r="Q33" s="179">
        <v>0</v>
      </c>
      <c r="R33" s="180">
        <v>19.211761913490168</v>
      </c>
    </row>
    <row r="34" spans="1:18">
      <c r="A34" s="174">
        <f>'Base Capex Actual'!A34</f>
        <v>150</v>
      </c>
      <c r="B34" s="132" t="str">
        <f>'Base Capex Actual'!B34</f>
        <v>OH/UG Line Replacement</v>
      </c>
      <c r="C34" s="132" t="str">
        <f>'Base Capex Actual'!C34</f>
        <v>Environmental, Safety &amp; Legal</v>
      </c>
      <c r="D34" s="179"/>
      <c r="E34" s="179"/>
      <c r="F34" s="180"/>
      <c r="G34" s="179">
        <v>136.50180556175386</v>
      </c>
      <c r="H34" s="179">
        <v>0</v>
      </c>
      <c r="I34" s="180">
        <v>86.819409301698954</v>
      </c>
      <c r="J34" s="179">
        <v>167.31747028280321</v>
      </c>
      <c r="K34" s="179">
        <v>0</v>
      </c>
      <c r="L34" s="180">
        <v>82.530104830962017</v>
      </c>
      <c r="M34" s="179">
        <v>53.733023409103716</v>
      </c>
      <c r="N34" s="179">
        <v>0</v>
      </c>
      <c r="O34" s="180">
        <v>32.675702606075362</v>
      </c>
      <c r="P34" s="179"/>
      <c r="Q34" s="179"/>
      <c r="R34" s="180"/>
    </row>
    <row r="35" spans="1:18">
      <c r="A35" s="174">
        <f>'Base Capex Actual'!A35</f>
        <v>152</v>
      </c>
      <c r="B35" s="132" t="str">
        <f>'Base Capex Actual'!B35</f>
        <v>Neutral Screen Services</v>
      </c>
      <c r="C35" s="132" t="str">
        <f>'Base Capex Actual'!C35</f>
        <v>Reliability &amp; Quality Maintained</v>
      </c>
      <c r="D35" s="179">
        <v>10.248228720877963</v>
      </c>
      <c r="E35" s="179">
        <v>0</v>
      </c>
      <c r="F35" s="180">
        <v>18.208456127378223</v>
      </c>
      <c r="G35" s="179">
        <v>58.789167781632855</v>
      </c>
      <c r="H35" s="179">
        <v>0</v>
      </c>
      <c r="I35" s="180">
        <v>8.8460205255067326</v>
      </c>
      <c r="J35" s="179">
        <v>135.82809095827585</v>
      </c>
      <c r="K35" s="179">
        <v>0</v>
      </c>
      <c r="L35" s="180">
        <v>52.920560327269605</v>
      </c>
      <c r="M35" s="179">
        <v>334.43769847119262</v>
      </c>
      <c r="N35" s="179">
        <v>0</v>
      </c>
      <c r="O35" s="180">
        <v>141.84488369979422</v>
      </c>
      <c r="P35" s="179">
        <v>300.41053681735934</v>
      </c>
      <c r="Q35" s="179">
        <v>0</v>
      </c>
      <c r="R35" s="180">
        <v>153.53120685236934</v>
      </c>
    </row>
    <row r="36" spans="1:18">
      <c r="A36" s="174">
        <f>'Base Capex Actual'!A36</f>
        <v>153</v>
      </c>
      <c r="B36" s="132" t="str">
        <f>'Base Capex Actual'!B36</f>
        <v>Servicing Replacement</v>
      </c>
      <c r="C36" s="132" t="str">
        <f>'Base Capex Actual'!C36</f>
        <v>Reliability &amp; Quality Maintained</v>
      </c>
      <c r="D36" s="179">
        <v>0.26077501040218981</v>
      </c>
      <c r="E36" s="179">
        <v>0</v>
      </c>
      <c r="F36" s="180">
        <v>68.143183339296712</v>
      </c>
      <c r="G36" s="179">
        <v>2.2038233809380965</v>
      </c>
      <c r="H36" s="179">
        <v>0</v>
      </c>
      <c r="I36" s="180">
        <v>104.8994418514483</v>
      </c>
      <c r="J36" s="179">
        <v>0.27599730145864659</v>
      </c>
      <c r="K36" s="179">
        <v>0</v>
      </c>
      <c r="L36" s="180">
        <v>72.46342108437797</v>
      </c>
      <c r="M36" s="179">
        <v>0</v>
      </c>
      <c r="N36" s="179">
        <v>0</v>
      </c>
      <c r="O36" s="180">
        <v>46.217155650697016</v>
      </c>
      <c r="P36" s="179">
        <v>0.50823055166741393</v>
      </c>
      <c r="Q36" s="179">
        <v>0</v>
      </c>
      <c r="R36" s="180">
        <v>26.10556106998477</v>
      </c>
    </row>
    <row r="37" spans="1:18">
      <c r="A37" s="174">
        <f>'Base Capex Actual'!A37</f>
        <v>154</v>
      </c>
      <c r="B37" s="132" t="str">
        <f>'Base Capex Actual'!B37</f>
        <v>Bird Cover Replacement</v>
      </c>
      <c r="C37" s="132" t="str">
        <f>'Base Capex Actual'!C37</f>
        <v>Reliability &amp; Quality Maintained</v>
      </c>
      <c r="D37" s="179">
        <v>10.804092398969903</v>
      </c>
      <c r="E37" s="179">
        <v>0</v>
      </c>
      <c r="F37" s="180">
        <v>4.8763667010942413</v>
      </c>
      <c r="G37" s="179">
        <v>23.206416597536087</v>
      </c>
      <c r="H37" s="179">
        <v>0</v>
      </c>
      <c r="I37" s="180">
        <v>9.2572879060423769</v>
      </c>
      <c r="J37" s="179">
        <v>141.02483928355736</v>
      </c>
      <c r="K37" s="179">
        <v>0</v>
      </c>
      <c r="L37" s="180">
        <v>52.877282132708068</v>
      </c>
      <c r="M37" s="179">
        <v>185.264747237309</v>
      </c>
      <c r="N37" s="179">
        <v>0</v>
      </c>
      <c r="O37" s="180">
        <v>78.139385374488469</v>
      </c>
      <c r="P37" s="179">
        <v>89.826663930893176</v>
      </c>
      <c r="Q37" s="179">
        <v>0</v>
      </c>
      <c r="R37" s="180">
        <v>39.062764432646873</v>
      </c>
    </row>
    <row r="38" spans="1:18">
      <c r="A38" s="174">
        <f>'Base Capex Actual'!A38</f>
        <v>155</v>
      </c>
      <c r="B38" s="132" t="str">
        <f>'Base Capex Actual'!B38</f>
        <v>Cross-arm Replacement</v>
      </c>
      <c r="C38" s="132" t="str">
        <f>'Base Capex Actual'!C38</f>
        <v>Environmental, Safety &amp; Legal</v>
      </c>
      <c r="D38" s="179">
        <v>833.10642543874189</v>
      </c>
      <c r="E38" s="179">
        <v>0</v>
      </c>
      <c r="F38" s="180">
        <v>541.10285976054058</v>
      </c>
      <c r="G38" s="179">
        <v>1263.3814318259861</v>
      </c>
      <c r="H38" s="179">
        <v>0</v>
      </c>
      <c r="I38" s="180">
        <v>749.41077286872792</v>
      </c>
      <c r="J38" s="179">
        <v>1440.2157283420872</v>
      </c>
      <c r="K38" s="179">
        <v>0</v>
      </c>
      <c r="L38" s="180">
        <v>777.93750824960284</v>
      </c>
      <c r="M38" s="179">
        <v>1156.0807141915507</v>
      </c>
      <c r="N38" s="179">
        <v>0</v>
      </c>
      <c r="O38" s="180">
        <v>647.21423781942622</v>
      </c>
      <c r="P38" s="179">
        <v>1207.213557540397</v>
      </c>
      <c r="Q38" s="179">
        <v>0</v>
      </c>
      <c r="R38" s="180">
        <v>729.82580187192036</v>
      </c>
    </row>
    <row r="39" spans="1:18">
      <c r="A39" s="174">
        <f>'Base Capex Actual'!A39</f>
        <v>156</v>
      </c>
      <c r="B39" s="132" t="str">
        <f>'Base Capex Actual'!B39</f>
        <v>ZSS - Major Plant Replacement</v>
      </c>
      <c r="C39" s="132" t="str">
        <f>'Base Capex Actual'!C39</f>
        <v>Reliability &amp; Quality Maintained</v>
      </c>
      <c r="D39" s="179">
        <v>488.56037484360229</v>
      </c>
      <c r="E39" s="179">
        <v>0</v>
      </c>
      <c r="F39" s="180">
        <v>138.96789724207895</v>
      </c>
      <c r="G39" s="179">
        <v>210.22383883026626</v>
      </c>
      <c r="H39" s="179">
        <v>0</v>
      </c>
      <c r="I39" s="180">
        <v>102.25136813647967</v>
      </c>
      <c r="J39" s="179">
        <v>243.88460247900738</v>
      </c>
      <c r="K39" s="179">
        <v>0</v>
      </c>
      <c r="L39" s="180">
        <v>112.74204022239145</v>
      </c>
      <c r="M39" s="179">
        <v>144.00369446089221</v>
      </c>
      <c r="N39" s="179">
        <v>0</v>
      </c>
      <c r="O39" s="180">
        <v>73.699572330168252</v>
      </c>
      <c r="P39" s="179">
        <v>98.297711306110102</v>
      </c>
      <c r="Q39" s="179">
        <v>0</v>
      </c>
      <c r="R39" s="180">
        <v>47.721679035635802</v>
      </c>
    </row>
    <row r="40" spans="1:18">
      <c r="A40" s="174">
        <f>'Base Capex Actual'!A40</f>
        <v>157</v>
      </c>
      <c r="B40" s="132" t="str">
        <f>'Base Capex Actual'!B40</f>
        <v>Zone SubStation Plant Replacement</v>
      </c>
      <c r="C40" s="132" t="str">
        <f>'Base Capex Actual'!C40</f>
        <v>Reliability &amp; Quality Maintained</v>
      </c>
      <c r="D40" s="179">
        <v>618.97103341470654</v>
      </c>
      <c r="E40" s="179">
        <v>0</v>
      </c>
      <c r="F40" s="180">
        <v>253.87943741636045</v>
      </c>
      <c r="G40" s="179">
        <v>664.62090495484756</v>
      </c>
      <c r="H40" s="179">
        <v>0</v>
      </c>
      <c r="I40" s="180">
        <v>291.88510412929816</v>
      </c>
      <c r="J40" s="179">
        <v>797.28126080228776</v>
      </c>
      <c r="K40" s="179">
        <v>0</v>
      </c>
      <c r="L40" s="180">
        <v>245.3691171219526</v>
      </c>
      <c r="M40" s="179">
        <v>1132.4619244576106</v>
      </c>
      <c r="N40" s="179">
        <v>0</v>
      </c>
      <c r="O40" s="180">
        <v>434.88135501713043</v>
      </c>
      <c r="P40" s="179">
        <v>966.51982452748302</v>
      </c>
      <c r="Q40" s="179">
        <v>0</v>
      </c>
      <c r="R40" s="180">
        <v>434.85821040363959</v>
      </c>
    </row>
    <row r="41" spans="1:18">
      <c r="A41" s="174">
        <f>'Base Capex Actual'!A41</f>
        <v>158</v>
      </c>
      <c r="B41" s="132" t="str">
        <f>'Base Capex Actual'!B41</f>
        <v xml:space="preserve">Safety Compliance </v>
      </c>
      <c r="C41" s="132" t="str">
        <f>'Base Capex Actual'!C41</f>
        <v>Environmental, Safety &amp; Legal</v>
      </c>
      <c r="D41" s="179">
        <v>120.03851032636716</v>
      </c>
      <c r="E41" s="179">
        <v>0</v>
      </c>
      <c r="F41" s="180">
        <v>95.630322900957182</v>
      </c>
      <c r="G41" s="179">
        <v>226.63656519890935</v>
      </c>
      <c r="H41" s="179">
        <v>0</v>
      </c>
      <c r="I41" s="180">
        <v>130.24510660874304</v>
      </c>
      <c r="J41" s="179">
        <v>226.2475071057103</v>
      </c>
      <c r="K41" s="179">
        <v>0</v>
      </c>
      <c r="L41" s="180">
        <v>121.97301908171107</v>
      </c>
      <c r="M41" s="179">
        <v>622.86257632870286</v>
      </c>
      <c r="N41" s="179">
        <v>0</v>
      </c>
      <c r="O41" s="180">
        <v>356.90693423202481</v>
      </c>
      <c r="P41" s="179">
        <v>433.13802648742723</v>
      </c>
      <c r="Q41" s="179">
        <v>0</v>
      </c>
      <c r="R41" s="180">
        <v>240.99255805263167</v>
      </c>
    </row>
    <row r="42" spans="1:18">
      <c r="A42" s="174">
        <f>'Base Capex Actual'!A42</f>
        <v>159</v>
      </c>
      <c r="B42" s="132" t="str">
        <f>'Base Capex Actual'!B42</f>
        <v>TV Interference Replacement Capital</v>
      </c>
      <c r="C42" s="132" t="str">
        <f>'Base Capex Actual'!C42</f>
        <v>Reliability &amp; Quality Maintained</v>
      </c>
      <c r="D42" s="179">
        <v>39.890322686406371</v>
      </c>
      <c r="E42" s="179">
        <v>0</v>
      </c>
      <c r="F42" s="180">
        <v>26.487023147893503</v>
      </c>
      <c r="G42" s="179">
        <v>11.163124432595282</v>
      </c>
      <c r="H42" s="179">
        <v>0</v>
      </c>
      <c r="I42" s="180">
        <v>7.2237654053070575</v>
      </c>
      <c r="J42" s="179">
        <v>11.660618170671851</v>
      </c>
      <c r="K42" s="179">
        <v>0</v>
      </c>
      <c r="L42" s="180">
        <v>6.97046316435324</v>
      </c>
      <c r="M42" s="179">
        <v>13.181795017160182</v>
      </c>
      <c r="N42" s="179">
        <v>0</v>
      </c>
      <c r="O42" s="180">
        <v>7.5221078998990709</v>
      </c>
      <c r="P42" s="179">
        <v>4.1013021660060467</v>
      </c>
      <c r="Q42" s="179">
        <v>0</v>
      </c>
      <c r="R42" s="180">
        <v>2.3835929140842134</v>
      </c>
    </row>
    <row r="43" spans="1:18">
      <c r="A43" s="174">
        <f>'Base Capex Actual'!A43</f>
        <v>160</v>
      </c>
      <c r="B43" s="132" t="str">
        <f>'Base Capex Actual'!B43</f>
        <v>Augmentation Lines</v>
      </c>
      <c r="C43" s="132" t="str">
        <f>'Base Capex Actual'!C43</f>
        <v>Reinforcements</v>
      </c>
      <c r="D43" s="179">
        <v>375.71504857626701</v>
      </c>
      <c r="E43" s="179">
        <v>0</v>
      </c>
      <c r="F43" s="180">
        <v>306.7216223771826</v>
      </c>
      <c r="G43" s="179">
        <v>378.86546317413746</v>
      </c>
      <c r="H43" s="179">
        <v>0</v>
      </c>
      <c r="I43" s="180">
        <v>205.14347351968533</v>
      </c>
      <c r="J43" s="179">
        <v>283.61445808402391</v>
      </c>
      <c r="K43" s="179">
        <v>0</v>
      </c>
      <c r="L43" s="180">
        <v>144.09752630324286</v>
      </c>
      <c r="M43" s="179">
        <v>164.43772115367258</v>
      </c>
      <c r="N43" s="179">
        <v>0</v>
      </c>
      <c r="O43" s="180">
        <v>88.621029151675373</v>
      </c>
      <c r="P43" s="179">
        <v>176.4367078167644</v>
      </c>
      <c r="Q43" s="179">
        <v>0</v>
      </c>
      <c r="R43" s="180">
        <v>99.851964214694618</v>
      </c>
    </row>
    <row r="44" spans="1:18">
      <c r="A44" s="174">
        <f>'Base Capex Actual'!A44</f>
        <v>161</v>
      </c>
      <c r="B44" s="132" t="str">
        <f>'Base Capex Actual'!B44</f>
        <v>Augmentation of Zone SubStation</v>
      </c>
      <c r="C44" s="132" t="str">
        <f>'Base Capex Actual'!C44</f>
        <v>Reinforcements</v>
      </c>
      <c r="D44" s="179">
        <v>951.72044751741873</v>
      </c>
      <c r="E44" s="179">
        <v>0</v>
      </c>
      <c r="F44" s="180">
        <v>469.91859005490005</v>
      </c>
      <c r="G44" s="179">
        <v>844.3114855809406</v>
      </c>
      <c r="H44" s="179">
        <v>0</v>
      </c>
      <c r="I44" s="180">
        <v>340.04136768389765</v>
      </c>
      <c r="J44" s="179">
        <v>1566.341335331924</v>
      </c>
      <c r="K44" s="179">
        <v>0</v>
      </c>
      <c r="L44" s="180">
        <v>685.17590549946931</v>
      </c>
      <c r="M44" s="179">
        <v>473.43757927494534</v>
      </c>
      <c r="N44" s="179">
        <v>0</v>
      </c>
      <c r="O44" s="180">
        <v>203.62860066919353</v>
      </c>
      <c r="P44" s="179">
        <v>619.7413536706199</v>
      </c>
      <c r="Q44" s="179">
        <v>0</v>
      </c>
      <c r="R44" s="180">
        <v>278.91495199784384</v>
      </c>
    </row>
    <row r="45" spans="1:18">
      <c r="A45" s="174">
        <f>'Base Capex Actual'!A45</f>
        <v>162</v>
      </c>
      <c r="B45" s="132" t="str">
        <f>'Base Capex Actual'!B45</f>
        <v>Network Development - Augment Dist.</v>
      </c>
      <c r="C45" s="132" t="str">
        <f>'Base Capex Actual'!C45</f>
        <v>Reinforcements</v>
      </c>
      <c r="D45" s="179">
        <v>971.266157304025</v>
      </c>
      <c r="E45" s="179">
        <v>0</v>
      </c>
      <c r="F45" s="180">
        <v>596.08972588791539</v>
      </c>
      <c r="G45" s="179">
        <v>1859.4769284529191</v>
      </c>
      <c r="H45" s="179">
        <v>0</v>
      </c>
      <c r="I45" s="180">
        <v>890.79868916525493</v>
      </c>
      <c r="J45" s="179">
        <v>1442.626309524444</v>
      </c>
      <c r="K45" s="179">
        <v>0</v>
      </c>
      <c r="L45" s="180">
        <v>710.74283046692676</v>
      </c>
      <c r="M45" s="179">
        <v>1530.8817624875403</v>
      </c>
      <c r="N45" s="179">
        <v>0</v>
      </c>
      <c r="O45" s="180">
        <v>752.92029229253785</v>
      </c>
      <c r="P45" s="179">
        <v>870.38534080376803</v>
      </c>
      <c r="Q45" s="179">
        <v>0</v>
      </c>
      <c r="R45" s="180">
        <v>494.37845042138207</v>
      </c>
    </row>
    <row r="46" spans="1:18">
      <c r="A46" s="174">
        <f>'Base Capex Actual'!A46</f>
        <v>163</v>
      </c>
      <c r="B46" s="132" t="str">
        <f>'Base Capex Actual'!B46</f>
        <v>Environment Management'</v>
      </c>
      <c r="C46" s="132" t="str">
        <f>'Base Capex Actual'!C46</f>
        <v>Environmental, Safety &amp; Legal</v>
      </c>
      <c r="D46" s="179">
        <v>28.156680059481754</v>
      </c>
      <c r="E46" s="179">
        <v>0</v>
      </c>
      <c r="F46" s="180">
        <v>13.958502584763172</v>
      </c>
      <c r="G46" s="179">
        <v>9.6403234702968525</v>
      </c>
      <c r="H46" s="179">
        <v>0</v>
      </c>
      <c r="I46" s="180">
        <v>1.119034788987251</v>
      </c>
      <c r="J46" s="179">
        <v>22.995662850746157</v>
      </c>
      <c r="K46" s="179">
        <v>0</v>
      </c>
      <c r="L46" s="180">
        <v>11.80706382304456</v>
      </c>
      <c r="M46" s="179">
        <v>26.077162299385506</v>
      </c>
      <c r="N46" s="179">
        <v>0</v>
      </c>
      <c r="O46" s="180">
        <v>13.181763256553831</v>
      </c>
      <c r="P46" s="179">
        <v>11.736435301946162</v>
      </c>
      <c r="Q46" s="179">
        <v>0</v>
      </c>
      <c r="R46" s="180">
        <v>1.8493058469546648</v>
      </c>
    </row>
    <row r="47" spans="1:18">
      <c r="A47" s="174">
        <f>'Base Capex Actual'!A47</f>
        <v>164</v>
      </c>
      <c r="B47" s="132" t="str">
        <f>'Base Capex Actual'!B47</f>
        <v>Bushfire Mitigation Augmentation</v>
      </c>
      <c r="C47" s="132" t="str">
        <f>'Base Capex Actual'!C47</f>
        <v>Environmental, Safety &amp; Legal</v>
      </c>
      <c r="D47" s="179">
        <v>16.561291079726534</v>
      </c>
      <c r="E47" s="179">
        <v>0</v>
      </c>
      <c r="F47" s="180">
        <v>9.4497903906145613</v>
      </c>
      <c r="G47" s="179">
        <v>8.6062323072028644</v>
      </c>
      <c r="H47" s="179">
        <v>0</v>
      </c>
      <c r="I47" s="180">
        <v>4.0411160893448201</v>
      </c>
      <c r="J47" s="179">
        <v>5.0843908925297683</v>
      </c>
      <c r="K47" s="179">
        <v>0</v>
      </c>
      <c r="L47" s="180">
        <v>2.3405797069633598</v>
      </c>
      <c r="M47" s="179">
        <v>1.6862658729509861</v>
      </c>
      <c r="N47" s="179">
        <v>0</v>
      </c>
      <c r="O47" s="180">
        <v>0</v>
      </c>
      <c r="P47" s="179">
        <v>9.9299925472816977</v>
      </c>
      <c r="Q47" s="179">
        <v>0</v>
      </c>
      <c r="R47" s="180">
        <v>3.4476923413052294</v>
      </c>
    </row>
    <row r="48" spans="1:18">
      <c r="A48" s="174">
        <f>'Base Capex Actual'!A48</f>
        <v>165</v>
      </c>
      <c r="B48" s="132" t="str">
        <f>'Base Capex Actual'!B48</f>
        <v>LV Com. Multi Earth (CMEN)</v>
      </c>
      <c r="C48" s="132" t="str">
        <f>'Base Capex Actual'!C48</f>
        <v>Environmental, Safety &amp; Legal</v>
      </c>
      <c r="D48" s="179">
        <v>0</v>
      </c>
      <c r="E48" s="179">
        <v>0</v>
      </c>
      <c r="F48" s="180">
        <v>0</v>
      </c>
      <c r="G48" s="179">
        <v>0</v>
      </c>
      <c r="H48" s="179">
        <v>0</v>
      </c>
      <c r="I48" s="180">
        <v>0</v>
      </c>
      <c r="J48" s="179">
        <v>0.63818382500394255</v>
      </c>
      <c r="K48" s="179">
        <v>0</v>
      </c>
      <c r="L48" s="180">
        <v>0.36648237787122051</v>
      </c>
      <c r="M48" s="179">
        <v>0</v>
      </c>
      <c r="N48" s="179">
        <v>0</v>
      </c>
      <c r="O48" s="180">
        <v>0</v>
      </c>
      <c r="P48" s="179">
        <v>6.6912020802188241</v>
      </c>
      <c r="Q48" s="179">
        <v>0</v>
      </c>
      <c r="R48" s="180">
        <v>4.4987469301299141</v>
      </c>
    </row>
    <row r="49" spans="1:18">
      <c r="A49" s="174">
        <f>'Base Capex Actual'!A49</f>
        <v>166</v>
      </c>
      <c r="B49" s="132" t="str">
        <f>'Base Capex Actual'!B49</f>
        <v>Reliability Improvement - Automation</v>
      </c>
      <c r="C49" s="132" t="str">
        <f>'Base Capex Actual'!C49</f>
        <v>Reliability &amp; Quality Maintained</v>
      </c>
      <c r="D49" s="179">
        <v>24.82892080217318</v>
      </c>
      <c r="E49" s="179">
        <v>0</v>
      </c>
      <c r="F49" s="180">
        <v>2.2933029580752411</v>
      </c>
      <c r="G49" s="179">
        <v>210.2562740055883</v>
      </c>
      <c r="H49" s="179">
        <v>0</v>
      </c>
      <c r="I49" s="180">
        <v>90.415889595351814</v>
      </c>
      <c r="J49" s="179">
        <v>218.56657788572178</v>
      </c>
      <c r="K49" s="179">
        <v>0</v>
      </c>
      <c r="L49" s="180">
        <v>87.303617238256862</v>
      </c>
      <c r="M49" s="179">
        <v>1.6772077480199101</v>
      </c>
      <c r="N49" s="179">
        <v>0</v>
      </c>
      <c r="O49" s="180">
        <v>1.4841159656532552</v>
      </c>
      <c r="P49" s="179">
        <v>18.278483935200896</v>
      </c>
      <c r="Q49" s="179">
        <v>0</v>
      </c>
      <c r="R49" s="180">
        <v>8.1150128225895095</v>
      </c>
    </row>
    <row r="50" spans="1:18">
      <c r="A50" s="174">
        <f>'Base Capex Actual'!A50</f>
        <v>167</v>
      </c>
      <c r="B50" s="132" t="str">
        <f>'Base Capex Actual'!B50</f>
        <v>VBRC</v>
      </c>
      <c r="C50" s="132" t="str">
        <f>'Base Capex Actual'!C50</f>
        <v>Environmental, Safety &amp; Legal</v>
      </c>
      <c r="D50" s="179">
        <v>0</v>
      </c>
      <c r="E50" s="179">
        <v>0</v>
      </c>
      <c r="F50" s="180">
        <v>0</v>
      </c>
      <c r="G50" s="179">
        <v>0</v>
      </c>
      <c r="H50" s="179">
        <v>0</v>
      </c>
      <c r="I50" s="180">
        <v>0</v>
      </c>
      <c r="J50" s="179">
        <v>824.40081637736182</v>
      </c>
      <c r="K50" s="179">
        <v>0</v>
      </c>
      <c r="L50" s="180">
        <v>275.03509704362847</v>
      </c>
      <c r="M50" s="179">
        <v>1603.3167291067841</v>
      </c>
      <c r="N50" s="179">
        <v>0</v>
      </c>
      <c r="O50" s="180">
        <v>903.05727109359532</v>
      </c>
      <c r="P50" s="179">
        <v>3245.5457596320857</v>
      </c>
      <c r="Q50" s="179">
        <v>0</v>
      </c>
      <c r="R50" s="180">
        <v>2022.8832791515904</v>
      </c>
    </row>
    <row r="51" spans="1:18">
      <c r="A51" s="174">
        <f>'Base Capex Actual'!A51</f>
        <v>168</v>
      </c>
      <c r="B51" s="132" t="str">
        <f>'Base Capex Actual'!B51</f>
        <v>Zone SubStation Automation</v>
      </c>
      <c r="C51" s="132" t="str">
        <f>'Base Capex Actual'!C51</f>
        <v>SCADA/Network Control</v>
      </c>
      <c r="D51" s="179">
        <v>144.22385435564394</v>
      </c>
      <c r="E51" s="179">
        <v>0</v>
      </c>
      <c r="F51" s="180">
        <v>65.269981913640905</v>
      </c>
      <c r="G51" s="179">
        <v>283.5961248173607</v>
      </c>
      <c r="H51" s="179">
        <v>0</v>
      </c>
      <c r="I51" s="180">
        <v>98.913963661277919</v>
      </c>
      <c r="J51" s="179">
        <v>228.70085460858377</v>
      </c>
      <c r="K51" s="179">
        <v>0</v>
      </c>
      <c r="L51" s="180">
        <v>66.084848461156454</v>
      </c>
      <c r="M51" s="179">
        <v>219.79774326793549</v>
      </c>
      <c r="N51" s="179">
        <v>0</v>
      </c>
      <c r="O51" s="180">
        <v>85.017868821448303</v>
      </c>
      <c r="P51" s="179">
        <v>237.19678573285935</v>
      </c>
      <c r="Q51" s="179">
        <v>0</v>
      </c>
      <c r="R51" s="180">
        <v>75.25618256389042</v>
      </c>
    </row>
    <row r="52" spans="1:18">
      <c r="A52" s="174">
        <f>'Base Capex Actual'!A52</f>
        <v>169</v>
      </c>
      <c r="B52" s="132" t="str">
        <f>'Base Capex Actual'!B52</f>
        <v>Augmentation Connection Assets</v>
      </c>
      <c r="C52" s="132" t="str">
        <f>'Base Capex Actual'!C52</f>
        <v>Reinforcements</v>
      </c>
      <c r="D52" s="179">
        <v>0</v>
      </c>
      <c r="E52" s="179">
        <v>0</v>
      </c>
      <c r="F52" s="180">
        <v>0</v>
      </c>
      <c r="G52" s="179">
        <v>4.6094437691046171</v>
      </c>
      <c r="H52" s="179">
        <v>0</v>
      </c>
      <c r="I52" s="180">
        <v>2.5040147629904488</v>
      </c>
      <c r="J52" s="179">
        <v>0</v>
      </c>
      <c r="K52" s="179">
        <v>0</v>
      </c>
      <c r="L52" s="180">
        <v>0</v>
      </c>
      <c r="M52" s="179">
        <v>0</v>
      </c>
      <c r="N52" s="179">
        <v>0</v>
      </c>
      <c r="O52" s="180">
        <v>0</v>
      </c>
      <c r="P52" s="179">
        <v>0</v>
      </c>
      <c r="Q52" s="179">
        <v>0</v>
      </c>
      <c r="R52" s="180">
        <v>0</v>
      </c>
    </row>
    <row r="53" spans="1:18">
      <c r="A53" s="174">
        <f>'Base Capex Actual'!A53</f>
        <v>170</v>
      </c>
      <c r="B53" s="132" t="str">
        <f>'Base Capex Actual'!B53</f>
        <v xml:space="preserve">Conductor Clearance </v>
      </c>
      <c r="C53" s="132" t="str">
        <f>'Base Capex Actual'!C53</f>
        <v>Environmental, Safety &amp; Legal</v>
      </c>
      <c r="D53" s="179">
        <v>0</v>
      </c>
      <c r="E53" s="179">
        <v>0</v>
      </c>
      <c r="F53" s="180">
        <v>0</v>
      </c>
      <c r="G53" s="179">
        <v>0</v>
      </c>
      <c r="H53" s="179">
        <v>0</v>
      </c>
      <c r="I53" s="180">
        <v>0</v>
      </c>
      <c r="J53" s="179">
        <v>0</v>
      </c>
      <c r="K53" s="179">
        <v>0</v>
      </c>
      <c r="L53" s="180">
        <v>0</v>
      </c>
      <c r="M53" s="179">
        <v>0</v>
      </c>
      <c r="N53" s="179">
        <v>0</v>
      </c>
      <c r="O53" s="180">
        <v>0</v>
      </c>
      <c r="P53" s="179">
        <v>0</v>
      </c>
      <c r="Q53" s="179">
        <v>0</v>
      </c>
      <c r="R53" s="180">
        <v>0</v>
      </c>
    </row>
    <row r="54" spans="1:18">
      <c r="A54" s="174">
        <f>'Base Capex Actual'!A54</f>
        <v>171</v>
      </c>
      <c r="B54" s="132" t="str">
        <f>'Base Capex Actual'!B54</f>
        <v>SWER Augmentation</v>
      </c>
      <c r="C54" s="132" t="str">
        <f>'Base Capex Actual'!C54</f>
        <v>New Customer Connections</v>
      </c>
      <c r="D54" s="179">
        <v>150.83735187068046</v>
      </c>
      <c r="E54" s="179">
        <v>0</v>
      </c>
      <c r="F54" s="180">
        <v>129.47121066655939</v>
      </c>
      <c r="G54" s="179">
        <v>236.07396927568072</v>
      </c>
      <c r="H54" s="179">
        <v>0</v>
      </c>
      <c r="I54" s="180">
        <v>128.21096925495655</v>
      </c>
      <c r="J54" s="179">
        <v>170.69752540316284</v>
      </c>
      <c r="K54" s="179">
        <v>0</v>
      </c>
      <c r="L54" s="180">
        <v>88.210828670446077</v>
      </c>
      <c r="M54" s="179">
        <v>64.665305966582437</v>
      </c>
      <c r="N54" s="179">
        <v>0</v>
      </c>
      <c r="O54" s="180">
        <v>37.553008337152605</v>
      </c>
      <c r="P54" s="179">
        <v>0.12840067180322501</v>
      </c>
      <c r="Q54" s="179">
        <v>0</v>
      </c>
      <c r="R54" s="180">
        <v>8.1448372942328526E-2</v>
      </c>
    </row>
    <row r="55" spans="1:18">
      <c r="A55" s="174">
        <f>'Base Capex Actual'!A55</f>
        <v>172</v>
      </c>
      <c r="B55" s="132" t="str">
        <f>'Base Capex Actual'!B55</f>
        <v>Supply Reliability Improvement Scheme</v>
      </c>
      <c r="C55" s="132" t="str">
        <f>'Base Capex Actual'!C55</f>
        <v>Reliability &amp; Quality Maintained</v>
      </c>
      <c r="D55" s="179">
        <v>221.47573434538126</v>
      </c>
      <c r="E55" s="179">
        <v>0</v>
      </c>
      <c r="F55" s="180">
        <v>114.61012543688977</v>
      </c>
      <c r="G55" s="179">
        <v>139.39071931405587</v>
      </c>
      <c r="H55" s="179">
        <v>0</v>
      </c>
      <c r="I55" s="180">
        <v>82.578498609132154</v>
      </c>
      <c r="J55" s="179">
        <v>5.9554428510514894</v>
      </c>
      <c r="K55" s="179">
        <v>0</v>
      </c>
      <c r="L55" s="180">
        <v>5.1104964688180798</v>
      </c>
      <c r="M55" s="179">
        <v>3.0766520545172975</v>
      </c>
      <c r="N55" s="179">
        <v>0</v>
      </c>
      <c r="O55" s="180">
        <v>1.7886387767126966</v>
      </c>
      <c r="P55" s="179">
        <v>322.65194483144052</v>
      </c>
      <c r="Q55" s="179">
        <v>0</v>
      </c>
      <c r="R55" s="180">
        <v>178.35968570465269</v>
      </c>
    </row>
    <row r="56" spans="1:18">
      <c r="A56" s="174">
        <f>'Base Capex Actual'!A56</f>
        <v>174</v>
      </c>
      <c r="B56" s="132" t="str">
        <f>'Base Capex Actual'!B56</f>
        <v>Pole Fire Mitigation</v>
      </c>
      <c r="C56" s="132" t="str">
        <f>'Base Capex Actual'!C56</f>
        <v>Environmental, Safety &amp; Legal</v>
      </c>
      <c r="D56" s="179">
        <v>3.7421437666557043</v>
      </c>
      <c r="E56" s="179">
        <v>0</v>
      </c>
      <c r="F56" s="180">
        <v>0.91811588580483661</v>
      </c>
      <c r="G56" s="179">
        <v>1.6657911878821767</v>
      </c>
      <c r="H56" s="179">
        <v>0</v>
      </c>
      <c r="I56" s="180">
        <v>1.027444042653352</v>
      </c>
      <c r="J56" s="179">
        <v>0.49809664177931046</v>
      </c>
      <c r="K56" s="179">
        <v>0</v>
      </c>
      <c r="L56" s="180">
        <v>0.23945554211208164</v>
      </c>
      <c r="M56" s="179">
        <v>0</v>
      </c>
      <c r="N56" s="179">
        <v>0</v>
      </c>
      <c r="O56" s="180">
        <v>0</v>
      </c>
      <c r="P56" s="179">
        <v>96.624999907131183</v>
      </c>
      <c r="Q56" s="179">
        <v>0</v>
      </c>
      <c r="R56" s="180">
        <v>55.648928259611203</v>
      </c>
    </row>
    <row r="57" spans="1:18">
      <c r="A57" s="174">
        <f>'Base Capex Actual'!A57</f>
        <v>177</v>
      </c>
      <c r="B57" s="132" t="str">
        <f>'Base Capex Actual'!B57</f>
        <v>CBD Security Supply</v>
      </c>
      <c r="C57" s="132" t="str">
        <f>'Base Capex Actual'!C57</f>
        <v>Reinforcements</v>
      </c>
      <c r="D57" s="179">
        <v>0</v>
      </c>
      <c r="E57" s="179">
        <v>0</v>
      </c>
      <c r="F57" s="180">
        <v>0</v>
      </c>
      <c r="G57" s="179">
        <v>0</v>
      </c>
      <c r="H57" s="179">
        <v>0</v>
      </c>
      <c r="I57" s="180">
        <v>0</v>
      </c>
      <c r="J57" s="179">
        <v>0</v>
      </c>
      <c r="K57" s="179">
        <v>0</v>
      </c>
      <c r="L57" s="179">
        <v>0</v>
      </c>
      <c r="M57" s="181">
        <v>0</v>
      </c>
      <c r="N57" s="179">
        <v>0</v>
      </c>
      <c r="O57" s="180">
        <v>0</v>
      </c>
      <c r="P57" s="179">
        <v>0</v>
      </c>
      <c r="Q57" s="179">
        <v>0</v>
      </c>
      <c r="R57" s="180">
        <v>0</v>
      </c>
    </row>
    <row r="58" spans="1:18">
      <c r="A58" s="174">
        <f>'Base Capex Actual'!A58</f>
        <v>200</v>
      </c>
      <c r="B58" s="132" t="str">
        <f>'Base Capex Actual'!B58</f>
        <v>Computers</v>
      </c>
      <c r="C58" s="132" t="str">
        <f>'Base Capex Actual'!C58</f>
        <v>Non Network General - IT</v>
      </c>
      <c r="D58" s="179">
        <v>6.9277231491156837</v>
      </c>
      <c r="E58" s="179">
        <v>0</v>
      </c>
      <c r="F58" s="180">
        <v>0</v>
      </c>
      <c r="G58" s="179">
        <v>34.925401725842399</v>
      </c>
      <c r="H58" s="179">
        <v>0</v>
      </c>
      <c r="I58" s="180">
        <v>0.56370398481488071</v>
      </c>
      <c r="J58" s="179">
        <v>4.2904828881625843</v>
      </c>
      <c r="K58" s="179">
        <v>0</v>
      </c>
      <c r="L58" s="180">
        <v>4.9183104429338431E-2</v>
      </c>
      <c r="M58" s="179">
        <v>1.5226267595397469</v>
      </c>
      <c r="N58" s="179">
        <v>0</v>
      </c>
      <c r="O58" s="180">
        <v>0.16431667301337696</v>
      </c>
      <c r="P58" s="179">
        <v>2.5612982666326431E-2</v>
      </c>
      <c r="Q58" s="179">
        <v>0</v>
      </c>
      <c r="R58" s="180">
        <v>1.7216948293346305E-2</v>
      </c>
    </row>
    <row r="59" spans="1:18">
      <c r="A59" s="174">
        <f>'Base Capex Actual'!A59</f>
        <v>210</v>
      </c>
      <c r="B59" s="132" t="str">
        <f>'Base Capex Actual'!B59</f>
        <v>General Equipment</v>
      </c>
      <c r="C59" s="132" t="str">
        <f>'Base Capex Actual'!C59</f>
        <v>Non Network General - Other</v>
      </c>
      <c r="D59" s="179">
        <v>6.1273530641367924E-2</v>
      </c>
      <c r="E59" s="179">
        <v>0</v>
      </c>
      <c r="F59" s="180">
        <v>0</v>
      </c>
      <c r="G59" s="179">
        <v>0</v>
      </c>
      <c r="H59" s="179">
        <v>0</v>
      </c>
      <c r="I59" s="180">
        <v>0</v>
      </c>
      <c r="J59" s="179">
        <v>0</v>
      </c>
      <c r="K59" s="179">
        <v>0</v>
      </c>
      <c r="L59" s="180">
        <v>0</v>
      </c>
      <c r="M59" s="179">
        <v>0</v>
      </c>
      <c r="N59" s="179">
        <v>0</v>
      </c>
      <c r="O59" s="180">
        <v>0</v>
      </c>
      <c r="P59" s="179">
        <v>0</v>
      </c>
      <c r="Q59" s="179">
        <v>0</v>
      </c>
      <c r="R59" s="180">
        <v>0</v>
      </c>
    </row>
    <row r="60" spans="1:18">
      <c r="A60" s="174">
        <f>'Base Capex Actual'!A60</f>
        <v>220</v>
      </c>
      <c r="B60" s="132" t="str">
        <f>'Base Capex Actual'!B60</f>
        <v>Office Furniture</v>
      </c>
      <c r="C60" s="132" t="str">
        <f>'Base Capex Actual'!C60</f>
        <v>Non Network General - Other</v>
      </c>
      <c r="D60" s="179">
        <v>0</v>
      </c>
      <c r="E60" s="179">
        <v>0</v>
      </c>
      <c r="F60" s="180">
        <v>0</v>
      </c>
      <c r="G60" s="179">
        <v>0</v>
      </c>
      <c r="H60" s="179">
        <v>0</v>
      </c>
      <c r="I60" s="180">
        <v>0</v>
      </c>
      <c r="J60" s="179">
        <v>0</v>
      </c>
      <c r="K60" s="179">
        <v>0</v>
      </c>
      <c r="L60" s="180">
        <v>0</v>
      </c>
      <c r="M60" s="179">
        <v>-1.0586868783398856E-5</v>
      </c>
      <c r="N60" s="179">
        <v>0</v>
      </c>
      <c r="O60" s="180">
        <v>0</v>
      </c>
      <c r="P60" s="179">
        <v>0</v>
      </c>
      <c r="Q60" s="179">
        <v>0</v>
      </c>
      <c r="R60" s="180">
        <v>0</v>
      </c>
    </row>
    <row r="61" spans="1:18">
      <c r="A61" s="174">
        <f>'Base Capex Actual'!A61</f>
        <v>230</v>
      </c>
      <c r="B61" s="132" t="str">
        <f>'Base Capex Actual'!B61</f>
        <v>Property</v>
      </c>
      <c r="C61" s="132" t="str">
        <f>'Base Capex Actual'!C61</f>
        <v>Non Network General - Other</v>
      </c>
      <c r="D61" s="179">
        <v>7.2296308647147356</v>
      </c>
      <c r="E61" s="179">
        <v>0</v>
      </c>
      <c r="F61" s="180">
        <v>0.11793220741865727</v>
      </c>
      <c r="G61" s="179">
        <v>0</v>
      </c>
      <c r="H61" s="179">
        <v>0</v>
      </c>
      <c r="I61" s="180">
        <v>0</v>
      </c>
      <c r="J61" s="179">
        <v>2.8411385276926726</v>
      </c>
      <c r="K61" s="179">
        <v>0</v>
      </c>
      <c r="L61" s="180">
        <v>1.2820177027563107</v>
      </c>
      <c r="M61" s="179">
        <v>0</v>
      </c>
      <c r="N61" s="179">
        <v>0</v>
      </c>
      <c r="O61" s="180">
        <v>0</v>
      </c>
      <c r="P61" s="179">
        <v>0</v>
      </c>
      <c r="Q61" s="179">
        <v>0</v>
      </c>
      <c r="R61" s="180">
        <v>0</v>
      </c>
    </row>
    <row r="62" spans="1:18">
      <c r="A62" s="174">
        <f>'Base Capex Actual'!A62</f>
        <v>240</v>
      </c>
      <c r="B62" s="132" t="str">
        <f>'Base Capex Actual'!B62</f>
        <v>Motor Vehicles</v>
      </c>
      <c r="C62" s="132" t="str">
        <f>'Base Capex Actual'!C62</f>
        <v>Non Network General - Other</v>
      </c>
      <c r="D62" s="179">
        <v>0</v>
      </c>
      <c r="E62" s="179">
        <v>0</v>
      </c>
      <c r="F62" s="180">
        <v>0</v>
      </c>
      <c r="G62" s="179">
        <v>0</v>
      </c>
      <c r="H62" s="179">
        <v>0</v>
      </c>
      <c r="I62" s="180">
        <v>0</v>
      </c>
      <c r="J62" s="179">
        <v>0.77284557531418396</v>
      </c>
      <c r="K62" s="179">
        <v>0</v>
      </c>
      <c r="L62" s="180">
        <v>0.43868685548307773</v>
      </c>
      <c r="M62" s="179">
        <v>0</v>
      </c>
      <c r="N62" s="179">
        <v>0</v>
      </c>
      <c r="O62" s="180">
        <v>0</v>
      </c>
      <c r="P62" s="179">
        <v>0</v>
      </c>
      <c r="Q62" s="179">
        <v>0</v>
      </c>
      <c r="R62" s="180">
        <v>0</v>
      </c>
    </row>
    <row r="63" spans="1:18">
      <c r="A63" s="174">
        <f>'Base Capex Actual'!A63</f>
        <v>260</v>
      </c>
      <c r="B63" s="132" t="str">
        <f>'Base Capex Actual'!B63</f>
        <v>Intellectual Property</v>
      </c>
      <c r="C63" s="132" t="str">
        <f>'Base Capex Actual'!C63</f>
        <v>Non Network General - Other</v>
      </c>
      <c r="D63" s="179">
        <v>0</v>
      </c>
      <c r="E63" s="179">
        <v>0</v>
      </c>
      <c r="F63" s="180">
        <v>0</v>
      </c>
      <c r="G63" s="179">
        <v>0</v>
      </c>
      <c r="H63" s="179">
        <v>0</v>
      </c>
      <c r="I63" s="180">
        <v>0</v>
      </c>
      <c r="J63" s="179">
        <v>0</v>
      </c>
      <c r="K63" s="179">
        <v>0</v>
      </c>
      <c r="L63" s="180">
        <v>0</v>
      </c>
      <c r="M63" s="179">
        <v>0</v>
      </c>
      <c r="N63" s="179">
        <v>0</v>
      </c>
      <c r="O63" s="180">
        <v>0</v>
      </c>
      <c r="P63" s="179">
        <v>0</v>
      </c>
      <c r="Q63" s="179">
        <v>0</v>
      </c>
      <c r="R63" s="180">
        <v>0</v>
      </c>
    </row>
    <row r="64" spans="1:18">
      <c r="A64" s="174">
        <f>'Base Capex Actual'!A64</f>
        <v>270</v>
      </c>
      <c r="B64" s="132" t="str">
        <f>'Base Capex Actual'!B64</f>
        <v>Communications</v>
      </c>
      <c r="C64" s="132" t="str">
        <f>'Base Capex Actual'!C64</f>
        <v>Non Network General - Other</v>
      </c>
      <c r="D64" s="179">
        <v>0</v>
      </c>
      <c r="E64" s="179">
        <v>0</v>
      </c>
      <c r="F64" s="180">
        <v>0</v>
      </c>
      <c r="G64" s="179">
        <v>0</v>
      </c>
      <c r="H64" s="179">
        <v>0</v>
      </c>
      <c r="I64" s="180">
        <v>0</v>
      </c>
      <c r="J64" s="179">
        <v>0</v>
      </c>
      <c r="K64" s="179">
        <v>0</v>
      </c>
      <c r="L64" s="180">
        <v>0</v>
      </c>
      <c r="M64" s="179">
        <v>0</v>
      </c>
      <c r="N64" s="179">
        <v>0</v>
      </c>
      <c r="O64" s="180">
        <v>0</v>
      </c>
      <c r="P64" s="179">
        <v>0</v>
      </c>
      <c r="Q64" s="179">
        <v>0</v>
      </c>
      <c r="R64" s="180">
        <v>0</v>
      </c>
    </row>
    <row r="65" spans="1:18">
      <c r="A65" s="128"/>
      <c r="B65" s="146" t="s">
        <v>124</v>
      </c>
      <c r="C65" s="147"/>
      <c r="D65" s="187">
        <f t="shared" ref="D65:R65" si="0">SUM(D7:D64)</f>
        <v>13568.719478300925</v>
      </c>
      <c r="E65" s="187">
        <f t="shared" si="0"/>
        <v>0</v>
      </c>
      <c r="F65" s="187">
        <f t="shared" si="0"/>
        <v>10046.772798688469</v>
      </c>
      <c r="G65" s="187">
        <f t="shared" si="0"/>
        <v>19254.410262096237</v>
      </c>
      <c r="H65" s="187">
        <f t="shared" si="0"/>
        <v>0</v>
      </c>
      <c r="I65" s="187">
        <f t="shared" si="0"/>
        <v>10483.788918079363</v>
      </c>
      <c r="J65" s="187">
        <f t="shared" si="0"/>
        <v>20726.730775867243</v>
      </c>
      <c r="K65" s="187">
        <f t="shared" si="0"/>
        <v>0</v>
      </c>
      <c r="L65" s="187">
        <f t="shared" si="0"/>
        <v>10420.277440551889</v>
      </c>
      <c r="M65" s="187">
        <f t="shared" si="0"/>
        <v>20836.661057404282</v>
      </c>
      <c r="N65" s="187">
        <f t="shared" si="0"/>
        <v>0</v>
      </c>
      <c r="O65" s="187">
        <f t="shared" si="0"/>
        <v>11109.618157469076</v>
      </c>
      <c r="P65" s="187">
        <f t="shared" si="0"/>
        <v>22312.067845556299</v>
      </c>
      <c r="Q65" s="187">
        <f t="shared" si="0"/>
        <v>0</v>
      </c>
      <c r="R65" s="187">
        <f t="shared" si="0"/>
        <v>12761.069212084938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65"/>
  <sheetViews>
    <sheetView zoomScale="85" zoomScaleNormal="85" workbookViewId="0">
      <pane xSplit="3" ySplit="6" topLeftCell="E7" activePane="bottomRight" state="frozen"/>
      <selection activeCell="P16" sqref="P16"/>
      <selection pane="topRight" activeCell="P16" sqref="P16"/>
      <selection pane="bottomLeft" activeCell="P16" sqref="P16"/>
      <selection pane="bottomRight" activeCell="P16" sqref="P16"/>
    </sheetView>
  </sheetViews>
  <sheetFormatPr defaultRowHeight="12.75"/>
  <cols>
    <col min="2" max="2" width="35.25" customWidth="1"/>
    <col min="3" max="3" width="33.25" customWidth="1"/>
    <col min="4" max="8" width="7.75" style="116" customWidth="1"/>
  </cols>
  <sheetData>
    <row r="1" spans="1:18" ht="18">
      <c r="A1" s="1" t="s">
        <v>14</v>
      </c>
      <c r="B1" s="110"/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15.75">
      <c r="A2" s="112" t="s">
        <v>125</v>
      </c>
      <c r="B2" s="113"/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>
      <c r="A3" s="115" t="s">
        <v>46</v>
      </c>
    </row>
    <row r="5" spans="1:18">
      <c r="A5" s="117" t="s">
        <v>47</v>
      </c>
      <c r="B5" s="118" t="s">
        <v>48</v>
      </c>
      <c r="C5" s="119" t="s">
        <v>112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</row>
    <row r="6" spans="1:18">
      <c r="A6" s="123"/>
      <c r="B6" s="124"/>
      <c r="C6" s="125"/>
      <c r="D6" s="126" t="s">
        <v>49</v>
      </c>
      <c r="E6" s="126" t="s">
        <v>50</v>
      </c>
      <c r="F6" s="127" t="s">
        <v>51</v>
      </c>
      <c r="G6" s="126" t="s">
        <v>49</v>
      </c>
      <c r="H6" s="126" t="s">
        <v>50</v>
      </c>
      <c r="I6" s="127" t="s">
        <v>51</v>
      </c>
      <c r="J6" s="126" t="s">
        <v>49</v>
      </c>
      <c r="K6" s="126" t="s">
        <v>50</v>
      </c>
      <c r="L6" s="127" t="s">
        <v>51</v>
      </c>
      <c r="M6" s="126" t="s">
        <v>49</v>
      </c>
      <c r="N6" s="126" t="s">
        <v>50</v>
      </c>
      <c r="O6" s="127" t="s">
        <v>51</v>
      </c>
      <c r="P6" s="126" t="s">
        <v>49</v>
      </c>
      <c r="Q6" s="126" t="s">
        <v>50</v>
      </c>
      <c r="R6" s="127" t="s">
        <v>51</v>
      </c>
    </row>
    <row r="7" spans="1:18">
      <c r="A7" s="174">
        <f>'Base Capex Actual'!A7</f>
        <v>102</v>
      </c>
      <c r="B7" s="132" t="str">
        <f>'Base Capex Actual'!B7</f>
        <v>Rural Projects &lt; 50KVA</v>
      </c>
      <c r="C7" s="132" t="str">
        <f>'Base Capex Actual'!C7</f>
        <v>New Customer Connections</v>
      </c>
      <c r="D7" s="179">
        <v>1007.5270666238179</v>
      </c>
      <c r="E7" s="179">
        <v>19.755169386196304</v>
      </c>
      <c r="F7" s="180">
        <v>1125.7860877638968</v>
      </c>
      <c r="G7" s="179">
        <v>857.20611735080627</v>
      </c>
      <c r="H7" s="179">
        <v>9.3541287385868408</v>
      </c>
      <c r="I7" s="180">
        <v>662.54001986819151</v>
      </c>
      <c r="J7" s="179">
        <v>1025.0719156940818</v>
      </c>
      <c r="K7" s="179">
        <v>11.711468050461251</v>
      </c>
      <c r="L7" s="180">
        <v>908.91477377414583</v>
      </c>
      <c r="M7" s="179">
        <v>1032.4504360218248</v>
      </c>
      <c r="N7" s="179">
        <v>11.795767799342318</v>
      </c>
      <c r="O7" s="180">
        <v>915.45718902501903</v>
      </c>
      <c r="P7" s="179">
        <v>1109.6026527173924</v>
      </c>
      <c r="Q7" s="179">
        <v>12.677233486791755</v>
      </c>
      <c r="R7" s="180">
        <v>983.86681815483803</v>
      </c>
    </row>
    <row r="8" spans="1:18">
      <c r="A8" s="174">
        <f>'Base Capex Actual'!A8</f>
        <v>103</v>
      </c>
      <c r="B8" s="132" t="str">
        <f>'Base Capex Actual'!B8</f>
        <v>Urban Projects &lt; 50KVA</v>
      </c>
      <c r="C8" s="132" t="str">
        <f>'Base Capex Actual'!C8</f>
        <v>New Customer Connections</v>
      </c>
      <c r="D8" s="179">
        <v>62.756960163198954</v>
      </c>
      <c r="E8" s="179">
        <v>1.2305122306452789</v>
      </c>
      <c r="F8" s="180">
        <v>70.123091480639616</v>
      </c>
      <c r="G8" s="179">
        <v>26.928820499630124</v>
      </c>
      <c r="H8" s="179">
        <v>0.29385657502109236</v>
      </c>
      <c r="I8" s="180">
        <v>20.813455372893021</v>
      </c>
      <c r="J8" s="179">
        <v>0.39073406356300899</v>
      </c>
      <c r="K8" s="179">
        <v>4.4641448386053906E-3</v>
      </c>
      <c r="L8" s="180">
        <v>0.34645760707311457</v>
      </c>
      <c r="M8" s="179">
        <v>0.69344473024046716</v>
      </c>
      <c r="N8" s="179">
        <v>7.9226205289928461E-3</v>
      </c>
      <c r="O8" s="180">
        <v>0.61486628446416924</v>
      </c>
      <c r="P8" s="179">
        <v>1.4541808771498563</v>
      </c>
      <c r="Q8" s="179">
        <v>1.661404689913951E-2</v>
      </c>
      <c r="R8" s="180">
        <v>1.2893987853392728</v>
      </c>
    </row>
    <row r="9" spans="1:18">
      <c r="A9" s="174">
        <f>'Base Capex Actual'!A9</f>
        <v>104</v>
      </c>
      <c r="B9" s="132" t="str">
        <f>'Base Capex Actual'!B9</f>
        <v>Medium Density SubDivision</v>
      </c>
      <c r="C9" s="132" t="str">
        <f>'Base Capex Actual'!C9</f>
        <v>New Customer Connections</v>
      </c>
      <c r="D9" s="179">
        <v>752.64199170625943</v>
      </c>
      <c r="E9" s="179">
        <v>14.757489427202461</v>
      </c>
      <c r="F9" s="180">
        <v>840.98374266919814</v>
      </c>
      <c r="G9" s="179">
        <v>621.22865639584404</v>
      </c>
      <c r="H9" s="179">
        <v>6.7790613137305904</v>
      </c>
      <c r="I9" s="180">
        <v>480.15155050830356</v>
      </c>
      <c r="J9" s="179">
        <v>642.4583082100761</v>
      </c>
      <c r="K9" s="179">
        <v>7.3400995921940408</v>
      </c>
      <c r="L9" s="180">
        <v>569.65744444446409</v>
      </c>
      <c r="M9" s="179">
        <v>595.27102893767267</v>
      </c>
      <c r="N9" s="179">
        <v>6.8009839407689849</v>
      </c>
      <c r="O9" s="180">
        <v>527.81724317833778</v>
      </c>
      <c r="P9" s="179">
        <v>610.30321468219938</v>
      </c>
      <c r="Q9" s="179">
        <v>6.9727269769211544</v>
      </c>
      <c r="R9" s="180">
        <v>541.14604040332688</v>
      </c>
    </row>
    <row r="10" spans="1:18">
      <c r="A10" s="174">
        <f>'Base Capex Actual'!A10</f>
        <v>105</v>
      </c>
      <c r="B10" s="132" t="str">
        <f>'Base Capex Actual'!B10</f>
        <v>Business Supply &gt; 50KVA &lt; 200KVA</v>
      </c>
      <c r="C10" s="132" t="str">
        <f>'Base Capex Actual'!C10</f>
        <v>New Customer Connections</v>
      </c>
      <c r="D10" s="179">
        <v>682.81192800912743</v>
      </c>
      <c r="E10" s="179">
        <v>13.388290740353902</v>
      </c>
      <c r="F10" s="180">
        <v>762.95733839469153</v>
      </c>
      <c r="G10" s="179">
        <v>697.681542497127</v>
      </c>
      <c r="H10" s="179">
        <v>7.6133415697302613</v>
      </c>
      <c r="I10" s="180">
        <v>539.24246884317017</v>
      </c>
      <c r="J10" s="179">
        <v>715.57712372401079</v>
      </c>
      <c r="K10" s="179">
        <v>8.1754835868859548</v>
      </c>
      <c r="L10" s="180">
        <v>634.49072164578297</v>
      </c>
      <c r="M10" s="179">
        <v>613.07401358392963</v>
      </c>
      <c r="N10" s="179">
        <v>7.0043834122551552</v>
      </c>
      <c r="O10" s="180">
        <v>543.60286320608088</v>
      </c>
      <c r="P10" s="179">
        <v>653.58952339335212</v>
      </c>
      <c r="Q10" s="179">
        <v>7.4672739581930081</v>
      </c>
      <c r="R10" s="180">
        <v>579.52731384117658</v>
      </c>
    </row>
    <row r="11" spans="1:18">
      <c r="A11" s="174">
        <f>'Base Capex Actual'!A11</f>
        <v>106</v>
      </c>
      <c r="B11" s="132" t="str">
        <f>'Base Capex Actual'!B11</f>
        <v>Business Supply &gt; 200KVA</v>
      </c>
      <c r="C11" s="132" t="str">
        <f>'Base Capex Actual'!C11</f>
        <v>New Customer Connections</v>
      </c>
      <c r="D11" s="179">
        <v>1254.2129753579222</v>
      </c>
      <c r="E11" s="179">
        <v>24.592083523461415</v>
      </c>
      <c r="F11" s="180">
        <v>1401.4268852174703</v>
      </c>
      <c r="G11" s="179">
        <v>792.94170738647699</v>
      </c>
      <c r="H11" s="179">
        <v>8.652853337084256</v>
      </c>
      <c r="I11" s="180">
        <v>612.86965168863321</v>
      </c>
      <c r="J11" s="179">
        <v>676.43354476600359</v>
      </c>
      <c r="K11" s="179">
        <v>7.7282673795850236</v>
      </c>
      <c r="L11" s="180">
        <v>599.78274002164756</v>
      </c>
      <c r="M11" s="179">
        <v>728.34861511958979</v>
      </c>
      <c r="N11" s="179">
        <v>8.321398142875708</v>
      </c>
      <c r="O11" s="180">
        <v>645.81499756715721</v>
      </c>
      <c r="P11" s="179">
        <v>647.93082801092021</v>
      </c>
      <c r="Q11" s="179">
        <v>7.4026232452391083</v>
      </c>
      <c r="R11" s="180">
        <v>574.50983969654817</v>
      </c>
    </row>
    <row r="12" spans="1:18">
      <c r="A12" s="174">
        <f>'Base Capex Actual'!A12</f>
        <v>107</v>
      </c>
      <c r="B12" s="132" t="str">
        <f>'Base Capex Actual'!B12</f>
        <v>HV Connections</v>
      </c>
      <c r="C12" s="132" t="str">
        <f>'Base Capex Actual'!C12</f>
        <v>New Customer Connections</v>
      </c>
      <c r="D12" s="179">
        <v>936.96324850686062</v>
      </c>
      <c r="E12" s="179">
        <v>18.371583549531412</v>
      </c>
      <c r="F12" s="180">
        <v>1046.9398042573187</v>
      </c>
      <c r="G12" s="179">
        <v>185.52331363928312</v>
      </c>
      <c r="H12" s="179">
        <v>2.0244943714988364</v>
      </c>
      <c r="I12" s="180">
        <v>143.39214036929292</v>
      </c>
      <c r="J12" s="179">
        <v>215.34124696478028</v>
      </c>
      <c r="K12" s="179">
        <v>2.4602782450311063</v>
      </c>
      <c r="L12" s="180">
        <v>190.93961874539116</v>
      </c>
      <c r="M12" s="179">
        <v>248.49949738297917</v>
      </c>
      <c r="N12" s="179">
        <v>2.8391119487317784</v>
      </c>
      <c r="O12" s="180">
        <v>220.34050585992807</v>
      </c>
      <c r="P12" s="179">
        <v>230.64667169304548</v>
      </c>
      <c r="Q12" s="179">
        <v>2.6351430422804256</v>
      </c>
      <c r="R12" s="180">
        <v>204.51069258072192</v>
      </c>
    </row>
    <row r="13" spans="1:18">
      <c r="A13" s="174">
        <f>'Base Capex Actual'!A13</f>
        <v>108</v>
      </c>
      <c r="B13" s="132" t="str">
        <f>'Base Capex Actual'!B13</f>
        <v>Business SubDivisions</v>
      </c>
      <c r="C13" s="132" t="str">
        <f>'Base Capex Actual'!C13</f>
        <v>New Customer Connections</v>
      </c>
      <c r="D13" s="179">
        <v>67.882820271796149</v>
      </c>
      <c r="E13" s="179">
        <v>1.3310179520792549</v>
      </c>
      <c r="F13" s="180">
        <v>75.850602124517195</v>
      </c>
      <c r="G13" s="179">
        <v>61.700734758286735</v>
      </c>
      <c r="H13" s="179">
        <v>0.67329969363507958</v>
      </c>
      <c r="I13" s="180">
        <v>47.688887427652077</v>
      </c>
      <c r="J13" s="179">
        <v>48.379036373349514</v>
      </c>
      <c r="K13" s="179">
        <v>0.55273150119905956</v>
      </c>
      <c r="L13" s="180">
        <v>42.896913111623185</v>
      </c>
      <c r="M13" s="179">
        <v>67.635740027816794</v>
      </c>
      <c r="N13" s="179">
        <v>0.77273974272208534</v>
      </c>
      <c r="O13" s="180">
        <v>59.971522392948323</v>
      </c>
      <c r="P13" s="179">
        <v>60.629214472921909</v>
      </c>
      <c r="Q13" s="179">
        <v>0.69269004189174777</v>
      </c>
      <c r="R13" s="180">
        <v>53.758948921595291</v>
      </c>
    </row>
    <row r="14" spans="1:18">
      <c r="A14" s="174">
        <f>'Base Capex Actual'!A14</f>
        <v>109</v>
      </c>
      <c r="B14" s="132" t="str">
        <f>'Base Capex Actual'!B14</f>
        <v>U/G Service Pits Ex O/H Supply</v>
      </c>
      <c r="C14" s="132" t="str">
        <f>'Base Capex Actual'!C14</f>
        <v>New Customer Connections</v>
      </c>
      <c r="D14" s="179">
        <v>649.73321796805328</v>
      </c>
      <c r="E14" s="179">
        <v>12.739697227002379</v>
      </c>
      <c r="F14" s="180">
        <v>725.99599730615341</v>
      </c>
      <c r="G14" s="179">
        <v>660.1774842187599</v>
      </c>
      <c r="H14" s="179">
        <v>7.2040843534617762</v>
      </c>
      <c r="I14" s="180">
        <v>510.25534542683283</v>
      </c>
      <c r="J14" s="179">
        <v>790.55005139480227</v>
      </c>
      <c r="K14" s="179">
        <v>9.0320508517021914</v>
      </c>
      <c r="L14" s="180">
        <v>700.96801026308185</v>
      </c>
      <c r="M14" s="179">
        <v>825.71587534549417</v>
      </c>
      <c r="N14" s="179">
        <v>9.4338211249496204</v>
      </c>
      <c r="O14" s="180">
        <v>732.14898052611227</v>
      </c>
      <c r="P14" s="179">
        <v>986.67712394838361</v>
      </c>
      <c r="Q14" s="179">
        <v>11.272806752703039</v>
      </c>
      <c r="R14" s="180">
        <v>874.87072972283897</v>
      </c>
    </row>
    <row r="15" spans="1:18">
      <c r="A15" s="174">
        <f>'Base Capex Actual'!A15</f>
        <v>110</v>
      </c>
      <c r="B15" s="132" t="str">
        <f>'Base Capex Actual'!B15</f>
        <v>Low Density SubDivisions</v>
      </c>
      <c r="C15" s="132" t="str">
        <f>'Base Capex Actual'!C15</f>
        <v>New Customer Connections</v>
      </c>
      <c r="D15" s="179">
        <v>131.01372047279338</v>
      </c>
      <c r="E15" s="179">
        <v>2.5688622426082852</v>
      </c>
      <c r="F15" s="180">
        <v>146.39152505222839</v>
      </c>
      <c r="G15" s="179">
        <v>105.58691712155279</v>
      </c>
      <c r="H15" s="179">
        <v>1.1522008486335904</v>
      </c>
      <c r="I15" s="180">
        <v>81.608794841236303</v>
      </c>
      <c r="J15" s="179">
        <v>87.084437670775003</v>
      </c>
      <c r="K15" s="179">
        <v>0.99494151957435584</v>
      </c>
      <c r="L15" s="180">
        <v>77.216369654598026</v>
      </c>
      <c r="M15" s="179">
        <v>146.23276710324444</v>
      </c>
      <c r="N15" s="179">
        <v>1.6707124189433853</v>
      </c>
      <c r="O15" s="180">
        <v>129.66224163893574</v>
      </c>
      <c r="P15" s="179">
        <v>114.53973581665753</v>
      </c>
      <c r="Q15" s="179">
        <v>1.3086188744296716</v>
      </c>
      <c r="R15" s="180">
        <v>101.56054075235917</v>
      </c>
    </row>
    <row r="16" spans="1:18">
      <c r="A16" s="174">
        <f>'Base Capex Actual'!A16</f>
        <v>111</v>
      </c>
      <c r="B16" s="132" t="str">
        <f>'Base Capex Actual'!B16</f>
        <v>High Density Residential/Business</v>
      </c>
      <c r="C16" s="132" t="str">
        <f>'Base Capex Actual'!C16</f>
        <v>New Customer Connections</v>
      </c>
      <c r="D16" s="179">
        <v>185.31080549933449</v>
      </c>
      <c r="E16" s="179">
        <v>3.6334967793958892</v>
      </c>
      <c r="F16" s="180">
        <v>207.06175908757507</v>
      </c>
      <c r="G16" s="179">
        <v>398.99269057623781</v>
      </c>
      <c r="H16" s="179">
        <v>4.3539458222016876</v>
      </c>
      <c r="I16" s="180">
        <v>308.38396949220646</v>
      </c>
      <c r="J16" s="179">
        <v>457.27336986467844</v>
      </c>
      <c r="K16" s="179">
        <v>5.2243578031018432</v>
      </c>
      <c r="L16" s="180">
        <v>405.45693932320364</v>
      </c>
      <c r="M16" s="179">
        <v>540.13954305101436</v>
      </c>
      <c r="N16" s="179">
        <v>6.1711055628223379</v>
      </c>
      <c r="O16" s="180">
        <v>478.93304173323764</v>
      </c>
      <c r="P16" s="179">
        <v>678.22889538874483</v>
      </c>
      <c r="Q16" s="179">
        <v>7.7487792979545471</v>
      </c>
      <c r="R16" s="180">
        <v>601.3746485308269</v>
      </c>
    </row>
    <row r="17" spans="1:18">
      <c r="A17" s="174">
        <f>'Base Capex Actual'!A17</f>
        <v>114</v>
      </c>
      <c r="B17" s="132" t="str">
        <f>'Base Capex Actual'!B17</f>
        <v>New Connections - Other Materials</v>
      </c>
      <c r="C17" s="132" t="str">
        <f>'Base Capex Actual'!C17</f>
        <v>New Customer Connections</v>
      </c>
      <c r="D17" s="179">
        <v>118.35389050727376</v>
      </c>
      <c r="E17" s="179">
        <v>2.3206335908388103</v>
      </c>
      <c r="F17" s="180">
        <v>132.24574086362369</v>
      </c>
      <c r="G17" s="179">
        <v>107.04546774344914</v>
      </c>
      <c r="H17" s="179">
        <v>1.1681170559643652</v>
      </c>
      <c r="I17" s="180">
        <v>82.736117825113823</v>
      </c>
      <c r="J17" s="179">
        <v>101.40523537320655</v>
      </c>
      <c r="K17" s="179">
        <v>1.1585569324847595</v>
      </c>
      <c r="L17" s="180">
        <v>89.91439054921733</v>
      </c>
      <c r="M17" s="179">
        <v>83.314851834754421</v>
      </c>
      <c r="N17" s="179">
        <v>0.95187392265152593</v>
      </c>
      <c r="O17" s="180">
        <v>73.873938548143485</v>
      </c>
      <c r="P17" s="179">
        <v>94.22751732458093</v>
      </c>
      <c r="Q17" s="179">
        <v>1.0765513538373535</v>
      </c>
      <c r="R17" s="180">
        <v>83.550023448238079</v>
      </c>
    </row>
    <row r="18" spans="1:18">
      <c r="A18" s="174">
        <f>'Base Capex Actual'!A18</f>
        <v>115</v>
      </c>
      <c r="B18" s="132" t="str">
        <f>'Base Capex Actual'!B18</f>
        <v>New Connections - Other Labour</v>
      </c>
      <c r="C18" s="132" t="str">
        <f>'Base Capex Actual'!C18</f>
        <v>New Customer Connections</v>
      </c>
      <c r="D18" s="179">
        <v>224.00533211197327</v>
      </c>
      <c r="E18" s="179">
        <v>4.3922028756131253</v>
      </c>
      <c r="F18" s="180">
        <v>250.29807618136024</v>
      </c>
      <c r="G18" s="179">
        <v>237.9011777733655</v>
      </c>
      <c r="H18" s="179">
        <v>2.5960596861242196</v>
      </c>
      <c r="I18" s="180">
        <v>183.87532223376229</v>
      </c>
      <c r="J18" s="179">
        <v>238.52586721016414</v>
      </c>
      <c r="K18" s="179">
        <v>2.7251630156591635</v>
      </c>
      <c r="L18" s="180">
        <v>211.49704846592351</v>
      </c>
      <c r="M18" s="179">
        <v>234.8943166962286</v>
      </c>
      <c r="N18" s="179">
        <v>2.6836724751747019</v>
      </c>
      <c r="O18" s="180">
        <v>208.27701105851099</v>
      </c>
      <c r="P18" s="179">
        <v>289.58553390578919</v>
      </c>
      <c r="Q18" s="179">
        <v>3.3085207742883371</v>
      </c>
      <c r="R18" s="180">
        <v>256.77083335175132</v>
      </c>
    </row>
    <row r="19" spans="1:18">
      <c r="A19" s="174">
        <f>'Base Capex Actual'!A19</f>
        <v>116</v>
      </c>
      <c r="B19" s="132" t="str">
        <f>'Base Capex Actual'!B19</f>
        <v>Recoverable Works</v>
      </c>
      <c r="C19" s="132" t="str">
        <f>'Base Capex Actual'!C19</f>
        <v>New Customer Connections</v>
      </c>
      <c r="D19" s="179">
        <v>576.06939644814474</v>
      </c>
      <c r="E19" s="179">
        <v>11.295327819997979</v>
      </c>
      <c r="F19" s="180">
        <v>643.68584586125985</v>
      </c>
      <c r="G19" s="179">
        <v>884.95339221125039</v>
      </c>
      <c r="H19" s="179">
        <v>9.6569165698166177</v>
      </c>
      <c r="I19" s="180">
        <v>683.98606378367549</v>
      </c>
      <c r="J19" s="179">
        <v>873.59542261129093</v>
      </c>
      <c r="K19" s="179">
        <v>9.980845952660605</v>
      </c>
      <c r="L19" s="180">
        <v>774.60300468307423</v>
      </c>
      <c r="M19" s="179">
        <v>975.88134924846827</v>
      </c>
      <c r="N19" s="179">
        <v>11.149464801233796</v>
      </c>
      <c r="O19" s="180">
        <v>865.29829000533323</v>
      </c>
      <c r="P19" s="179">
        <v>1156.6569645235149</v>
      </c>
      <c r="Q19" s="179">
        <v>13.214829982136877</v>
      </c>
      <c r="R19" s="180">
        <v>1025.5891193081202</v>
      </c>
    </row>
    <row r="20" spans="1:18">
      <c r="A20" s="174">
        <f>'Base Capex Actual'!A20</f>
        <v>118</v>
      </c>
      <c r="B20" s="132" t="str">
        <f>'Base Capex Actual'!B20</f>
        <v>CO Generation Projects</v>
      </c>
      <c r="C20" s="132" t="str">
        <f>'Base Capex Actual'!C20</f>
        <v>New Customer Connections</v>
      </c>
      <c r="D20" s="179">
        <v>253.85513340338784</v>
      </c>
      <c r="E20" s="179">
        <v>4.9774852964936027</v>
      </c>
      <c r="F20" s="180">
        <v>283.65151365177837</v>
      </c>
      <c r="G20" s="179">
        <v>408.25819958108713</v>
      </c>
      <c r="H20" s="179">
        <v>4.4550542514412639</v>
      </c>
      <c r="I20" s="180">
        <v>315.54533989765059</v>
      </c>
      <c r="J20" s="179">
        <v>263.23779691947374</v>
      </c>
      <c r="K20" s="179">
        <v>3.0074973288179243</v>
      </c>
      <c r="L20" s="180">
        <v>233.4087189130172</v>
      </c>
      <c r="M20" s="179">
        <v>61.615927846051655</v>
      </c>
      <c r="N20" s="179">
        <v>0.70396326279210564</v>
      </c>
      <c r="O20" s="180">
        <v>54.633851792884009</v>
      </c>
      <c r="P20" s="179">
        <v>119.39506741670299</v>
      </c>
      <c r="Q20" s="179">
        <v>1.3640911393876136</v>
      </c>
      <c r="R20" s="180">
        <v>105.8656851576331</v>
      </c>
    </row>
    <row r="21" spans="1:18">
      <c r="A21" s="174">
        <f>'Base Capex Actual'!A21</f>
        <v>121</v>
      </c>
      <c r="B21" s="132" t="str">
        <f>'Base Capex Actual'!B21</f>
        <v>Docklands</v>
      </c>
      <c r="C21" s="132" t="str">
        <f>'Base Capex Actual'!C21</f>
        <v>New Customer Connections</v>
      </c>
      <c r="D21" s="179">
        <v>0.3688532961311719</v>
      </c>
      <c r="E21" s="179">
        <v>7.2323211803587157E-3</v>
      </c>
      <c r="F21" s="180">
        <v>0.41214764641690038</v>
      </c>
      <c r="G21" s="179">
        <v>4.6601223809042185E-2</v>
      </c>
      <c r="H21" s="179">
        <v>5.0852862346884508E-4</v>
      </c>
      <c r="I21" s="180">
        <v>3.6018380087795593E-2</v>
      </c>
      <c r="J21" s="179">
        <v>0</v>
      </c>
      <c r="K21" s="179">
        <v>0</v>
      </c>
      <c r="L21" s="180">
        <v>0</v>
      </c>
      <c r="M21" s="179">
        <v>0.69834185212992916</v>
      </c>
      <c r="N21" s="179">
        <v>7.9785702488803668E-3</v>
      </c>
      <c r="O21" s="180">
        <v>0.61920848364664405</v>
      </c>
      <c r="P21" s="179">
        <v>3.6143044317169291</v>
      </c>
      <c r="Q21" s="179">
        <v>4.1293503634847163E-2</v>
      </c>
      <c r="R21" s="180">
        <v>3.2047455838067025</v>
      </c>
    </row>
    <row r="22" spans="1:18">
      <c r="A22" s="174">
        <f>'Base Capex Actual'!A22</f>
        <v>122</v>
      </c>
      <c r="B22" s="132" t="str">
        <f>'Base Capex Actual'!B22</f>
        <v>Major Generation Projects</v>
      </c>
      <c r="C22" s="132" t="str">
        <f>'Base Capex Actual'!C22</f>
        <v>New Customer Connections</v>
      </c>
      <c r="D22" s="179">
        <v>0</v>
      </c>
      <c r="E22" s="179">
        <v>0</v>
      </c>
      <c r="F22" s="180">
        <v>0</v>
      </c>
      <c r="G22" s="179">
        <v>0</v>
      </c>
      <c r="H22" s="179">
        <v>0</v>
      </c>
      <c r="I22" s="180">
        <v>0</v>
      </c>
      <c r="J22" s="179">
        <v>0</v>
      </c>
      <c r="K22" s="179">
        <v>0</v>
      </c>
      <c r="L22" s="180">
        <v>0</v>
      </c>
      <c r="M22" s="179">
        <v>0</v>
      </c>
      <c r="N22" s="179">
        <v>0</v>
      </c>
      <c r="O22" s="180">
        <v>0</v>
      </c>
      <c r="P22" s="179">
        <v>0</v>
      </c>
      <c r="Q22" s="179">
        <v>0</v>
      </c>
      <c r="R22" s="180">
        <v>0</v>
      </c>
    </row>
    <row r="23" spans="1:18">
      <c r="A23" s="174">
        <f>'Base Capex Actual'!A23</f>
        <v>139</v>
      </c>
      <c r="B23" s="132" t="str">
        <f>'Base Capex Actual'!B23</f>
        <v>Maintenance Related Fault Capital</v>
      </c>
      <c r="C23" s="132" t="str">
        <f>'Base Capex Actual'!C23</f>
        <v>Reliability &amp; Quality Maintained</v>
      </c>
      <c r="D23" s="179">
        <v>160.35684250358224</v>
      </c>
      <c r="E23" s="179">
        <v>3.1442099084338193</v>
      </c>
      <c r="F23" s="180">
        <v>179.17881151641856</v>
      </c>
      <c r="G23" s="179">
        <v>161.26147315651681</v>
      </c>
      <c r="H23" s="179">
        <v>1.7597408020630076</v>
      </c>
      <c r="I23" s="180">
        <v>124.64001068878051</v>
      </c>
      <c r="J23" s="179">
        <v>183.17121111306906</v>
      </c>
      <c r="K23" s="179">
        <v>2.0927349133962685</v>
      </c>
      <c r="L23" s="179">
        <v>162.41496558613861</v>
      </c>
      <c r="M23" s="181">
        <v>201.56724928963703</v>
      </c>
      <c r="N23" s="179">
        <v>2.3029100338550745</v>
      </c>
      <c r="O23" s="179">
        <v>178.7264366367082</v>
      </c>
      <c r="P23" s="181">
        <v>254.77480127135578</v>
      </c>
      <c r="Q23" s="179">
        <v>2.9108074267469894</v>
      </c>
      <c r="R23" s="180">
        <v>225.90471684526733</v>
      </c>
    </row>
    <row r="24" spans="1:18">
      <c r="A24" s="174">
        <f>'Base Capex Actual'!A24</f>
        <v>141</v>
      </c>
      <c r="B24" s="132" t="str">
        <f>'Base Capex Actual'!B24</f>
        <v>Fault Related Capital</v>
      </c>
      <c r="C24" s="132" t="str">
        <f>'Base Capex Actual'!C24</f>
        <v>Reliability &amp; Quality Maintained</v>
      </c>
      <c r="D24" s="179">
        <v>538.9371178944308</v>
      </c>
      <c r="E24" s="179">
        <v>10.567253630406075</v>
      </c>
      <c r="F24" s="180">
        <v>602.19514651674979</v>
      </c>
      <c r="G24" s="179">
        <v>539.40283594522464</v>
      </c>
      <c r="H24" s="179">
        <v>5.8861497453891465</v>
      </c>
      <c r="I24" s="180">
        <v>416.90785729408657</v>
      </c>
      <c r="J24" s="179">
        <v>594.11458571209482</v>
      </c>
      <c r="K24" s="179">
        <v>6.7877715527587679</v>
      </c>
      <c r="L24" s="179">
        <v>526.79184357791371</v>
      </c>
      <c r="M24" s="181">
        <v>612.45608938943315</v>
      </c>
      <c r="N24" s="179">
        <v>6.9973236154246568</v>
      </c>
      <c r="O24" s="180">
        <v>543.05495976550128</v>
      </c>
      <c r="P24" s="179">
        <v>781.40418960649788</v>
      </c>
      <c r="Q24" s="179">
        <v>8.9275591897146107</v>
      </c>
      <c r="R24" s="180">
        <v>692.85852177645415</v>
      </c>
    </row>
    <row r="25" spans="1:18">
      <c r="A25" s="174">
        <f>'Base Capex Actual'!A25</f>
        <v>142</v>
      </c>
      <c r="B25" s="132" t="str">
        <f>'Base Capex Actual'!B25</f>
        <v xml:space="preserve">Conductor Clearance </v>
      </c>
      <c r="C25" s="132" t="str">
        <f>'Base Capex Actual'!C25</f>
        <v>Environmental, Safety &amp; Legal</v>
      </c>
      <c r="D25" s="179">
        <v>291.75628425200978</v>
      </c>
      <c r="E25" s="179">
        <v>5.7206352125105626</v>
      </c>
      <c r="F25" s="180">
        <v>326.00133208256261</v>
      </c>
      <c r="G25" s="179">
        <v>271.12029237773413</v>
      </c>
      <c r="H25" s="179">
        <v>2.9585581194665562</v>
      </c>
      <c r="I25" s="180">
        <v>209.55058563248937</v>
      </c>
      <c r="J25" s="179">
        <v>482.42513283916651</v>
      </c>
      <c r="K25" s="179">
        <v>5.5117172205033444</v>
      </c>
      <c r="L25" s="180">
        <v>427.7586028494145</v>
      </c>
      <c r="M25" s="179">
        <v>539.39784103308875</v>
      </c>
      <c r="N25" s="179">
        <v>6.1626316017734517</v>
      </c>
      <c r="O25" s="180">
        <v>478.27538648826459</v>
      </c>
      <c r="P25" s="179">
        <v>541.25979549777708</v>
      </c>
      <c r="Q25" s="179">
        <v>6.1839044704285637</v>
      </c>
      <c r="R25" s="180">
        <v>479.92635155241214</v>
      </c>
    </row>
    <row r="26" spans="1:18">
      <c r="A26" s="174">
        <f>'Base Capex Actual'!A26</f>
        <v>143</v>
      </c>
      <c r="B26" s="132" t="str">
        <f>'Base Capex Actual'!B26</f>
        <v xml:space="preserve">HV Switch Replacement </v>
      </c>
      <c r="C26" s="132" t="str">
        <f>'Base Capex Actual'!C26</f>
        <v>Reliability &amp; Quality Maintained</v>
      </c>
      <c r="D26" s="179">
        <v>47.183007949792533</v>
      </c>
      <c r="E26" s="179">
        <v>0.92514468849145182</v>
      </c>
      <c r="F26" s="180">
        <v>52.721138407453353</v>
      </c>
      <c r="G26" s="179">
        <v>85.108148445507368</v>
      </c>
      <c r="H26" s="179">
        <v>0.92872946325023853</v>
      </c>
      <c r="I26" s="180">
        <v>65.780625243666094</v>
      </c>
      <c r="J26" s="179">
        <v>114.97499735053312</v>
      </c>
      <c r="K26" s="179">
        <v>1.3135917465467728</v>
      </c>
      <c r="L26" s="180">
        <v>101.94648015089126</v>
      </c>
      <c r="M26" s="179">
        <v>78.856842259772662</v>
      </c>
      <c r="N26" s="179">
        <v>0.90094107012995639</v>
      </c>
      <c r="O26" s="180">
        <v>69.921093189402058</v>
      </c>
      <c r="P26" s="179">
        <v>34.955739614257531</v>
      </c>
      <c r="Q26" s="179">
        <v>0.39937005531502068</v>
      </c>
      <c r="R26" s="180">
        <v>30.994691862266048</v>
      </c>
    </row>
    <row r="27" spans="1:18">
      <c r="A27" s="174">
        <f>'Base Capex Actual'!A27</f>
        <v>144</v>
      </c>
      <c r="B27" s="132" t="str">
        <f>'Base Capex Actual'!B27</f>
        <v>Transformer Replacement</v>
      </c>
      <c r="C27" s="132" t="str">
        <f>'Base Capex Actual'!C27</f>
        <v>Reliability &amp; Quality Maintained</v>
      </c>
      <c r="D27" s="179">
        <v>57.751649379586283</v>
      </c>
      <c r="E27" s="179">
        <v>1.1323701899632668</v>
      </c>
      <c r="F27" s="180">
        <v>64.530279702383268</v>
      </c>
      <c r="G27" s="179">
        <v>85.240093330670831</v>
      </c>
      <c r="H27" s="179">
        <v>0.93016929133503057</v>
      </c>
      <c r="I27" s="180">
        <v>65.8826062784117</v>
      </c>
      <c r="J27" s="179">
        <v>78.969688022735639</v>
      </c>
      <c r="K27" s="179">
        <v>0.90223033532914543</v>
      </c>
      <c r="L27" s="180">
        <v>70.021151711681838</v>
      </c>
      <c r="M27" s="179">
        <v>89.442350499799531</v>
      </c>
      <c r="N27" s="179">
        <v>1.02188072290254</v>
      </c>
      <c r="O27" s="180">
        <v>79.307093020207844</v>
      </c>
      <c r="P27" s="179">
        <v>85.74221770000544</v>
      </c>
      <c r="Q27" s="179">
        <v>0.97960662836946377</v>
      </c>
      <c r="R27" s="180">
        <v>76.026244803444428</v>
      </c>
    </row>
    <row r="28" spans="1:18">
      <c r="A28" s="174">
        <f>'Base Capex Actual'!A28</f>
        <v>145</v>
      </c>
      <c r="B28" s="132" t="str">
        <f>'Base Capex Actual'!B28</f>
        <v>HV Fuse Unit &amp; Surge Divert. Repl.</v>
      </c>
      <c r="C28" s="132" t="str">
        <f>'Base Capex Actual'!C28</f>
        <v>Reliability &amp; Quality Maintained</v>
      </c>
      <c r="D28" s="179">
        <v>251.64634757351806</v>
      </c>
      <c r="E28" s="179">
        <v>4.9341763476301974</v>
      </c>
      <c r="F28" s="180">
        <v>281.18347041950074</v>
      </c>
      <c r="G28" s="179">
        <v>341.52678876231283</v>
      </c>
      <c r="H28" s="179">
        <v>3.7268580859315339</v>
      </c>
      <c r="I28" s="180">
        <v>263.96821118286624</v>
      </c>
      <c r="J28" s="179">
        <v>347.17668257555835</v>
      </c>
      <c r="K28" s="179">
        <v>3.9665008509141559</v>
      </c>
      <c r="L28" s="180">
        <v>307.83597820954708</v>
      </c>
      <c r="M28" s="179">
        <v>641.89333606714729</v>
      </c>
      <c r="N28" s="179">
        <v>7.3336447736588672</v>
      </c>
      <c r="O28" s="180">
        <v>569.15649273598729</v>
      </c>
      <c r="P28" s="179">
        <v>751.91602661203183</v>
      </c>
      <c r="Q28" s="179">
        <v>8.5906563114978738</v>
      </c>
      <c r="R28" s="180">
        <v>666.71184212717105</v>
      </c>
    </row>
    <row r="29" spans="1:18">
      <c r="A29" s="174">
        <f>'Base Capex Actual'!A29</f>
        <v>146</v>
      </c>
      <c r="B29" s="132" t="str">
        <f>'Base Capex Actual'!B29</f>
        <v>Recoverable Works - Asset Damage</v>
      </c>
      <c r="C29" s="132" t="str">
        <f>'Base Capex Actual'!C29</f>
        <v>Reliability &amp; Quality Maintained</v>
      </c>
      <c r="D29" s="179">
        <v>110.79164783038755</v>
      </c>
      <c r="E29" s="179">
        <v>2.1723562988728276</v>
      </c>
      <c r="F29" s="180">
        <v>123.79587596176927</v>
      </c>
      <c r="G29" s="177"/>
      <c r="H29" s="177"/>
      <c r="I29" s="178"/>
      <c r="J29" s="177"/>
      <c r="K29" s="177"/>
      <c r="L29" s="178"/>
      <c r="M29" s="177"/>
      <c r="N29" s="177"/>
      <c r="O29" s="178"/>
      <c r="P29" s="177"/>
      <c r="Q29" s="177"/>
      <c r="R29" s="178"/>
    </row>
    <row r="30" spans="1:18">
      <c r="A30" s="174">
        <f>'Base Capex Actual'!A30</f>
        <v>147</v>
      </c>
      <c r="B30" s="132" t="str">
        <f>'Base Capex Actual'!B30</f>
        <v>Pole Life Extension - Treatment</v>
      </c>
      <c r="C30" s="132" t="str">
        <f>'Base Capex Actual'!C30</f>
        <v>Environmental, Safety &amp; Legal</v>
      </c>
      <c r="D30" s="179">
        <v>124.81739160695467</v>
      </c>
      <c r="E30" s="179">
        <v>2.4473672174399672</v>
      </c>
      <c r="F30" s="180">
        <v>139.46789881581719</v>
      </c>
      <c r="G30" s="179">
        <v>146.43802244245094</v>
      </c>
      <c r="H30" s="179">
        <v>1.597982196375499</v>
      </c>
      <c r="I30" s="180">
        <v>113.18287204753447</v>
      </c>
      <c r="J30" s="179">
        <v>148.37992648245839</v>
      </c>
      <c r="K30" s="179">
        <v>1.695243759704862</v>
      </c>
      <c r="L30" s="180">
        <v>131.56609331171697</v>
      </c>
      <c r="M30" s="179">
        <v>116.09227029633587</v>
      </c>
      <c r="N30" s="179">
        <v>1.3263566132922977</v>
      </c>
      <c r="O30" s="180">
        <v>102.93714809450648</v>
      </c>
      <c r="P30" s="179">
        <v>147.82109250115803</v>
      </c>
      <c r="Q30" s="179">
        <v>1.6888590697945152</v>
      </c>
      <c r="R30" s="180">
        <v>131.07058421239</v>
      </c>
    </row>
    <row r="31" spans="1:18">
      <c r="A31" s="174">
        <f>'Base Capex Actual'!A31</f>
        <v>148</v>
      </c>
      <c r="B31" s="132" t="str">
        <f>'Base Capex Actual'!B31</f>
        <v>Pole Replacement</v>
      </c>
      <c r="C31" s="132" t="str">
        <f>'Base Capex Actual'!C31</f>
        <v>Environmental, Safety &amp; Legal</v>
      </c>
      <c r="D31" s="179">
        <v>691.18275290397855</v>
      </c>
      <c r="E31" s="179">
        <v>13.552422374310005</v>
      </c>
      <c r="F31" s="180">
        <v>772.31069327905152</v>
      </c>
      <c r="G31" s="179">
        <v>912.41427886222368</v>
      </c>
      <c r="H31" s="179">
        <v>9.9565792341508494</v>
      </c>
      <c r="I31" s="180">
        <v>705.21075644401515</v>
      </c>
      <c r="J31" s="179">
        <v>955.39772493311341</v>
      </c>
      <c r="K31" s="179">
        <v>10.915438965529866</v>
      </c>
      <c r="L31" s="180">
        <v>847.13578991570853</v>
      </c>
      <c r="M31" s="179">
        <v>1117.2155498670693</v>
      </c>
      <c r="N31" s="179">
        <v>12.764210995759532</v>
      </c>
      <c r="O31" s="180">
        <v>990.61705156249093</v>
      </c>
      <c r="P31" s="179">
        <v>1446.9128172157823</v>
      </c>
      <c r="Q31" s="179">
        <v>16.53100916256362</v>
      </c>
      <c r="R31" s="180">
        <v>1282.9543135421084</v>
      </c>
    </row>
    <row r="32" spans="1:18">
      <c r="A32" s="174">
        <f>'Base Capex Actual'!A32</f>
        <v>149</v>
      </c>
      <c r="B32" s="132" t="str">
        <f>'Base Capex Actual'!B32</f>
        <v>Pole Life Extension - Staking</v>
      </c>
      <c r="C32" s="132" t="str">
        <f>'Base Capex Actual'!C32</f>
        <v>Environmental, Safety &amp; Legal</v>
      </c>
      <c r="D32" s="179">
        <v>50.375750288825174</v>
      </c>
      <c r="E32" s="179">
        <v>0.98774664510729338</v>
      </c>
      <c r="F32" s="180">
        <v>56.2886305634132</v>
      </c>
      <c r="G32" s="179">
        <v>53.779491824852123</v>
      </c>
      <c r="H32" s="179">
        <v>0.58686035930325831</v>
      </c>
      <c r="I32" s="180">
        <v>41.566508755509716</v>
      </c>
      <c r="J32" s="179">
        <v>73.478798571155636</v>
      </c>
      <c r="K32" s="179">
        <v>0.83949680864067711</v>
      </c>
      <c r="L32" s="180">
        <v>65.152468385866172</v>
      </c>
      <c r="M32" s="179">
        <v>71.781103508958125</v>
      </c>
      <c r="N32" s="179">
        <v>0.82010060709038013</v>
      </c>
      <c r="O32" s="180">
        <v>63.647149490898805</v>
      </c>
      <c r="P32" s="179">
        <v>101.43693569350869</v>
      </c>
      <c r="Q32" s="179">
        <v>1.1589191093064282</v>
      </c>
      <c r="R32" s="180">
        <v>89.942498713156681</v>
      </c>
    </row>
    <row r="33" spans="1:18">
      <c r="A33" s="174">
        <f>'Base Capex Actual'!A33</f>
        <v>150</v>
      </c>
      <c r="B33" s="132" t="str">
        <f>'Base Capex Actual'!B33</f>
        <v>OH/UG Line Replacement</v>
      </c>
      <c r="C33" s="132" t="str">
        <f>'Base Capex Actual'!C33</f>
        <v>Reliability &amp; Quality Maintained</v>
      </c>
      <c r="D33" s="179">
        <v>99.608392504149577</v>
      </c>
      <c r="E33" s="179">
        <v>1.9530797051439555</v>
      </c>
      <c r="F33" s="180">
        <v>111.29998013995416</v>
      </c>
      <c r="G33" s="179">
        <v>66.1960619026421</v>
      </c>
      <c r="H33" s="179">
        <v>0.72235425353523408</v>
      </c>
      <c r="I33" s="180">
        <v>51.163354157707325</v>
      </c>
      <c r="J33" s="179">
        <v>81.636615049671931</v>
      </c>
      <c r="K33" s="179">
        <v>0.93270003232374832</v>
      </c>
      <c r="L33" s="180">
        <v>72.385872994401424</v>
      </c>
      <c r="M33" s="179">
        <v>27.613420900262202</v>
      </c>
      <c r="N33" s="179">
        <v>0.31548391062727366</v>
      </c>
      <c r="O33" s="180">
        <v>24.484375999802843</v>
      </c>
      <c r="P33" s="179">
        <v>20.954376661011676</v>
      </c>
      <c r="Q33" s="179">
        <v>0.23940419108702535</v>
      </c>
      <c r="R33" s="180">
        <v>18.579908619899797</v>
      </c>
    </row>
    <row r="34" spans="1:18">
      <c r="A34" s="174">
        <f>'Base Capex Actual'!A34</f>
        <v>150</v>
      </c>
      <c r="B34" s="132" t="str">
        <f>'Base Capex Actual'!B34</f>
        <v>OH/UG Line Replacement</v>
      </c>
      <c r="C34" s="132" t="str">
        <f>'Base Capex Actual'!C34</f>
        <v>Environmental, Safety &amp; Legal</v>
      </c>
      <c r="D34" s="179"/>
      <c r="E34" s="179"/>
      <c r="F34" s="180"/>
      <c r="G34" s="179">
        <v>92.314328436645468</v>
      </c>
      <c r="H34" s="179">
        <v>1.0073657841841783</v>
      </c>
      <c r="I34" s="180">
        <v>71.350327253326981</v>
      </c>
      <c r="J34" s="179">
        <v>113.84709418568319</v>
      </c>
      <c r="K34" s="179">
        <v>1.3007054293265707</v>
      </c>
      <c r="L34" s="180">
        <v>100.94638656309205</v>
      </c>
      <c r="M34" s="179">
        <v>38.508550704953521</v>
      </c>
      <c r="N34" s="179">
        <v>0.43996099624411378</v>
      </c>
      <c r="O34" s="180">
        <v>34.144912290045234</v>
      </c>
      <c r="P34" s="179"/>
      <c r="Q34" s="179"/>
      <c r="R34" s="180"/>
    </row>
    <row r="35" spans="1:18">
      <c r="A35" s="174">
        <f>'Base Capex Actual'!A35</f>
        <v>152</v>
      </c>
      <c r="B35" s="132" t="str">
        <f>'Base Capex Actual'!B35</f>
        <v>Neutral Screen Services</v>
      </c>
      <c r="C35" s="132" t="str">
        <f>'Base Capex Actual'!C35</f>
        <v>Reliability &amp; Quality Maintained</v>
      </c>
      <c r="D35" s="179">
        <v>83.270052501702494</v>
      </c>
      <c r="E35" s="179">
        <v>1.632724366880749</v>
      </c>
      <c r="F35" s="180">
        <v>93.043918857603629</v>
      </c>
      <c r="G35" s="179">
        <v>44.836581609243574</v>
      </c>
      <c r="H35" s="179">
        <v>0.48927223929198788</v>
      </c>
      <c r="I35" s="180">
        <v>34.654476990920756</v>
      </c>
      <c r="J35" s="179">
        <v>99.686894172010469</v>
      </c>
      <c r="K35" s="179">
        <v>1.1389248483651075</v>
      </c>
      <c r="L35" s="180">
        <v>88.390765055005616</v>
      </c>
      <c r="M35" s="179">
        <v>258.80885368465846</v>
      </c>
      <c r="N35" s="179">
        <v>2.9568965598399526</v>
      </c>
      <c r="O35" s="180">
        <v>229.48164621041093</v>
      </c>
      <c r="P35" s="179">
        <v>261.02627273942051</v>
      </c>
      <c r="Q35" s="179">
        <v>2.9822306188622818</v>
      </c>
      <c r="R35" s="180">
        <v>231.4477960069905</v>
      </c>
    </row>
    <row r="36" spans="1:18">
      <c r="A36" s="174">
        <f>'Base Capex Actual'!A36</f>
        <v>153</v>
      </c>
      <c r="B36" s="132" t="str">
        <f>'Base Capex Actual'!B36</f>
        <v>Servicing Replacement</v>
      </c>
      <c r="C36" s="132" t="str">
        <f>'Base Capex Actual'!C36</f>
        <v>Reliability &amp; Quality Maintained</v>
      </c>
      <c r="D36" s="179">
        <v>87.342860297307467</v>
      </c>
      <c r="E36" s="179">
        <v>1.7125822789358682</v>
      </c>
      <c r="F36" s="180">
        <v>97.594774617531698</v>
      </c>
      <c r="G36" s="179">
        <v>128.68954902858178</v>
      </c>
      <c r="H36" s="179">
        <v>1.4043047343669361</v>
      </c>
      <c r="I36" s="180">
        <v>99.464964895172628</v>
      </c>
      <c r="J36" s="179">
        <v>105.38221949979553</v>
      </c>
      <c r="K36" s="179">
        <v>1.203994059209865</v>
      </c>
      <c r="L36" s="180">
        <v>93.440718382786386</v>
      </c>
      <c r="M36" s="179">
        <v>69.866468289867854</v>
      </c>
      <c r="N36" s="179">
        <v>0.79822585971572346</v>
      </c>
      <c r="O36" s="180">
        <v>61.949473249480064</v>
      </c>
      <c r="P36" s="179">
        <v>40.650397382837816</v>
      </c>
      <c r="Q36" s="179">
        <v>0.46443163928191816</v>
      </c>
      <c r="R36" s="180">
        <v>36.044053276041261</v>
      </c>
    </row>
    <row r="37" spans="1:18">
      <c r="A37" s="174">
        <f>'Base Capex Actual'!A37</f>
        <v>154</v>
      </c>
      <c r="B37" s="132" t="str">
        <f>'Base Capex Actual'!B37</f>
        <v>Bird Cover Replacement</v>
      </c>
      <c r="C37" s="132" t="str">
        <f>'Base Capex Actual'!C37</f>
        <v>Reliability &amp; Quality Maintained</v>
      </c>
      <c r="D37" s="179">
        <v>9.3656324026229445</v>
      </c>
      <c r="E37" s="179">
        <v>0.18363740355150776</v>
      </c>
      <c r="F37" s="180">
        <v>10.46492844833953</v>
      </c>
      <c r="G37" s="179">
        <v>17.707324458042105</v>
      </c>
      <c r="H37" s="179">
        <v>0.19322843041339094</v>
      </c>
      <c r="I37" s="180">
        <v>13.686102864618917</v>
      </c>
      <c r="J37" s="179">
        <v>98.70967782579028</v>
      </c>
      <c r="K37" s="179">
        <v>1.127760131195584</v>
      </c>
      <c r="L37" s="180">
        <v>87.524283044666177</v>
      </c>
      <c r="M37" s="179">
        <v>131.99822258988445</v>
      </c>
      <c r="N37" s="179">
        <v>1.5080824505199451</v>
      </c>
      <c r="O37" s="180">
        <v>117.04070005921332</v>
      </c>
      <c r="P37" s="179">
        <v>82.357538590744241</v>
      </c>
      <c r="Q37" s="179">
        <v>0.94093659884052472</v>
      </c>
      <c r="R37" s="180">
        <v>73.025104298283665</v>
      </c>
    </row>
    <row r="38" spans="1:18">
      <c r="A38" s="174">
        <f>'Base Capex Actual'!A38</f>
        <v>155</v>
      </c>
      <c r="B38" s="132" t="str">
        <f>'Base Capex Actual'!B38</f>
        <v>Cross-arm Replacement</v>
      </c>
      <c r="C38" s="132" t="str">
        <f>'Base Capex Actual'!C38</f>
        <v>Environmental, Safety &amp; Legal</v>
      </c>
      <c r="D38" s="179">
        <v>667.28654718840517</v>
      </c>
      <c r="E38" s="179">
        <v>13.083875565755825</v>
      </c>
      <c r="F38" s="180">
        <v>745.60965780703793</v>
      </c>
      <c r="G38" s="179">
        <v>850.09121471610615</v>
      </c>
      <c r="H38" s="179">
        <v>9.2764884676410624</v>
      </c>
      <c r="I38" s="180">
        <v>657.04086670357947</v>
      </c>
      <c r="J38" s="179">
        <v>1000.6038548350672</v>
      </c>
      <c r="K38" s="179">
        <v>11.431919944011508</v>
      </c>
      <c r="L38" s="180">
        <v>887.21933791264826</v>
      </c>
      <c r="M38" s="179">
        <v>836.25541868632865</v>
      </c>
      <c r="N38" s="179">
        <v>9.5542356277887261</v>
      </c>
      <c r="O38" s="180">
        <v>741.49422402040022</v>
      </c>
      <c r="P38" s="179">
        <v>929.00207727496945</v>
      </c>
      <c r="Q38" s="179">
        <v>10.613868139632958</v>
      </c>
      <c r="R38" s="180">
        <v>823.73119385516816</v>
      </c>
    </row>
    <row r="39" spans="1:18">
      <c r="A39" s="174">
        <f>'Base Capex Actual'!A39</f>
        <v>156</v>
      </c>
      <c r="B39" s="132" t="str">
        <f>'Base Capex Actual'!B39</f>
        <v>ZSS - Major Plant Replacement</v>
      </c>
      <c r="C39" s="132" t="str">
        <f>'Base Capex Actual'!C39</f>
        <v>Reliability &amp; Quality Maintained</v>
      </c>
      <c r="D39" s="179">
        <v>226.10055885382184</v>
      </c>
      <c r="E39" s="179">
        <v>4.4332852053677074</v>
      </c>
      <c r="F39" s="180">
        <v>252.63923126773238</v>
      </c>
      <c r="G39" s="179">
        <v>144.74100716655272</v>
      </c>
      <c r="H39" s="179">
        <v>1.5794637805116933</v>
      </c>
      <c r="I39" s="180">
        <v>111.87123822708882</v>
      </c>
      <c r="J39" s="179">
        <v>172.53949301827512</v>
      </c>
      <c r="K39" s="179">
        <v>1.9712673120676514</v>
      </c>
      <c r="L39" s="180">
        <v>152.98799222064841</v>
      </c>
      <c r="M39" s="179">
        <v>106.75449070683311</v>
      </c>
      <c r="N39" s="179">
        <v>1.219672286416887</v>
      </c>
      <c r="O39" s="180">
        <v>94.657489181600852</v>
      </c>
      <c r="P39" s="179">
        <v>88.308786646891377</v>
      </c>
      <c r="Q39" s="179">
        <v>1.0089297322030204</v>
      </c>
      <c r="R39" s="180">
        <v>78.301980191390356</v>
      </c>
    </row>
    <row r="40" spans="1:18">
      <c r="A40" s="174">
        <f>'Base Capex Actual'!A40</f>
        <v>157</v>
      </c>
      <c r="B40" s="132" t="str">
        <f>'Base Capex Actual'!B40</f>
        <v>Zone SubStation Plant Replacement</v>
      </c>
      <c r="C40" s="132" t="str">
        <f>'Base Capex Actual'!C40</f>
        <v>Reliability &amp; Quality Maintained</v>
      </c>
      <c r="D40" s="179">
        <v>488.86575478561917</v>
      </c>
      <c r="E40" s="179">
        <v>9.5854752818332933</v>
      </c>
      <c r="F40" s="180">
        <v>546.24663073923637</v>
      </c>
      <c r="G40" s="179">
        <v>432.97749788148917</v>
      </c>
      <c r="H40" s="179">
        <v>4.7247997583260037</v>
      </c>
      <c r="I40" s="180">
        <v>334.65104161346534</v>
      </c>
      <c r="J40" s="179">
        <v>549.08350043773135</v>
      </c>
      <c r="K40" s="179">
        <v>6.2732904628040069</v>
      </c>
      <c r="L40" s="180">
        <v>486.86350483571056</v>
      </c>
      <c r="M40" s="179">
        <v>854.69535825588264</v>
      </c>
      <c r="N40" s="179">
        <v>9.7649123225794945</v>
      </c>
      <c r="O40" s="180">
        <v>757.84462172973713</v>
      </c>
      <c r="P40" s="179">
        <v>871.57882736019565</v>
      </c>
      <c r="Q40" s="179">
        <v>9.9578063097903513</v>
      </c>
      <c r="R40" s="180">
        <v>772.81492212185992</v>
      </c>
    </row>
    <row r="41" spans="1:18">
      <c r="A41" s="174">
        <f>'Base Capex Actual'!A41</f>
        <v>158</v>
      </c>
      <c r="B41" s="132" t="str">
        <f>'Base Capex Actual'!B41</f>
        <v xml:space="preserve">Safety Compliance </v>
      </c>
      <c r="C41" s="132" t="str">
        <f>'Base Capex Actual'!C41</f>
        <v>Environmental, Safety &amp; Legal</v>
      </c>
      <c r="D41" s="179">
        <v>109.72260938317079</v>
      </c>
      <c r="E41" s="179">
        <v>2.1513950400593127</v>
      </c>
      <c r="F41" s="180">
        <v>122.6013585626544</v>
      </c>
      <c r="G41" s="179">
        <v>153.82677933723804</v>
      </c>
      <c r="H41" s="179">
        <v>1.6786108594391278</v>
      </c>
      <c r="I41" s="180">
        <v>118.89368889868172</v>
      </c>
      <c r="J41" s="179">
        <v>159.78164863818421</v>
      </c>
      <c r="K41" s="179">
        <v>1.8255086735149382</v>
      </c>
      <c r="L41" s="180">
        <v>141.67581688832109</v>
      </c>
      <c r="M41" s="179">
        <v>444.98695879012479</v>
      </c>
      <c r="N41" s="179">
        <v>5.0839852999130946</v>
      </c>
      <c r="O41" s="180">
        <v>394.56277631732087</v>
      </c>
      <c r="P41" s="179">
        <v>370.17611658673502</v>
      </c>
      <c r="Q41" s="179">
        <v>4.229269864947871</v>
      </c>
      <c r="R41" s="180">
        <v>328.22920627593828</v>
      </c>
    </row>
    <row r="42" spans="1:18">
      <c r="A42" s="174">
        <f>'Base Capex Actual'!A42</f>
        <v>159</v>
      </c>
      <c r="B42" s="132" t="str">
        <f>'Base Capex Actual'!B42</f>
        <v>TV Interference Replacement Capital</v>
      </c>
      <c r="C42" s="132" t="str">
        <f>'Base Capex Actual'!C42</f>
        <v>Reliability &amp; Quality Maintained</v>
      </c>
      <c r="D42" s="179">
        <v>29.175103619718193</v>
      </c>
      <c r="E42" s="179">
        <v>0.57205323108461748</v>
      </c>
      <c r="F42" s="180">
        <v>32.599546803452988</v>
      </c>
      <c r="G42" s="179">
        <v>7.0324731165773358</v>
      </c>
      <c r="H42" s="179">
        <v>7.6740771620268641E-2</v>
      </c>
      <c r="I42" s="180">
        <v>5.4354428696556827</v>
      </c>
      <c r="J42" s="179">
        <v>8.2287246545240791</v>
      </c>
      <c r="K42" s="179">
        <v>9.4013351075225376E-2</v>
      </c>
      <c r="L42" s="180">
        <v>7.2962777472566644</v>
      </c>
      <c r="M42" s="179">
        <v>9.3729407015656019</v>
      </c>
      <c r="N42" s="179">
        <v>0.10708604331524096</v>
      </c>
      <c r="O42" s="180">
        <v>8.310835705213508</v>
      </c>
      <c r="P42" s="179">
        <v>2.781770005761218</v>
      </c>
      <c r="Q42" s="179">
        <v>3.1781780426736933E-2</v>
      </c>
      <c r="R42" s="180">
        <v>2.4665507041680814</v>
      </c>
    </row>
    <row r="43" spans="1:18">
      <c r="A43" s="174">
        <f>'Base Capex Actual'!A43</f>
        <v>160</v>
      </c>
      <c r="B43" s="132" t="str">
        <f>'Base Capex Actual'!B43</f>
        <v>Augmentation Lines</v>
      </c>
      <c r="C43" s="132" t="str">
        <f>'Base Capex Actual'!C43</f>
        <v>Reinforcements</v>
      </c>
      <c r="D43" s="179">
        <v>388.01373460043681</v>
      </c>
      <c r="E43" s="179">
        <v>7.6080110451903558</v>
      </c>
      <c r="F43" s="180">
        <v>433.55705146289739</v>
      </c>
      <c r="G43" s="179">
        <v>252.95096654540444</v>
      </c>
      <c r="H43" s="179">
        <v>2.760288170747339</v>
      </c>
      <c r="I43" s="180">
        <v>195.50739898894736</v>
      </c>
      <c r="J43" s="179">
        <v>196.03038873533535</v>
      </c>
      <c r="K43" s="179">
        <v>2.2396512863576774</v>
      </c>
      <c r="L43" s="180">
        <v>173.81699147380499</v>
      </c>
      <c r="M43" s="179">
        <v>116.50280305208982</v>
      </c>
      <c r="N43" s="179">
        <v>1.3310469586027771</v>
      </c>
      <c r="O43" s="180">
        <v>103.30116088337535</v>
      </c>
      <c r="P43" s="179">
        <v>136.42978420994487</v>
      </c>
      <c r="Q43" s="179">
        <v>1.5587131346040413</v>
      </c>
      <c r="R43" s="180">
        <v>120.97009444188549</v>
      </c>
    </row>
    <row r="44" spans="1:18">
      <c r="A44" s="174">
        <f>'Base Capex Actual'!A44</f>
        <v>161</v>
      </c>
      <c r="B44" s="132" t="str">
        <f>'Base Capex Actual'!B44</f>
        <v>Augmentation of Zone SubStation</v>
      </c>
      <c r="C44" s="132" t="str">
        <f>'Base Capex Actual'!C44</f>
        <v>Reinforcements</v>
      </c>
      <c r="D44" s="179">
        <v>780.35307622770324</v>
      </c>
      <c r="E44" s="179">
        <v>15.300836784043966</v>
      </c>
      <c r="F44" s="180">
        <v>871.94743036012039</v>
      </c>
      <c r="G44" s="179">
        <v>536.1799376713401</v>
      </c>
      <c r="H44" s="179">
        <v>5.8509803680887904</v>
      </c>
      <c r="I44" s="180">
        <v>414.4168588711965</v>
      </c>
      <c r="J44" s="179">
        <v>1100.5596681221134</v>
      </c>
      <c r="K44" s="179">
        <v>12.573917198883596</v>
      </c>
      <c r="L44" s="180">
        <v>975.84854921992587</v>
      </c>
      <c r="M44" s="179">
        <v>353.11289723765356</v>
      </c>
      <c r="N44" s="179">
        <v>4.034322227435565</v>
      </c>
      <c r="O44" s="180">
        <v>313.09952423404224</v>
      </c>
      <c r="P44" s="179">
        <v>493.58875634018995</v>
      </c>
      <c r="Q44" s="179">
        <v>5.6392618522095859</v>
      </c>
      <c r="R44" s="180">
        <v>437.65720818000932</v>
      </c>
    </row>
    <row r="45" spans="1:18">
      <c r="A45" s="174">
        <f>'Base Capex Actual'!A45</f>
        <v>162</v>
      </c>
      <c r="B45" s="132" t="str">
        <f>'Base Capex Actual'!B45</f>
        <v>Network Development - Augment Dist.</v>
      </c>
      <c r="C45" s="132" t="str">
        <f>'Base Capex Actual'!C45</f>
        <v>Reinforcements</v>
      </c>
      <c r="D45" s="179">
        <v>770.65353633666018</v>
      </c>
      <c r="E45" s="179">
        <v>15.110652262095766</v>
      </c>
      <c r="F45" s="180">
        <v>861.10940185569666</v>
      </c>
      <c r="G45" s="179">
        <v>1179.1633563923506</v>
      </c>
      <c r="H45" s="179">
        <v>12.867437149896382</v>
      </c>
      <c r="I45" s="180">
        <v>911.38280252415939</v>
      </c>
      <c r="J45" s="179">
        <v>1013.503853635965</v>
      </c>
      <c r="K45" s="179">
        <v>11.579302699791533</v>
      </c>
      <c r="L45" s="180">
        <v>898.65755928257613</v>
      </c>
      <c r="M45" s="179">
        <v>1118.9988440539807</v>
      </c>
      <c r="N45" s="179">
        <v>12.784585169097843</v>
      </c>
      <c r="O45" s="180">
        <v>992.19826982401344</v>
      </c>
      <c r="P45" s="179">
        <v>707.98562703349342</v>
      </c>
      <c r="Q45" s="179">
        <v>8.0887505786111387</v>
      </c>
      <c r="R45" s="180">
        <v>627.75946368092423</v>
      </c>
    </row>
    <row r="46" spans="1:18">
      <c r="A46" s="174">
        <f>'Base Capex Actual'!A46</f>
        <v>163</v>
      </c>
      <c r="B46" s="132" t="str">
        <f>'Base Capex Actual'!B46</f>
        <v>Environment Management'</v>
      </c>
      <c r="C46" s="132" t="str">
        <f>'Base Capex Actual'!C46</f>
        <v>Environmental, Safety &amp; Legal</v>
      </c>
      <c r="D46" s="179">
        <v>17.807612532654783</v>
      </c>
      <c r="E46" s="179">
        <v>0.34916421960274402</v>
      </c>
      <c r="F46" s="180">
        <v>19.897790451160116</v>
      </c>
      <c r="G46" s="179">
        <v>8.1753750241662573</v>
      </c>
      <c r="H46" s="179">
        <v>8.9212511336969794E-2</v>
      </c>
      <c r="I46" s="180">
        <v>6.3187989694716045</v>
      </c>
      <c r="J46" s="179">
        <v>15.649593916905609</v>
      </c>
      <c r="K46" s="179">
        <v>0.17879693741919861</v>
      </c>
      <c r="L46" s="180">
        <v>13.876243117059998</v>
      </c>
      <c r="M46" s="179">
        <v>19.769630869469545</v>
      </c>
      <c r="N46" s="179">
        <v>0.22586844566942801</v>
      </c>
      <c r="O46" s="180">
        <v>17.529413589636238</v>
      </c>
      <c r="P46" s="179">
        <v>17.858919869377871</v>
      </c>
      <c r="Q46" s="179">
        <v>0.20403853257880644</v>
      </c>
      <c r="R46" s="180">
        <v>15.835216890061069</v>
      </c>
    </row>
    <row r="47" spans="1:18">
      <c r="A47" s="174">
        <f>'Base Capex Actual'!A47</f>
        <v>164</v>
      </c>
      <c r="B47" s="132" t="str">
        <f>'Base Capex Actual'!B47</f>
        <v>Bushfire Mitigation Augmentation</v>
      </c>
      <c r="C47" s="132" t="str">
        <f>'Base Capex Actual'!C47</f>
        <v>Environmental, Safety &amp; Legal</v>
      </c>
      <c r="D47" s="179">
        <v>11.643772137379248</v>
      </c>
      <c r="E47" s="179">
        <v>0.22830621477892735</v>
      </c>
      <c r="F47" s="180">
        <v>13.010466036689371</v>
      </c>
      <c r="G47" s="179">
        <v>6.2771146569614338</v>
      </c>
      <c r="H47" s="179">
        <v>6.8498039642498357E-2</v>
      </c>
      <c r="I47" s="180">
        <v>4.8516215474418569</v>
      </c>
      <c r="J47" s="179">
        <v>3.7892408410606357</v>
      </c>
      <c r="K47" s="179">
        <v>4.3292155766004245E-2</v>
      </c>
      <c r="L47" s="180">
        <v>3.3598588831656415</v>
      </c>
      <c r="M47" s="179">
        <v>1.5698064449512115</v>
      </c>
      <c r="N47" s="179">
        <v>1.7935071426677295E-2</v>
      </c>
      <c r="O47" s="180">
        <v>1.3919221158409352</v>
      </c>
      <c r="P47" s="179">
        <v>5.480155538523408</v>
      </c>
      <c r="Q47" s="179">
        <v>6.2610891507566158E-2</v>
      </c>
      <c r="R47" s="180">
        <v>4.8591657378218933</v>
      </c>
    </row>
    <row r="48" spans="1:18">
      <c r="A48" s="174">
        <f>'Base Capex Actual'!A48</f>
        <v>165</v>
      </c>
      <c r="B48" s="132" t="str">
        <f>'Base Capex Actual'!B48</f>
        <v>LV Com. Multi Earth (CMEN)</v>
      </c>
      <c r="C48" s="132" t="str">
        <f>'Base Capex Actual'!C48</f>
        <v>Environmental, Safety &amp; Legal</v>
      </c>
      <c r="D48" s="179">
        <v>0</v>
      </c>
      <c r="E48" s="179">
        <v>0</v>
      </c>
      <c r="F48" s="180">
        <v>0</v>
      </c>
      <c r="G48" s="179">
        <v>0</v>
      </c>
      <c r="H48" s="179">
        <v>0</v>
      </c>
      <c r="I48" s="180">
        <v>0</v>
      </c>
      <c r="J48" s="179">
        <v>0.45917709895517245</v>
      </c>
      <c r="K48" s="179">
        <v>5.2461079477294607E-3</v>
      </c>
      <c r="L48" s="180">
        <v>0.40714494527588069</v>
      </c>
      <c r="M48" s="179">
        <v>0</v>
      </c>
      <c r="N48" s="179">
        <v>0</v>
      </c>
      <c r="O48" s="180">
        <v>0</v>
      </c>
      <c r="P48" s="179">
        <v>4.6601781928988544</v>
      </c>
      <c r="Q48" s="179">
        <v>5.3242633204555634E-2</v>
      </c>
      <c r="R48" s="180">
        <v>4.132105019263796</v>
      </c>
    </row>
    <row r="49" spans="1:18">
      <c r="A49" s="174">
        <f>'Base Capex Actual'!A49</f>
        <v>166</v>
      </c>
      <c r="B49" s="132" t="str">
        <f>'Base Capex Actual'!B49</f>
        <v>Reliability Improvement - Automation</v>
      </c>
      <c r="C49" s="132" t="str">
        <f>'Base Capex Actual'!C49</f>
        <v>Reliability &amp; Quality Maintained</v>
      </c>
      <c r="D49" s="179">
        <v>4.579492433336072</v>
      </c>
      <c r="E49" s="179">
        <v>8.979277254209668E-2</v>
      </c>
      <c r="F49" s="180">
        <v>5.1170127744019336</v>
      </c>
      <c r="G49" s="179">
        <v>139.00113518203</v>
      </c>
      <c r="H49" s="179">
        <v>1.5168283181655222</v>
      </c>
      <c r="I49" s="180">
        <v>107.43485493292914</v>
      </c>
      <c r="J49" s="179">
        <v>151.85420988409467</v>
      </c>
      <c r="K49" s="179">
        <v>1.7349375201460118</v>
      </c>
      <c r="L49" s="180">
        <v>134.64668450115303</v>
      </c>
      <c r="M49" s="179">
        <v>1.0822862479213746</v>
      </c>
      <c r="N49" s="179">
        <v>1.2365142991360122E-2</v>
      </c>
      <c r="O49" s="180">
        <v>0.95964580155554557</v>
      </c>
      <c r="P49" s="179">
        <v>13.069977007083217</v>
      </c>
      <c r="Q49" s="179">
        <v>0.14932476033652198</v>
      </c>
      <c r="R49" s="180">
        <v>11.588938310325922</v>
      </c>
    </row>
    <row r="50" spans="1:18">
      <c r="A50" s="174">
        <f>'Base Capex Actual'!A50</f>
        <v>167</v>
      </c>
      <c r="B50" s="132" t="str">
        <f>'Base Capex Actual'!B50</f>
        <v>VBRC</v>
      </c>
      <c r="C50" s="132" t="str">
        <f>'Base Capex Actual'!C50</f>
        <v>Environmental, Safety &amp; Legal</v>
      </c>
      <c r="D50" s="179">
        <v>0</v>
      </c>
      <c r="E50" s="179">
        <v>0</v>
      </c>
      <c r="F50" s="180">
        <v>0</v>
      </c>
      <c r="G50" s="179">
        <v>0</v>
      </c>
      <c r="H50" s="179">
        <v>0</v>
      </c>
      <c r="I50" s="180">
        <v>0</v>
      </c>
      <c r="J50" s="179">
        <v>582.33293928226942</v>
      </c>
      <c r="K50" s="179">
        <v>6.6531659961805207</v>
      </c>
      <c r="L50" s="180">
        <v>516.34524726061932</v>
      </c>
      <c r="M50" s="179">
        <v>1255.7260242679884</v>
      </c>
      <c r="N50" s="179">
        <v>14.346696059260879</v>
      </c>
      <c r="O50" s="180">
        <v>1113.4320605174651</v>
      </c>
      <c r="P50" s="179">
        <v>2765.7801527031311</v>
      </c>
      <c r="Q50" s="179">
        <v>31.59909602152176</v>
      </c>
      <c r="R50" s="180">
        <v>2452.3727587454591</v>
      </c>
    </row>
    <row r="51" spans="1:18">
      <c r="A51" s="174">
        <f>'Base Capex Actual'!A51</f>
        <v>168</v>
      </c>
      <c r="B51" s="132" t="str">
        <f>'Base Capex Actual'!B51</f>
        <v>Zone SubStation Automation</v>
      </c>
      <c r="C51" s="132" t="str">
        <f>'Base Capex Actual'!C51</f>
        <v>SCADA/Network Control</v>
      </c>
      <c r="D51" s="179">
        <v>116.73070371334524</v>
      </c>
      <c r="E51" s="179">
        <v>2.2888068229813978</v>
      </c>
      <c r="F51" s="180">
        <v>130.43203166316493</v>
      </c>
      <c r="G51" s="179">
        <v>197.02269830701309</v>
      </c>
      <c r="H51" s="179">
        <v>2.1499796222678258</v>
      </c>
      <c r="I51" s="180">
        <v>152.28008737762232</v>
      </c>
      <c r="J51" s="179">
        <v>162.32852606557526</v>
      </c>
      <c r="K51" s="179">
        <v>1.8546068013269124</v>
      </c>
      <c r="L51" s="180">
        <v>143.93409212277641</v>
      </c>
      <c r="M51" s="179">
        <v>160.12160716121633</v>
      </c>
      <c r="N51" s="179">
        <v>1.8293927067422826</v>
      </c>
      <c r="O51" s="180">
        <v>141.97725264060702</v>
      </c>
      <c r="P51" s="179">
        <v>183.53371832177621</v>
      </c>
      <c r="Q51" s="179">
        <v>2.0968765658284894</v>
      </c>
      <c r="R51" s="180">
        <v>162.73639489519388</v>
      </c>
    </row>
    <row r="52" spans="1:18">
      <c r="A52" s="174">
        <f>'Base Capex Actual'!A52</f>
        <v>169</v>
      </c>
      <c r="B52" s="132" t="str">
        <f>'Base Capex Actual'!B52</f>
        <v>Augmentation Connection Assets</v>
      </c>
      <c r="C52" s="132" t="str">
        <f>'Base Capex Actual'!C52</f>
        <v>Reinforcements</v>
      </c>
      <c r="D52" s="179">
        <v>0</v>
      </c>
      <c r="E52" s="179">
        <v>0</v>
      </c>
      <c r="F52" s="180">
        <v>0</v>
      </c>
      <c r="G52" s="179">
        <v>3.2076569914337161</v>
      </c>
      <c r="H52" s="179">
        <v>3.5003059170679987E-2</v>
      </c>
      <c r="I52" s="180">
        <v>2.4792183394616543</v>
      </c>
      <c r="J52" s="179">
        <v>0</v>
      </c>
      <c r="K52" s="179">
        <v>0</v>
      </c>
      <c r="L52" s="180">
        <v>0</v>
      </c>
      <c r="M52" s="179">
        <v>0</v>
      </c>
      <c r="N52" s="179">
        <v>0</v>
      </c>
      <c r="O52" s="180">
        <v>0</v>
      </c>
      <c r="P52" s="179">
        <v>0</v>
      </c>
      <c r="Q52" s="179">
        <v>0</v>
      </c>
      <c r="R52" s="180">
        <v>0</v>
      </c>
    </row>
    <row r="53" spans="1:18">
      <c r="A53" s="174">
        <f>'Base Capex Actual'!A53</f>
        <v>170</v>
      </c>
      <c r="B53" s="132" t="str">
        <f>'Base Capex Actual'!B53</f>
        <v xml:space="preserve">Conductor Clearance </v>
      </c>
      <c r="C53" s="132" t="str">
        <f>'Base Capex Actual'!C53</f>
        <v>Environmental, Safety &amp; Legal</v>
      </c>
      <c r="D53" s="179">
        <v>0</v>
      </c>
      <c r="E53" s="179">
        <v>0</v>
      </c>
      <c r="F53" s="180">
        <v>0</v>
      </c>
      <c r="G53" s="179">
        <v>0</v>
      </c>
      <c r="H53" s="179">
        <v>0</v>
      </c>
      <c r="I53" s="180">
        <v>0</v>
      </c>
      <c r="J53" s="179">
        <v>0</v>
      </c>
      <c r="K53" s="179">
        <v>0</v>
      </c>
      <c r="L53" s="180">
        <v>0</v>
      </c>
      <c r="M53" s="179">
        <v>0</v>
      </c>
      <c r="N53" s="179">
        <v>0</v>
      </c>
      <c r="O53" s="180">
        <v>0</v>
      </c>
      <c r="P53" s="179">
        <v>0</v>
      </c>
      <c r="Q53" s="179">
        <v>0</v>
      </c>
      <c r="R53" s="180">
        <v>0</v>
      </c>
    </row>
    <row r="54" spans="1:18">
      <c r="A54" s="174">
        <f>'Base Capex Actual'!A54</f>
        <v>171</v>
      </c>
      <c r="B54" s="132" t="str">
        <f>'Base Capex Actual'!B54</f>
        <v>SWER Augmentation</v>
      </c>
      <c r="C54" s="132" t="str">
        <f>'Base Capex Actual'!C54</f>
        <v>New Customer Connections</v>
      </c>
      <c r="D54" s="179">
        <v>169.5210377853447</v>
      </c>
      <c r="E54" s="179">
        <v>3.3238976171581687</v>
      </c>
      <c r="F54" s="180">
        <v>189.41865905553368</v>
      </c>
      <c r="G54" s="179">
        <v>156.16357125850928</v>
      </c>
      <c r="H54" s="179">
        <v>1.7041107386681922</v>
      </c>
      <c r="I54" s="180">
        <v>120.69981012741448</v>
      </c>
      <c r="J54" s="179">
        <v>119.25917293622138</v>
      </c>
      <c r="K54" s="179">
        <v>1.3625385421092886</v>
      </c>
      <c r="L54" s="180">
        <v>105.74518970839382</v>
      </c>
      <c r="M54" s="179">
        <v>45.401568425218436</v>
      </c>
      <c r="N54" s="179">
        <v>0.5187138676926355</v>
      </c>
      <c r="O54" s="180">
        <v>40.256840190824363</v>
      </c>
      <c r="P54" s="179">
        <v>8.4361741424799339E-2</v>
      </c>
      <c r="Q54" s="179">
        <v>9.6383465808721385E-4</v>
      </c>
      <c r="R54" s="180">
        <v>7.4802198702708225E-2</v>
      </c>
    </row>
    <row r="55" spans="1:18">
      <c r="A55" s="174">
        <f>'Base Capex Actual'!A55</f>
        <v>172</v>
      </c>
      <c r="B55" s="132" t="str">
        <f>'Base Capex Actual'!B55</f>
        <v>Supply Reliability Improvement Scheme</v>
      </c>
      <c r="C55" s="132" t="str">
        <f>'Base Capex Actual'!C55</f>
        <v>Reliability &amp; Quality Maintained</v>
      </c>
      <c r="D55" s="179">
        <v>140.38238018573199</v>
      </c>
      <c r="E55" s="179">
        <v>2.7525590043944757</v>
      </c>
      <c r="F55" s="180">
        <v>156.85983614302944</v>
      </c>
      <c r="G55" s="179">
        <v>94.124363464087168</v>
      </c>
      <c r="H55" s="179">
        <v>1.0271175105488564</v>
      </c>
      <c r="I55" s="180">
        <v>72.749314753264045</v>
      </c>
      <c r="J55" s="179">
        <v>4.2168590441454574</v>
      </c>
      <c r="K55" s="179">
        <v>4.8177702669152563E-2</v>
      </c>
      <c r="L55" s="180">
        <v>3.7390210632702221</v>
      </c>
      <c r="M55" s="179">
        <v>2.2394516090158993</v>
      </c>
      <c r="N55" s="179">
        <v>2.5585781414941153E-2</v>
      </c>
      <c r="O55" s="180">
        <v>1.9856857079228492</v>
      </c>
      <c r="P55" s="179">
        <v>298.75738370807045</v>
      </c>
      <c r="Q55" s="179">
        <v>3.4133093498784848</v>
      </c>
      <c r="R55" s="180">
        <v>264.90336499221314</v>
      </c>
    </row>
    <row r="56" spans="1:18">
      <c r="A56" s="174">
        <f>'Base Capex Actual'!A56</f>
        <v>174</v>
      </c>
      <c r="B56" s="132" t="str">
        <f>'Base Capex Actual'!B56</f>
        <v>Pole Fire Mitigation</v>
      </c>
      <c r="C56" s="132" t="str">
        <f>'Base Capex Actual'!C56</f>
        <v>Environmental, Safety &amp; Legal</v>
      </c>
      <c r="D56" s="179">
        <v>0.31156023855900933</v>
      </c>
      <c r="E56" s="179">
        <v>6.1089428667776254E-3</v>
      </c>
      <c r="F56" s="180">
        <v>0.34812978597734656</v>
      </c>
      <c r="G56" s="179">
        <v>0.99792798204096866</v>
      </c>
      <c r="H56" s="179">
        <v>1.0889734250495567E-2</v>
      </c>
      <c r="I56" s="180">
        <v>0.77130483750137424</v>
      </c>
      <c r="J56" s="179">
        <v>0.33021062129352985</v>
      </c>
      <c r="K56" s="179">
        <v>3.7726632463475477E-3</v>
      </c>
      <c r="L56" s="180">
        <v>0.2927924446623893</v>
      </c>
      <c r="M56" s="179">
        <v>0</v>
      </c>
      <c r="N56" s="179">
        <v>0</v>
      </c>
      <c r="O56" s="180">
        <v>0</v>
      </c>
      <c r="P56" s="179">
        <v>77.88702144724715</v>
      </c>
      <c r="Q56" s="179">
        <v>0.88986084708738589</v>
      </c>
      <c r="R56" s="180">
        <v>69.061168679792161</v>
      </c>
    </row>
    <row r="57" spans="1:18">
      <c r="A57" s="174">
        <f>'Base Capex Actual'!A57</f>
        <v>177</v>
      </c>
      <c r="B57" s="132" t="str">
        <f>'Base Capex Actual'!B57</f>
        <v>CBD Security Supply</v>
      </c>
      <c r="C57" s="132" t="str">
        <f>'Base Capex Actual'!C57</f>
        <v>Reinforcements</v>
      </c>
      <c r="D57" s="179">
        <v>0</v>
      </c>
      <c r="E57" s="179">
        <v>0</v>
      </c>
      <c r="F57" s="180">
        <v>0</v>
      </c>
      <c r="G57" s="179">
        <v>0</v>
      </c>
      <c r="H57" s="179">
        <v>0</v>
      </c>
      <c r="I57" s="180">
        <v>0</v>
      </c>
      <c r="J57" s="179">
        <v>0</v>
      </c>
      <c r="K57" s="179">
        <v>0</v>
      </c>
      <c r="L57" s="179">
        <v>0</v>
      </c>
      <c r="M57" s="181">
        <v>0</v>
      </c>
      <c r="N57" s="179">
        <v>0</v>
      </c>
      <c r="O57" s="180">
        <v>0</v>
      </c>
      <c r="P57" s="179">
        <v>0</v>
      </c>
      <c r="Q57" s="179">
        <v>0</v>
      </c>
      <c r="R57" s="180">
        <v>0</v>
      </c>
    </row>
    <row r="58" spans="1:18">
      <c r="A58" s="174">
        <f>'Base Capex Actual'!A58</f>
        <v>200</v>
      </c>
      <c r="B58" s="132" t="str">
        <f>'Base Capex Actual'!B58</f>
        <v>Computers</v>
      </c>
      <c r="C58" s="132" t="str">
        <f>'Base Capex Actual'!C58</f>
        <v>Non Network General - IT</v>
      </c>
      <c r="D58" s="179">
        <v>64.657143162455739</v>
      </c>
      <c r="E58" s="179">
        <v>1.2677702242601583</v>
      </c>
      <c r="F58" s="180">
        <v>72.246309462204252</v>
      </c>
      <c r="G58" s="179">
        <v>29.532272194042104</v>
      </c>
      <c r="H58" s="179">
        <v>0.32226633764561113</v>
      </c>
      <c r="I58" s="180">
        <v>22.825679623779571</v>
      </c>
      <c r="J58" s="179">
        <v>3.4827207267806535</v>
      </c>
      <c r="K58" s="179">
        <v>3.9790157057178942E-2</v>
      </c>
      <c r="L58" s="180">
        <v>3.088072429881167</v>
      </c>
      <c r="M58" s="179">
        <v>1.3458105280027033</v>
      </c>
      <c r="N58" s="179">
        <v>1.5375913396286849E-2</v>
      </c>
      <c r="O58" s="180">
        <v>1.1933085404785355</v>
      </c>
      <c r="P58" s="179">
        <v>1.7831054070242991E-2</v>
      </c>
      <c r="Q58" s="179">
        <v>2.0372016524157653E-4</v>
      </c>
      <c r="R58" s="180">
        <v>1.5810508734341516E-2</v>
      </c>
    </row>
    <row r="59" spans="1:18">
      <c r="A59" s="174">
        <f>'Base Capex Actual'!A59</f>
        <v>210</v>
      </c>
      <c r="B59" s="132" t="str">
        <f>'Base Capex Actual'!B59</f>
        <v>General Equipment</v>
      </c>
      <c r="C59" s="132" t="str">
        <f>'Base Capex Actual'!C59</f>
        <v>Non Network General - Other</v>
      </c>
      <c r="D59" s="179">
        <v>6.1729169491170962E-3</v>
      </c>
      <c r="E59" s="179">
        <v>1.2103597409583228E-4</v>
      </c>
      <c r="F59" s="180">
        <v>6.8974663336093655E-3</v>
      </c>
      <c r="G59" s="179">
        <v>0</v>
      </c>
      <c r="H59" s="179">
        <v>0</v>
      </c>
      <c r="I59" s="180">
        <v>0</v>
      </c>
      <c r="J59" s="179">
        <v>0</v>
      </c>
      <c r="K59" s="179">
        <v>0</v>
      </c>
      <c r="L59" s="180">
        <v>0</v>
      </c>
      <c r="M59" s="179">
        <v>0</v>
      </c>
      <c r="N59" s="179">
        <v>0</v>
      </c>
      <c r="O59" s="180">
        <v>0</v>
      </c>
      <c r="P59" s="179">
        <v>0</v>
      </c>
      <c r="Q59" s="179">
        <v>0</v>
      </c>
      <c r="R59" s="180">
        <v>0</v>
      </c>
    </row>
    <row r="60" spans="1:18">
      <c r="A60" s="174">
        <f>'Base Capex Actual'!A60</f>
        <v>220</v>
      </c>
      <c r="B60" s="132" t="str">
        <f>'Base Capex Actual'!B60</f>
        <v>Office Furniture</v>
      </c>
      <c r="C60" s="132" t="str">
        <f>'Base Capex Actual'!C60</f>
        <v>Non Network General - Other</v>
      </c>
      <c r="D60" s="179">
        <v>0</v>
      </c>
      <c r="E60" s="179">
        <v>0</v>
      </c>
      <c r="F60" s="180">
        <v>0</v>
      </c>
      <c r="G60" s="179">
        <v>0</v>
      </c>
      <c r="H60" s="179">
        <v>0</v>
      </c>
      <c r="I60" s="180">
        <v>0</v>
      </c>
      <c r="J60" s="179">
        <v>0</v>
      </c>
      <c r="K60" s="179">
        <v>0</v>
      </c>
      <c r="L60" s="180">
        <v>0</v>
      </c>
      <c r="M60" s="179">
        <v>0</v>
      </c>
      <c r="N60" s="179">
        <v>0</v>
      </c>
      <c r="O60" s="180">
        <v>0</v>
      </c>
      <c r="P60" s="179">
        <v>0</v>
      </c>
      <c r="Q60" s="179">
        <v>0</v>
      </c>
      <c r="R60" s="180">
        <v>0</v>
      </c>
    </row>
    <row r="61" spans="1:18">
      <c r="A61" s="174">
        <f>'Base Capex Actual'!A61</f>
        <v>230</v>
      </c>
      <c r="B61" s="132" t="str">
        <f>'Base Capex Actual'!B61</f>
        <v>Property</v>
      </c>
      <c r="C61" s="132" t="str">
        <f>'Base Capex Actual'!C61</f>
        <v>Non Network General - Other</v>
      </c>
      <c r="D61" s="179">
        <v>0.56728999220278975</v>
      </c>
      <c r="E61" s="179">
        <v>1.1123184933000348E-2</v>
      </c>
      <c r="F61" s="180">
        <v>0.63387595440951361</v>
      </c>
      <c r="G61" s="179">
        <v>0</v>
      </c>
      <c r="H61" s="179">
        <v>0</v>
      </c>
      <c r="I61" s="180">
        <v>0</v>
      </c>
      <c r="J61" s="179">
        <v>1.866770989254787</v>
      </c>
      <c r="K61" s="179">
        <v>2.1327897548907168E-2</v>
      </c>
      <c r="L61" s="180">
        <v>1.6552357989807809</v>
      </c>
      <c r="M61" s="179">
        <v>0</v>
      </c>
      <c r="N61" s="179">
        <v>0</v>
      </c>
      <c r="O61" s="180">
        <v>0</v>
      </c>
      <c r="P61" s="179">
        <v>0</v>
      </c>
      <c r="Q61" s="179">
        <v>0</v>
      </c>
      <c r="R61" s="180">
        <v>0</v>
      </c>
    </row>
    <row r="62" spans="1:18">
      <c r="A62" s="174">
        <f>'Base Capex Actual'!A62</f>
        <v>240</v>
      </c>
      <c r="B62" s="132" t="str">
        <f>'Base Capex Actual'!B62</f>
        <v>Motor Vehicles</v>
      </c>
      <c r="C62" s="132" t="str">
        <f>'Base Capex Actual'!C62</f>
        <v>Non Network General - Other</v>
      </c>
      <c r="D62" s="179">
        <v>0</v>
      </c>
      <c r="E62" s="179">
        <v>0</v>
      </c>
      <c r="F62" s="180">
        <v>0</v>
      </c>
      <c r="G62" s="179">
        <v>0</v>
      </c>
      <c r="H62" s="179">
        <v>0</v>
      </c>
      <c r="I62" s="180">
        <v>0</v>
      </c>
      <c r="J62" s="179">
        <v>0.52949762409624801</v>
      </c>
      <c r="K62" s="179">
        <v>6.0495214164554365E-3</v>
      </c>
      <c r="L62" s="180">
        <v>0.46949702342934607</v>
      </c>
      <c r="M62" s="179">
        <v>0</v>
      </c>
      <c r="N62" s="179">
        <v>0</v>
      </c>
      <c r="O62" s="180">
        <v>0</v>
      </c>
      <c r="P62" s="179">
        <v>0</v>
      </c>
      <c r="Q62" s="179">
        <v>0</v>
      </c>
      <c r="R62" s="180">
        <v>0</v>
      </c>
    </row>
    <row r="63" spans="1:18">
      <c r="A63" s="174">
        <f>'Base Capex Actual'!A63</f>
        <v>260</v>
      </c>
      <c r="B63" s="132" t="str">
        <f>'Base Capex Actual'!B63</f>
        <v>Intellectual Property</v>
      </c>
      <c r="C63" s="132" t="str">
        <f>'Base Capex Actual'!C63</f>
        <v>Non Network General - Other</v>
      </c>
      <c r="D63" s="179">
        <v>0</v>
      </c>
      <c r="E63" s="179">
        <v>0</v>
      </c>
      <c r="F63" s="180">
        <v>0</v>
      </c>
      <c r="G63" s="179">
        <v>0</v>
      </c>
      <c r="H63" s="179">
        <v>0</v>
      </c>
      <c r="I63" s="180">
        <v>0</v>
      </c>
      <c r="J63" s="179">
        <v>0</v>
      </c>
      <c r="K63" s="179">
        <v>0</v>
      </c>
      <c r="L63" s="180">
        <v>0</v>
      </c>
      <c r="M63" s="179">
        <v>0</v>
      </c>
      <c r="N63" s="179">
        <v>0</v>
      </c>
      <c r="O63" s="180">
        <v>0</v>
      </c>
      <c r="P63" s="179">
        <v>0</v>
      </c>
      <c r="Q63" s="179">
        <v>0</v>
      </c>
      <c r="R63" s="180">
        <v>0</v>
      </c>
    </row>
    <row r="64" spans="1:18">
      <c r="A64" s="174">
        <f>'Base Capex Actual'!A64</f>
        <v>270</v>
      </c>
      <c r="B64" s="132" t="str">
        <f>'Base Capex Actual'!B64</f>
        <v>Communications</v>
      </c>
      <c r="C64" s="132" t="str">
        <f>'Base Capex Actual'!C64</f>
        <v>Non Network General - Other</v>
      </c>
      <c r="D64" s="179">
        <v>0.18254197263817698</v>
      </c>
      <c r="E64" s="179">
        <v>3.5792066625481831E-3</v>
      </c>
      <c r="F64" s="180">
        <v>0.20396793300816266</v>
      </c>
      <c r="G64" s="179">
        <v>0</v>
      </c>
      <c r="H64" s="179">
        <v>0</v>
      </c>
      <c r="I64" s="180">
        <v>0</v>
      </c>
      <c r="J64" s="179">
        <v>0</v>
      </c>
      <c r="K64" s="179">
        <v>0</v>
      </c>
      <c r="L64" s="180">
        <v>0</v>
      </c>
      <c r="M64" s="179">
        <v>0</v>
      </c>
      <c r="N64" s="179">
        <v>0</v>
      </c>
      <c r="O64" s="180">
        <v>0</v>
      </c>
      <c r="P64" s="179">
        <v>0</v>
      </c>
      <c r="Q64" s="179">
        <v>0</v>
      </c>
      <c r="R64" s="180">
        <v>0</v>
      </c>
    </row>
    <row r="65" spans="1:18">
      <c r="A65" s="128"/>
      <c r="B65" s="146" t="s">
        <v>126</v>
      </c>
      <c r="C65" s="147"/>
      <c r="D65" s="187">
        <f t="shared" ref="D65:R65" si="0">SUM(D7:D64)</f>
        <v>13494.453698301055</v>
      </c>
      <c r="E65" s="187">
        <f t="shared" si="0"/>
        <v>264.59360489186315</v>
      </c>
      <c r="F65" s="187">
        <f t="shared" si="0"/>
        <v>15078.372322471416</v>
      </c>
      <c r="G65" s="187">
        <f t="shared" si="0"/>
        <v>13183.673441446957</v>
      </c>
      <c r="H65" s="187">
        <f t="shared" si="0"/>
        <v>143.86479065257811</v>
      </c>
      <c r="I65" s="187">
        <f t="shared" si="0"/>
        <v>10189.744434893471</v>
      </c>
      <c r="J65" s="187">
        <f t="shared" si="0"/>
        <v>14859.105390280944</v>
      </c>
      <c r="K65" s="187">
        <f t="shared" si="0"/>
        <v>169.76558948928056</v>
      </c>
      <c r="L65" s="187">
        <f t="shared" si="0"/>
        <v>13175.329659820629</v>
      </c>
      <c r="M65" s="187">
        <f t="shared" si="0"/>
        <v>15477.89979420055</v>
      </c>
      <c r="N65" s="187">
        <f t="shared" si="0"/>
        <v>176.83532848061927</v>
      </c>
      <c r="O65" s="187">
        <f t="shared" si="0"/>
        <v>13724.004701093692</v>
      </c>
      <c r="P65" s="187">
        <f t="shared" si="0"/>
        <v>18275.275074731242</v>
      </c>
      <c r="Q65" s="187">
        <f t="shared" si="0"/>
        <v>208.79539949759004</v>
      </c>
      <c r="R65" s="187">
        <f t="shared" si="0"/>
        <v>16204.392351303919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68"/>
  <sheetViews>
    <sheetView zoomScale="85" zoomScaleNormal="85" workbookViewId="0">
      <pane xSplit="3" ySplit="6" topLeftCell="D7" activePane="bottomRight" state="frozen"/>
      <selection activeCell="P16" sqref="P16"/>
      <selection pane="topRight" activeCell="P16" sqref="P16"/>
      <selection pane="bottomLeft" activeCell="P16" sqref="P16"/>
      <selection pane="bottomRight" activeCell="D7" sqref="D7"/>
    </sheetView>
  </sheetViews>
  <sheetFormatPr defaultRowHeight="12.75"/>
  <cols>
    <col min="2" max="2" width="35.25" customWidth="1"/>
    <col min="3" max="3" width="33.25" customWidth="1"/>
    <col min="4" max="9" width="7.75" customWidth="1"/>
  </cols>
  <sheetData>
    <row r="1" spans="1:10" ht="18">
      <c r="A1" s="1" t="s">
        <v>14</v>
      </c>
      <c r="B1" s="110"/>
      <c r="C1" s="110"/>
      <c r="D1" s="111"/>
      <c r="E1" s="111"/>
      <c r="F1" s="111"/>
      <c r="G1" s="111"/>
      <c r="H1" s="111"/>
      <c r="I1" s="111"/>
    </row>
    <row r="2" spans="1:10" ht="15.75">
      <c r="A2" s="112" t="s">
        <v>177</v>
      </c>
      <c r="B2" s="113"/>
      <c r="C2" s="113"/>
      <c r="D2" s="114"/>
      <c r="E2" s="114"/>
      <c r="F2" s="114"/>
      <c r="G2" s="114"/>
      <c r="H2" s="114"/>
      <c r="I2" s="114"/>
    </row>
    <row r="3" spans="1:10">
      <c r="A3" s="115" t="s">
        <v>46</v>
      </c>
      <c r="D3" s="116"/>
      <c r="E3" s="116"/>
      <c r="F3" s="116"/>
      <c r="G3" s="116"/>
      <c r="H3" s="116"/>
      <c r="I3" s="116"/>
    </row>
    <row r="4" spans="1:10">
      <c r="D4" s="116"/>
      <c r="E4" s="116"/>
      <c r="F4" s="116"/>
      <c r="G4" s="116"/>
      <c r="H4" s="116"/>
      <c r="I4" s="116"/>
    </row>
    <row r="5" spans="1:10">
      <c r="A5" s="123" t="s">
        <v>47</v>
      </c>
      <c r="B5" s="124" t="s">
        <v>48</v>
      </c>
      <c r="C5" s="125" t="s">
        <v>112</v>
      </c>
      <c r="D5" s="126">
        <v>2015</v>
      </c>
      <c r="E5" s="126">
        <v>2016</v>
      </c>
      <c r="F5" s="126">
        <v>2017</v>
      </c>
      <c r="G5" s="126">
        <v>2018</v>
      </c>
      <c r="H5" s="126">
        <v>2019</v>
      </c>
      <c r="I5" s="126">
        <v>2020</v>
      </c>
    </row>
    <row r="6" spans="1:10">
      <c r="A6" s="123"/>
      <c r="B6" s="124"/>
      <c r="C6" s="125"/>
      <c r="D6" s="126"/>
      <c r="E6" s="126"/>
      <c r="F6" s="126"/>
      <c r="G6" s="126"/>
      <c r="H6" s="126"/>
      <c r="I6" s="126"/>
      <c r="J6" s="195" t="s">
        <v>165</v>
      </c>
    </row>
    <row r="7" spans="1:10">
      <c r="A7" s="174">
        <f>'Base Capex Actual'!A7</f>
        <v>102</v>
      </c>
      <c r="B7" s="132" t="str">
        <f>'Base Capex Actual'!B7</f>
        <v>Rural Projects &lt; 50KVA</v>
      </c>
      <c r="C7" s="132" t="str">
        <f>'Base Capex Actual'!C7</f>
        <v>New Customer Connections</v>
      </c>
      <c r="D7" s="188">
        <f>[8]Export!C7/1000</f>
        <v>16918.415654236112</v>
      </c>
      <c r="E7" s="188">
        <f>[8]Export!D7/1000</f>
        <v>16597.603080862056</v>
      </c>
      <c r="F7" s="188">
        <f>[8]Export!E7/1000</f>
        <v>16829.415182384786</v>
      </c>
      <c r="G7" s="188">
        <f>[8]Export!F7/1000</f>
        <v>16467.959060163219</v>
      </c>
      <c r="H7" s="188">
        <f>[8]Export!G7/1000</f>
        <v>16084.811735245339</v>
      </c>
      <c r="I7" s="188">
        <f>[8]Export!H7/1000</f>
        <v>15679.236495449624</v>
      </c>
      <c r="J7" t="s">
        <v>164</v>
      </c>
    </row>
    <row r="8" spans="1:10">
      <c r="A8" s="174">
        <f>'Base Capex Actual'!A8</f>
        <v>103</v>
      </c>
      <c r="B8" s="132" t="str">
        <f>'Base Capex Actual'!B8</f>
        <v>Urban Projects &lt; 50KVA</v>
      </c>
      <c r="C8" s="132" t="str">
        <f>'Base Capex Actual'!C8</f>
        <v>New Customer Connections</v>
      </c>
      <c r="D8" s="188">
        <f>[8]Export!C8/1000</f>
        <v>0</v>
      </c>
      <c r="E8" s="188">
        <f>[8]Export!D8/1000</f>
        <v>0</v>
      </c>
      <c r="F8" s="188">
        <f>[8]Export!E8/1000</f>
        <v>0</v>
      </c>
      <c r="G8" s="188">
        <f>[8]Export!F8/1000</f>
        <v>0</v>
      </c>
      <c r="H8" s="188">
        <f>[8]Export!G8/1000</f>
        <v>0</v>
      </c>
      <c r="I8" s="188">
        <f>[8]Export!H8/1000</f>
        <v>0</v>
      </c>
      <c r="J8" t="s">
        <v>164</v>
      </c>
    </row>
    <row r="9" spans="1:10">
      <c r="A9" s="174">
        <f>'Base Capex Actual'!A9</f>
        <v>104</v>
      </c>
      <c r="B9" s="132" t="str">
        <f>'Base Capex Actual'!B9</f>
        <v>Medium Density SubDivision</v>
      </c>
      <c r="C9" s="132" t="str">
        <f>'Base Capex Actual'!C9</f>
        <v>New Customer Connections</v>
      </c>
      <c r="D9" s="188">
        <f>[8]Export!C9/1000</f>
        <v>25528.461494669027</v>
      </c>
      <c r="E9" s="188">
        <f>[8]Export!D9/1000</f>
        <v>25635.201149639524</v>
      </c>
      <c r="F9" s="188">
        <f>[8]Export!E9/1000</f>
        <v>25946.490612651654</v>
      </c>
      <c r="G9" s="188">
        <f>[8]Export!F9/1000</f>
        <v>26065.636390663403</v>
      </c>
      <c r="H9" s="188">
        <f>[8]Export!G9/1000</f>
        <v>26187.221633041419</v>
      </c>
      <c r="I9" s="188">
        <f>[8]Export!H9/1000</f>
        <v>26311.29628688837</v>
      </c>
      <c r="J9" t="s">
        <v>164</v>
      </c>
    </row>
    <row r="10" spans="1:10">
      <c r="A10" s="174">
        <f>'Base Capex Actual'!A10</f>
        <v>105</v>
      </c>
      <c r="B10" s="132" t="str">
        <f>'Base Capex Actual'!B10</f>
        <v>Business Supply &gt; 50KVA &lt; 200KVA</v>
      </c>
      <c r="C10" s="132" t="str">
        <f>'Base Capex Actual'!C10</f>
        <v>New Customer Connections</v>
      </c>
      <c r="D10" s="188">
        <f>[8]Export!C10/1000</f>
        <v>8388.365576737413</v>
      </c>
      <c r="E10" s="188">
        <f>[8]Export!D10/1000</f>
        <v>8585.7102702712764</v>
      </c>
      <c r="F10" s="188">
        <f>[8]Export!E10/1000</f>
        <v>7990.6255932531349</v>
      </c>
      <c r="G10" s="188">
        <f>[8]Export!F10/1000</f>
        <v>7218.840430629295</v>
      </c>
      <c r="H10" s="188">
        <f>[8]Export!G10/1000</f>
        <v>7035.3156518348642</v>
      </c>
      <c r="I10" s="188">
        <f>[8]Export!H10/1000</f>
        <v>7185.6706776465662</v>
      </c>
      <c r="J10" t="s">
        <v>164</v>
      </c>
    </row>
    <row r="11" spans="1:10">
      <c r="A11" s="174">
        <f>'Base Capex Actual'!A11</f>
        <v>106</v>
      </c>
      <c r="B11" s="132" t="str">
        <f>'Base Capex Actual'!B11</f>
        <v>Business Supply &gt; 200KVA</v>
      </c>
      <c r="C11" s="132" t="str">
        <f>'Base Capex Actual'!C11</f>
        <v>New Customer Connections</v>
      </c>
      <c r="D11" s="188">
        <f>[8]Export!C11/1000</f>
        <v>7923.9136789882023</v>
      </c>
      <c r="E11" s="188">
        <f>[8]Export!D11/1000</f>
        <v>8164.3776487402538</v>
      </c>
      <c r="F11" s="188">
        <f>[8]Export!E11/1000</f>
        <v>7493.774549973481</v>
      </c>
      <c r="G11" s="188">
        <f>[8]Export!F11/1000</f>
        <v>6684.139631805343</v>
      </c>
      <c r="H11" s="188">
        <f>[8]Export!G11/1000</f>
        <v>6515.7350197246615</v>
      </c>
      <c r="I11" s="188">
        <f>[8]Export!H11/1000</f>
        <v>6712.1222156520789</v>
      </c>
      <c r="J11" t="s">
        <v>164</v>
      </c>
    </row>
    <row r="12" spans="1:10">
      <c r="A12" s="174">
        <f>'Base Capex Actual'!A12</f>
        <v>107</v>
      </c>
      <c r="B12" s="132" t="str">
        <f>'Base Capex Actual'!B12</f>
        <v>HV Connections</v>
      </c>
      <c r="C12" s="132" t="str">
        <f>'Base Capex Actual'!C12</f>
        <v>New Customer Connections</v>
      </c>
      <c r="D12" s="188">
        <f>[8]Export!C12/1000</f>
        <v>4958.4653599337307</v>
      </c>
      <c r="E12" s="188">
        <f>[8]Export!D12/1000</f>
        <v>14479.034026600397</v>
      </c>
      <c r="F12" s="188">
        <f>[8]Export!E12/1000</f>
        <v>3309.8646808436902</v>
      </c>
      <c r="G12" s="188">
        <f>[8]Export!F12/1000</f>
        <v>3309.8646808436902</v>
      </c>
      <c r="H12" s="188">
        <f>[8]Export!G12/1000</f>
        <v>3309.8646808436902</v>
      </c>
      <c r="I12" s="188">
        <f>[8]Export!H12/1000</f>
        <v>3309.8646808436902</v>
      </c>
      <c r="J12" t="s">
        <v>164</v>
      </c>
    </row>
    <row r="13" spans="1:10">
      <c r="A13" s="174">
        <f>'Base Capex Actual'!A13</f>
        <v>108</v>
      </c>
      <c r="B13" s="132" t="str">
        <f>'Base Capex Actual'!B13</f>
        <v>Business SubDivisions</v>
      </c>
      <c r="C13" s="132" t="str">
        <f>'Base Capex Actual'!C13</f>
        <v>New Customer Connections</v>
      </c>
      <c r="D13" s="188">
        <f>[8]Export!C13/1000</f>
        <v>9111.9189029446279</v>
      </c>
      <c r="E13" s="188">
        <f>[8]Export!D13/1000</f>
        <v>9352.3828726966785</v>
      </c>
      <c r="F13" s="188">
        <f>[8]Export!E13/1000</f>
        <v>8681.7797739299058</v>
      </c>
      <c r="G13" s="188">
        <f>[8]Export!F13/1000</f>
        <v>7872.1448557617678</v>
      </c>
      <c r="H13" s="188">
        <f>[8]Export!G13/1000</f>
        <v>7703.7402436810862</v>
      </c>
      <c r="I13" s="188">
        <f>[8]Export!H13/1000</f>
        <v>7900.1274396085037</v>
      </c>
      <c r="J13" t="s">
        <v>164</v>
      </c>
    </row>
    <row r="14" spans="1:10">
      <c r="A14" s="174">
        <f>'Base Capex Actual'!A14</f>
        <v>109</v>
      </c>
      <c r="B14" s="132" t="str">
        <f>'Base Capex Actual'!B14</f>
        <v>U/G Service Pits Ex O/H Supply</v>
      </c>
      <c r="C14" s="132" t="str">
        <f>'Base Capex Actual'!C14</f>
        <v>New Customer Connections</v>
      </c>
      <c r="D14" s="188">
        <f>[8]Export!C14/1000</f>
        <v>14218.691276192576</v>
      </c>
      <c r="E14" s="188">
        <f>[8]Export!D14/1000</f>
        <v>13787.511969415053</v>
      </c>
      <c r="F14" s="188">
        <f>[8]Export!E14/1000</f>
        <v>13813.478002218219</v>
      </c>
      <c r="G14" s="188">
        <f>[8]Export!F14/1000</f>
        <v>13328.493907180216</v>
      </c>
      <c r="H14" s="188">
        <f>[8]Export!G14/1000</f>
        <v>12817.869181919723</v>
      </c>
      <c r="I14" s="188">
        <f>[8]Export!H14/1000</f>
        <v>12280.757172372825</v>
      </c>
      <c r="J14" t="s">
        <v>164</v>
      </c>
    </row>
    <row r="15" spans="1:10">
      <c r="A15" s="174">
        <f>'Base Capex Actual'!A15</f>
        <v>110</v>
      </c>
      <c r="B15" s="132" t="str">
        <f>'Base Capex Actual'!B15</f>
        <v>Low Density SubDivisions</v>
      </c>
      <c r="C15" s="132" t="str">
        <f>'Base Capex Actual'!C15</f>
        <v>New Customer Connections</v>
      </c>
      <c r="D15" s="188">
        <f>[8]Export!C15/1000</f>
        <v>6336.8858802835102</v>
      </c>
      <c r="E15" s="188">
        <f>[8]Export!D15/1000</f>
        <v>6443.6255352540038</v>
      </c>
      <c r="F15" s="188">
        <f>[8]Export!E15/1000</f>
        <v>6754.9149982661347</v>
      </c>
      <c r="G15" s="188">
        <f>[8]Export!F15/1000</f>
        <v>6874.0607762778845</v>
      </c>
      <c r="H15" s="188">
        <f>[8]Export!G15/1000</f>
        <v>6995.6460186559016</v>
      </c>
      <c r="I15" s="188">
        <f>[8]Export!H15/1000</f>
        <v>7119.7206725028509</v>
      </c>
      <c r="J15" t="s">
        <v>164</v>
      </c>
    </row>
    <row r="16" spans="1:10">
      <c r="A16" s="174">
        <f>'Base Capex Actual'!A16</f>
        <v>111</v>
      </c>
      <c r="B16" s="132" t="str">
        <f>'Base Capex Actual'!B16</f>
        <v>High Density Residential/Business</v>
      </c>
      <c r="C16" s="132" t="str">
        <f>'Base Capex Actual'!C16</f>
        <v>New Customer Connections</v>
      </c>
      <c r="D16" s="188">
        <f>[8]Export!C16/1000</f>
        <v>7693.9325677392171</v>
      </c>
      <c r="E16" s="188">
        <f>[8]Export!D16/1000</f>
        <v>7934.3965374912686</v>
      </c>
      <c r="F16" s="188">
        <f>[8]Export!E16/1000</f>
        <v>7263.7934387244968</v>
      </c>
      <c r="G16" s="188">
        <f>[8]Export!F16/1000</f>
        <v>6454.1585205563579</v>
      </c>
      <c r="H16" s="188">
        <f>[8]Export!G16/1000</f>
        <v>6285.7539084756763</v>
      </c>
      <c r="I16" s="188">
        <f>[8]Export!H16/1000</f>
        <v>6482.1411044030947</v>
      </c>
      <c r="J16" t="s">
        <v>164</v>
      </c>
    </row>
    <row r="17" spans="1:10">
      <c r="A17" s="174">
        <f>'Base Capex Actual'!A17</f>
        <v>114</v>
      </c>
      <c r="B17" s="132" t="str">
        <f>'Base Capex Actual'!B17</f>
        <v>New Connections - Other Materials</v>
      </c>
      <c r="C17" s="132" t="str">
        <f>'Base Capex Actual'!C17</f>
        <v>New Customer Connections</v>
      </c>
      <c r="D17" s="188">
        <f>[8]Export!C17/1000</f>
        <v>1812.31849004521</v>
      </c>
      <c r="E17" s="188">
        <f>[8]Export!D17/1000</f>
        <v>1851.7519339439632</v>
      </c>
      <c r="F17" s="188">
        <f>[8]Export!E17/1000</f>
        <v>1913.004936797139</v>
      </c>
      <c r="G17" s="188">
        <f>[8]Export!F17/1000</f>
        <v>1914.7851200223809</v>
      </c>
      <c r="H17" s="188">
        <f>[8]Export!G17/1000</f>
        <v>1942.3738016128407</v>
      </c>
      <c r="I17" s="188">
        <f>[8]Export!H17/1000</f>
        <v>1984.9545176601184</v>
      </c>
      <c r="J17" t="s">
        <v>164</v>
      </c>
    </row>
    <row r="18" spans="1:10">
      <c r="A18" s="174">
        <f>'Base Capex Actual'!A18</f>
        <v>115</v>
      </c>
      <c r="B18" s="132" t="str">
        <f>'Base Capex Actual'!B18</f>
        <v>New Connections - Other Labour</v>
      </c>
      <c r="C18" s="132" t="str">
        <f>'Base Capex Actual'!C18</f>
        <v>New Customer Connections</v>
      </c>
      <c r="D18" s="188">
        <f>[8]Export!C18/1000</f>
        <v>3951.7309281119301</v>
      </c>
      <c r="E18" s="188">
        <f>[8]Export!D18/1000</f>
        <v>4037.7149097976121</v>
      </c>
      <c r="F18" s="188">
        <f>[8]Export!E18/1000</f>
        <v>4171.2760841409709</v>
      </c>
      <c r="G18" s="188">
        <f>[8]Export!F18/1000</f>
        <v>4175.1577446479605</v>
      </c>
      <c r="H18" s="188">
        <f>[8]Export!G18/1000</f>
        <v>4235.3144151811475</v>
      </c>
      <c r="I18" s="188">
        <f>[8]Export!H18/1000</f>
        <v>4328.160972488512</v>
      </c>
      <c r="J18" t="s">
        <v>164</v>
      </c>
    </row>
    <row r="19" spans="1:10">
      <c r="A19" s="174">
        <f>'Base Capex Actual'!A19</f>
        <v>116</v>
      </c>
      <c r="B19" s="132" t="str">
        <f>'Base Capex Actual'!B19</f>
        <v>Recoverable Works</v>
      </c>
      <c r="C19" s="132" t="str">
        <f>'Base Capex Actual'!C19</f>
        <v>New Customer Connections</v>
      </c>
      <c r="D19" s="188">
        <f>[8]Export!C19/1000</f>
        <v>36190.258617101805</v>
      </c>
      <c r="E19" s="188">
        <f>[8]Export!D19/1000</f>
        <v>27190.258617101808</v>
      </c>
      <c r="F19" s="188">
        <f>[8]Export!E19/1000</f>
        <v>27190.258617101808</v>
      </c>
      <c r="G19" s="188">
        <f>[8]Export!F19/1000</f>
        <v>27190.258617101808</v>
      </c>
      <c r="H19" s="188">
        <f>[8]Export!G19/1000</f>
        <v>27190.258617101808</v>
      </c>
      <c r="I19" s="188">
        <f>[8]Export!H19/1000</f>
        <v>27190.258617101808</v>
      </c>
      <c r="J19" t="s">
        <v>164</v>
      </c>
    </row>
    <row r="20" spans="1:10">
      <c r="A20" s="174">
        <f>'Base Capex Actual'!A20</f>
        <v>118</v>
      </c>
      <c r="B20" s="132" t="str">
        <f>'Base Capex Actual'!B20</f>
        <v>CO Generation Projects</v>
      </c>
      <c r="C20" s="132" t="str">
        <f>'Base Capex Actual'!C20</f>
        <v>New Customer Connections</v>
      </c>
      <c r="D20" s="188">
        <f>[8]Export!C20/1000</f>
        <v>4111.5330720734901</v>
      </c>
      <c r="E20" s="188">
        <f>[8]Export!D20/1000</f>
        <v>12419.213629860491</v>
      </c>
      <c r="F20" s="188">
        <f>[8]Export!E20/1000</f>
        <v>27984.213629860489</v>
      </c>
      <c r="G20" s="188">
        <f>[8]Export!F20/1000</f>
        <v>8122.2136298604901</v>
      </c>
      <c r="H20" s="188">
        <f>[8]Export!G20/1000</f>
        <v>4111.5330720734901</v>
      </c>
      <c r="I20" s="188">
        <f>[8]Export!H20/1000</f>
        <v>4111.5330720734901</v>
      </c>
      <c r="J20" t="s">
        <v>164</v>
      </c>
    </row>
    <row r="21" spans="1:10">
      <c r="A21" s="174">
        <f>'Base Capex Actual'!A21</f>
        <v>121</v>
      </c>
      <c r="B21" s="132" t="str">
        <f>'Base Capex Actual'!B21</f>
        <v>Docklands</v>
      </c>
      <c r="C21" s="132" t="str">
        <f>'Base Capex Actual'!C21</f>
        <v>New Customer Connections</v>
      </c>
      <c r="D21" s="226"/>
      <c r="E21" s="226"/>
      <c r="F21" s="226"/>
      <c r="G21" s="226"/>
      <c r="H21" s="226"/>
      <c r="I21" s="226"/>
    </row>
    <row r="22" spans="1:10">
      <c r="A22" s="174">
        <f>'Base Capex Actual'!A22</f>
        <v>122</v>
      </c>
      <c r="B22" s="132" t="str">
        <f>'Base Capex Actual'!B22</f>
        <v>Major Generation Projects</v>
      </c>
      <c r="C22" s="132" t="str">
        <f>'Base Capex Actual'!C22</f>
        <v>New Customer Connections</v>
      </c>
      <c r="D22" s="226"/>
      <c r="E22" s="226"/>
      <c r="F22" s="226"/>
      <c r="G22" s="226"/>
      <c r="H22" s="226"/>
      <c r="I22" s="226"/>
    </row>
    <row r="23" spans="1:10">
      <c r="A23" s="174">
        <f>'Base Capex Actual'!A23</f>
        <v>139</v>
      </c>
      <c r="B23" s="132" t="str">
        <f>'Base Capex Actual'!B23</f>
        <v>Maintenance Related Fault Capital</v>
      </c>
      <c r="C23" s="132" t="str">
        <f>'Base Capex Actual'!C23</f>
        <v>Reliability &amp; Quality Maintained</v>
      </c>
      <c r="D23" s="188">
        <f>'[9]FC Expenditure Forecast Export'!C18</f>
        <v>3594.1645246161443</v>
      </c>
      <c r="E23" s="188">
        <f>'[9]FC Expenditure Forecast Export'!D18</f>
        <v>3594.1645246161443</v>
      </c>
      <c r="F23" s="188">
        <f>'[9]FC Expenditure Forecast Export'!E18</f>
        <v>3594.1645246161443</v>
      </c>
      <c r="G23" s="188">
        <f>'[9]FC Expenditure Forecast Export'!F18</f>
        <v>3594.1645246161443</v>
      </c>
      <c r="H23" s="188">
        <f>'[9]FC Expenditure Forecast Export'!G18</f>
        <v>3594.1645246161443</v>
      </c>
      <c r="I23" s="188">
        <f>'[9]FC Expenditure Forecast Export'!H18</f>
        <v>3594.1645246161443</v>
      </c>
      <c r="J23" t="s">
        <v>161</v>
      </c>
    </row>
    <row r="24" spans="1:10">
      <c r="A24" s="174">
        <f>'Base Capex Actual'!A24</f>
        <v>141</v>
      </c>
      <c r="B24" s="132" t="str">
        <f>'Base Capex Actual'!B24</f>
        <v>Fault Related Capital</v>
      </c>
      <c r="C24" s="132" t="str">
        <f>'Base Capex Actual'!C24</f>
        <v>Reliability &amp; Quality Maintained</v>
      </c>
      <c r="D24" s="188">
        <f>'[9]FC Expenditure Forecast Export'!C19</f>
        <v>9023.5709197618544</v>
      </c>
      <c r="E24" s="188">
        <f>'[9]FC Expenditure Forecast Export'!D19</f>
        <v>9023.5709197618544</v>
      </c>
      <c r="F24" s="188">
        <f>'[9]FC Expenditure Forecast Export'!E19</f>
        <v>9023.5709197618544</v>
      </c>
      <c r="G24" s="188">
        <f>'[9]FC Expenditure Forecast Export'!F19</f>
        <v>9023.5709197618544</v>
      </c>
      <c r="H24" s="188">
        <f>'[9]FC Expenditure Forecast Export'!G19</f>
        <v>9023.5709197618544</v>
      </c>
      <c r="I24" s="188">
        <f>'[9]FC Expenditure Forecast Export'!H19</f>
        <v>9023.5709197618544</v>
      </c>
      <c r="J24" t="s">
        <v>161</v>
      </c>
    </row>
    <row r="25" spans="1:10">
      <c r="A25" s="174">
        <f>'Base Capex Actual'!A25</f>
        <v>142</v>
      </c>
      <c r="B25" s="132" t="str">
        <f>'Base Capex Actual'!B25</f>
        <v xml:space="preserve">Conductor Clearance </v>
      </c>
      <c r="C25" s="132" t="str">
        <f>'Base Capex Actual'!C25</f>
        <v>Environmental, Safety &amp; Legal</v>
      </c>
      <c r="D25" s="188">
        <f>'[10]Expenditure Forecast'!D20</f>
        <v>6420.6155488956556</v>
      </c>
      <c r="E25" s="188">
        <f>'[10]Expenditure Forecast'!E20</f>
        <v>7189.2370495263449</v>
      </c>
      <c r="F25" s="188">
        <f>'[10]Expenditure Forecast'!F20</f>
        <v>6658.64762675566</v>
      </c>
      <c r="G25" s="188">
        <f>'[10]Expenditure Forecast'!G20</f>
        <v>6709.0844815689361</v>
      </c>
      <c r="H25" s="188">
        <f>'[10]Expenditure Forecast'!H20</f>
        <v>6907.8049033001225</v>
      </c>
      <c r="I25" s="188">
        <f>'[10]Expenditure Forecast'!I20</f>
        <v>6371.7118486714035</v>
      </c>
      <c r="J25" t="s">
        <v>159</v>
      </c>
    </row>
    <row r="26" spans="1:10">
      <c r="A26" s="174">
        <f>'Base Capex Actual'!A26</f>
        <v>143</v>
      </c>
      <c r="B26" s="132" t="str">
        <f>'Base Capex Actual'!B26</f>
        <v xml:space="preserve">HV Switch Replacement </v>
      </c>
      <c r="C26" s="132" t="str">
        <f>'Base Capex Actual'!C26</f>
        <v>Reliability &amp; Quality Maintained</v>
      </c>
      <c r="D26" s="188">
        <f>'[11]Expenditure Export- FC'!C11</f>
        <v>1757.9123785518855</v>
      </c>
      <c r="E26" s="188">
        <f>'[11]Expenditure Export- FC'!D11</f>
        <v>2075.3636255379492</v>
      </c>
      <c r="F26" s="188">
        <f>'[11]Expenditure Export- FC'!E11</f>
        <v>2075.3636255379492</v>
      </c>
      <c r="G26" s="188">
        <f>'[11]Expenditure Export- FC'!F11</f>
        <v>2445.7234136883567</v>
      </c>
      <c r="H26" s="188">
        <f>'[11]Expenditure Export- FC'!G11</f>
        <v>2445.7234136883567</v>
      </c>
      <c r="I26" s="188">
        <f>'[11]Expenditure Export- FC'!H11</f>
        <v>2445.7234136883567</v>
      </c>
      <c r="J26" t="s">
        <v>162</v>
      </c>
    </row>
    <row r="27" spans="1:10">
      <c r="A27" s="174">
        <f>'Base Capex Actual'!A27</f>
        <v>144</v>
      </c>
      <c r="B27" s="132" t="str">
        <f>'Base Capex Actual'!B27</f>
        <v>Transformer Replacement</v>
      </c>
      <c r="C27" s="132" t="str">
        <f>'Base Capex Actual'!C27</f>
        <v>Reliability &amp; Quality Maintained</v>
      </c>
      <c r="D27" s="188">
        <f>'[11]Expenditure Export- FC'!C12</f>
        <v>1294.5440066671802</v>
      </c>
      <c r="E27" s="188">
        <f>'[11]Expenditure Export- FC'!D12</f>
        <v>1656.5440066671802</v>
      </c>
      <c r="F27" s="188">
        <f>'[11]Expenditure Export- FC'!E12</f>
        <v>1656.5440066671802</v>
      </c>
      <c r="G27" s="188">
        <f>'[11]Expenditure Export- FC'!F12</f>
        <v>1240.5440066671802</v>
      </c>
      <c r="H27" s="188">
        <f>'[11]Expenditure Export- FC'!G12</f>
        <v>1240.5440066671802</v>
      </c>
      <c r="I27" s="188">
        <f>'[11]Expenditure Export- FC'!H12</f>
        <v>1240.5440066671802</v>
      </c>
      <c r="J27" t="s">
        <v>162</v>
      </c>
    </row>
    <row r="28" spans="1:10">
      <c r="A28" s="174">
        <f>'Base Capex Actual'!A28</f>
        <v>145</v>
      </c>
      <c r="B28" s="132" t="str">
        <f>'Base Capex Actual'!B28</f>
        <v>HV Fuse Unit &amp; Surge Divert. Repl.</v>
      </c>
      <c r="C28" s="132" t="str">
        <f>'Base Capex Actual'!C28</f>
        <v>Reliability &amp; Quality Maintained</v>
      </c>
      <c r="D28" s="188">
        <f>'[10]Expenditure Forecast'!D21</f>
        <v>8335.1786574054095</v>
      </c>
      <c r="E28" s="188">
        <f>'[10]Expenditure Forecast'!E21</f>
        <v>9804.8710202266175</v>
      </c>
      <c r="F28" s="188">
        <f>'[10]Expenditure Forecast'!F21</f>
        <v>9518.2888431271749</v>
      </c>
      <c r="G28" s="188">
        <f>'[10]Expenditure Forecast'!G21</f>
        <v>10030.746608428144</v>
      </c>
      <c r="H28" s="188">
        <f>'[10]Expenditure Forecast'!H21</f>
        <v>10781.256797774282</v>
      </c>
      <c r="I28" s="188">
        <f>'[10]Expenditure Forecast'!I21</f>
        <v>10362.77353453455</v>
      </c>
      <c r="J28" t="s">
        <v>159</v>
      </c>
    </row>
    <row r="29" spans="1:10">
      <c r="A29" s="174">
        <f>'Base Capex Actual'!A29</f>
        <v>146</v>
      </c>
      <c r="B29" s="132" t="str">
        <f>'Base Capex Actual'!B29</f>
        <v>Recoverable Works - Asset Damage</v>
      </c>
      <c r="C29" s="132" t="str">
        <f>'Base Capex Actual'!C29</f>
        <v>Reliability &amp; Quality Maintained</v>
      </c>
      <c r="D29" s="188">
        <f>'[9]FC Expenditure Forecast Export'!C20</f>
        <v>0</v>
      </c>
      <c r="E29" s="188">
        <f>'[9]FC Expenditure Forecast Export'!D20</f>
        <v>0</v>
      </c>
      <c r="F29" s="188">
        <f>'[9]FC Expenditure Forecast Export'!E20</f>
        <v>0</v>
      </c>
      <c r="G29" s="188">
        <f>'[9]FC Expenditure Forecast Export'!F20</f>
        <v>0</v>
      </c>
      <c r="H29" s="188">
        <f>'[9]FC Expenditure Forecast Export'!G20</f>
        <v>0</v>
      </c>
      <c r="I29" s="188">
        <f>'[9]FC Expenditure Forecast Export'!H20</f>
        <v>0</v>
      </c>
      <c r="J29" t="s">
        <v>161</v>
      </c>
    </row>
    <row r="30" spans="1:10">
      <c r="A30" s="174">
        <f>'Base Capex Actual'!A30</f>
        <v>147</v>
      </c>
      <c r="B30" s="132" t="str">
        <f>'Base Capex Actual'!B30</f>
        <v>Pole Life Extension - Treatment</v>
      </c>
      <c r="C30" s="132" t="str">
        <f>'Base Capex Actual'!C30</f>
        <v>Environmental, Safety &amp; Legal</v>
      </c>
      <c r="D30" s="226"/>
      <c r="E30" s="226"/>
      <c r="F30" s="226"/>
      <c r="G30" s="226"/>
      <c r="H30" s="226"/>
      <c r="I30" s="226"/>
    </row>
    <row r="31" spans="1:10">
      <c r="A31" s="174">
        <f>'Base Capex Actual'!A31</f>
        <v>148</v>
      </c>
      <c r="B31" s="132" t="str">
        <f>'Base Capex Actual'!B31</f>
        <v>Pole Replacement</v>
      </c>
      <c r="C31" s="132" t="str">
        <f>'Base Capex Actual'!C31</f>
        <v>Environmental, Safety &amp; Legal</v>
      </c>
      <c r="D31" s="188">
        <f>'[10]Expenditure Forecast'!D22</f>
        <v>18564.463168058937</v>
      </c>
      <c r="E31" s="188">
        <f>'[10]Expenditure Forecast'!E22</f>
        <v>19709.240171217905</v>
      </c>
      <c r="F31" s="188">
        <f>'[10]Expenditure Forecast'!F22</f>
        <v>20860.386877815869</v>
      </c>
      <c r="G31" s="188">
        <f>'[10]Expenditure Forecast'!G22</f>
        <v>22017.903287852827</v>
      </c>
      <c r="H31" s="188">
        <f>'[10]Expenditure Forecast'!H22</f>
        <v>23181.789401328781</v>
      </c>
      <c r="I31" s="188">
        <f>'[10]Expenditure Forecast'!I22</f>
        <v>24352.045218243726</v>
      </c>
      <c r="J31" t="s">
        <v>159</v>
      </c>
    </row>
    <row r="32" spans="1:10">
      <c r="A32" s="174">
        <f>'Base Capex Actual'!A32</f>
        <v>149</v>
      </c>
      <c r="B32" s="132" t="str">
        <f>'Base Capex Actual'!B32</f>
        <v>Pole Life Extension - Staking</v>
      </c>
      <c r="C32" s="132" t="str">
        <f>'Base Capex Actual'!C32</f>
        <v>Environmental, Safety &amp; Legal</v>
      </c>
      <c r="D32" s="188">
        <f>'[10]Expenditure Forecast'!D23</f>
        <v>1243.5513605033743</v>
      </c>
      <c r="E32" s="188">
        <f>'[10]Expenditure Forecast'!E23</f>
        <v>1359.6988751528354</v>
      </c>
      <c r="F32" s="188">
        <f>'[10]Expenditure Forecast'!F23</f>
        <v>1476.5036027315512</v>
      </c>
      <c r="G32" s="188">
        <f>'[10]Expenditure Forecast'!G23</f>
        <v>1593.9655432395205</v>
      </c>
      <c r="H32" s="188">
        <f>'[10]Expenditure Forecast'!H23</f>
        <v>1712.0846966767444</v>
      </c>
      <c r="I32" s="188">
        <f>'[10]Expenditure Forecast'!I23</f>
        <v>1830.8610630432229</v>
      </c>
      <c r="J32" t="s">
        <v>159</v>
      </c>
    </row>
    <row r="33" spans="1:10">
      <c r="A33" s="174">
        <f>'Base Capex Actual'!A33</f>
        <v>150</v>
      </c>
      <c r="B33" s="132" t="str">
        <f>'Base Capex Actual'!B33</f>
        <v>OH/UG Line Replacement</v>
      </c>
      <c r="C33" s="132" t="str">
        <f>'Base Capex Actual'!C33</f>
        <v>Reliability &amp; Quality Maintained</v>
      </c>
      <c r="D33" s="188">
        <f>'[11]Expenditure Export- FC'!C13</f>
        <v>796.98465113158159</v>
      </c>
      <c r="E33" s="188">
        <f>'[11]Expenditure Export- FC'!D13</f>
        <v>1326.0700627750207</v>
      </c>
      <c r="F33" s="188">
        <f>'[11]Expenditure Export- FC'!E13</f>
        <v>2022.8841215076</v>
      </c>
      <c r="G33" s="188">
        <f>'[11]Expenditure Export- FC'!F13</f>
        <v>2234.2506644309492</v>
      </c>
      <c r="H33" s="188">
        <f>'[11]Expenditure Export- FC'!G13</f>
        <v>2234.2506644309492</v>
      </c>
      <c r="I33" s="188">
        <f>'[11]Expenditure Export- FC'!H13</f>
        <v>2234.2506644309492</v>
      </c>
      <c r="J33" t="s">
        <v>162</v>
      </c>
    </row>
    <row r="34" spans="1:10">
      <c r="A34" s="174">
        <f>'Base Capex Actual'!A34</f>
        <v>150</v>
      </c>
      <c r="B34" s="132" t="str">
        <f>'Base Capex Actual'!B34</f>
        <v>OH/UG Line Replacement</v>
      </c>
      <c r="C34" s="132" t="str">
        <f>'Base Capex Actual'!C34</f>
        <v>Environmental, Safety &amp; Legal</v>
      </c>
      <c r="D34" s="226"/>
      <c r="E34" s="226"/>
      <c r="F34" s="226"/>
      <c r="G34" s="226"/>
      <c r="H34" s="226"/>
      <c r="I34" s="226"/>
    </row>
    <row r="35" spans="1:10">
      <c r="A35" s="174">
        <f>'Base Capex Actual'!A35</f>
        <v>152</v>
      </c>
      <c r="B35" s="132" t="str">
        <f>'Base Capex Actual'!B35</f>
        <v>Neutral Screen Services</v>
      </c>
      <c r="C35" s="132" t="str">
        <f>'Base Capex Actual'!C35</f>
        <v>Reliability &amp; Quality Maintained</v>
      </c>
      <c r="D35" s="188">
        <f>'[10]Expenditure Forecast'!D24</f>
        <v>2796.6053117882843</v>
      </c>
      <c r="E35" s="188">
        <f>'[10]Expenditure Forecast'!E24</f>
        <v>3684.0195433035078</v>
      </c>
      <c r="F35" s="188">
        <f>'[10]Expenditure Forecast'!F24</f>
        <v>3923.9693625390869</v>
      </c>
      <c r="G35" s="188">
        <f>'[10]Expenditure Forecast'!G24</f>
        <v>4469.411659721487</v>
      </c>
      <c r="H35" s="188">
        <f>'[10]Expenditure Forecast'!H24</f>
        <v>5132.788916152087</v>
      </c>
      <c r="I35" s="188">
        <f>'[10]Expenditure Forecast'!I24</f>
        <v>5224.2354764883412</v>
      </c>
      <c r="J35" t="s">
        <v>159</v>
      </c>
    </row>
    <row r="36" spans="1:10">
      <c r="A36" s="174">
        <f>'Base Capex Actual'!A36</f>
        <v>153</v>
      </c>
      <c r="B36" s="132" t="str">
        <f>'Base Capex Actual'!B36</f>
        <v>Servicing Replacement</v>
      </c>
      <c r="C36" s="132" t="str">
        <f>'Base Capex Actual'!C36</f>
        <v>Reliability &amp; Quality Maintained</v>
      </c>
      <c r="D36" s="235">
        <f>AVERAGE(SUM('Base Capex Actual'!$G36:$I36),SUM('Base Capex Actual'!$J36:$L36),SUM('Base Capex Actual'!$M36:$O36),SUM('Base Capex Actual'!$P36:$R36))</f>
        <v>1294.8624602139978</v>
      </c>
      <c r="E36" s="235">
        <f>AVERAGE(SUM('Base Capex Actual'!$G36:$I36),SUM('Base Capex Actual'!$J36:$L36),SUM('Base Capex Actual'!$M36:$O36),SUM('Base Capex Actual'!$P36:$R36))</f>
        <v>1294.8624602139978</v>
      </c>
      <c r="F36" s="235">
        <f>AVERAGE(SUM('Base Capex Actual'!$G36:$I36),SUM('Base Capex Actual'!$J36:$L36),SUM('Base Capex Actual'!$M36:$O36),SUM('Base Capex Actual'!$P36:$R36))</f>
        <v>1294.8624602139978</v>
      </c>
      <c r="G36" s="235">
        <f>AVERAGE(SUM('Base Capex Actual'!$G36:$I36),SUM('Base Capex Actual'!$J36:$L36),SUM('Base Capex Actual'!$M36:$O36),SUM('Base Capex Actual'!$P36:$R36))</f>
        <v>1294.8624602139978</v>
      </c>
      <c r="H36" s="235">
        <f>AVERAGE(SUM('Base Capex Actual'!$G36:$I36),SUM('Base Capex Actual'!$J36:$L36),SUM('Base Capex Actual'!$M36:$O36),SUM('Base Capex Actual'!$P36:$R36))</f>
        <v>1294.8624602139978</v>
      </c>
      <c r="I36" s="235">
        <f>AVERAGE(SUM('Base Capex Actual'!$G36:$I36),SUM('Base Capex Actual'!$J36:$L36),SUM('Base Capex Actual'!$M36:$O36),SUM('Base Capex Actual'!$P36:$R36))</f>
        <v>1294.8624602139978</v>
      </c>
    </row>
    <row r="37" spans="1:10">
      <c r="A37" s="174">
        <f>'Base Capex Actual'!A37</f>
        <v>154</v>
      </c>
      <c r="B37" s="132" t="str">
        <f>'Base Capex Actual'!B37</f>
        <v>Bird Cover Replacement</v>
      </c>
      <c r="C37" s="132" t="str">
        <f>'Base Capex Actual'!C37</f>
        <v>Reliability &amp; Quality Maintained</v>
      </c>
      <c r="D37" s="188">
        <f>'[11]Expenditure Export- FC'!C14</f>
        <v>983.22058387346897</v>
      </c>
      <c r="E37" s="188">
        <f>'[11]Expenditure Export- FC'!D14</f>
        <v>983.22058387346897</v>
      </c>
      <c r="F37" s="188">
        <f>'[11]Expenditure Export- FC'!E14</f>
        <v>983.22058387346897</v>
      </c>
      <c r="G37" s="188">
        <f>'[11]Expenditure Export- FC'!F14</f>
        <v>983.22058387346897</v>
      </c>
      <c r="H37" s="188">
        <f>'[11]Expenditure Export- FC'!G14</f>
        <v>983.22058387346897</v>
      </c>
      <c r="I37" s="188">
        <f>'[11]Expenditure Export- FC'!H14</f>
        <v>983.22058387346897</v>
      </c>
      <c r="J37" t="s">
        <v>162</v>
      </c>
    </row>
    <row r="38" spans="1:10">
      <c r="A38" s="174">
        <f>'Base Capex Actual'!A38</f>
        <v>155</v>
      </c>
      <c r="B38" s="132" t="str">
        <f>'Base Capex Actual'!B38</f>
        <v>Cross-arm Replacement</v>
      </c>
      <c r="C38" s="132" t="str">
        <f>'Base Capex Actual'!C38</f>
        <v>Environmental, Safety &amp; Legal</v>
      </c>
      <c r="D38" s="188">
        <f>'[10]Expenditure Forecast'!D25</f>
        <v>15855.869479779543</v>
      </c>
      <c r="E38" s="188">
        <f>'[10]Expenditure Forecast'!E25</f>
        <v>18749.830249030809</v>
      </c>
      <c r="F38" s="188">
        <f>'[10]Expenditure Forecast'!F25</f>
        <v>18288.366178556149</v>
      </c>
      <c r="G38" s="188">
        <f>'[10]Expenditure Forecast'!G25</f>
        <v>19356.21560207029</v>
      </c>
      <c r="H38" s="188">
        <f>'[10]Expenditure Forecast'!H25</f>
        <v>20886.386814779784</v>
      </c>
      <c r="I38" s="188">
        <f>'[10]Expenditure Forecast'!I25</f>
        <v>20148.049727234171</v>
      </c>
      <c r="J38" t="s">
        <v>159</v>
      </c>
    </row>
    <row r="39" spans="1:10">
      <c r="A39" s="174">
        <f>'Base Capex Actual'!A39</f>
        <v>156</v>
      </c>
      <c r="B39" s="132" t="str">
        <f>'Base Capex Actual'!B39</f>
        <v>ZSS - Major Plant Replacement</v>
      </c>
      <c r="C39" s="132" t="str">
        <f>'Base Capex Actual'!C39</f>
        <v>Reliability &amp; Quality Maintained</v>
      </c>
      <c r="D39" s="188">
        <f>[12]Summary!C19</f>
        <v>3543.1389718928258</v>
      </c>
      <c r="E39" s="188">
        <f>[12]Summary!D19</f>
        <v>3669.7020072680489</v>
      </c>
      <c r="F39" s="188">
        <f>[12]Summary!E19</f>
        <v>3004.3016674177702</v>
      </c>
      <c r="G39" s="188">
        <f>[12]Summary!F19</f>
        <v>3661.214014462978</v>
      </c>
      <c r="H39" s="188">
        <f>[12]Summary!G19</f>
        <v>3556.4630977371871</v>
      </c>
      <c r="I39" s="188">
        <f>[12]Summary!H19</f>
        <v>3464.5723740737876</v>
      </c>
      <c r="J39" t="s">
        <v>163</v>
      </c>
    </row>
    <row r="40" spans="1:10">
      <c r="A40" s="174">
        <f>'Base Capex Actual'!A40</f>
        <v>157</v>
      </c>
      <c r="B40" s="132" t="str">
        <f>'Base Capex Actual'!B40</f>
        <v>Zone SubStation Plant Replacement</v>
      </c>
      <c r="C40" s="132" t="str">
        <f>'Base Capex Actual'!C40</f>
        <v>Reliability &amp; Quality Maintained</v>
      </c>
      <c r="D40" s="188">
        <f>'[11]Expenditure Export- FC'!C15</f>
        <v>7804.8357000904671</v>
      </c>
      <c r="E40" s="188">
        <f>'[11]Expenditure Export- FC'!D15</f>
        <v>17765.548565692621</v>
      </c>
      <c r="F40" s="188">
        <f>'[11]Expenditure Export- FC'!E15</f>
        <v>11117.927535721425</v>
      </c>
      <c r="G40" s="188">
        <f>'[11]Expenditure Export- FC'!F15</f>
        <v>18070.555653186584</v>
      </c>
      <c r="H40" s="188">
        <f>'[11]Expenditure Export- FC'!G15</f>
        <v>14602.555653186584</v>
      </c>
      <c r="I40" s="188">
        <f>'[11]Expenditure Export- FC'!H15</f>
        <v>24142.555653186584</v>
      </c>
      <c r="J40" t="s">
        <v>162</v>
      </c>
    </row>
    <row r="41" spans="1:10">
      <c r="A41" s="174">
        <f>'Base Capex Actual'!A41</f>
        <v>158</v>
      </c>
      <c r="B41" s="132" t="str">
        <f>'Base Capex Actual'!B41</f>
        <v xml:space="preserve">Safety Compliance </v>
      </c>
      <c r="C41" s="132" t="str">
        <f>'Base Capex Actual'!C41</f>
        <v>Environmental, Safety &amp; Legal</v>
      </c>
      <c r="D41" s="188">
        <f>'[10]Expenditure Forecast'!D26</f>
        <v>5500.6057580000006</v>
      </c>
      <c r="E41" s="188">
        <f>'[10]Expenditure Forecast'!E26</f>
        <v>15900.022821999999</v>
      </c>
      <c r="F41" s="188">
        <f>'[10]Expenditure Forecast'!F26</f>
        <v>17900.076885999999</v>
      </c>
      <c r="G41" s="188">
        <f>'[10]Expenditure Forecast'!G26</f>
        <v>20300.06295</v>
      </c>
      <c r="H41" s="188">
        <f>'[10]Expenditure Forecast'!H26</f>
        <v>23200.081014000003</v>
      </c>
      <c r="I41" s="188">
        <f>'[10]Expenditure Forecast'!I26</f>
        <v>26500.083078</v>
      </c>
      <c r="J41" t="s">
        <v>159</v>
      </c>
    </row>
    <row r="42" spans="1:10">
      <c r="A42" s="174">
        <f>'Base Capex Actual'!A42</f>
        <v>159</v>
      </c>
      <c r="B42" s="132" t="str">
        <f>'Base Capex Actual'!B42</f>
        <v>TV Interference Replacement Capital</v>
      </c>
      <c r="C42" s="132" t="str">
        <f>'Base Capex Actual'!C42</f>
        <v>Reliability &amp; Quality Maintained</v>
      </c>
      <c r="D42" s="188">
        <f>'[9]FC Expenditure Forecast Export'!C21</f>
        <v>101.95098957086027</v>
      </c>
      <c r="E42" s="188">
        <f>'[9]FC Expenditure Forecast Export'!D21</f>
        <v>101.95098957086027</v>
      </c>
      <c r="F42" s="188">
        <f>'[9]FC Expenditure Forecast Export'!E21</f>
        <v>101.95098957086027</v>
      </c>
      <c r="G42" s="188">
        <f>'[9]FC Expenditure Forecast Export'!F21</f>
        <v>101.95098957086027</v>
      </c>
      <c r="H42" s="188">
        <f>'[9]FC Expenditure Forecast Export'!G21</f>
        <v>101.95098957086027</v>
      </c>
      <c r="I42" s="188">
        <f>'[9]FC Expenditure Forecast Export'!H21</f>
        <v>101.95098957086027</v>
      </c>
      <c r="J42" t="s">
        <v>161</v>
      </c>
    </row>
    <row r="43" spans="1:10">
      <c r="A43" s="174">
        <f>'Base Capex Actual'!A43</f>
        <v>160</v>
      </c>
      <c r="B43" s="132" t="str">
        <f>'Base Capex Actual'!B43</f>
        <v>Augmentation Lines</v>
      </c>
      <c r="C43" s="132" t="str">
        <f>'Base Capex Actual'!C43</f>
        <v>Reinforcements</v>
      </c>
      <c r="D43" s="188">
        <f>[13]Outputs!I10</f>
        <v>1500</v>
      </c>
      <c r="E43" s="188">
        <f>[13]Outputs!J10</f>
        <v>3500</v>
      </c>
      <c r="F43" s="188">
        <f>[13]Outputs!K10</f>
        <v>3500</v>
      </c>
      <c r="G43" s="188">
        <f>[13]Outputs!L10</f>
        <v>3500</v>
      </c>
      <c r="H43" s="188">
        <f>[13]Outputs!M10</f>
        <v>3500</v>
      </c>
      <c r="I43" s="188">
        <f>[13]Outputs!N10</f>
        <v>3500</v>
      </c>
      <c r="J43" t="s">
        <v>158</v>
      </c>
    </row>
    <row r="44" spans="1:10">
      <c r="A44" s="174">
        <f>'Base Capex Actual'!A44</f>
        <v>161</v>
      </c>
      <c r="B44" s="132" t="str">
        <f>'Base Capex Actual'!B44</f>
        <v>Augmentation of Zone SubStation</v>
      </c>
      <c r="C44" s="132" t="str">
        <f>'Base Capex Actual'!C44</f>
        <v>Reinforcements</v>
      </c>
      <c r="D44" s="188">
        <f>[13]Outputs!I11</f>
        <v>3214.8233083680248</v>
      </c>
      <c r="E44" s="188">
        <f>[13]Outputs!J11</f>
        <v>15634.831238674997</v>
      </c>
      <c r="F44" s="188">
        <f>[13]Outputs!K11</f>
        <v>19142.226591879531</v>
      </c>
      <c r="G44" s="188">
        <f>[13]Outputs!L11</f>
        <v>14886.521406480877</v>
      </c>
      <c r="H44" s="188">
        <f>[13]Outputs!M11</f>
        <v>11041.963079152329</v>
      </c>
      <c r="I44" s="188">
        <f>[13]Outputs!N11</f>
        <v>5288.7255651244723</v>
      </c>
      <c r="J44" t="s">
        <v>158</v>
      </c>
    </row>
    <row r="45" spans="1:10">
      <c r="A45" s="174">
        <f>'Base Capex Actual'!A45</f>
        <v>162</v>
      </c>
      <c r="B45" s="132" t="str">
        <f>'Base Capex Actual'!B45</f>
        <v>Network Development - Augment Dist.</v>
      </c>
      <c r="C45" s="132" t="str">
        <f>'Base Capex Actual'!C45</f>
        <v>Reinforcements</v>
      </c>
      <c r="D45" s="188">
        <f>[13]Outputs!I12</f>
        <v>15253.626057467487</v>
      </c>
      <c r="E45" s="188">
        <f>[13]Outputs!J12</f>
        <v>16027.382996421386</v>
      </c>
      <c r="F45" s="188">
        <f>[13]Outputs!K12</f>
        <v>33038.350090240703</v>
      </c>
      <c r="G45" s="188">
        <f>[13]Outputs!L12</f>
        <v>35987.530644401711</v>
      </c>
      <c r="H45" s="188">
        <f>[13]Outputs!M12</f>
        <v>28637.484300063345</v>
      </c>
      <c r="I45" s="188">
        <f>[13]Outputs!N12</f>
        <v>36659.303720211727</v>
      </c>
      <c r="J45" t="s">
        <v>158</v>
      </c>
    </row>
    <row r="46" spans="1:10">
      <c r="A46" s="174">
        <f>'Base Capex Actual'!A46</f>
        <v>163</v>
      </c>
      <c r="B46" s="132" t="str">
        <f>'Base Capex Actual'!B46</f>
        <v>Environment Management'</v>
      </c>
      <c r="C46" s="132" t="str">
        <f>'Base Capex Actual'!C46</f>
        <v>Environmental, Safety &amp; Legal</v>
      </c>
      <c r="D46" s="188">
        <f>[14]Outputs!C15</f>
        <v>590.39827107735016</v>
      </c>
      <c r="E46" s="188">
        <f>[14]Outputs!D15</f>
        <v>725.05050834060546</v>
      </c>
      <c r="F46" s="188">
        <f>[14]Outputs!E15</f>
        <v>828.62915238926348</v>
      </c>
      <c r="G46" s="188">
        <f>[14]Outputs!F15</f>
        <v>1242.9437285838951</v>
      </c>
      <c r="H46" s="188">
        <f>[14]Outputs!G15</f>
        <v>1004.7128472719819</v>
      </c>
      <c r="I46" s="188">
        <f>[14]Outputs!H15</f>
        <v>828.62915238926348</v>
      </c>
      <c r="J46" t="s">
        <v>157</v>
      </c>
    </row>
    <row r="47" spans="1:10">
      <c r="A47" s="174">
        <f>'Base Capex Actual'!A47</f>
        <v>164</v>
      </c>
      <c r="B47" s="132" t="str">
        <f>'Base Capex Actual'!B47</f>
        <v>Bushfire Mitigation Augmentation</v>
      </c>
      <c r="C47" s="132" t="str">
        <f>'Base Capex Actual'!C47</f>
        <v>Environmental, Safety &amp; Legal</v>
      </c>
      <c r="D47" s="226"/>
      <c r="E47" s="226"/>
      <c r="F47" s="226"/>
      <c r="G47" s="226"/>
      <c r="H47" s="226"/>
      <c r="I47" s="226"/>
    </row>
    <row r="48" spans="1:10">
      <c r="A48" s="174">
        <f>'Base Capex Actual'!A48</f>
        <v>165</v>
      </c>
      <c r="B48" s="132" t="str">
        <f>'Base Capex Actual'!B48</f>
        <v>LV Com. Multi Earth (CMEN)</v>
      </c>
      <c r="C48" s="132" t="str">
        <f>'Base Capex Actual'!C48</f>
        <v>Environmental, Safety &amp; Legal</v>
      </c>
      <c r="D48" s="226"/>
      <c r="E48" s="226"/>
      <c r="F48" s="226"/>
      <c r="G48" s="226"/>
      <c r="H48" s="226"/>
      <c r="I48" s="226"/>
    </row>
    <row r="49" spans="1:10">
      <c r="A49" s="174">
        <f>'Base Capex Actual'!A49</f>
        <v>166</v>
      </c>
      <c r="B49" s="132" t="str">
        <f>'Base Capex Actual'!B49</f>
        <v>Reliability Improvement - Automation</v>
      </c>
      <c r="C49" s="132" t="str">
        <f>'Base Capex Actual'!C49</f>
        <v>Reliability &amp; Quality Maintained</v>
      </c>
      <c r="D49" s="226"/>
      <c r="E49" s="226"/>
      <c r="F49" s="226"/>
      <c r="G49" s="226"/>
      <c r="H49" s="226"/>
      <c r="I49" s="226"/>
    </row>
    <row r="50" spans="1:10">
      <c r="A50" s="174">
        <f>'Base Capex Actual'!A50</f>
        <v>167</v>
      </c>
      <c r="B50" s="132" t="str">
        <f>'Base Capex Actual'!B50</f>
        <v>VBRC</v>
      </c>
      <c r="C50" s="132" t="str">
        <f>'Base Capex Actual'!C50</f>
        <v>Environmental, Safety &amp; Legal</v>
      </c>
      <c r="D50" s="188">
        <f>'[15]VBRC Capex Summary'!B66</f>
        <v>19524.288513762851</v>
      </c>
      <c r="E50" s="188">
        <f>'[15]VBRC Capex Summary'!C66</f>
        <v>38057.387245415914</v>
      </c>
      <c r="F50" s="188">
        <f>'[15]VBRC Capex Summary'!D66</f>
        <v>25008.474180644997</v>
      </c>
      <c r="G50" s="188">
        <f>'[15]VBRC Capex Summary'!E66</f>
        <v>24446.163281210323</v>
      </c>
      <c r="H50" s="188">
        <f>'[15]VBRC Capex Summary'!F66</f>
        <v>24446.163281210323</v>
      </c>
      <c r="I50" s="188">
        <f>'[15]VBRC Capex Summary'!G66</f>
        <v>23578.224002450788</v>
      </c>
      <c r="J50" t="s">
        <v>166</v>
      </c>
    </row>
    <row r="51" spans="1:10">
      <c r="A51" s="174">
        <f>'Base Capex Actual'!A51</f>
        <v>168</v>
      </c>
      <c r="B51" s="132" t="str">
        <f>'Base Capex Actual'!B51</f>
        <v>Zone SubStation Automation</v>
      </c>
      <c r="C51" s="132" t="str">
        <f>'Base Capex Actual'!C51</f>
        <v>SCADA/Network Control</v>
      </c>
      <c r="D51" s="188">
        <f>[16]Summary!C18</f>
        <v>3296.3</v>
      </c>
      <c r="E51" s="188">
        <f>[16]Summary!D18</f>
        <v>5572.2</v>
      </c>
      <c r="F51" s="188">
        <f>[16]Summary!E18</f>
        <v>6558.9</v>
      </c>
      <c r="G51" s="188">
        <f>[16]Summary!F18</f>
        <v>7266.1</v>
      </c>
      <c r="H51" s="188">
        <f>[16]Summary!G18</f>
        <v>7242.9</v>
      </c>
      <c r="I51" s="188">
        <f>[16]Summary!H18</f>
        <v>7797.5</v>
      </c>
      <c r="J51" t="s">
        <v>160</v>
      </c>
    </row>
    <row r="52" spans="1:10">
      <c r="A52" s="174">
        <f>'Base Capex Actual'!A52</f>
        <v>169</v>
      </c>
      <c r="B52" s="132" t="str">
        <f>'Base Capex Actual'!B52</f>
        <v>Augmentation Connection Assets</v>
      </c>
      <c r="C52" s="132" t="str">
        <f>'Base Capex Actual'!C52</f>
        <v>Reinforcements</v>
      </c>
      <c r="D52" s="226"/>
      <c r="E52" s="226"/>
      <c r="F52" s="226"/>
      <c r="G52" s="226"/>
      <c r="H52" s="226"/>
      <c r="I52" s="226"/>
    </row>
    <row r="53" spans="1:10">
      <c r="A53" s="174">
        <f>'Base Capex Actual'!A53</f>
        <v>170</v>
      </c>
      <c r="B53" s="132" t="str">
        <f>'Base Capex Actual'!B53</f>
        <v xml:space="preserve">Conductor Clearance </v>
      </c>
      <c r="C53" s="132" t="str">
        <f>'Base Capex Actual'!C53</f>
        <v>Environmental, Safety &amp; Legal</v>
      </c>
      <c r="D53" s="226"/>
      <c r="E53" s="226"/>
      <c r="F53" s="226"/>
      <c r="G53" s="226"/>
      <c r="H53" s="226"/>
      <c r="I53" s="226"/>
    </row>
    <row r="54" spans="1:10">
      <c r="A54" s="174">
        <f>'Base Capex Actual'!A54</f>
        <v>171</v>
      </c>
      <c r="B54" s="132" t="str">
        <f>'Base Capex Actual'!B54</f>
        <v>SWER Augmentation</v>
      </c>
      <c r="C54" s="132" t="str">
        <f>'Base Capex Actual'!C54</f>
        <v>New Customer Connections</v>
      </c>
      <c r="D54" s="188">
        <f>[8]Export!C21/1000</f>
        <v>7495.2300406950289</v>
      </c>
      <c r="E54" s="188">
        <f>[8]Export!D21/1000</f>
        <v>7735.6940104470805</v>
      </c>
      <c r="F54" s="188">
        <f>[8]Export!E21/1000</f>
        <v>7065.0909116803077</v>
      </c>
      <c r="G54" s="188">
        <f>[8]Export!F21/1000</f>
        <v>6255.4559935121697</v>
      </c>
      <c r="H54" s="188">
        <f>[8]Export!G21/1000</f>
        <v>6087.0513814314882</v>
      </c>
      <c r="I54" s="188">
        <f>[8]Export!H21/1000</f>
        <v>6283.4385773589065</v>
      </c>
      <c r="J54" t="s">
        <v>164</v>
      </c>
    </row>
    <row r="55" spans="1:10">
      <c r="A55" s="174">
        <f>'Base Capex Actual'!A55</f>
        <v>172</v>
      </c>
      <c r="B55" s="132" t="str">
        <f>'Base Capex Actual'!B55</f>
        <v>Supply Reliability Improvement Scheme</v>
      </c>
      <c r="C55" s="132" t="str">
        <f>'Base Capex Actual'!C55</f>
        <v>Reliability &amp; Quality Maintained</v>
      </c>
      <c r="D55" s="226"/>
      <c r="E55" s="226"/>
      <c r="F55" s="226"/>
      <c r="G55" s="226"/>
      <c r="H55" s="226"/>
      <c r="I55" s="226"/>
    </row>
    <row r="56" spans="1:10">
      <c r="A56" s="174">
        <f>'Base Capex Actual'!A56</f>
        <v>174</v>
      </c>
      <c r="B56" s="132" t="str">
        <f>'Base Capex Actual'!B56</f>
        <v>Pole Fire Mitigation</v>
      </c>
      <c r="C56" s="132" t="str">
        <f>'Base Capex Actual'!C56</f>
        <v>Environmental, Safety &amp; Legal</v>
      </c>
      <c r="D56" s="226"/>
      <c r="E56" s="226"/>
      <c r="F56" s="226"/>
      <c r="G56" s="226"/>
      <c r="H56" s="226"/>
      <c r="I56" s="226"/>
    </row>
    <row r="57" spans="1:10">
      <c r="A57" s="174">
        <f>'Base Capex Actual'!A57</f>
        <v>177</v>
      </c>
      <c r="B57" s="132" t="str">
        <f>'Base Capex Actual'!B57</f>
        <v>CBD Security Supply</v>
      </c>
      <c r="C57" s="132" t="str">
        <f>'Base Capex Actual'!C57</f>
        <v>Reinforcements</v>
      </c>
      <c r="D57" s="226"/>
      <c r="E57" s="226"/>
      <c r="F57" s="226"/>
      <c r="G57" s="226"/>
      <c r="H57" s="226"/>
      <c r="I57" s="226"/>
    </row>
    <row r="58" spans="1:10">
      <c r="A58" s="174">
        <f>'Base Capex Actual'!A58</f>
        <v>200</v>
      </c>
      <c r="B58" s="132" t="str">
        <f>'Base Capex Actual'!B58</f>
        <v>Computers</v>
      </c>
      <c r="C58" s="132" t="str">
        <f>'Base Capex Actual'!C58</f>
        <v>Non Network General - IT</v>
      </c>
      <c r="D58" s="186">
        <v>36643.47524</v>
      </c>
      <c r="E58" s="188">
        <f>'[7]Export PAL'!I9</f>
        <v>40731.345524010932</v>
      </c>
      <c r="F58" s="188">
        <f>'[7]Export PAL'!J9</f>
        <v>40605.710665309874</v>
      </c>
      <c r="G58" s="188">
        <f>'[7]Export PAL'!K9</f>
        <v>36217.90394179798</v>
      </c>
      <c r="H58" s="188">
        <f>'[7]Export PAL'!L9</f>
        <v>30803.227620171543</v>
      </c>
      <c r="I58" s="188">
        <f>'[7]Export PAL'!M9</f>
        <v>21842.953092066171</v>
      </c>
      <c r="J58" t="s">
        <v>167</v>
      </c>
    </row>
    <row r="59" spans="1:10">
      <c r="A59" s="174">
        <f>'Base Capex Actual'!A59</f>
        <v>210</v>
      </c>
      <c r="B59" s="132" t="str">
        <f>'Base Capex Actual'!B59</f>
        <v>General Equipment</v>
      </c>
      <c r="C59" s="132" t="str">
        <f>'Base Capex Actual'!C59</f>
        <v>Non Network General - Other</v>
      </c>
      <c r="D59" s="235">
        <f>AVERAGE(SUM('Base Capex Actual'!$G59:$I59),SUM('Base Capex Actual'!$J59:$L59),SUM('Base Capex Actual'!$M59:$O59),SUM('Base Capex Actual'!$P59:$R59))</f>
        <v>1402.3599206998765</v>
      </c>
      <c r="E59" s="235">
        <f>AVERAGE(SUM('Base Capex Actual'!$G59:$I59),SUM('Base Capex Actual'!$J59:$L59),SUM('Base Capex Actual'!$M59:$O59),SUM('Base Capex Actual'!$P59:$R59))</f>
        <v>1402.3599206998765</v>
      </c>
      <c r="F59" s="235">
        <f>AVERAGE(SUM('Base Capex Actual'!$G59:$I59),SUM('Base Capex Actual'!$J59:$L59),SUM('Base Capex Actual'!$M59:$O59),SUM('Base Capex Actual'!$P59:$R59))</f>
        <v>1402.3599206998765</v>
      </c>
      <c r="G59" s="235">
        <f>AVERAGE(SUM('Base Capex Actual'!$G59:$I59),SUM('Base Capex Actual'!$J59:$L59),SUM('Base Capex Actual'!$M59:$O59),SUM('Base Capex Actual'!$P59:$R59))</f>
        <v>1402.3599206998765</v>
      </c>
      <c r="H59" s="235">
        <f>AVERAGE(SUM('Base Capex Actual'!$G59:$I59),SUM('Base Capex Actual'!$J59:$L59),SUM('Base Capex Actual'!$M59:$O59),SUM('Base Capex Actual'!$P59:$R59))</f>
        <v>1402.3599206998765</v>
      </c>
      <c r="I59" s="235">
        <f>AVERAGE(SUM('Base Capex Actual'!$G59:$I59),SUM('Base Capex Actual'!$J59:$L59),SUM('Base Capex Actual'!$M59:$O59),SUM('Base Capex Actual'!$P59:$R59))</f>
        <v>1402.3599206998765</v>
      </c>
    </row>
    <row r="60" spans="1:10">
      <c r="A60" s="174">
        <f>'Base Capex Actual'!A60</f>
        <v>220</v>
      </c>
      <c r="B60" s="132" t="str">
        <f>'Base Capex Actual'!B60</f>
        <v>Office Furniture</v>
      </c>
      <c r="C60" s="132" t="str">
        <f>'Base Capex Actual'!C60</f>
        <v>Non Network General - Other</v>
      </c>
      <c r="D60" s="235">
        <f>AVERAGE(SUM('Base Capex Actual'!$G60:$I60),SUM('Base Capex Actual'!$J60:$L60),SUM('Base Capex Actual'!$M60:$O60),SUM('Base Capex Actual'!$P60:$R60))</f>
        <v>215.01588980625547</v>
      </c>
      <c r="E60" s="235">
        <f>AVERAGE(SUM('Base Capex Actual'!$G60:$I60),SUM('Base Capex Actual'!$J60:$L60),SUM('Base Capex Actual'!$M60:$O60),SUM('Base Capex Actual'!$P60:$R60))</f>
        <v>215.01588980625547</v>
      </c>
      <c r="F60" s="235">
        <f>AVERAGE(SUM('Base Capex Actual'!$G60:$I60),SUM('Base Capex Actual'!$J60:$L60),SUM('Base Capex Actual'!$M60:$O60),SUM('Base Capex Actual'!$P60:$R60))</f>
        <v>215.01588980625547</v>
      </c>
      <c r="G60" s="235">
        <f>AVERAGE(SUM('Base Capex Actual'!$G60:$I60),SUM('Base Capex Actual'!$J60:$L60),SUM('Base Capex Actual'!$M60:$O60),SUM('Base Capex Actual'!$P60:$R60))</f>
        <v>215.01588980625547</v>
      </c>
      <c r="H60" s="235">
        <f>AVERAGE(SUM('Base Capex Actual'!$G60:$I60),SUM('Base Capex Actual'!$J60:$L60),SUM('Base Capex Actual'!$M60:$O60),SUM('Base Capex Actual'!$P60:$R60))</f>
        <v>215.01588980625547</v>
      </c>
      <c r="I60" s="235">
        <f>AVERAGE(SUM('Base Capex Actual'!$G60:$I60),SUM('Base Capex Actual'!$J60:$L60),SUM('Base Capex Actual'!$M60:$O60),SUM('Base Capex Actual'!$P60:$R60))</f>
        <v>215.01588980625547</v>
      </c>
    </row>
    <row r="61" spans="1:10">
      <c r="A61" s="174">
        <f>'Base Capex Actual'!A61</f>
        <v>230</v>
      </c>
      <c r="B61" s="132" t="str">
        <f>'Base Capex Actual'!B61</f>
        <v>Property</v>
      </c>
      <c r="C61" s="132" t="str">
        <f>'Base Capex Actual'!C61</f>
        <v>Non Network General - Other</v>
      </c>
      <c r="D61" s="235">
        <f>AVERAGE(SUM('Base Capex Actual'!$G61:$I61),SUM('Base Capex Actual'!$J61:$L61),SUM('Base Capex Actual'!$M61:$O61),SUM('Base Capex Actual'!$P61:$R61))</f>
        <v>4916.8335886973327</v>
      </c>
      <c r="E61" s="235">
        <f>AVERAGE(SUM('Base Capex Actual'!$G61:$I61),SUM('Base Capex Actual'!$J61:$L61),SUM('Base Capex Actual'!$M61:$O61),SUM('Base Capex Actual'!$P61:$R61))</f>
        <v>4916.8335886973327</v>
      </c>
      <c r="F61" s="235">
        <f>AVERAGE(SUM('Base Capex Actual'!$G61:$I61),SUM('Base Capex Actual'!$J61:$L61),SUM('Base Capex Actual'!$M61:$O61),SUM('Base Capex Actual'!$P61:$R61))</f>
        <v>4916.8335886973327</v>
      </c>
      <c r="G61" s="235">
        <f>AVERAGE(SUM('Base Capex Actual'!$G61:$I61),SUM('Base Capex Actual'!$J61:$L61),SUM('Base Capex Actual'!$M61:$O61),SUM('Base Capex Actual'!$P61:$R61))</f>
        <v>4916.8335886973327</v>
      </c>
      <c r="H61" s="235">
        <f>AVERAGE(SUM('Base Capex Actual'!$G61:$I61),SUM('Base Capex Actual'!$J61:$L61),SUM('Base Capex Actual'!$M61:$O61),SUM('Base Capex Actual'!$P61:$R61))</f>
        <v>4916.8335886973327</v>
      </c>
      <c r="I61" s="235">
        <f>AVERAGE(SUM('Base Capex Actual'!$G61:$I61),SUM('Base Capex Actual'!$J61:$L61),SUM('Base Capex Actual'!$M61:$O61),SUM('Base Capex Actual'!$P61:$R61))</f>
        <v>4916.8335886973327</v>
      </c>
    </row>
    <row r="62" spans="1:10">
      <c r="A62" s="174">
        <f>'Base Capex Actual'!A62</f>
        <v>240</v>
      </c>
      <c r="B62" s="132" t="str">
        <f>'Base Capex Actual'!B62</f>
        <v>Motor Vehicles</v>
      </c>
      <c r="C62" s="132" t="str">
        <f>'Base Capex Actual'!C62</f>
        <v>Non Network General - Other</v>
      </c>
      <c r="D62" s="235">
        <f>AVERAGE(SUM('Base Capex Actual'!$G62:$I62),SUM('Base Capex Actual'!$J62:$L62),SUM('Base Capex Actual'!$M62:$O62),SUM('Base Capex Actual'!$P62:$R62))</f>
        <v>10423.324661631252</v>
      </c>
      <c r="E62" s="235">
        <f>AVERAGE(SUM('Base Capex Actual'!$G62:$I62),SUM('Base Capex Actual'!$J62:$L62),SUM('Base Capex Actual'!$M62:$O62),SUM('Base Capex Actual'!$P62:$R62))</f>
        <v>10423.324661631252</v>
      </c>
      <c r="F62" s="235">
        <f>AVERAGE(SUM('Base Capex Actual'!$G62:$I62),SUM('Base Capex Actual'!$J62:$L62),SUM('Base Capex Actual'!$M62:$O62),SUM('Base Capex Actual'!$P62:$R62))</f>
        <v>10423.324661631252</v>
      </c>
      <c r="G62" s="235">
        <f>AVERAGE(SUM('Base Capex Actual'!$G62:$I62),SUM('Base Capex Actual'!$J62:$L62),SUM('Base Capex Actual'!$M62:$O62),SUM('Base Capex Actual'!$P62:$R62))</f>
        <v>10423.324661631252</v>
      </c>
      <c r="H62" s="235">
        <f>AVERAGE(SUM('Base Capex Actual'!$G62:$I62),SUM('Base Capex Actual'!$J62:$L62),SUM('Base Capex Actual'!$M62:$O62),SUM('Base Capex Actual'!$P62:$R62))</f>
        <v>10423.324661631252</v>
      </c>
      <c r="I62" s="235">
        <f>AVERAGE(SUM('Base Capex Actual'!$G62:$I62),SUM('Base Capex Actual'!$J62:$L62),SUM('Base Capex Actual'!$M62:$O62),SUM('Base Capex Actual'!$P62:$R62))</f>
        <v>10423.324661631252</v>
      </c>
    </row>
    <row r="63" spans="1:10">
      <c r="A63" s="174">
        <f>'Base Capex Actual'!A63</f>
        <v>260</v>
      </c>
      <c r="B63" s="132" t="str">
        <f>'Base Capex Actual'!B63</f>
        <v>Intellectual Property</v>
      </c>
      <c r="C63" s="132" t="str">
        <f>'Base Capex Actual'!C63</f>
        <v>Non Network General - Other</v>
      </c>
      <c r="D63" s="226"/>
      <c r="E63" s="236"/>
      <c r="F63" s="236"/>
      <c r="G63" s="236"/>
      <c r="H63" s="236"/>
      <c r="I63" s="236"/>
    </row>
    <row r="64" spans="1:10">
      <c r="A64" s="174">
        <f>'Base Capex Actual'!A64</f>
        <v>270</v>
      </c>
      <c r="B64" s="132" t="str">
        <f>'Base Capex Actual'!B64</f>
        <v>Communications</v>
      </c>
      <c r="C64" s="132" t="str">
        <f>'Base Capex Actual'!C64</f>
        <v>Non Network General - Other</v>
      </c>
      <c r="D64" s="235">
        <f>AVERAGE(SUM('Base Capex Actual'!$G64:$I64),SUM('Base Capex Actual'!$J64:$L64),SUM('Base Capex Actual'!$M64:$O64),SUM('Base Capex Actual'!$P64:$R64))</f>
        <v>223.70348239535051</v>
      </c>
      <c r="E64" s="235">
        <f>AVERAGE(SUM('Base Capex Actual'!$G64:$I64),SUM('Base Capex Actual'!$J64:$L64),SUM('Base Capex Actual'!$M64:$O64),SUM('Base Capex Actual'!$P64:$R64))</f>
        <v>223.70348239535051</v>
      </c>
      <c r="F64" s="235">
        <f>AVERAGE(SUM('Base Capex Actual'!$G64:$I64),SUM('Base Capex Actual'!$J64:$L64),SUM('Base Capex Actual'!$M64:$O64),SUM('Base Capex Actual'!$P64:$R64))</f>
        <v>223.70348239535051</v>
      </c>
      <c r="G64" s="235">
        <f>AVERAGE(SUM('Base Capex Actual'!$G64:$I64),SUM('Base Capex Actual'!$J64:$L64),SUM('Base Capex Actual'!$M64:$O64),SUM('Base Capex Actual'!$P64:$R64))</f>
        <v>223.70348239535051</v>
      </c>
      <c r="H64" s="235">
        <f>AVERAGE(SUM('Base Capex Actual'!$G64:$I64),SUM('Base Capex Actual'!$J64:$L64),SUM('Base Capex Actual'!$M64:$O64),SUM('Base Capex Actual'!$P64:$R64))</f>
        <v>223.70348239535051</v>
      </c>
      <c r="I64" s="235">
        <f>AVERAGE(SUM('Base Capex Actual'!$G64:$I64),SUM('Base Capex Actual'!$J64:$L64),SUM('Base Capex Actual'!$M64:$O64),SUM('Base Capex Actual'!$P64:$R64))</f>
        <v>223.70348239535051</v>
      </c>
    </row>
    <row r="65" spans="1:21">
      <c r="A65" s="128"/>
      <c r="B65" s="146" t="s">
        <v>118</v>
      </c>
      <c r="C65" s="147"/>
      <c r="D65" s="171">
        <f t="shared" ref="D65:I65" si="0">SUM(D7:D64)</f>
        <v>340756.34494445904</v>
      </c>
      <c r="E65" s="171">
        <f t="shared" si="0"/>
        <v>419531.82872465038</v>
      </c>
      <c r="F65" s="171">
        <f t="shared" si="0"/>
        <v>425772.53904793446</v>
      </c>
      <c r="G65" s="171">
        <f t="shared" si="0"/>
        <v>409789.01726808446</v>
      </c>
      <c r="H65" s="171">
        <f t="shared" si="0"/>
        <v>391239.67688968108</v>
      </c>
      <c r="I65" s="171">
        <f t="shared" si="0"/>
        <v>396871.03111382143</v>
      </c>
    </row>
    <row r="68" spans="1:21"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</row>
  </sheetData>
  <pageMargins left="0.70866141732283472" right="0.70866141732283472" top="0.74803149606299213" bottom="0.74803149606299213" header="0.31496062992125984" footer="0.31496062992125984"/>
  <pageSetup paperSize="9" scale="68" fitToHeight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68"/>
  <sheetViews>
    <sheetView zoomScale="85" zoomScaleNormal="85" workbookViewId="0">
      <pane xSplit="3" ySplit="6" topLeftCell="D25" activePane="bottomRight" state="frozen"/>
      <selection activeCell="P16" sqref="P16"/>
      <selection pane="topRight" activeCell="P16" sqref="P16"/>
      <selection pane="bottomLeft" activeCell="P16" sqref="P16"/>
      <selection pane="bottomRight" activeCell="H65" sqref="H65"/>
    </sheetView>
  </sheetViews>
  <sheetFormatPr defaultRowHeight="12.75"/>
  <cols>
    <col min="2" max="2" width="35.25" customWidth="1"/>
    <col min="3" max="3" width="33.25" customWidth="1"/>
    <col min="4" max="14" width="7.75" customWidth="1"/>
    <col min="16" max="16" width="11.875" bestFit="1" customWidth="1"/>
  </cols>
  <sheetData>
    <row r="1" spans="1:20" ht="18">
      <c r="A1" s="1" t="s">
        <v>14</v>
      </c>
      <c r="B1" s="110"/>
      <c r="C1" s="110"/>
      <c r="D1" s="110"/>
      <c r="E1" s="110"/>
      <c r="F1" s="110"/>
      <c r="G1" s="110"/>
      <c r="H1" s="110"/>
      <c r="I1" s="111"/>
      <c r="J1" s="111"/>
      <c r="K1" s="111"/>
      <c r="L1" s="111"/>
      <c r="M1" s="111"/>
      <c r="N1" s="111"/>
    </row>
    <row r="2" spans="1:20" ht="15.75">
      <c r="A2" s="112" t="s">
        <v>148</v>
      </c>
      <c r="B2" s="113"/>
      <c r="C2" s="113"/>
      <c r="D2" s="113"/>
      <c r="E2" s="113"/>
      <c r="F2" s="113"/>
      <c r="G2" s="113"/>
      <c r="H2" s="113"/>
      <c r="I2" s="114"/>
      <c r="J2" s="114"/>
      <c r="K2" s="114"/>
      <c r="L2" s="114"/>
      <c r="M2" s="114"/>
      <c r="N2" s="114"/>
    </row>
    <row r="3" spans="1:20">
      <c r="A3" s="115" t="s">
        <v>46</v>
      </c>
      <c r="I3" s="116"/>
      <c r="J3" s="116"/>
      <c r="K3" s="116"/>
      <c r="L3" s="116"/>
      <c r="M3" s="116"/>
      <c r="N3" s="116"/>
    </row>
    <row r="4" spans="1:20">
      <c r="I4" s="116"/>
      <c r="J4" s="116"/>
      <c r="K4" s="116"/>
      <c r="L4" s="116"/>
      <c r="M4" s="116"/>
      <c r="N4" s="116"/>
    </row>
    <row r="5" spans="1:20">
      <c r="A5" s="123" t="s">
        <v>47</v>
      </c>
      <c r="B5" s="124" t="s">
        <v>48</v>
      </c>
      <c r="C5" s="125" t="s">
        <v>112</v>
      </c>
      <c r="D5" s="126">
        <v>2010</v>
      </c>
      <c r="E5" s="126">
        <v>2011</v>
      </c>
      <c r="F5" s="126">
        <v>2012</v>
      </c>
      <c r="G5" s="126">
        <v>2013</v>
      </c>
      <c r="H5" s="126">
        <v>2014</v>
      </c>
      <c r="I5" s="126">
        <v>2015</v>
      </c>
      <c r="J5" s="126">
        <v>2016</v>
      </c>
      <c r="K5" s="126">
        <v>2017</v>
      </c>
      <c r="L5" s="126">
        <v>2018</v>
      </c>
      <c r="M5" s="126">
        <v>2019</v>
      </c>
      <c r="N5" s="126">
        <v>2020</v>
      </c>
    </row>
    <row r="6" spans="1:20">
      <c r="A6" s="123"/>
      <c r="B6" s="124"/>
      <c r="C6" s="125"/>
      <c r="D6" s="125"/>
      <c r="E6" s="125"/>
      <c r="F6" s="125"/>
      <c r="G6" s="125"/>
      <c r="H6" s="125"/>
      <c r="I6" s="126"/>
      <c r="J6" s="126"/>
      <c r="K6" s="126"/>
      <c r="L6" s="126"/>
      <c r="M6" s="126"/>
      <c r="N6" s="126"/>
    </row>
    <row r="7" spans="1:20">
      <c r="A7" s="174">
        <f>'Base Capex Actual'!A7</f>
        <v>102</v>
      </c>
      <c r="B7" s="132" t="str">
        <f>'Base Capex Actual'!B7</f>
        <v>Rural Projects &lt; 50KVA</v>
      </c>
      <c r="C7" s="132" t="str">
        <f>'Base Capex Actual'!C7</f>
        <v>New Customer Connections</v>
      </c>
      <c r="D7" s="186">
        <v>509.81273284787483</v>
      </c>
      <c r="E7" s="186">
        <v>291.69187705568862</v>
      </c>
      <c r="F7" s="186">
        <v>536.89107888451758</v>
      </c>
      <c r="G7" s="186">
        <v>374.10288876457366</v>
      </c>
      <c r="H7" s="186">
        <v>373.69911221564968</v>
      </c>
      <c r="I7" s="188">
        <f>[8]Export!C26/1000</f>
        <v>394.09623923010741</v>
      </c>
      <c r="J7" s="188">
        <f>[8]Export!D26/1000</f>
        <v>394.09623923010741</v>
      </c>
      <c r="K7" s="188">
        <f>[8]Export!E26/1000</f>
        <v>394.09623923010741</v>
      </c>
      <c r="L7" s="188">
        <f>[8]Export!F26/1000</f>
        <v>394.09623923010741</v>
      </c>
      <c r="M7" s="188">
        <f>[8]Export!G26/1000</f>
        <v>394.09623923010741</v>
      </c>
      <c r="N7" s="188">
        <f>[8]Export!H26/1000</f>
        <v>394.09623923010741</v>
      </c>
    </row>
    <row r="8" spans="1:20">
      <c r="A8" s="174">
        <f>'Base Capex Actual'!A8</f>
        <v>103</v>
      </c>
      <c r="B8" s="132" t="str">
        <f>'Base Capex Actual'!B8</f>
        <v>Urban Projects &lt; 50KVA</v>
      </c>
      <c r="C8" s="132" t="str">
        <f>'Base Capex Actual'!C8</f>
        <v>New Customer Connections</v>
      </c>
      <c r="D8" s="186">
        <v>0</v>
      </c>
      <c r="E8" s="186">
        <v>0</v>
      </c>
      <c r="F8" s="186">
        <v>0</v>
      </c>
      <c r="G8" s="186">
        <v>0</v>
      </c>
      <c r="H8" s="186">
        <v>0</v>
      </c>
      <c r="I8" s="188">
        <f>[8]Export!C27/1000</f>
        <v>0</v>
      </c>
      <c r="J8" s="188">
        <f>[8]Export!D27/1000</f>
        <v>0</v>
      </c>
      <c r="K8" s="188">
        <f>[8]Export!E27/1000</f>
        <v>0</v>
      </c>
      <c r="L8" s="188">
        <f>[8]Export!F27/1000</f>
        <v>0</v>
      </c>
      <c r="M8" s="188">
        <f>[8]Export!G27/1000</f>
        <v>0</v>
      </c>
      <c r="N8" s="188">
        <f>[8]Export!H27/1000</f>
        <v>0</v>
      </c>
    </row>
    <row r="9" spans="1:20">
      <c r="A9" s="174">
        <f>'Base Capex Actual'!A9</f>
        <v>104</v>
      </c>
      <c r="B9" s="132" t="str">
        <f>'Base Capex Actual'!B9</f>
        <v>Medium Density SubDivision</v>
      </c>
      <c r="C9" s="132" t="str">
        <f>'Base Capex Actual'!C9</f>
        <v>New Customer Connections</v>
      </c>
      <c r="D9" s="186">
        <v>22621.442052883274</v>
      </c>
      <c r="E9" s="186">
        <v>24010.336961961388</v>
      </c>
      <c r="F9" s="186">
        <v>20784.743863076612</v>
      </c>
      <c r="G9" s="186">
        <v>20588.12068529649</v>
      </c>
      <c r="H9" s="186">
        <v>15125.984916830923</v>
      </c>
      <c r="I9" s="188">
        <f>[8]Export!C28/1000</f>
        <v>20127.296606791355</v>
      </c>
      <c r="J9" s="188">
        <f>[8]Export!D28/1000</f>
        <v>20127.296606791355</v>
      </c>
      <c r="K9" s="188">
        <f>[8]Export!E28/1000</f>
        <v>20127.296606791355</v>
      </c>
      <c r="L9" s="188">
        <f>[8]Export!F28/1000</f>
        <v>20127.296606791355</v>
      </c>
      <c r="M9" s="188">
        <f>[8]Export!G28/1000</f>
        <v>20127.296606791355</v>
      </c>
      <c r="N9" s="188">
        <f>[8]Export!H28/1000</f>
        <v>20127.296606791355</v>
      </c>
      <c r="P9" s="230"/>
      <c r="Q9" s="230"/>
      <c r="R9" s="230"/>
      <c r="S9" s="230"/>
      <c r="T9" s="230"/>
    </row>
    <row r="10" spans="1:20">
      <c r="A10" s="174">
        <f>'Base Capex Actual'!A10</f>
        <v>105</v>
      </c>
      <c r="B10" s="132" t="str">
        <f>'Base Capex Actual'!B10</f>
        <v>Business Supply &gt; 50KVA &lt; 200KVA</v>
      </c>
      <c r="C10" s="132" t="str">
        <f>'Base Capex Actual'!C10</f>
        <v>New Customer Connections</v>
      </c>
      <c r="D10" s="186">
        <v>443.12022643097879</v>
      </c>
      <c r="E10" s="186">
        <v>0</v>
      </c>
      <c r="F10" s="186">
        <v>69.870807124596553</v>
      </c>
      <c r="G10" s="186">
        <v>89.745945363750437</v>
      </c>
      <c r="H10" s="186">
        <v>373.11999905768675</v>
      </c>
      <c r="I10" s="188">
        <f>[8]Export!C29/1000</f>
        <v>133.18418788650845</v>
      </c>
      <c r="J10" s="188">
        <f>[8]Export!D29/1000</f>
        <v>133.18418788650845</v>
      </c>
      <c r="K10" s="188">
        <f>[8]Export!E29/1000</f>
        <v>133.18418788650845</v>
      </c>
      <c r="L10" s="188">
        <f>[8]Export!F29/1000</f>
        <v>133.18418788650845</v>
      </c>
      <c r="M10" s="188">
        <f>[8]Export!G29/1000</f>
        <v>133.18418788650845</v>
      </c>
      <c r="N10" s="188">
        <f>[8]Export!H29/1000</f>
        <v>133.18418788650845</v>
      </c>
      <c r="P10" s="230"/>
      <c r="Q10" s="230"/>
      <c r="R10" s="230"/>
      <c r="S10" s="230"/>
      <c r="T10" s="230"/>
    </row>
    <row r="11" spans="1:20">
      <c r="A11" s="174">
        <f>'Base Capex Actual'!A11</f>
        <v>106</v>
      </c>
      <c r="B11" s="132" t="str">
        <f>'Base Capex Actual'!B11</f>
        <v>Business Supply &gt; 200KVA</v>
      </c>
      <c r="C11" s="132" t="str">
        <f>'Base Capex Actual'!C11</f>
        <v>New Customer Connections</v>
      </c>
      <c r="D11" s="186">
        <v>384.06564369004957</v>
      </c>
      <c r="E11" s="186">
        <v>62.901702965574138</v>
      </c>
      <c r="F11" s="186">
        <v>458.76873256826963</v>
      </c>
      <c r="G11" s="186">
        <v>297.93777867616728</v>
      </c>
      <c r="H11" s="186">
        <v>895.12633896268255</v>
      </c>
      <c r="I11" s="188">
        <f>[8]Export!C30/1000</f>
        <v>428.68363829317337</v>
      </c>
      <c r="J11" s="188">
        <f>[8]Export!D30/1000</f>
        <v>428.68363829317337</v>
      </c>
      <c r="K11" s="188">
        <f>[8]Export!E30/1000</f>
        <v>428.68363829317337</v>
      </c>
      <c r="L11" s="188">
        <f>[8]Export!F30/1000</f>
        <v>428.68363829317337</v>
      </c>
      <c r="M11" s="188">
        <f>[8]Export!G30/1000</f>
        <v>428.68363829317337</v>
      </c>
      <c r="N11" s="188">
        <f>[8]Export!H30/1000</f>
        <v>428.68363829317337</v>
      </c>
      <c r="P11" s="230"/>
      <c r="Q11" s="230"/>
      <c r="R11" s="230"/>
      <c r="S11" s="230"/>
      <c r="T11" s="230"/>
    </row>
    <row r="12" spans="1:20">
      <c r="A12" s="174">
        <f>'Base Capex Actual'!A12</f>
        <v>107</v>
      </c>
      <c r="B12" s="132" t="str">
        <f>'Base Capex Actual'!B12</f>
        <v>HV Connections</v>
      </c>
      <c r="C12" s="132" t="str">
        <f>'Base Capex Actual'!C12</f>
        <v>New Customer Connections</v>
      </c>
      <c r="D12" s="186">
        <v>0</v>
      </c>
      <c r="E12" s="186">
        <v>0</v>
      </c>
      <c r="F12" s="186">
        <v>71.586773068260257</v>
      </c>
      <c r="G12" s="186">
        <v>0</v>
      </c>
      <c r="H12" s="186">
        <v>0</v>
      </c>
      <c r="I12" s="188">
        <f>[8]Export!C31/1000</f>
        <v>17.896693267065064</v>
      </c>
      <c r="J12" s="188">
        <f>[8]Export!D31/1000</f>
        <v>17.896693267065064</v>
      </c>
      <c r="K12" s="188">
        <f>[8]Export!E31/1000</f>
        <v>17.896693267065064</v>
      </c>
      <c r="L12" s="188">
        <f>[8]Export!F31/1000</f>
        <v>17.896693267065064</v>
      </c>
      <c r="M12" s="188">
        <f>[8]Export!G31/1000</f>
        <v>17.896693267065064</v>
      </c>
      <c r="N12" s="188">
        <f>[8]Export!H31/1000</f>
        <v>17.896693267065064</v>
      </c>
      <c r="P12" s="230"/>
      <c r="Q12" s="230"/>
      <c r="R12" s="230"/>
      <c r="S12" s="230"/>
      <c r="T12" s="230"/>
    </row>
    <row r="13" spans="1:20">
      <c r="A13" s="174">
        <f>'Base Capex Actual'!A13</f>
        <v>108</v>
      </c>
      <c r="B13" s="132" t="str">
        <f>'Base Capex Actual'!B13</f>
        <v>Business SubDivisions</v>
      </c>
      <c r="C13" s="132" t="str">
        <f>'Base Capex Actual'!C13</f>
        <v>New Customer Connections</v>
      </c>
      <c r="D13" s="186">
        <v>2085.1382255205881</v>
      </c>
      <c r="E13" s="186">
        <v>1080.2979288479132</v>
      </c>
      <c r="F13" s="186">
        <v>1759.9665933644862</v>
      </c>
      <c r="G13" s="186">
        <v>2272.3824546587839</v>
      </c>
      <c r="H13" s="186">
        <v>1354.108472127208</v>
      </c>
      <c r="I13" s="188">
        <f>[8]Export!C32/1000</f>
        <v>1616.6888622495978</v>
      </c>
      <c r="J13" s="188">
        <f>[8]Export!D32/1000</f>
        <v>1616.6888622495978</v>
      </c>
      <c r="K13" s="188">
        <f>[8]Export!E32/1000</f>
        <v>1616.6888622495978</v>
      </c>
      <c r="L13" s="188">
        <f>[8]Export!F32/1000</f>
        <v>1616.6888622495978</v>
      </c>
      <c r="M13" s="188">
        <f>[8]Export!G32/1000</f>
        <v>1616.6888622495978</v>
      </c>
      <c r="N13" s="188">
        <f>[8]Export!H32/1000</f>
        <v>1616.6888622495978</v>
      </c>
      <c r="P13" s="230"/>
      <c r="Q13" s="230"/>
      <c r="R13" s="230"/>
      <c r="S13" s="230"/>
      <c r="T13" s="230"/>
    </row>
    <row r="14" spans="1:20">
      <c r="A14" s="174">
        <f>'Base Capex Actual'!A14</f>
        <v>109</v>
      </c>
      <c r="B14" s="132" t="str">
        <f>'Base Capex Actual'!B14</f>
        <v>U/G Service Pits Ex O/H Supply</v>
      </c>
      <c r="C14" s="132" t="str">
        <f>'Base Capex Actual'!C14</f>
        <v>New Customer Connections</v>
      </c>
      <c r="D14" s="186">
        <v>0</v>
      </c>
      <c r="E14" s="186">
        <v>72.141267452937413</v>
      </c>
      <c r="F14" s="186">
        <v>0</v>
      </c>
      <c r="G14" s="186">
        <v>0</v>
      </c>
      <c r="H14" s="186">
        <v>21.814305730401802</v>
      </c>
      <c r="I14" s="188">
        <f>[8]Export!C33/1000</f>
        <v>23.488893295834806</v>
      </c>
      <c r="J14" s="188">
        <f>[8]Export!D33/1000</f>
        <v>23.488893295834806</v>
      </c>
      <c r="K14" s="188">
        <f>[8]Export!E33/1000</f>
        <v>23.488893295834806</v>
      </c>
      <c r="L14" s="188">
        <f>[8]Export!F33/1000</f>
        <v>23.488893295834806</v>
      </c>
      <c r="M14" s="188">
        <f>[8]Export!G33/1000</f>
        <v>23.488893295834806</v>
      </c>
      <c r="N14" s="188">
        <f>[8]Export!H33/1000</f>
        <v>23.488893295834806</v>
      </c>
      <c r="P14" s="230"/>
      <c r="Q14" s="230"/>
      <c r="R14" s="230"/>
      <c r="S14" s="230"/>
      <c r="T14" s="230"/>
    </row>
    <row r="15" spans="1:20">
      <c r="A15" s="174">
        <f>'Base Capex Actual'!A15</f>
        <v>110</v>
      </c>
      <c r="B15" s="132" t="str">
        <f>'Base Capex Actual'!B15</f>
        <v>Low Density SubDivisions</v>
      </c>
      <c r="C15" s="132" t="str">
        <f>'Base Capex Actual'!C15</f>
        <v>New Customer Connections</v>
      </c>
      <c r="D15" s="186">
        <v>1169.5227341672189</v>
      </c>
      <c r="E15" s="186">
        <v>758.86728657832998</v>
      </c>
      <c r="F15" s="186">
        <v>1233.9328597270389</v>
      </c>
      <c r="G15" s="186">
        <v>725.71820954632983</v>
      </c>
      <c r="H15" s="186">
        <v>1024.3656137716418</v>
      </c>
      <c r="I15" s="188">
        <f>[8]Export!C34/1000</f>
        <v>935.72099240583509</v>
      </c>
      <c r="J15" s="188">
        <f>[8]Export!D34/1000</f>
        <v>935.72099240583509</v>
      </c>
      <c r="K15" s="188">
        <f>[8]Export!E34/1000</f>
        <v>935.72099240583509</v>
      </c>
      <c r="L15" s="188">
        <f>[8]Export!F34/1000</f>
        <v>935.72099240583509</v>
      </c>
      <c r="M15" s="188">
        <f>[8]Export!G34/1000</f>
        <v>935.72099240583509</v>
      </c>
      <c r="N15" s="188">
        <f>[8]Export!H34/1000</f>
        <v>935.72099240583509</v>
      </c>
      <c r="P15" s="230"/>
      <c r="Q15" s="230"/>
      <c r="R15" s="230"/>
      <c r="S15" s="230"/>
      <c r="T15" s="230"/>
    </row>
    <row r="16" spans="1:20">
      <c r="A16" s="174">
        <f>'Base Capex Actual'!A16</f>
        <v>111</v>
      </c>
      <c r="B16" s="132" t="str">
        <f>'Base Capex Actual'!B16</f>
        <v>High Density Residential/Business</v>
      </c>
      <c r="C16" s="132" t="str">
        <f>'Base Capex Actual'!C16</f>
        <v>New Customer Connections</v>
      </c>
      <c r="D16" s="186">
        <v>111.66743234999916</v>
      </c>
      <c r="E16" s="186">
        <v>319.45640501795782</v>
      </c>
      <c r="F16" s="186">
        <v>33.460795949917689</v>
      </c>
      <c r="G16" s="186">
        <v>273.08298683338177</v>
      </c>
      <c r="H16" s="186">
        <v>168.80992037549669</v>
      </c>
      <c r="I16" s="188">
        <f>[8]Export!C35/1000</f>
        <v>198.70252704418849</v>
      </c>
      <c r="J16" s="188">
        <f>[8]Export!D35/1000</f>
        <v>198.70252704418849</v>
      </c>
      <c r="K16" s="188">
        <f>[8]Export!E35/1000</f>
        <v>198.70252704418849</v>
      </c>
      <c r="L16" s="188">
        <f>[8]Export!F35/1000</f>
        <v>198.70252704418849</v>
      </c>
      <c r="M16" s="188">
        <f>[8]Export!G35/1000</f>
        <v>198.70252704418849</v>
      </c>
      <c r="N16" s="188">
        <f>[8]Export!H35/1000</f>
        <v>198.70252704418849</v>
      </c>
    </row>
    <row r="17" spans="1:14">
      <c r="A17" s="174">
        <f>'Base Capex Actual'!A17</f>
        <v>114</v>
      </c>
      <c r="B17" s="132" t="str">
        <f>'Base Capex Actual'!B17</f>
        <v>New Connections - Other Materials</v>
      </c>
      <c r="C17" s="132" t="str">
        <f>'Base Capex Actual'!C17</f>
        <v>New Customer Connections</v>
      </c>
      <c r="D17" s="186">
        <v>0</v>
      </c>
      <c r="E17" s="186">
        <v>0</v>
      </c>
      <c r="F17" s="186">
        <v>0</v>
      </c>
      <c r="G17" s="186">
        <v>0</v>
      </c>
      <c r="H17" s="186">
        <v>0</v>
      </c>
      <c r="I17" s="188">
        <f>[8]Export!C36/1000</f>
        <v>0</v>
      </c>
      <c r="J17" s="188">
        <f>[8]Export!D36/1000</f>
        <v>0</v>
      </c>
      <c r="K17" s="188">
        <f>[8]Export!E36/1000</f>
        <v>0</v>
      </c>
      <c r="L17" s="188">
        <f>[8]Export!F36/1000</f>
        <v>0</v>
      </c>
      <c r="M17" s="188">
        <f>[8]Export!G36/1000</f>
        <v>0</v>
      </c>
      <c r="N17" s="188">
        <f>[8]Export!H36/1000</f>
        <v>0</v>
      </c>
    </row>
    <row r="18" spans="1:14">
      <c r="A18" s="174">
        <f>'Base Capex Actual'!A18</f>
        <v>115</v>
      </c>
      <c r="B18" s="132" t="str">
        <f>'Base Capex Actual'!B18</f>
        <v>New Connections - Other Labour</v>
      </c>
      <c r="C18" s="132" t="str">
        <f>'Base Capex Actual'!C18</f>
        <v>New Customer Connections</v>
      </c>
      <c r="D18" s="186">
        <v>0</v>
      </c>
      <c r="E18" s="186">
        <v>0</v>
      </c>
      <c r="F18" s="186">
        <v>0</v>
      </c>
      <c r="G18" s="186">
        <v>0</v>
      </c>
      <c r="H18" s="186">
        <v>0</v>
      </c>
      <c r="I18" s="188">
        <f>[8]Export!C37/1000</f>
        <v>0</v>
      </c>
      <c r="J18" s="188">
        <f>[8]Export!D37/1000</f>
        <v>0</v>
      </c>
      <c r="K18" s="188">
        <f>[8]Export!E37/1000</f>
        <v>0</v>
      </c>
      <c r="L18" s="188">
        <f>[8]Export!F37/1000</f>
        <v>0</v>
      </c>
      <c r="M18" s="188">
        <f>[8]Export!G37/1000</f>
        <v>0</v>
      </c>
      <c r="N18" s="188">
        <f>[8]Export!H37/1000</f>
        <v>0</v>
      </c>
    </row>
    <row r="19" spans="1:14">
      <c r="A19" s="174">
        <f>'Base Capex Actual'!A19</f>
        <v>116</v>
      </c>
      <c r="B19" s="132" t="str">
        <f>'Base Capex Actual'!B19</f>
        <v>Recoverable Works</v>
      </c>
      <c r="C19" s="132" t="str">
        <f>'Base Capex Actual'!C19</f>
        <v>New Customer Connections</v>
      </c>
      <c r="D19" s="186">
        <v>154.83715622278282</v>
      </c>
      <c r="E19" s="186">
        <v>0</v>
      </c>
      <c r="F19" s="186">
        <v>1702.420719729527</v>
      </c>
      <c r="G19" s="186">
        <v>1621.0729936696944</v>
      </c>
      <c r="H19" s="186">
        <v>972.75358830800167</v>
      </c>
      <c r="I19" s="188">
        <f>[8]Export!C38/1000</f>
        <v>1074.0618254268059</v>
      </c>
      <c r="J19" s="188">
        <f>[8]Export!D38/1000</f>
        <v>1074.0618254268059</v>
      </c>
      <c r="K19" s="188">
        <f>[8]Export!E38/1000</f>
        <v>1074.0618254268059</v>
      </c>
      <c r="L19" s="188">
        <f>[8]Export!F38/1000</f>
        <v>1074.0618254268059</v>
      </c>
      <c r="M19" s="188">
        <f>[8]Export!G38/1000</f>
        <v>1074.0618254268059</v>
      </c>
      <c r="N19" s="188">
        <f>[8]Export!H38/1000</f>
        <v>1074.0618254268059</v>
      </c>
    </row>
    <row r="20" spans="1:14">
      <c r="A20" s="174">
        <f>'Base Capex Actual'!A20</f>
        <v>118</v>
      </c>
      <c r="B20" s="132" t="str">
        <f>'Base Capex Actual'!B20</f>
        <v>CO Generation Projects</v>
      </c>
      <c r="C20" s="132" t="str">
        <f>'Base Capex Actual'!C20</f>
        <v>New Customer Connections</v>
      </c>
      <c r="D20" s="186">
        <v>0</v>
      </c>
      <c r="E20" s="186">
        <v>0</v>
      </c>
      <c r="F20" s="186">
        <v>0</v>
      </c>
      <c r="G20" s="186">
        <v>0</v>
      </c>
      <c r="H20" s="186">
        <v>0</v>
      </c>
      <c r="I20" s="188">
        <f>[8]Export!C39/1000</f>
        <v>0</v>
      </c>
      <c r="J20" s="188">
        <f>[8]Export!D39/1000</f>
        <v>0</v>
      </c>
      <c r="K20" s="188">
        <f>[8]Export!E39/1000</f>
        <v>0</v>
      </c>
      <c r="L20" s="188">
        <f>[8]Export!F39/1000</f>
        <v>0</v>
      </c>
      <c r="M20" s="188">
        <f>[8]Export!G39/1000</f>
        <v>0</v>
      </c>
      <c r="N20" s="188">
        <f>[8]Export!H39/1000</f>
        <v>0</v>
      </c>
    </row>
    <row r="21" spans="1:14">
      <c r="A21" s="174">
        <f>'Base Capex Actual'!A21</f>
        <v>121</v>
      </c>
      <c r="B21" s="132" t="str">
        <f>'Base Capex Actual'!B21</f>
        <v>Docklands</v>
      </c>
      <c r="C21" s="132" t="str">
        <f>'Base Capex Actual'!C21</f>
        <v>New Customer Connections</v>
      </c>
      <c r="D21" s="186">
        <v>0</v>
      </c>
      <c r="E21" s="186">
        <v>0</v>
      </c>
      <c r="F21" s="186">
        <v>0</v>
      </c>
      <c r="G21" s="186">
        <v>0</v>
      </c>
      <c r="H21" s="186">
        <v>0</v>
      </c>
      <c r="I21" s="226"/>
      <c r="J21" s="226"/>
      <c r="K21" s="226"/>
      <c r="L21" s="226"/>
      <c r="M21" s="226"/>
      <c r="N21" s="226"/>
    </row>
    <row r="22" spans="1:14">
      <c r="A22" s="174">
        <f>'Base Capex Actual'!A22</f>
        <v>122</v>
      </c>
      <c r="B22" s="132" t="str">
        <f>'Base Capex Actual'!B22</f>
        <v>Major Generation Projects</v>
      </c>
      <c r="C22" s="132" t="str">
        <f>'Base Capex Actual'!C22</f>
        <v>New Customer Connections</v>
      </c>
      <c r="D22" s="186">
        <v>0</v>
      </c>
      <c r="E22" s="186">
        <v>0</v>
      </c>
      <c r="F22" s="186">
        <v>0</v>
      </c>
      <c r="G22" s="186">
        <v>0</v>
      </c>
      <c r="H22" s="186">
        <v>0</v>
      </c>
      <c r="I22" s="226"/>
      <c r="J22" s="226"/>
      <c r="K22" s="226"/>
      <c r="L22" s="226"/>
      <c r="M22" s="226"/>
      <c r="N22" s="226"/>
    </row>
    <row r="23" spans="1:14">
      <c r="A23" s="174">
        <f>'Base Capex Actual'!A23</f>
        <v>139</v>
      </c>
      <c r="B23" s="132" t="str">
        <f>'Base Capex Actual'!B23</f>
        <v>Maintenance Related Fault Capital</v>
      </c>
      <c r="C23" s="132" t="str">
        <f>'Base Capex Actual'!C23</f>
        <v>Reliability &amp; Quality Maintained</v>
      </c>
      <c r="D23" s="186">
        <v>0</v>
      </c>
      <c r="E23" s="186">
        <v>0</v>
      </c>
      <c r="F23" s="186">
        <v>0</v>
      </c>
      <c r="G23" s="186">
        <v>0</v>
      </c>
      <c r="H23" s="186">
        <v>0</v>
      </c>
      <c r="I23" s="226"/>
      <c r="J23" s="226"/>
      <c r="K23" s="226"/>
      <c r="L23" s="226"/>
      <c r="M23" s="226"/>
      <c r="N23" s="226"/>
    </row>
    <row r="24" spans="1:14">
      <c r="A24" s="174">
        <f>'Base Capex Actual'!A24</f>
        <v>141</v>
      </c>
      <c r="B24" s="132" t="str">
        <f>'Base Capex Actual'!B24</f>
        <v>Fault Related Capital</v>
      </c>
      <c r="C24" s="132" t="str">
        <f>'Base Capex Actual'!C24</f>
        <v>Reliability &amp; Quality Maintained</v>
      </c>
      <c r="D24" s="186">
        <v>0</v>
      </c>
      <c r="E24" s="186">
        <v>0</v>
      </c>
      <c r="F24" s="186">
        <v>0</v>
      </c>
      <c r="G24" s="186">
        <v>0</v>
      </c>
      <c r="H24" s="186">
        <v>0</v>
      </c>
      <c r="I24" s="226"/>
      <c r="J24" s="226"/>
      <c r="K24" s="226"/>
      <c r="L24" s="226"/>
      <c r="M24" s="226"/>
      <c r="N24" s="226"/>
    </row>
    <row r="25" spans="1:14">
      <c r="A25" s="174">
        <f>'Base Capex Actual'!A25</f>
        <v>142</v>
      </c>
      <c r="B25" s="132" t="str">
        <f>'Base Capex Actual'!B25</f>
        <v xml:space="preserve">Conductor Clearance </v>
      </c>
      <c r="C25" s="132" t="str">
        <f>'Base Capex Actual'!C25</f>
        <v>Environmental, Safety &amp; Legal</v>
      </c>
      <c r="D25" s="186">
        <v>0</v>
      </c>
      <c r="E25" s="186">
        <v>0</v>
      </c>
      <c r="F25" s="186">
        <v>0</v>
      </c>
      <c r="G25" s="186">
        <v>0</v>
      </c>
      <c r="H25" s="186">
        <v>0</v>
      </c>
      <c r="I25" s="226"/>
      <c r="J25" s="226"/>
      <c r="K25" s="226"/>
      <c r="L25" s="226"/>
      <c r="M25" s="226"/>
      <c r="N25" s="226"/>
    </row>
    <row r="26" spans="1:14">
      <c r="A26" s="174">
        <f>'Base Capex Actual'!A26</f>
        <v>143</v>
      </c>
      <c r="B26" s="132" t="str">
        <f>'Base Capex Actual'!B26</f>
        <v xml:space="preserve">HV Switch Replacement </v>
      </c>
      <c r="C26" s="132" t="str">
        <f>'Base Capex Actual'!C26</f>
        <v>Reliability &amp; Quality Maintained</v>
      </c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226"/>
      <c r="J26" s="226"/>
      <c r="K26" s="226"/>
      <c r="L26" s="226"/>
      <c r="M26" s="226"/>
      <c r="N26" s="226"/>
    </row>
    <row r="27" spans="1:14">
      <c r="A27" s="174">
        <f>'Base Capex Actual'!A27</f>
        <v>144</v>
      </c>
      <c r="B27" s="132" t="str">
        <f>'Base Capex Actual'!B27</f>
        <v>Transformer Replacement</v>
      </c>
      <c r="C27" s="132" t="str">
        <f>'Base Capex Actual'!C27</f>
        <v>Reliability &amp; Quality Maintained</v>
      </c>
      <c r="D27" s="186">
        <v>0</v>
      </c>
      <c r="E27" s="186">
        <v>0</v>
      </c>
      <c r="F27" s="186">
        <v>0</v>
      </c>
      <c r="G27" s="186">
        <v>0</v>
      </c>
      <c r="H27" s="186">
        <v>0</v>
      </c>
      <c r="I27" s="226"/>
      <c r="J27" s="226"/>
      <c r="K27" s="226"/>
      <c r="L27" s="226"/>
      <c r="M27" s="226"/>
      <c r="N27" s="226"/>
    </row>
    <row r="28" spans="1:14">
      <c r="A28" s="174">
        <f>'Base Capex Actual'!A28</f>
        <v>145</v>
      </c>
      <c r="B28" s="132" t="str">
        <f>'Base Capex Actual'!B28</f>
        <v>HV Fuse Unit &amp; Surge Divert. Repl.</v>
      </c>
      <c r="C28" s="132" t="str">
        <f>'Base Capex Actual'!C28</f>
        <v>Reliability &amp; Quality Maintained</v>
      </c>
      <c r="D28" s="186">
        <v>0</v>
      </c>
      <c r="E28" s="186">
        <v>0</v>
      </c>
      <c r="F28" s="186">
        <v>0</v>
      </c>
      <c r="G28" s="186">
        <v>0</v>
      </c>
      <c r="H28" s="186">
        <v>0</v>
      </c>
      <c r="I28" s="226"/>
      <c r="J28" s="226"/>
      <c r="K28" s="226"/>
      <c r="L28" s="226"/>
      <c r="M28" s="226"/>
      <c r="N28" s="226"/>
    </row>
    <row r="29" spans="1:14">
      <c r="A29" s="174">
        <f>'Base Capex Actual'!A29</f>
        <v>146</v>
      </c>
      <c r="B29" s="132" t="str">
        <f>'Base Capex Actual'!B29</f>
        <v>Recoverable Works - Asset Damage</v>
      </c>
      <c r="C29" s="132" t="str">
        <f>'Base Capex Actual'!C29</f>
        <v>Reliability &amp; Quality Maintained</v>
      </c>
      <c r="D29" s="186">
        <v>0</v>
      </c>
      <c r="E29" s="186">
        <v>0</v>
      </c>
      <c r="F29" s="186">
        <v>0</v>
      </c>
      <c r="G29" s="186">
        <v>0</v>
      </c>
      <c r="H29" s="186">
        <v>0</v>
      </c>
      <c r="I29" s="226"/>
      <c r="J29" s="226"/>
      <c r="K29" s="226"/>
      <c r="L29" s="226"/>
      <c r="M29" s="226"/>
      <c r="N29" s="226"/>
    </row>
    <row r="30" spans="1:14">
      <c r="A30" s="174">
        <f>'Base Capex Actual'!A30</f>
        <v>147</v>
      </c>
      <c r="B30" s="132" t="str">
        <f>'Base Capex Actual'!B30</f>
        <v>Pole Life Extension - Treatment</v>
      </c>
      <c r="C30" s="132" t="str">
        <f>'Base Capex Actual'!C30</f>
        <v>Environmental, Safety &amp; Legal</v>
      </c>
      <c r="D30" s="186">
        <v>0</v>
      </c>
      <c r="E30" s="186">
        <v>0</v>
      </c>
      <c r="F30" s="186">
        <v>0</v>
      </c>
      <c r="G30" s="186">
        <v>0</v>
      </c>
      <c r="H30" s="186">
        <v>0</v>
      </c>
      <c r="I30" s="226"/>
      <c r="J30" s="226"/>
      <c r="K30" s="226"/>
      <c r="L30" s="226"/>
      <c r="M30" s="226"/>
      <c r="N30" s="226"/>
    </row>
    <row r="31" spans="1:14">
      <c r="A31" s="174">
        <f>'Base Capex Actual'!A31</f>
        <v>148</v>
      </c>
      <c r="B31" s="132" t="str">
        <f>'Base Capex Actual'!B31</f>
        <v>Pole Replacement</v>
      </c>
      <c r="C31" s="132" t="str">
        <f>'Base Capex Actual'!C31</f>
        <v>Environmental, Safety &amp; Legal</v>
      </c>
      <c r="D31" s="186">
        <v>0</v>
      </c>
      <c r="E31" s="186">
        <v>0</v>
      </c>
      <c r="F31" s="186">
        <v>0</v>
      </c>
      <c r="G31" s="186">
        <v>0</v>
      </c>
      <c r="H31" s="186">
        <v>0</v>
      </c>
      <c r="I31" s="226"/>
      <c r="J31" s="226"/>
      <c r="K31" s="226"/>
      <c r="L31" s="226"/>
      <c r="M31" s="226"/>
      <c r="N31" s="226"/>
    </row>
    <row r="32" spans="1:14">
      <c r="A32" s="174">
        <f>'Base Capex Actual'!A32</f>
        <v>149</v>
      </c>
      <c r="B32" s="132" t="str">
        <f>'Base Capex Actual'!B32</f>
        <v>Pole Life Extension - Staking</v>
      </c>
      <c r="C32" s="132" t="str">
        <f>'Base Capex Actual'!C32</f>
        <v>Environmental, Safety &amp; Legal</v>
      </c>
      <c r="D32" s="186">
        <v>0</v>
      </c>
      <c r="E32" s="186">
        <v>0</v>
      </c>
      <c r="F32" s="186">
        <v>0</v>
      </c>
      <c r="G32" s="186">
        <v>0</v>
      </c>
      <c r="H32" s="186">
        <v>0</v>
      </c>
      <c r="I32" s="226"/>
      <c r="J32" s="226"/>
      <c r="K32" s="226"/>
      <c r="L32" s="226"/>
      <c r="M32" s="226"/>
      <c r="N32" s="226"/>
    </row>
    <row r="33" spans="1:14">
      <c r="A33" s="174">
        <f>'Base Capex Actual'!A33</f>
        <v>150</v>
      </c>
      <c r="B33" s="132" t="str">
        <f>'Base Capex Actual'!B33</f>
        <v>OH/UG Line Replacement</v>
      </c>
      <c r="C33" s="132" t="str">
        <f>'Base Capex Actual'!C33</f>
        <v>Reliability &amp; Quality Maintained</v>
      </c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226"/>
      <c r="J33" s="226"/>
      <c r="K33" s="226"/>
      <c r="L33" s="226"/>
      <c r="M33" s="226"/>
      <c r="N33" s="226"/>
    </row>
    <row r="34" spans="1:14">
      <c r="A34" s="174">
        <f>'Base Capex Actual'!A34</f>
        <v>150</v>
      </c>
      <c r="B34" s="132" t="str">
        <f>'Base Capex Actual'!B34</f>
        <v>OH/UG Line Replacement</v>
      </c>
      <c r="C34" s="132" t="str">
        <f>'Base Capex Actual'!C34</f>
        <v>Environmental, Safety &amp; Legal</v>
      </c>
      <c r="D34" s="186">
        <v>0</v>
      </c>
      <c r="E34" s="186">
        <v>0</v>
      </c>
      <c r="F34" s="186">
        <v>0</v>
      </c>
      <c r="G34" s="186">
        <v>0</v>
      </c>
      <c r="H34" s="186">
        <v>0</v>
      </c>
      <c r="I34" s="226"/>
      <c r="J34" s="226"/>
      <c r="K34" s="226"/>
      <c r="L34" s="226"/>
      <c r="M34" s="226"/>
      <c r="N34" s="226"/>
    </row>
    <row r="35" spans="1:14">
      <c r="A35" s="174">
        <f>'Base Capex Actual'!A35</f>
        <v>152</v>
      </c>
      <c r="B35" s="132" t="str">
        <f>'Base Capex Actual'!B35</f>
        <v>Neutral Screen Services</v>
      </c>
      <c r="C35" s="132" t="str">
        <f>'Base Capex Actual'!C35</f>
        <v>Reliability &amp; Quality Maintained</v>
      </c>
      <c r="D35" s="186">
        <v>0</v>
      </c>
      <c r="E35" s="186">
        <v>0</v>
      </c>
      <c r="F35" s="186">
        <v>0</v>
      </c>
      <c r="G35" s="186">
        <v>0</v>
      </c>
      <c r="H35" s="186">
        <v>0</v>
      </c>
      <c r="I35" s="226"/>
      <c r="J35" s="226"/>
      <c r="K35" s="226"/>
      <c r="L35" s="226"/>
      <c r="M35" s="226"/>
      <c r="N35" s="226"/>
    </row>
    <row r="36" spans="1:14">
      <c r="A36" s="174">
        <f>'Base Capex Actual'!A36</f>
        <v>153</v>
      </c>
      <c r="B36" s="132" t="str">
        <f>'Base Capex Actual'!B36</f>
        <v>Servicing Replacement</v>
      </c>
      <c r="C36" s="132" t="str">
        <f>'Base Capex Actual'!C36</f>
        <v>Reliability &amp; Quality Maintained</v>
      </c>
      <c r="D36" s="186">
        <v>0</v>
      </c>
      <c r="E36" s="186">
        <v>0</v>
      </c>
      <c r="F36" s="186">
        <v>0</v>
      </c>
      <c r="G36" s="186">
        <v>0</v>
      </c>
      <c r="H36" s="186">
        <v>0</v>
      </c>
      <c r="I36" s="226"/>
      <c r="J36" s="226"/>
      <c r="K36" s="226"/>
      <c r="L36" s="226"/>
      <c r="M36" s="226"/>
      <c r="N36" s="226"/>
    </row>
    <row r="37" spans="1:14">
      <c r="A37" s="174">
        <f>'Base Capex Actual'!A37</f>
        <v>154</v>
      </c>
      <c r="B37" s="132" t="str">
        <f>'Base Capex Actual'!B37</f>
        <v>Bird Cover Replacement</v>
      </c>
      <c r="C37" s="132" t="str">
        <f>'Base Capex Actual'!C37</f>
        <v>Reliability &amp; Quality Maintained</v>
      </c>
      <c r="D37" s="186">
        <v>0</v>
      </c>
      <c r="E37" s="186">
        <v>0</v>
      </c>
      <c r="F37" s="186">
        <v>0</v>
      </c>
      <c r="G37" s="186">
        <v>0</v>
      </c>
      <c r="H37" s="186">
        <v>0</v>
      </c>
      <c r="I37" s="226"/>
      <c r="J37" s="226"/>
      <c r="K37" s="226"/>
      <c r="L37" s="226"/>
      <c r="M37" s="226"/>
      <c r="N37" s="226"/>
    </row>
    <row r="38" spans="1:14">
      <c r="A38" s="174">
        <f>'Base Capex Actual'!A38</f>
        <v>155</v>
      </c>
      <c r="B38" s="132" t="str">
        <f>'Base Capex Actual'!B38</f>
        <v>Cross-arm Replacement</v>
      </c>
      <c r="C38" s="132" t="str">
        <f>'Base Capex Actual'!C38</f>
        <v>Environmental, Safety &amp; Legal</v>
      </c>
      <c r="D38" s="186">
        <v>0</v>
      </c>
      <c r="E38" s="186">
        <v>0</v>
      </c>
      <c r="F38" s="186">
        <v>0</v>
      </c>
      <c r="G38" s="186">
        <v>0</v>
      </c>
      <c r="H38" s="186">
        <v>0</v>
      </c>
      <c r="I38" s="226"/>
      <c r="J38" s="226"/>
      <c r="K38" s="226"/>
      <c r="L38" s="226"/>
      <c r="M38" s="226"/>
      <c r="N38" s="226"/>
    </row>
    <row r="39" spans="1:14">
      <c r="A39" s="174">
        <f>'Base Capex Actual'!A39</f>
        <v>156</v>
      </c>
      <c r="B39" s="132" t="str">
        <f>'Base Capex Actual'!B39</f>
        <v>ZSS - Major Plant Replacement</v>
      </c>
      <c r="C39" s="132" t="str">
        <f>'Base Capex Actual'!C39</f>
        <v>Reliability &amp; Quality Maintained</v>
      </c>
      <c r="D39" s="186">
        <v>0</v>
      </c>
      <c r="E39" s="186">
        <v>0</v>
      </c>
      <c r="F39" s="186">
        <v>0</v>
      </c>
      <c r="G39" s="186">
        <v>0</v>
      </c>
      <c r="H39" s="186">
        <v>0</v>
      </c>
      <c r="I39" s="226"/>
      <c r="J39" s="226"/>
      <c r="K39" s="226"/>
      <c r="L39" s="226"/>
      <c r="M39" s="226"/>
      <c r="N39" s="226"/>
    </row>
    <row r="40" spans="1:14">
      <c r="A40" s="174">
        <f>'Base Capex Actual'!A40</f>
        <v>157</v>
      </c>
      <c r="B40" s="132" t="str">
        <f>'Base Capex Actual'!B40</f>
        <v>Zone SubStation Plant Replacement</v>
      </c>
      <c r="C40" s="132" t="str">
        <f>'Base Capex Actual'!C40</f>
        <v>Reliability &amp; Quality Maintained</v>
      </c>
      <c r="D40" s="186">
        <v>0</v>
      </c>
      <c r="E40" s="186">
        <v>0</v>
      </c>
      <c r="F40" s="186">
        <v>0</v>
      </c>
      <c r="G40" s="186">
        <v>0</v>
      </c>
      <c r="H40" s="186">
        <v>0</v>
      </c>
      <c r="I40" s="226"/>
      <c r="J40" s="226"/>
      <c r="K40" s="226"/>
      <c r="L40" s="226"/>
      <c r="M40" s="226"/>
      <c r="N40" s="226"/>
    </row>
    <row r="41" spans="1:14">
      <c r="A41" s="174">
        <f>'Base Capex Actual'!A41</f>
        <v>158</v>
      </c>
      <c r="B41" s="132" t="str">
        <f>'Base Capex Actual'!B41</f>
        <v xml:space="preserve">Safety Compliance </v>
      </c>
      <c r="C41" s="132" t="str">
        <f>'Base Capex Actual'!C41</f>
        <v>Environmental, Safety &amp; Legal</v>
      </c>
      <c r="D41" s="186">
        <v>0</v>
      </c>
      <c r="E41" s="186">
        <v>0</v>
      </c>
      <c r="F41" s="186">
        <v>0</v>
      </c>
      <c r="G41" s="186">
        <v>0</v>
      </c>
      <c r="H41" s="186">
        <v>0</v>
      </c>
      <c r="I41" s="226"/>
      <c r="J41" s="226"/>
      <c r="K41" s="226"/>
      <c r="L41" s="226"/>
      <c r="M41" s="226"/>
      <c r="N41" s="226"/>
    </row>
    <row r="42" spans="1:14">
      <c r="A42" s="174">
        <f>'Base Capex Actual'!A42</f>
        <v>159</v>
      </c>
      <c r="B42" s="132" t="str">
        <f>'Base Capex Actual'!B42</f>
        <v>TV Interference Replacement Capital</v>
      </c>
      <c r="C42" s="132" t="str">
        <f>'Base Capex Actual'!C42</f>
        <v>Reliability &amp; Quality Maintained</v>
      </c>
      <c r="D42" s="186">
        <v>0</v>
      </c>
      <c r="E42" s="186">
        <v>0</v>
      </c>
      <c r="F42" s="186">
        <v>0</v>
      </c>
      <c r="G42" s="186">
        <v>0</v>
      </c>
      <c r="H42" s="186">
        <v>0</v>
      </c>
      <c r="I42" s="226"/>
      <c r="J42" s="226"/>
      <c r="K42" s="226"/>
      <c r="L42" s="226"/>
      <c r="M42" s="226"/>
      <c r="N42" s="226"/>
    </row>
    <row r="43" spans="1:14">
      <c r="A43" s="174">
        <f>'Base Capex Actual'!A43</f>
        <v>160</v>
      </c>
      <c r="B43" s="132" t="str">
        <f>'Base Capex Actual'!B43</f>
        <v>Augmentation Lines</v>
      </c>
      <c r="C43" s="132" t="str">
        <f>'Base Capex Actual'!C43</f>
        <v>Reinforcements</v>
      </c>
      <c r="D43" s="186">
        <v>0</v>
      </c>
      <c r="E43" s="186">
        <v>0</v>
      </c>
      <c r="F43" s="186">
        <v>0</v>
      </c>
      <c r="G43" s="186">
        <v>0</v>
      </c>
      <c r="H43" s="186">
        <v>0</v>
      </c>
      <c r="I43" s="226"/>
      <c r="J43" s="226"/>
      <c r="K43" s="226"/>
      <c r="L43" s="226"/>
      <c r="M43" s="226"/>
      <c r="N43" s="226"/>
    </row>
    <row r="44" spans="1:14">
      <c r="A44" s="174">
        <f>'Base Capex Actual'!A44</f>
        <v>161</v>
      </c>
      <c r="B44" s="132" t="str">
        <f>'Base Capex Actual'!B44</f>
        <v>Augmentation of Zone SubStation</v>
      </c>
      <c r="C44" s="132" t="str">
        <f>'Base Capex Actual'!C44</f>
        <v>Reinforcements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226"/>
      <c r="J44" s="226"/>
      <c r="K44" s="226"/>
      <c r="L44" s="226"/>
      <c r="M44" s="226"/>
      <c r="N44" s="226"/>
    </row>
    <row r="45" spans="1:14">
      <c r="A45" s="174">
        <f>'Base Capex Actual'!A45</f>
        <v>162</v>
      </c>
      <c r="B45" s="132" t="str">
        <f>'Base Capex Actual'!B45</f>
        <v>Network Development - Augment Dist.</v>
      </c>
      <c r="C45" s="132" t="str">
        <f>'Base Capex Actual'!C45</f>
        <v>Reinforcements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226"/>
      <c r="J45" s="226"/>
      <c r="K45" s="226"/>
      <c r="L45" s="226"/>
      <c r="M45" s="226"/>
      <c r="N45" s="226"/>
    </row>
    <row r="46" spans="1:14">
      <c r="A46" s="174">
        <f>'Base Capex Actual'!A46</f>
        <v>163</v>
      </c>
      <c r="B46" s="132" t="str">
        <f>'Base Capex Actual'!B46</f>
        <v>Environment Management'</v>
      </c>
      <c r="C46" s="132" t="str">
        <f>'Base Capex Actual'!C46</f>
        <v>Environmental, Safety &amp; Legal</v>
      </c>
      <c r="D46" s="186">
        <v>0</v>
      </c>
      <c r="E46" s="186">
        <v>0</v>
      </c>
      <c r="F46" s="186">
        <v>0</v>
      </c>
      <c r="G46" s="186">
        <v>0</v>
      </c>
      <c r="H46" s="186">
        <v>0</v>
      </c>
      <c r="I46" s="226"/>
      <c r="J46" s="226"/>
      <c r="K46" s="226"/>
      <c r="L46" s="226"/>
      <c r="M46" s="226"/>
      <c r="N46" s="226"/>
    </row>
    <row r="47" spans="1:14">
      <c r="A47" s="174">
        <f>'Base Capex Actual'!A47</f>
        <v>164</v>
      </c>
      <c r="B47" s="132" t="str">
        <f>'Base Capex Actual'!B47</f>
        <v>Bushfire Mitigation Augmentation</v>
      </c>
      <c r="C47" s="132" t="str">
        <f>'Base Capex Actual'!C47</f>
        <v>Environmental, Safety &amp; Legal</v>
      </c>
      <c r="D47" s="186">
        <v>0</v>
      </c>
      <c r="E47" s="186">
        <v>0</v>
      </c>
      <c r="F47" s="186">
        <v>0</v>
      </c>
      <c r="G47" s="186">
        <v>0</v>
      </c>
      <c r="H47" s="186">
        <v>0</v>
      </c>
      <c r="I47" s="226"/>
      <c r="J47" s="226"/>
      <c r="K47" s="226"/>
      <c r="L47" s="226"/>
      <c r="M47" s="226"/>
      <c r="N47" s="226"/>
    </row>
    <row r="48" spans="1:14">
      <c r="A48" s="174">
        <f>'Base Capex Actual'!A48</f>
        <v>165</v>
      </c>
      <c r="B48" s="132" t="str">
        <f>'Base Capex Actual'!B48</f>
        <v>LV Com. Multi Earth (CMEN)</v>
      </c>
      <c r="C48" s="132" t="str">
        <f>'Base Capex Actual'!C48</f>
        <v>Environmental, Safety &amp; Legal</v>
      </c>
      <c r="D48" s="186">
        <v>0</v>
      </c>
      <c r="E48" s="186">
        <v>0</v>
      </c>
      <c r="F48" s="186">
        <v>0</v>
      </c>
      <c r="G48" s="186">
        <v>0</v>
      </c>
      <c r="H48" s="186">
        <v>0</v>
      </c>
      <c r="I48" s="226"/>
      <c r="J48" s="226"/>
      <c r="K48" s="226"/>
      <c r="L48" s="226"/>
      <c r="M48" s="226"/>
      <c r="N48" s="226"/>
    </row>
    <row r="49" spans="1:14">
      <c r="A49" s="174">
        <f>'Base Capex Actual'!A49</f>
        <v>166</v>
      </c>
      <c r="B49" s="132" t="str">
        <f>'Base Capex Actual'!B49</f>
        <v>Reliability Improvement - Automation</v>
      </c>
      <c r="C49" s="132" t="str">
        <f>'Base Capex Actual'!C49</f>
        <v>Reliability &amp; Quality Maintained</v>
      </c>
      <c r="D49" s="186">
        <v>0</v>
      </c>
      <c r="E49" s="186">
        <v>0</v>
      </c>
      <c r="F49" s="186">
        <v>0</v>
      </c>
      <c r="G49" s="186">
        <v>0</v>
      </c>
      <c r="H49" s="186">
        <v>0</v>
      </c>
      <c r="I49" s="226"/>
      <c r="J49" s="226"/>
      <c r="K49" s="226"/>
      <c r="L49" s="226"/>
      <c r="M49" s="226"/>
      <c r="N49" s="226"/>
    </row>
    <row r="50" spans="1:14">
      <c r="A50" s="174">
        <f>'Base Capex Actual'!A50</f>
        <v>167</v>
      </c>
      <c r="B50" s="132" t="str">
        <f>'Base Capex Actual'!B50</f>
        <v>VBRC</v>
      </c>
      <c r="C50" s="132" t="str">
        <f>'Base Capex Actual'!C50</f>
        <v>Environmental, Safety &amp; Legal</v>
      </c>
      <c r="D50" s="186">
        <v>0</v>
      </c>
      <c r="E50" s="186">
        <v>0</v>
      </c>
      <c r="F50" s="186">
        <v>0</v>
      </c>
      <c r="G50" s="186">
        <v>0</v>
      </c>
      <c r="H50" s="186">
        <v>0</v>
      </c>
      <c r="I50" s="226"/>
      <c r="J50" s="226"/>
      <c r="K50" s="226"/>
      <c r="L50" s="226"/>
      <c r="M50" s="226"/>
      <c r="N50" s="226"/>
    </row>
    <row r="51" spans="1:14">
      <c r="A51" s="174">
        <f>'Base Capex Actual'!A51</f>
        <v>168</v>
      </c>
      <c r="B51" s="132" t="str">
        <f>'Base Capex Actual'!B51</f>
        <v>Zone SubStation Automation</v>
      </c>
      <c r="C51" s="132" t="str">
        <f>'Base Capex Actual'!C51</f>
        <v>SCADA/Network Control</v>
      </c>
      <c r="D51" s="186">
        <v>0</v>
      </c>
      <c r="E51" s="186">
        <v>0</v>
      </c>
      <c r="F51" s="186">
        <v>0</v>
      </c>
      <c r="G51" s="186">
        <v>0</v>
      </c>
      <c r="H51" s="186">
        <v>0</v>
      </c>
      <c r="I51" s="226"/>
      <c r="J51" s="226"/>
      <c r="K51" s="226"/>
      <c r="L51" s="226"/>
      <c r="M51" s="226"/>
      <c r="N51" s="226"/>
    </row>
    <row r="52" spans="1:14">
      <c r="A52" s="174">
        <f>'Base Capex Actual'!A52</f>
        <v>169</v>
      </c>
      <c r="B52" s="132" t="str">
        <f>'Base Capex Actual'!B52</f>
        <v>Augmentation Connection Assets</v>
      </c>
      <c r="C52" s="132" t="str">
        <f>'Base Capex Actual'!C52</f>
        <v>Reinforcements</v>
      </c>
      <c r="D52" s="186">
        <v>0</v>
      </c>
      <c r="E52" s="186">
        <v>0</v>
      </c>
      <c r="F52" s="186">
        <v>0</v>
      </c>
      <c r="G52" s="186">
        <v>0</v>
      </c>
      <c r="H52" s="186">
        <v>0</v>
      </c>
      <c r="I52" s="226"/>
      <c r="J52" s="226"/>
      <c r="K52" s="226"/>
      <c r="L52" s="226"/>
      <c r="M52" s="226"/>
      <c r="N52" s="226"/>
    </row>
    <row r="53" spans="1:14">
      <c r="A53" s="174">
        <f>'Base Capex Actual'!A53</f>
        <v>170</v>
      </c>
      <c r="B53" s="132" t="str">
        <f>'Base Capex Actual'!B53</f>
        <v xml:space="preserve">Conductor Clearance </v>
      </c>
      <c r="C53" s="132" t="str">
        <f>'Base Capex Actual'!C53</f>
        <v>Environmental, Safety &amp; Legal</v>
      </c>
      <c r="D53" s="186">
        <v>0</v>
      </c>
      <c r="E53" s="186">
        <v>0</v>
      </c>
      <c r="F53" s="186">
        <v>0</v>
      </c>
      <c r="G53" s="186">
        <v>0</v>
      </c>
      <c r="H53" s="186">
        <v>0</v>
      </c>
      <c r="I53" s="226"/>
      <c r="J53" s="226"/>
      <c r="K53" s="226"/>
      <c r="L53" s="226"/>
      <c r="M53" s="226"/>
      <c r="N53" s="226"/>
    </row>
    <row r="54" spans="1:14">
      <c r="A54" s="174">
        <f>'Base Capex Actual'!A54</f>
        <v>171</v>
      </c>
      <c r="B54" s="132" t="str">
        <f>'Base Capex Actual'!B54</f>
        <v>SWER Augmentation</v>
      </c>
      <c r="C54" s="132" t="str">
        <f>'Base Capex Actual'!C54</f>
        <v>New Customer Connections</v>
      </c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188">
        <f>[8]Export!C40/1000</f>
        <v>0</v>
      </c>
      <c r="J54" s="188">
        <f>[8]Export!D40/1000</f>
        <v>0</v>
      </c>
      <c r="K54" s="188">
        <f>[8]Export!E40/1000</f>
        <v>0</v>
      </c>
      <c r="L54" s="188">
        <f>[8]Export!F40/1000</f>
        <v>0</v>
      </c>
      <c r="M54" s="188">
        <f>[8]Export!G40/1000</f>
        <v>0</v>
      </c>
      <c r="N54" s="188">
        <f>[8]Export!H40/1000</f>
        <v>0</v>
      </c>
    </row>
    <row r="55" spans="1:14">
      <c r="A55" s="174">
        <f>'Base Capex Actual'!A55</f>
        <v>172</v>
      </c>
      <c r="B55" s="132" t="str">
        <f>'Base Capex Actual'!B55</f>
        <v>Supply Reliability Improvement Scheme</v>
      </c>
      <c r="C55" s="132" t="str">
        <f>'Base Capex Actual'!C55</f>
        <v>Reliability &amp; Quality Maintained</v>
      </c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226"/>
      <c r="J55" s="226"/>
      <c r="K55" s="226"/>
      <c r="L55" s="226"/>
      <c r="M55" s="226"/>
      <c r="N55" s="226"/>
    </row>
    <row r="56" spans="1:14">
      <c r="A56" s="174">
        <f>'Base Capex Actual'!A56</f>
        <v>174</v>
      </c>
      <c r="B56" s="132" t="str">
        <f>'Base Capex Actual'!B56</f>
        <v>Pole Fire Mitigation</v>
      </c>
      <c r="C56" s="132" t="str">
        <f>'Base Capex Actual'!C56</f>
        <v>Environmental, Safety &amp; Legal</v>
      </c>
      <c r="D56" s="186">
        <v>0</v>
      </c>
      <c r="E56" s="186">
        <v>0</v>
      </c>
      <c r="F56" s="186">
        <v>0</v>
      </c>
      <c r="G56" s="186">
        <v>0</v>
      </c>
      <c r="H56" s="186">
        <v>0</v>
      </c>
      <c r="I56" s="226"/>
      <c r="J56" s="226"/>
      <c r="K56" s="226"/>
      <c r="L56" s="226"/>
      <c r="M56" s="226"/>
      <c r="N56" s="226"/>
    </row>
    <row r="57" spans="1:14">
      <c r="A57" s="174">
        <f>'Base Capex Actual'!A57</f>
        <v>177</v>
      </c>
      <c r="B57" s="132" t="str">
        <f>'Base Capex Actual'!B57</f>
        <v>CBD Security Supply</v>
      </c>
      <c r="C57" s="132" t="str">
        <f>'Base Capex Actual'!C57</f>
        <v>Reinforcements</v>
      </c>
      <c r="D57" s="186">
        <v>0</v>
      </c>
      <c r="E57" s="186">
        <v>0</v>
      </c>
      <c r="F57" s="186">
        <v>0</v>
      </c>
      <c r="G57" s="186">
        <v>0</v>
      </c>
      <c r="H57" s="186">
        <v>0</v>
      </c>
      <c r="I57" s="226"/>
      <c r="J57" s="226"/>
      <c r="K57" s="226"/>
      <c r="L57" s="226"/>
      <c r="M57" s="226"/>
      <c r="N57" s="226"/>
    </row>
    <row r="58" spans="1:14">
      <c r="A58" s="174">
        <f>'Base Capex Actual'!A58</f>
        <v>200</v>
      </c>
      <c r="B58" s="132" t="str">
        <f>'Base Capex Actual'!B58</f>
        <v>Computers</v>
      </c>
      <c r="C58" s="132" t="str">
        <f>'Base Capex Actual'!C58</f>
        <v>Non Network General - IT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226"/>
      <c r="J58" s="226"/>
      <c r="K58" s="226"/>
      <c r="L58" s="226"/>
      <c r="M58" s="226"/>
      <c r="N58" s="226"/>
    </row>
    <row r="59" spans="1:14">
      <c r="A59" s="174">
        <f>'Base Capex Actual'!A59</f>
        <v>210</v>
      </c>
      <c r="B59" s="132" t="str">
        <f>'Base Capex Actual'!B59</f>
        <v>General Equipment</v>
      </c>
      <c r="C59" s="132" t="str">
        <f>'Base Capex Actual'!C59</f>
        <v>Non Network General - Other</v>
      </c>
      <c r="D59" s="186">
        <v>0</v>
      </c>
      <c r="E59" s="186">
        <v>0</v>
      </c>
      <c r="F59" s="186">
        <v>0</v>
      </c>
      <c r="G59" s="186">
        <v>0</v>
      </c>
      <c r="H59" s="186">
        <v>0</v>
      </c>
      <c r="I59" s="226"/>
      <c r="J59" s="226"/>
      <c r="K59" s="226"/>
      <c r="L59" s="226"/>
      <c r="M59" s="226"/>
      <c r="N59" s="226"/>
    </row>
    <row r="60" spans="1:14">
      <c r="A60" s="174">
        <f>'Base Capex Actual'!A60</f>
        <v>220</v>
      </c>
      <c r="B60" s="132" t="str">
        <f>'Base Capex Actual'!B60</f>
        <v>Office Furniture</v>
      </c>
      <c r="C60" s="132" t="str">
        <f>'Base Capex Actual'!C60</f>
        <v>Non Network General - Other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226"/>
      <c r="J60" s="226"/>
      <c r="K60" s="226"/>
      <c r="L60" s="226"/>
      <c r="M60" s="226"/>
      <c r="N60" s="226"/>
    </row>
    <row r="61" spans="1:14">
      <c r="A61" s="174">
        <f>'Base Capex Actual'!A61</f>
        <v>230</v>
      </c>
      <c r="B61" s="132" t="str">
        <f>'Base Capex Actual'!B61</f>
        <v>Property</v>
      </c>
      <c r="C61" s="132" t="str">
        <f>'Base Capex Actual'!C61</f>
        <v>Non Network General - Other</v>
      </c>
      <c r="D61" s="186">
        <v>0</v>
      </c>
      <c r="E61" s="186">
        <v>0</v>
      </c>
      <c r="F61" s="186">
        <v>0</v>
      </c>
      <c r="G61" s="186">
        <v>0</v>
      </c>
      <c r="H61" s="186">
        <v>0</v>
      </c>
      <c r="I61" s="226"/>
      <c r="J61" s="226"/>
      <c r="K61" s="226"/>
      <c r="L61" s="226"/>
      <c r="M61" s="226"/>
      <c r="N61" s="226"/>
    </row>
    <row r="62" spans="1:14">
      <c r="A62" s="174">
        <f>'Base Capex Actual'!A62</f>
        <v>240</v>
      </c>
      <c r="B62" s="132" t="str">
        <f>'Base Capex Actual'!B62</f>
        <v>Motor Vehicles</v>
      </c>
      <c r="C62" s="132" t="str">
        <f>'Base Capex Actual'!C62</f>
        <v>Non Network General - Other</v>
      </c>
      <c r="D62" s="186">
        <v>0</v>
      </c>
      <c r="E62" s="186">
        <v>0</v>
      </c>
      <c r="F62" s="186">
        <v>0</v>
      </c>
      <c r="G62" s="186">
        <v>0</v>
      </c>
      <c r="H62" s="186">
        <v>0</v>
      </c>
      <c r="I62" s="226"/>
      <c r="J62" s="226"/>
      <c r="K62" s="226"/>
      <c r="L62" s="226"/>
      <c r="M62" s="226"/>
      <c r="N62" s="226"/>
    </row>
    <row r="63" spans="1:14">
      <c r="A63" s="174">
        <f>'Base Capex Actual'!A63</f>
        <v>260</v>
      </c>
      <c r="B63" s="132" t="str">
        <f>'Base Capex Actual'!B63</f>
        <v>Intellectual Property</v>
      </c>
      <c r="C63" s="132" t="str">
        <f>'Base Capex Actual'!C63</f>
        <v>Non Network General - Other</v>
      </c>
      <c r="D63" s="186">
        <v>0</v>
      </c>
      <c r="E63" s="186">
        <v>0</v>
      </c>
      <c r="F63" s="186">
        <v>0</v>
      </c>
      <c r="G63" s="186">
        <v>0</v>
      </c>
      <c r="H63" s="186">
        <v>0</v>
      </c>
      <c r="I63" s="226"/>
      <c r="J63" s="226"/>
      <c r="K63" s="226"/>
      <c r="L63" s="226"/>
      <c r="M63" s="226"/>
      <c r="N63" s="226"/>
    </row>
    <row r="64" spans="1:14">
      <c r="A64" s="174">
        <f>'Base Capex Actual'!A64</f>
        <v>270</v>
      </c>
      <c r="B64" s="132" t="str">
        <f>'Base Capex Actual'!B64</f>
        <v>Communications</v>
      </c>
      <c r="C64" s="132" t="str">
        <f>'Base Capex Actual'!C64</f>
        <v>Non Network General - Other</v>
      </c>
      <c r="D64" s="186">
        <v>0</v>
      </c>
      <c r="E64" s="186">
        <v>0</v>
      </c>
      <c r="F64" s="186">
        <v>0</v>
      </c>
      <c r="G64" s="186">
        <v>0</v>
      </c>
      <c r="H64" s="186">
        <v>0</v>
      </c>
      <c r="I64" s="226"/>
      <c r="J64" s="226"/>
      <c r="K64" s="226"/>
      <c r="L64" s="226"/>
      <c r="M64" s="226"/>
      <c r="N64" s="226"/>
    </row>
    <row r="65" spans="1:26">
      <c r="A65" s="128"/>
      <c r="B65" s="146" t="s">
        <v>149</v>
      </c>
      <c r="C65" s="147"/>
      <c r="D65" s="171">
        <f t="shared" ref="D65:H65" si="0">SUM(D7:D64)</f>
        <v>27479.606204112762</v>
      </c>
      <c r="E65" s="171">
        <f t="shared" si="0"/>
        <v>26595.69342987979</v>
      </c>
      <c r="F65" s="171">
        <f t="shared" si="0"/>
        <v>26651.642223493225</v>
      </c>
      <c r="G65" s="171">
        <f t="shared" si="0"/>
        <v>26242.163942809173</v>
      </c>
      <c r="H65" s="171">
        <f t="shared" si="0"/>
        <v>20309.782267379695</v>
      </c>
      <c r="I65" s="171">
        <f t="shared" ref="I65:N65" si="1">SUM(I7:I64)</f>
        <v>24949.820465890469</v>
      </c>
      <c r="J65" s="171">
        <f t="shared" si="1"/>
        <v>24949.820465890469</v>
      </c>
      <c r="K65" s="171">
        <f t="shared" si="1"/>
        <v>24949.820465890469</v>
      </c>
      <c r="L65" s="171">
        <f t="shared" si="1"/>
        <v>24949.820465890469</v>
      </c>
      <c r="M65" s="171">
        <f t="shared" si="1"/>
        <v>24949.820465890469</v>
      </c>
      <c r="N65" s="171">
        <f t="shared" si="1"/>
        <v>24949.820465890469</v>
      </c>
    </row>
    <row r="68" spans="1:26"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68"/>
  <sheetViews>
    <sheetView zoomScale="85" zoomScaleNormal="85" workbookViewId="0">
      <pane xSplit="3" ySplit="6" topLeftCell="D28" activePane="bottomRight" state="frozen"/>
      <selection activeCell="P16" sqref="P16"/>
      <selection pane="topRight" activeCell="P16" sqref="P16"/>
      <selection pane="bottomLeft" activeCell="P16" sqref="P16"/>
      <selection pane="bottomRight" activeCell="E65" sqref="E65"/>
    </sheetView>
  </sheetViews>
  <sheetFormatPr defaultRowHeight="12.75"/>
  <cols>
    <col min="2" max="2" width="35.25" customWidth="1"/>
    <col min="3" max="3" width="33.25" customWidth="1"/>
    <col min="4" max="14" width="7.75" customWidth="1"/>
    <col min="16" max="16" width="11.875" bestFit="1" customWidth="1"/>
  </cols>
  <sheetData>
    <row r="1" spans="1:20" ht="18">
      <c r="A1" s="1" t="s">
        <v>14</v>
      </c>
      <c r="B1" s="110"/>
      <c r="C1" s="110"/>
      <c r="D1" s="110"/>
      <c r="E1" s="110"/>
      <c r="F1" s="110"/>
      <c r="G1" s="110"/>
      <c r="H1" s="110"/>
      <c r="I1" s="111"/>
      <c r="J1" s="111"/>
      <c r="K1" s="111"/>
      <c r="L1" s="111"/>
      <c r="M1" s="111"/>
      <c r="N1" s="111"/>
    </row>
    <row r="2" spans="1:20" ht="15.75">
      <c r="A2" s="112" t="s">
        <v>152</v>
      </c>
      <c r="B2" s="113"/>
      <c r="C2" s="113"/>
      <c r="D2" s="113"/>
      <c r="E2" s="113"/>
      <c r="F2" s="113"/>
      <c r="G2" s="113"/>
      <c r="H2" s="113"/>
      <c r="I2" s="114"/>
      <c r="J2" s="114"/>
      <c r="K2" s="114"/>
      <c r="L2" s="114"/>
      <c r="M2" s="114"/>
      <c r="N2" s="114"/>
    </row>
    <row r="3" spans="1:20">
      <c r="A3" s="115" t="s">
        <v>46</v>
      </c>
      <c r="I3" s="116"/>
      <c r="J3" s="116"/>
      <c r="K3" s="116"/>
      <c r="L3" s="116"/>
      <c r="M3" s="116"/>
      <c r="N3" s="116"/>
    </row>
    <row r="4" spans="1:20">
      <c r="I4" s="116"/>
      <c r="J4" s="116"/>
      <c r="K4" s="116"/>
      <c r="L4" s="116"/>
      <c r="M4" s="116"/>
      <c r="N4" s="116"/>
    </row>
    <row r="5" spans="1:20">
      <c r="A5" s="123" t="s">
        <v>47</v>
      </c>
      <c r="B5" s="124" t="s">
        <v>48</v>
      </c>
      <c r="C5" s="125" t="s">
        <v>112</v>
      </c>
      <c r="D5" s="126">
        <v>2010</v>
      </c>
      <c r="E5" s="126">
        <v>2011</v>
      </c>
      <c r="F5" s="126">
        <v>2012</v>
      </c>
      <c r="G5" s="126">
        <v>2013</v>
      </c>
      <c r="H5" s="126">
        <v>2014</v>
      </c>
      <c r="I5" s="126">
        <v>2015</v>
      </c>
      <c r="J5" s="126">
        <v>2016</v>
      </c>
      <c r="K5" s="126">
        <v>2017</v>
      </c>
      <c r="L5" s="126">
        <v>2018</v>
      </c>
      <c r="M5" s="126">
        <v>2019</v>
      </c>
      <c r="N5" s="126">
        <v>2020</v>
      </c>
    </row>
    <row r="6" spans="1:20">
      <c r="A6" s="123"/>
      <c r="B6" s="124"/>
      <c r="C6" s="125"/>
      <c r="D6" s="125"/>
      <c r="E6" s="125"/>
      <c r="F6" s="125"/>
      <c r="G6" s="125"/>
      <c r="H6" s="125"/>
      <c r="I6" s="126"/>
      <c r="J6" s="126"/>
      <c r="K6" s="126"/>
      <c r="L6" s="126"/>
      <c r="M6" s="126"/>
      <c r="N6" s="126"/>
    </row>
    <row r="7" spans="1:20">
      <c r="A7" s="174">
        <f>'Base Capex Actual'!A7</f>
        <v>102</v>
      </c>
      <c r="B7" s="132" t="str">
        <f>'Base Capex Actual'!B7</f>
        <v>Rural Projects &lt; 50KVA</v>
      </c>
      <c r="C7" s="132" t="str">
        <f>'Base Capex Actual'!C7</f>
        <v>New Customer Connections</v>
      </c>
      <c r="D7" s="226"/>
      <c r="E7" s="186">
        <v>11.690033374997933</v>
      </c>
      <c r="F7" s="186">
        <v>112.00538435803011</v>
      </c>
      <c r="G7" s="186">
        <v>40.399491277450032</v>
      </c>
      <c r="H7" s="186">
        <v>46.082850226123561</v>
      </c>
      <c r="I7" s="188">
        <f>[8]Export!C45/1000</f>
        <v>52.544439809150411</v>
      </c>
      <c r="J7" s="188">
        <f>[8]Export!D45/1000</f>
        <v>52.544439809150411</v>
      </c>
      <c r="K7" s="188">
        <f>[8]Export!E45/1000</f>
        <v>52.544439809150411</v>
      </c>
      <c r="L7" s="188">
        <f>[8]Export!F45/1000</f>
        <v>52.544439809150411</v>
      </c>
      <c r="M7" s="188">
        <f>[8]Export!G45/1000</f>
        <v>52.544439809150411</v>
      </c>
      <c r="N7" s="188">
        <f>[8]Export!H45/1000</f>
        <v>52.544439809150411</v>
      </c>
      <c r="P7" s="230"/>
    </row>
    <row r="8" spans="1:20">
      <c r="A8" s="174">
        <f>'Base Capex Actual'!A8</f>
        <v>103</v>
      </c>
      <c r="B8" s="132" t="str">
        <f>'Base Capex Actual'!B8</f>
        <v>Urban Projects &lt; 50KVA</v>
      </c>
      <c r="C8" s="132" t="str">
        <f>'Base Capex Actual'!C8</f>
        <v>New Customer Connections</v>
      </c>
      <c r="D8" s="226"/>
      <c r="E8" s="186">
        <v>0</v>
      </c>
      <c r="F8" s="186">
        <v>0</v>
      </c>
      <c r="G8" s="186">
        <v>-4.878429135390193</v>
      </c>
      <c r="H8" s="186">
        <v>0</v>
      </c>
      <c r="I8" s="188">
        <f>[8]Export!C46/1000</f>
        <v>-1.2196072838475482</v>
      </c>
      <c r="J8" s="188">
        <f>[8]Export!D46/1000</f>
        <v>-1.2196072838475482</v>
      </c>
      <c r="K8" s="188">
        <f>[8]Export!E46/1000</f>
        <v>-1.2196072838475482</v>
      </c>
      <c r="L8" s="188">
        <f>[8]Export!F46/1000</f>
        <v>-1.2196072838475482</v>
      </c>
      <c r="M8" s="188">
        <f>[8]Export!G46/1000</f>
        <v>-1.2196072838475482</v>
      </c>
      <c r="N8" s="188">
        <f>[8]Export!H46/1000</f>
        <v>-1.2196072838475482</v>
      </c>
      <c r="P8" s="230"/>
    </row>
    <row r="9" spans="1:20">
      <c r="A9" s="174">
        <f>'Base Capex Actual'!A9</f>
        <v>104</v>
      </c>
      <c r="B9" s="132" t="str">
        <f>'Base Capex Actual'!B9</f>
        <v>Medium Density SubDivision</v>
      </c>
      <c r="C9" s="132" t="str">
        <f>'Base Capex Actual'!C9</f>
        <v>New Customer Connections</v>
      </c>
      <c r="D9" s="226"/>
      <c r="E9" s="186">
        <v>11422.787160925676</v>
      </c>
      <c r="F9" s="186">
        <v>16784.601548659481</v>
      </c>
      <c r="G9" s="186">
        <v>18583.348526217149</v>
      </c>
      <c r="H9" s="186">
        <v>12829.743166918473</v>
      </c>
      <c r="I9" s="188">
        <f>[8]Export!C47/1000</f>
        <v>14905.120100680195</v>
      </c>
      <c r="J9" s="188">
        <f>[8]Export!D47/1000</f>
        <v>14905.120100680195</v>
      </c>
      <c r="K9" s="188">
        <f>[8]Export!E47/1000</f>
        <v>14905.120100680195</v>
      </c>
      <c r="L9" s="188">
        <f>[8]Export!F47/1000</f>
        <v>14905.120100680195</v>
      </c>
      <c r="M9" s="188">
        <f>[8]Export!G47/1000</f>
        <v>14905.120100680195</v>
      </c>
      <c r="N9" s="188">
        <f>[8]Export!H47/1000</f>
        <v>14905.120100680195</v>
      </c>
      <c r="P9" s="230"/>
      <c r="Q9" s="230"/>
      <c r="R9" s="230"/>
      <c r="S9" s="230"/>
      <c r="T9" s="230"/>
    </row>
    <row r="10" spans="1:20">
      <c r="A10" s="174">
        <f>'Base Capex Actual'!A10</f>
        <v>105</v>
      </c>
      <c r="B10" s="132" t="str">
        <f>'Base Capex Actual'!B10</f>
        <v>Business Supply &gt; 50KVA &lt; 200KVA</v>
      </c>
      <c r="C10" s="132" t="str">
        <f>'Base Capex Actual'!C10</f>
        <v>New Customer Connections</v>
      </c>
      <c r="D10" s="226"/>
      <c r="E10" s="186">
        <v>6.3888821591386815</v>
      </c>
      <c r="F10" s="186">
        <v>97.425613303654174</v>
      </c>
      <c r="G10" s="186">
        <v>14.649050335588996</v>
      </c>
      <c r="H10" s="186">
        <v>97.873242130189325</v>
      </c>
      <c r="I10" s="188">
        <f>[8]Export!C48/1000</f>
        <v>54.084196982142792</v>
      </c>
      <c r="J10" s="188">
        <f>[8]Export!D48/1000</f>
        <v>54.084196982142792</v>
      </c>
      <c r="K10" s="188">
        <f>[8]Export!E48/1000</f>
        <v>54.084196982142792</v>
      </c>
      <c r="L10" s="188">
        <f>[8]Export!F48/1000</f>
        <v>54.084196982142792</v>
      </c>
      <c r="M10" s="188">
        <f>[8]Export!G48/1000</f>
        <v>54.084196982142792</v>
      </c>
      <c r="N10" s="188">
        <f>[8]Export!H48/1000</f>
        <v>54.084196982142792</v>
      </c>
      <c r="P10" s="230"/>
      <c r="Q10" s="230"/>
      <c r="R10" s="230"/>
      <c r="S10" s="230"/>
      <c r="T10" s="230"/>
    </row>
    <row r="11" spans="1:20">
      <c r="A11" s="174">
        <f>'Base Capex Actual'!A11</f>
        <v>106</v>
      </c>
      <c r="B11" s="132" t="str">
        <f>'Base Capex Actual'!B11</f>
        <v>Business Supply &gt; 200KVA</v>
      </c>
      <c r="C11" s="132" t="str">
        <f>'Base Capex Actual'!C11</f>
        <v>New Customer Connections</v>
      </c>
      <c r="D11" s="226"/>
      <c r="E11" s="186">
        <v>174.77812833004702</v>
      </c>
      <c r="F11" s="186">
        <v>277.12688004711242</v>
      </c>
      <c r="G11" s="186">
        <v>82.276909437062542</v>
      </c>
      <c r="H11" s="186">
        <v>241.96372077846567</v>
      </c>
      <c r="I11" s="188">
        <f>[8]Export!C49/1000</f>
        <v>194.03640964817191</v>
      </c>
      <c r="J11" s="188">
        <f>[8]Export!D49/1000</f>
        <v>194.03640964817191</v>
      </c>
      <c r="K11" s="188">
        <f>[8]Export!E49/1000</f>
        <v>194.03640964817191</v>
      </c>
      <c r="L11" s="188">
        <f>[8]Export!F49/1000</f>
        <v>194.03640964817191</v>
      </c>
      <c r="M11" s="188">
        <f>[8]Export!G49/1000</f>
        <v>194.03640964817191</v>
      </c>
      <c r="N11" s="188">
        <f>[8]Export!H49/1000</f>
        <v>194.03640964817191</v>
      </c>
      <c r="P11" s="230"/>
      <c r="Q11" s="230"/>
      <c r="R11" s="230"/>
      <c r="S11" s="230"/>
      <c r="T11" s="230"/>
    </row>
    <row r="12" spans="1:20">
      <c r="A12" s="174">
        <f>'Base Capex Actual'!A12</f>
        <v>107</v>
      </c>
      <c r="B12" s="132" t="str">
        <f>'Base Capex Actual'!B12</f>
        <v>HV Connections</v>
      </c>
      <c r="C12" s="132" t="str">
        <f>'Base Capex Actual'!C12</f>
        <v>New Customer Connections</v>
      </c>
      <c r="D12" s="226"/>
      <c r="E12" s="186">
        <v>8.9433171081556347E-3</v>
      </c>
      <c r="F12" s="186">
        <v>71.379431682996923</v>
      </c>
      <c r="G12" s="186">
        <v>0</v>
      </c>
      <c r="H12" s="186">
        <v>15.544373684855818</v>
      </c>
      <c r="I12" s="188">
        <f>[8]Export!C50/1000</f>
        <v>21.733187171240225</v>
      </c>
      <c r="J12" s="188">
        <f>[8]Export!D50/1000</f>
        <v>21.733187171240225</v>
      </c>
      <c r="K12" s="188">
        <f>[8]Export!E50/1000</f>
        <v>21.733187171240225</v>
      </c>
      <c r="L12" s="188">
        <f>[8]Export!F50/1000</f>
        <v>21.733187171240225</v>
      </c>
      <c r="M12" s="188">
        <f>[8]Export!G50/1000</f>
        <v>21.733187171240225</v>
      </c>
      <c r="N12" s="188">
        <f>[8]Export!H50/1000</f>
        <v>21.733187171240225</v>
      </c>
      <c r="P12" s="230"/>
      <c r="Q12" s="230"/>
      <c r="R12" s="230"/>
      <c r="S12" s="230"/>
      <c r="T12" s="230"/>
    </row>
    <row r="13" spans="1:20">
      <c r="A13" s="174">
        <f>'Base Capex Actual'!A13</f>
        <v>108</v>
      </c>
      <c r="B13" s="132" t="str">
        <f>'Base Capex Actual'!B13</f>
        <v>Business SubDivisions</v>
      </c>
      <c r="C13" s="132" t="str">
        <f>'Base Capex Actual'!C13</f>
        <v>New Customer Connections</v>
      </c>
      <c r="D13" s="226"/>
      <c r="E13" s="186">
        <v>381.36372291256885</v>
      </c>
      <c r="F13" s="186">
        <v>427.68588313059064</v>
      </c>
      <c r="G13" s="186">
        <v>1318.4918143451284</v>
      </c>
      <c r="H13" s="186">
        <v>517.5499218372745</v>
      </c>
      <c r="I13" s="188">
        <f>[8]Export!C51/1000</f>
        <v>661.27283555639053</v>
      </c>
      <c r="J13" s="188">
        <f>[8]Export!D51/1000</f>
        <v>661.27283555639053</v>
      </c>
      <c r="K13" s="188">
        <f>[8]Export!E51/1000</f>
        <v>661.27283555639053</v>
      </c>
      <c r="L13" s="188">
        <f>[8]Export!F51/1000</f>
        <v>661.27283555639053</v>
      </c>
      <c r="M13" s="188">
        <f>[8]Export!G51/1000</f>
        <v>661.27283555639053</v>
      </c>
      <c r="N13" s="188">
        <f>[8]Export!H51/1000</f>
        <v>661.27283555639053</v>
      </c>
      <c r="P13" s="230"/>
      <c r="Q13" s="230"/>
      <c r="R13" s="230"/>
      <c r="S13" s="230"/>
      <c r="T13" s="230"/>
    </row>
    <row r="14" spans="1:20">
      <c r="A14" s="174">
        <f>'Base Capex Actual'!A14</f>
        <v>109</v>
      </c>
      <c r="B14" s="132" t="str">
        <f>'Base Capex Actual'!B14</f>
        <v>U/G Service Pits Ex O/H Supply</v>
      </c>
      <c r="C14" s="132" t="str">
        <f>'Base Capex Actual'!C14</f>
        <v>New Customer Connections</v>
      </c>
      <c r="D14" s="226"/>
      <c r="E14" s="186">
        <v>1015.0729533222752</v>
      </c>
      <c r="F14" s="186">
        <v>4.4189632734246631</v>
      </c>
      <c r="G14" s="186">
        <v>14.308153160763553</v>
      </c>
      <c r="H14" s="186">
        <v>0</v>
      </c>
      <c r="I14" s="188">
        <f>[8]Export!C52/1000</f>
        <v>258.45001743911587</v>
      </c>
      <c r="J14" s="188">
        <f>[8]Export!D52/1000</f>
        <v>258.45001743911587</v>
      </c>
      <c r="K14" s="188">
        <f>[8]Export!E52/1000</f>
        <v>258.45001743911587</v>
      </c>
      <c r="L14" s="188">
        <f>[8]Export!F52/1000</f>
        <v>258.45001743911587</v>
      </c>
      <c r="M14" s="188">
        <f>[8]Export!G52/1000</f>
        <v>258.45001743911587</v>
      </c>
      <c r="N14" s="188">
        <f>[8]Export!H52/1000</f>
        <v>258.45001743911587</v>
      </c>
      <c r="P14" s="230"/>
      <c r="Q14" s="230"/>
      <c r="R14" s="230"/>
      <c r="S14" s="230"/>
      <c r="T14" s="230"/>
    </row>
    <row r="15" spans="1:20">
      <c r="A15" s="174">
        <f>'Base Capex Actual'!A15</f>
        <v>110</v>
      </c>
      <c r="B15" s="132" t="str">
        <f>'Base Capex Actual'!B15</f>
        <v>Low Density SubDivisions</v>
      </c>
      <c r="C15" s="132" t="str">
        <f>'Base Capex Actual'!C15</f>
        <v>New Customer Connections</v>
      </c>
      <c r="D15" s="226"/>
      <c r="E15" s="186">
        <v>253.85717402963618</v>
      </c>
      <c r="F15" s="186">
        <v>536.2949724018855</v>
      </c>
      <c r="G15" s="186">
        <v>447.65304226348047</v>
      </c>
      <c r="H15" s="186">
        <v>438.4611848203071</v>
      </c>
      <c r="I15" s="188">
        <f>[8]Export!C53/1000</f>
        <v>419.06659337882735</v>
      </c>
      <c r="J15" s="188">
        <f>[8]Export!D53/1000</f>
        <v>419.06659337882735</v>
      </c>
      <c r="K15" s="188">
        <f>[8]Export!E53/1000</f>
        <v>419.06659337882735</v>
      </c>
      <c r="L15" s="188">
        <f>[8]Export!F53/1000</f>
        <v>419.06659337882735</v>
      </c>
      <c r="M15" s="188">
        <f>[8]Export!G53/1000</f>
        <v>419.06659337882735</v>
      </c>
      <c r="N15" s="188">
        <f>[8]Export!H53/1000</f>
        <v>419.06659337882735</v>
      </c>
      <c r="P15" s="230"/>
      <c r="Q15" s="230"/>
      <c r="R15" s="230"/>
      <c r="S15" s="230"/>
      <c r="T15" s="230"/>
    </row>
    <row r="16" spans="1:20">
      <c r="A16" s="174">
        <f>'Base Capex Actual'!A16</f>
        <v>111</v>
      </c>
      <c r="B16" s="132" t="str">
        <f>'Base Capex Actual'!B16</f>
        <v>High Density Residential/Business</v>
      </c>
      <c r="C16" s="132" t="str">
        <f>'Base Capex Actual'!C16</f>
        <v>New Customer Connections</v>
      </c>
      <c r="D16" s="226"/>
      <c r="E16" s="186">
        <v>110.77416153089273</v>
      </c>
      <c r="F16" s="186">
        <v>16.198545723697446</v>
      </c>
      <c r="G16" s="186">
        <v>219.9051449343693</v>
      </c>
      <c r="H16" s="186">
        <v>155.42922876645233</v>
      </c>
      <c r="I16" s="188">
        <f>[8]Export!C54/1000</f>
        <v>125.57677023885294</v>
      </c>
      <c r="J16" s="188">
        <f>[8]Export!D54/1000</f>
        <v>125.57677023885294</v>
      </c>
      <c r="K16" s="188">
        <f>[8]Export!E54/1000</f>
        <v>125.57677023885294</v>
      </c>
      <c r="L16" s="188">
        <f>[8]Export!F54/1000</f>
        <v>125.57677023885294</v>
      </c>
      <c r="M16" s="188">
        <f>[8]Export!G54/1000</f>
        <v>125.57677023885294</v>
      </c>
      <c r="N16" s="188">
        <f>[8]Export!H54/1000</f>
        <v>125.57677023885294</v>
      </c>
      <c r="P16" s="230"/>
    </row>
    <row r="17" spans="1:16">
      <c r="A17" s="174">
        <f>'Base Capex Actual'!A17</f>
        <v>114</v>
      </c>
      <c r="B17" s="132" t="str">
        <f>'Base Capex Actual'!B17</f>
        <v>New Connections - Other Materials</v>
      </c>
      <c r="C17" s="132" t="str">
        <f>'Base Capex Actual'!C17</f>
        <v>New Customer Connections</v>
      </c>
      <c r="D17" s="226"/>
      <c r="E17" s="186">
        <v>0</v>
      </c>
      <c r="F17" s="186">
        <v>0</v>
      </c>
      <c r="G17" s="186">
        <v>0</v>
      </c>
      <c r="H17" s="186">
        <v>0</v>
      </c>
      <c r="I17" s="188">
        <f>[8]Export!C55/1000</f>
        <v>0</v>
      </c>
      <c r="J17" s="188">
        <f>[8]Export!D55/1000</f>
        <v>0</v>
      </c>
      <c r="K17" s="188">
        <f>[8]Export!E55/1000</f>
        <v>0</v>
      </c>
      <c r="L17" s="188">
        <f>[8]Export!F55/1000</f>
        <v>0</v>
      </c>
      <c r="M17" s="188">
        <f>[8]Export!G55/1000</f>
        <v>0</v>
      </c>
      <c r="N17" s="188">
        <f>[8]Export!H55/1000</f>
        <v>0</v>
      </c>
      <c r="P17" s="230"/>
    </row>
    <row r="18" spans="1:16">
      <c r="A18" s="174">
        <f>'Base Capex Actual'!A18</f>
        <v>115</v>
      </c>
      <c r="B18" s="132" t="str">
        <f>'Base Capex Actual'!B18</f>
        <v>New Connections - Other Labour</v>
      </c>
      <c r="C18" s="132" t="str">
        <f>'Base Capex Actual'!C18</f>
        <v>New Customer Connections</v>
      </c>
      <c r="D18" s="226"/>
      <c r="E18" s="186">
        <v>110.0307482962773</v>
      </c>
      <c r="F18" s="186">
        <v>0</v>
      </c>
      <c r="G18" s="186">
        <v>0</v>
      </c>
      <c r="H18" s="186">
        <v>0</v>
      </c>
      <c r="I18" s="188">
        <f>[8]Export!C56/1000</f>
        <v>0</v>
      </c>
      <c r="J18" s="188">
        <f>[8]Export!D56/1000</f>
        <v>0</v>
      </c>
      <c r="K18" s="188">
        <f>[8]Export!E56/1000</f>
        <v>0</v>
      </c>
      <c r="L18" s="188">
        <f>[8]Export!F56/1000</f>
        <v>0</v>
      </c>
      <c r="M18" s="188">
        <f>[8]Export!G56/1000</f>
        <v>0</v>
      </c>
      <c r="N18" s="188">
        <f>[8]Export!H56/1000</f>
        <v>0</v>
      </c>
      <c r="P18" s="230"/>
    </row>
    <row r="19" spans="1:16">
      <c r="A19" s="174">
        <f>'Base Capex Actual'!A19</f>
        <v>116</v>
      </c>
      <c r="B19" s="132" t="str">
        <f>'Base Capex Actual'!B19</f>
        <v>Recoverable Works</v>
      </c>
      <c r="C19" s="132" t="str">
        <f>'Base Capex Actual'!C19</f>
        <v>New Customer Connections</v>
      </c>
      <c r="D19" s="226"/>
      <c r="E19" s="186">
        <v>8.1216498488438358</v>
      </c>
      <c r="F19" s="186">
        <v>0</v>
      </c>
      <c r="G19" s="186">
        <v>1.7524973240599293</v>
      </c>
      <c r="H19" s="186">
        <v>-8.2903326319155632E-5</v>
      </c>
      <c r="I19" s="188">
        <f>[8]Export!C57/1000</f>
        <v>2.4685160673943614</v>
      </c>
      <c r="J19" s="188">
        <f>[8]Export!D57/1000</f>
        <v>2.4685160673943614</v>
      </c>
      <c r="K19" s="188">
        <f>[8]Export!E57/1000</f>
        <v>2.4685160673943614</v>
      </c>
      <c r="L19" s="188">
        <f>[8]Export!F57/1000</f>
        <v>2.4685160673943614</v>
      </c>
      <c r="M19" s="188">
        <f>[8]Export!G57/1000</f>
        <v>2.4685160673943614</v>
      </c>
      <c r="N19" s="188">
        <f>[8]Export!H57/1000</f>
        <v>2.4685160673943614</v>
      </c>
      <c r="P19" s="230"/>
    </row>
    <row r="20" spans="1:16">
      <c r="A20" s="174">
        <f>'Base Capex Actual'!A20</f>
        <v>118</v>
      </c>
      <c r="B20" s="132" t="str">
        <f>'Base Capex Actual'!B20</f>
        <v>CO Generation Projects</v>
      </c>
      <c r="C20" s="132" t="str">
        <f>'Base Capex Actual'!C20</f>
        <v>New Customer Connections</v>
      </c>
      <c r="D20" s="226"/>
      <c r="E20" s="186">
        <v>0</v>
      </c>
      <c r="F20" s="186">
        <v>0</v>
      </c>
      <c r="G20" s="186">
        <v>0</v>
      </c>
      <c r="H20" s="186">
        <v>0</v>
      </c>
      <c r="I20" s="188">
        <f>[8]Export!C58/1000</f>
        <v>0</v>
      </c>
      <c r="J20" s="188">
        <f>[8]Export!D58/1000</f>
        <v>0</v>
      </c>
      <c r="K20" s="188">
        <f>[8]Export!E58/1000</f>
        <v>0</v>
      </c>
      <c r="L20" s="188">
        <f>[8]Export!F58/1000</f>
        <v>0</v>
      </c>
      <c r="M20" s="188">
        <f>[8]Export!G58/1000</f>
        <v>0</v>
      </c>
      <c r="N20" s="188">
        <f>[8]Export!H58/1000</f>
        <v>0</v>
      </c>
      <c r="P20" s="230"/>
    </row>
    <row r="21" spans="1:16">
      <c r="A21" s="174">
        <f>'Base Capex Actual'!A21</f>
        <v>121</v>
      </c>
      <c r="B21" s="132" t="str">
        <f>'Base Capex Actual'!B21</f>
        <v>Docklands</v>
      </c>
      <c r="C21" s="132" t="str">
        <f>'Base Capex Actual'!C21</f>
        <v>New Customer Connections</v>
      </c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</row>
    <row r="22" spans="1:16">
      <c r="A22" s="174">
        <f>'Base Capex Actual'!A22</f>
        <v>122</v>
      </c>
      <c r="B22" s="132" t="str">
        <f>'Base Capex Actual'!B22</f>
        <v>Major Generation Projects</v>
      </c>
      <c r="C22" s="132" t="str">
        <f>'Base Capex Actual'!C22</f>
        <v>New Customer Connections</v>
      </c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</row>
    <row r="23" spans="1:16">
      <c r="A23" s="174">
        <f>'Base Capex Actual'!A23</f>
        <v>139</v>
      </c>
      <c r="B23" s="132" t="str">
        <f>'Base Capex Actual'!B23</f>
        <v>Maintenance Related Fault Capital</v>
      </c>
      <c r="C23" s="132" t="str">
        <f>'Base Capex Actual'!C23</f>
        <v>Reliability &amp; Quality Maintained</v>
      </c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</row>
    <row r="24" spans="1:16">
      <c r="A24" s="174">
        <f>'Base Capex Actual'!A24</f>
        <v>141</v>
      </c>
      <c r="B24" s="132" t="str">
        <f>'Base Capex Actual'!B24</f>
        <v>Fault Related Capital</v>
      </c>
      <c r="C24" s="132" t="str">
        <f>'Base Capex Actual'!C24</f>
        <v>Reliability &amp; Quality Maintained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</row>
    <row r="25" spans="1:16">
      <c r="A25" s="174">
        <f>'Base Capex Actual'!A25</f>
        <v>142</v>
      </c>
      <c r="B25" s="132" t="str">
        <f>'Base Capex Actual'!B25</f>
        <v xml:space="preserve">Conductor Clearance </v>
      </c>
      <c r="C25" s="132" t="str">
        <f>'Base Capex Actual'!C25</f>
        <v>Environmental, Safety &amp; Legal</v>
      </c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</row>
    <row r="26" spans="1:16">
      <c r="A26" s="174">
        <f>'Base Capex Actual'!A26</f>
        <v>143</v>
      </c>
      <c r="B26" s="132" t="str">
        <f>'Base Capex Actual'!B26</f>
        <v xml:space="preserve">HV Switch Replacement </v>
      </c>
      <c r="C26" s="132" t="str">
        <f>'Base Capex Actual'!C26</f>
        <v>Reliability &amp; Quality Maintained</v>
      </c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</row>
    <row r="27" spans="1:16">
      <c r="A27" s="174">
        <f>'Base Capex Actual'!A27</f>
        <v>144</v>
      </c>
      <c r="B27" s="132" t="str">
        <f>'Base Capex Actual'!B27</f>
        <v>Transformer Replacement</v>
      </c>
      <c r="C27" s="132" t="str">
        <f>'Base Capex Actual'!C27</f>
        <v>Reliability &amp; Quality Maintained</v>
      </c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</row>
    <row r="28" spans="1:16">
      <c r="A28" s="174">
        <f>'Base Capex Actual'!A28</f>
        <v>145</v>
      </c>
      <c r="B28" s="132" t="str">
        <f>'Base Capex Actual'!B28</f>
        <v>HV Fuse Unit &amp; Surge Divert. Repl.</v>
      </c>
      <c r="C28" s="132" t="str">
        <f>'Base Capex Actual'!C28</f>
        <v>Reliability &amp; Quality Maintained</v>
      </c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</row>
    <row r="29" spans="1:16">
      <c r="A29" s="174">
        <f>'Base Capex Actual'!A29</f>
        <v>146</v>
      </c>
      <c r="B29" s="132" t="str">
        <f>'Base Capex Actual'!B29</f>
        <v>Recoverable Works - Asset Damage</v>
      </c>
      <c r="C29" s="132" t="str">
        <f>'Base Capex Actual'!C29</f>
        <v>Reliability &amp; Quality Maintained</v>
      </c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</row>
    <row r="30" spans="1:16">
      <c r="A30" s="174">
        <f>'Base Capex Actual'!A30</f>
        <v>147</v>
      </c>
      <c r="B30" s="132" t="str">
        <f>'Base Capex Actual'!B30</f>
        <v>Pole Life Extension - Treatment</v>
      </c>
      <c r="C30" s="132" t="str">
        <f>'Base Capex Actual'!C30</f>
        <v>Environmental, Safety &amp; Legal</v>
      </c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</row>
    <row r="31" spans="1:16">
      <c r="A31" s="174">
        <f>'Base Capex Actual'!A31</f>
        <v>148</v>
      </c>
      <c r="B31" s="132" t="str">
        <f>'Base Capex Actual'!B31</f>
        <v>Pole Replacement</v>
      </c>
      <c r="C31" s="132" t="str">
        <f>'Base Capex Actual'!C31</f>
        <v>Environmental, Safety &amp; Legal</v>
      </c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</row>
    <row r="32" spans="1:16">
      <c r="A32" s="174">
        <f>'Base Capex Actual'!A32</f>
        <v>149</v>
      </c>
      <c r="B32" s="132" t="str">
        <f>'Base Capex Actual'!B32</f>
        <v>Pole Life Extension - Staking</v>
      </c>
      <c r="C32" s="132" t="str">
        <f>'Base Capex Actual'!C32</f>
        <v>Environmental, Safety &amp; Legal</v>
      </c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</row>
    <row r="33" spans="1:14">
      <c r="A33" s="174">
        <f>'Base Capex Actual'!A33</f>
        <v>150</v>
      </c>
      <c r="B33" s="132" t="str">
        <f>'Base Capex Actual'!B33</f>
        <v>OH/UG Line Replacement</v>
      </c>
      <c r="C33" s="132" t="str">
        <f>'Base Capex Actual'!C33</f>
        <v>Reliability &amp; Quality Maintained</v>
      </c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</row>
    <row r="34" spans="1:14">
      <c r="A34" s="174">
        <f>'Base Capex Actual'!A34</f>
        <v>150</v>
      </c>
      <c r="B34" s="132" t="str">
        <f>'Base Capex Actual'!B34</f>
        <v>OH/UG Line Replacement</v>
      </c>
      <c r="C34" s="132" t="str">
        <f>'Base Capex Actual'!C34</f>
        <v>Environmental, Safety &amp; Legal</v>
      </c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</row>
    <row r="35" spans="1:14">
      <c r="A35" s="174">
        <f>'Base Capex Actual'!A35</f>
        <v>152</v>
      </c>
      <c r="B35" s="132" t="str">
        <f>'Base Capex Actual'!B35</f>
        <v>Neutral Screen Services</v>
      </c>
      <c r="C35" s="132" t="str">
        <f>'Base Capex Actual'!C35</f>
        <v>Reliability &amp; Quality Maintained</v>
      </c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</row>
    <row r="36" spans="1:14">
      <c r="A36" s="174">
        <f>'Base Capex Actual'!A36</f>
        <v>153</v>
      </c>
      <c r="B36" s="132" t="str">
        <f>'Base Capex Actual'!B36</f>
        <v>Servicing Replacement</v>
      </c>
      <c r="C36" s="132" t="str">
        <f>'Base Capex Actual'!C36</f>
        <v>Reliability &amp; Quality Maintained</v>
      </c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</row>
    <row r="37" spans="1:14">
      <c r="A37" s="174">
        <f>'Base Capex Actual'!A37</f>
        <v>154</v>
      </c>
      <c r="B37" s="132" t="str">
        <f>'Base Capex Actual'!B37</f>
        <v>Bird Cover Replacement</v>
      </c>
      <c r="C37" s="132" t="str">
        <f>'Base Capex Actual'!C37</f>
        <v>Reliability &amp; Quality Maintained</v>
      </c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</row>
    <row r="38" spans="1:14">
      <c r="A38" s="174">
        <f>'Base Capex Actual'!A38</f>
        <v>155</v>
      </c>
      <c r="B38" s="132" t="str">
        <f>'Base Capex Actual'!B38</f>
        <v>Cross-arm Replacement</v>
      </c>
      <c r="C38" s="132" t="str">
        <f>'Base Capex Actual'!C38</f>
        <v>Environmental, Safety &amp; Legal</v>
      </c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</row>
    <row r="39" spans="1:14">
      <c r="A39" s="174">
        <f>'Base Capex Actual'!A39</f>
        <v>156</v>
      </c>
      <c r="B39" s="132" t="str">
        <f>'Base Capex Actual'!B39</f>
        <v>ZSS - Major Plant Replacement</v>
      </c>
      <c r="C39" s="132" t="str">
        <f>'Base Capex Actual'!C39</f>
        <v>Reliability &amp; Quality Maintained</v>
      </c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</row>
    <row r="40" spans="1:14">
      <c r="A40" s="174">
        <f>'Base Capex Actual'!A40</f>
        <v>157</v>
      </c>
      <c r="B40" s="132" t="str">
        <f>'Base Capex Actual'!B40</f>
        <v>Zone SubStation Plant Replacement</v>
      </c>
      <c r="C40" s="132" t="str">
        <f>'Base Capex Actual'!C40</f>
        <v>Reliability &amp; Quality Maintained</v>
      </c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</row>
    <row r="41" spans="1:14">
      <c r="A41" s="174">
        <f>'Base Capex Actual'!A41</f>
        <v>158</v>
      </c>
      <c r="B41" s="132" t="str">
        <f>'Base Capex Actual'!B41</f>
        <v xml:space="preserve">Safety Compliance </v>
      </c>
      <c r="C41" s="132" t="str">
        <f>'Base Capex Actual'!C41</f>
        <v>Environmental, Safety &amp; Legal</v>
      </c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</row>
    <row r="42" spans="1:14">
      <c r="A42" s="174">
        <f>'Base Capex Actual'!A42</f>
        <v>159</v>
      </c>
      <c r="B42" s="132" t="str">
        <f>'Base Capex Actual'!B42</f>
        <v>TV Interference Replacement Capital</v>
      </c>
      <c r="C42" s="132" t="str">
        <f>'Base Capex Actual'!C42</f>
        <v>Reliability &amp; Quality Maintained</v>
      </c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</row>
    <row r="43" spans="1:14">
      <c r="A43" s="174">
        <f>'Base Capex Actual'!A43</f>
        <v>160</v>
      </c>
      <c r="B43" s="132" t="str">
        <f>'Base Capex Actual'!B43</f>
        <v>Augmentation Lines</v>
      </c>
      <c r="C43" s="132" t="str">
        <f>'Base Capex Actual'!C43</f>
        <v>Reinforcements</v>
      </c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</row>
    <row r="44" spans="1:14">
      <c r="A44" s="174">
        <f>'Base Capex Actual'!A44</f>
        <v>161</v>
      </c>
      <c r="B44" s="132" t="str">
        <f>'Base Capex Actual'!B44</f>
        <v>Augmentation of Zone SubStation</v>
      </c>
      <c r="C44" s="132" t="str">
        <f>'Base Capex Actual'!C44</f>
        <v>Reinforcements</v>
      </c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</row>
    <row r="45" spans="1:14">
      <c r="A45" s="174">
        <f>'Base Capex Actual'!A45</f>
        <v>162</v>
      </c>
      <c r="B45" s="132" t="str">
        <f>'Base Capex Actual'!B45</f>
        <v>Network Development - Augment Dist.</v>
      </c>
      <c r="C45" s="132" t="str">
        <f>'Base Capex Actual'!C45</f>
        <v>Reinforcements</v>
      </c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</row>
    <row r="46" spans="1:14">
      <c r="A46" s="174">
        <f>'Base Capex Actual'!A46</f>
        <v>163</v>
      </c>
      <c r="B46" s="132" t="str">
        <f>'Base Capex Actual'!B46</f>
        <v>Environment Management'</v>
      </c>
      <c r="C46" s="132" t="str">
        <f>'Base Capex Actual'!C46</f>
        <v>Environmental, Safety &amp; Legal</v>
      </c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</row>
    <row r="47" spans="1:14">
      <c r="A47" s="174">
        <f>'Base Capex Actual'!A47</f>
        <v>164</v>
      </c>
      <c r="B47" s="132" t="str">
        <f>'Base Capex Actual'!B47</f>
        <v>Bushfire Mitigation Augmentation</v>
      </c>
      <c r="C47" s="132" t="str">
        <f>'Base Capex Actual'!C47</f>
        <v>Environmental, Safety &amp; Legal</v>
      </c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</row>
    <row r="48" spans="1:14">
      <c r="A48" s="174">
        <f>'Base Capex Actual'!A48</f>
        <v>165</v>
      </c>
      <c r="B48" s="132" t="str">
        <f>'Base Capex Actual'!B48</f>
        <v>LV Com. Multi Earth (CMEN)</v>
      </c>
      <c r="C48" s="132" t="str">
        <f>'Base Capex Actual'!C48</f>
        <v>Environmental, Safety &amp; Legal</v>
      </c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</row>
    <row r="49" spans="1:14">
      <c r="A49" s="174">
        <f>'Base Capex Actual'!A49</f>
        <v>166</v>
      </c>
      <c r="B49" s="132" t="str">
        <f>'Base Capex Actual'!B49</f>
        <v>Reliability Improvement - Automation</v>
      </c>
      <c r="C49" s="132" t="str">
        <f>'Base Capex Actual'!C49</f>
        <v>Reliability &amp; Quality Maintained</v>
      </c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</row>
    <row r="50" spans="1:14">
      <c r="A50" s="174">
        <f>'Base Capex Actual'!A50</f>
        <v>167</v>
      </c>
      <c r="B50" s="132" t="str">
        <f>'Base Capex Actual'!B50</f>
        <v>VBRC</v>
      </c>
      <c r="C50" s="132" t="str">
        <f>'Base Capex Actual'!C50</f>
        <v>Environmental, Safety &amp; Legal</v>
      </c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</row>
    <row r="51" spans="1:14">
      <c r="A51" s="174">
        <f>'Base Capex Actual'!A51</f>
        <v>168</v>
      </c>
      <c r="B51" s="132" t="str">
        <f>'Base Capex Actual'!B51</f>
        <v>Zone SubStation Automation</v>
      </c>
      <c r="C51" s="132" t="str">
        <f>'Base Capex Actual'!C51</f>
        <v>SCADA/Network Control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</row>
    <row r="52" spans="1:14">
      <c r="A52" s="174">
        <f>'Base Capex Actual'!A52</f>
        <v>169</v>
      </c>
      <c r="B52" s="132" t="str">
        <f>'Base Capex Actual'!B52</f>
        <v>Augmentation Connection Assets</v>
      </c>
      <c r="C52" s="132" t="str">
        <f>'Base Capex Actual'!C52</f>
        <v>Reinforcements</v>
      </c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</row>
    <row r="53" spans="1:14">
      <c r="A53" s="174">
        <f>'Base Capex Actual'!A53</f>
        <v>170</v>
      </c>
      <c r="B53" s="132" t="str">
        <f>'Base Capex Actual'!B53</f>
        <v xml:space="preserve">Conductor Clearance </v>
      </c>
      <c r="C53" s="132" t="str">
        <f>'Base Capex Actual'!C53</f>
        <v>Environmental, Safety &amp; Legal</v>
      </c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</row>
    <row r="54" spans="1:14">
      <c r="A54" s="174">
        <f>'Base Capex Actual'!A54</f>
        <v>171</v>
      </c>
      <c r="B54" s="132" t="str">
        <f>'Base Capex Actual'!B54</f>
        <v>SWER Augmentation</v>
      </c>
      <c r="C54" s="132" t="str">
        <f>'Base Capex Actual'!C54</f>
        <v>New Customer Connections</v>
      </c>
      <c r="D54" s="226"/>
      <c r="E54" s="226"/>
      <c r="F54" s="226"/>
      <c r="G54" s="226"/>
      <c r="H54" s="226"/>
      <c r="I54" s="188">
        <f>[8]Export!C59/1000</f>
        <v>0</v>
      </c>
      <c r="J54" s="188">
        <f>[8]Export!D59/1000</f>
        <v>0</v>
      </c>
      <c r="K54" s="188">
        <f>[8]Export!E59/1000</f>
        <v>0</v>
      </c>
      <c r="L54" s="188">
        <f>[8]Export!F59/1000</f>
        <v>0</v>
      </c>
      <c r="M54" s="188">
        <f>[8]Export!G59/1000</f>
        <v>0</v>
      </c>
      <c r="N54" s="188">
        <f>[8]Export!H59/1000</f>
        <v>0</v>
      </c>
    </row>
    <row r="55" spans="1:14">
      <c r="A55" s="174">
        <f>'Base Capex Actual'!A55</f>
        <v>172</v>
      </c>
      <c r="B55" s="132" t="str">
        <f>'Base Capex Actual'!B55</f>
        <v>Supply Reliability Improvement Scheme</v>
      </c>
      <c r="C55" s="132" t="str">
        <f>'Base Capex Actual'!C55</f>
        <v>Reliability &amp; Quality Maintained</v>
      </c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</row>
    <row r="56" spans="1:14">
      <c r="A56" s="174">
        <f>'Base Capex Actual'!A56</f>
        <v>174</v>
      </c>
      <c r="B56" s="132" t="str">
        <f>'Base Capex Actual'!B56</f>
        <v>Pole Fire Mitigation</v>
      </c>
      <c r="C56" s="132" t="str">
        <f>'Base Capex Actual'!C56</f>
        <v>Environmental, Safety &amp; Legal</v>
      </c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</row>
    <row r="57" spans="1:14">
      <c r="A57" s="174">
        <f>'Base Capex Actual'!A57</f>
        <v>177</v>
      </c>
      <c r="B57" s="132" t="str">
        <f>'Base Capex Actual'!B57</f>
        <v>CBD Security Supply</v>
      </c>
      <c r="C57" s="132" t="str">
        <f>'Base Capex Actual'!C57</f>
        <v>Reinforcements</v>
      </c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</row>
    <row r="58" spans="1:14">
      <c r="A58" s="174">
        <f>'Base Capex Actual'!A58</f>
        <v>200</v>
      </c>
      <c r="B58" s="132" t="str">
        <f>'Base Capex Actual'!B58</f>
        <v>Computers</v>
      </c>
      <c r="C58" s="132" t="str">
        <f>'Base Capex Actual'!C58</f>
        <v>Non Network General - IT</v>
      </c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</row>
    <row r="59" spans="1:14">
      <c r="A59" s="174">
        <f>'Base Capex Actual'!A59</f>
        <v>210</v>
      </c>
      <c r="B59" s="132" t="str">
        <f>'Base Capex Actual'!B59</f>
        <v>General Equipment</v>
      </c>
      <c r="C59" s="132" t="str">
        <f>'Base Capex Actual'!C59</f>
        <v>Non Network General - Other</v>
      </c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</row>
    <row r="60" spans="1:14">
      <c r="A60" s="174">
        <f>'Base Capex Actual'!A60</f>
        <v>220</v>
      </c>
      <c r="B60" s="132" t="str">
        <f>'Base Capex Actual'!B60</f>
        <v>Office Furniture</v>
      </c>
      <c r="C60" s="132" t="str">
        <f>'Base Capex Actual'!C60</f>
        <v>Non Network General - Other</v>
      </c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</row>
    <row r="61" spans="1:14">
      <c r="A61" s="174">
        <f>'Base Capex Actual'!A61</f>
        <v>230</v>
      </c>
      <c r="B61" s="132" t="str">
        <f>'Base Capex Actual'!B61</f>
        <v>Property</v>
      </c>
      <c r="C61" s="132" t="str">
        <f>'Base Capex Actual'!C61</f>
        <v>Non Network General - Other</v>
      </c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</row>
    <row r="62" spans="1:14">
      <c r="A62" s="174">
        <f>'Base Capex Actual'!A62</f>
        <v>240</v>
      </c>
      <c r="B62" s="132" t="str">
        <f>'Base Capex Actual'!B62</f>
        <v>Motor Vehicles</v>
      </c>
      <c r="C62" s="132" t="str">
        <f>'Base Capex Actual'!C62</f>
        <v>Non Network General - Other</v>
      </c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</row>
    <row r="63" spans="1:14">
      <c r="A63" s="174">
        <f>'Base Capex Actual'!A63</f>
        <v>260</v>
      </c>
      <c r="B63" s="132" t="str">
        <f>'Base Capex Actual'!B63</f>
        <v>Intellectual Property</v>
      </c>
      <c r="C63" s="132" t="str">
        <f>'Base Capex Actual'!C63</f>
        <v>Non Network General - Other</v>
      </c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</row>
    <row r="64" spans="1:14">
      <c r="A64" s="174">
        <f>'Base Capex Actual'!A64</f>
        <v>270</v>
      </c>
      <c r="B64" s="132" t="str">
        <f>'Base Capex Actual'!B64</f>
        <v>Communications</v>
      </c>
      <c r="C64" s="132" t="str">
        <f>'Base Capex Actual'!C64</f>
        <v>Non Network General - Other</v>
      </c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</row>
    <row r="65" spans="1:26">
      <c r="A65" s="128"/>
      <c r="B65" s="146" t="s">
        <v>150</v>
      </c>
      <c r="C65" s="147"/>
      <c r="D65" s="171">
        <f t="shared" ref="D65:H65" si="0">SUM(D7:D64)</f>
        <v>0</v>
      </c>
      <c r="E65" s="171">
        <f t="shared" si="0"/>
        <v>13494.873558047462</v>
      </c>
      <c r="F65" s="171">
        <f t="shared" si="0"/>
        <v>18327.137222580874</v>
      </c>
      <c r="G65" s="171">
        <f t="shared" si="0"/>
        <v>20717.906200159661</v>
      </c>
      <c r="H65" s="171">
        <f t="shared" si="0"/>
        <v>14342.647606258815</v>
      </c>
      <c r="I65" s="171">
        <f t="shared" ref="I65:N65" si="1">SUM(I7:I64)</f>
        <v>16693.13345968763</v>
      </c>
      <c r="J65" s="171">
        <f t="shared" si="1"/>
        <v>16693.13345968763</v>
      </c>
      <c r="K65" s="171">
        <f t="shared" si="1"/>
        <v>16693.13345968763</v>
      </c>
      <c r="L65" s="171">
        <f t="shared" si="1"/>
        <v>16693.13345968763</v>
      </c>
      <c r="M65" s="171">
        <f t="shared" si="1"/>
        <v>16693.13345968763</v>
      </c>
      <c r="N65" s="171">
        <f t="shared" si="1"/>
        <v>16693.13345968763</v>
      </c>
    </row>
    <row r="68" spans="1:26"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68"/>
  <sheetViews>
    <sheetView zoomScale="85" zoomScaleNormal="85" workbookViewId="0">
      <pane xSplit="3" ySplit="6" topLeftCell="D34" activePane="bottomRight" state="frozen"/>
      <selection activeCell="P16" sqref="P16"/>
      <selection pane="topRight" activeCell="P16" sqref="P16"/>
      <selection pane="bottomLeft" activeCell="P16" sqref="P16"/>
      <selection pane="bottomRight" activeCell="D65" sqref="D65"/>
    </sheetView>
  </sheetViews>
  <sheetFormatPr defaultRowHeight="12.75"/>
  <cols>
    <col min="2" max="2" width="35.25" customWidth="1"/>
    <col min="3" max="3" width="33.25" customWidth="1"/>
    <col min="4" max="14" width="7.75" customWidth="1"/>
  </cols>
  <sheetData>
    <row r="1" spans="1:24" ht="18">
      <c r="A1" s="1" t="s">
        <v>14</v>
      </c>
      <c r="B1" s="110"/>
      <c r="C1" s="110"/>
      <c r="D1" s="110"/>
      <c r="E1" s="110"/>
      <c r="F1" s="110"/>
      <c r="G1" s="110"/>
      <c r="H1" s="110"/>
      <c r="I1" s="111"/>
      <c r="J1" s="111"/>
      <c r="K1" s="111"/>
      <c r="L1" s="111"/>
      <c r="M1" s="111"/>
      <c r="N1" s="111"/>
    </row>
    <row r="2" spans="1:24" ht="15.75">
      <c r="A2" s="112" t="s">
        <v>153</v>
      </c>
      <c r="B2" s="113"/>
      <c r="C2" s="113"/>
      <c r="D2" s="113"/>
      <c r="E2" s="113"/>
      <c r="F2" s="113"/>
      <c r="G2" s="113"/>
      <c r="H2" s="113"/>
      <c r="I2" s="114"/>
      <c r="J2" s="114"/>
      <c r="K2" s="114"/>
      <c r="L2" s="114"/>
      <c r="M2" s="114"/>
      <c r="N2" s="114"/>
    </row>
    <row r="3" spans="1:24">
      <c r="A3" s="115" t="s">
        <v>46</v>
      </c>
      <c r="I3" s="116"/>
      <c r="J3" s="116"/>
      <c r="K3" s="116"/>
      <c r="L3" s="116"/>
      <c r="M3" s="116"/>
      <c r="N3" s="116"/>
    </row>
    <row r="4" spans="1:24">
      <c r="D4" s="250" t="s">
        <v>154</v>
      </c>
      <c r="E4" s="250"/>
      <c r="F4" s="250"/>
      <c r="G4" s="250"/>
      <c r="H4" s="251"/>
      <c r="I4" s="252" t="s">
        <v>155</v>
      </c>
      <c r="J4" s="252"/>
      <c r="K4" s="252"/>
      <c r="L4" s="252"/>
      <c r="M4" s="252"/>
      <c r="N4" s="252"/>
    </row>
    <row r="5" spans="1:24">
      <c r="A5" s="123" t="s">
        <v>47</v>
      </c>
      <c r="B5" s="124" t="s">
        <v>48</v>
      </c>
      <c r="C5" s="125" t="s">
        <v>112</v>
      </c>
      <c r="D5" s="126">
        <v>2010</v>
      </c>
      <c r="E5" s="126">
        <v>2011</v>
      </c>
      <c r="F5" s="126">
        <v>2012</v>
      </c>
      <c r="G5" s="126">
        <v>2013</v>
      </c>
      <c r="H5" s="227">
        <v>2014</v>
      </c>
      <c r="I5" s="126">
        <v>2015</v>
      </c>
      <c r="J5" s="126">
        <v>2016</v>
      </c>
      <c r="K5" s="126">
        <v>2017</v>
      </c>
      <c r="L5" s="126">
        <v>2018</v>
      </c>
      <c r="M5" s="126">
        <v>2019</v>
      </c>
      <c r="N5" s="126">
        <v>2020</v>
      </c>
    </row>
    <row r="6" spans="1:24">
      <c r="A6" s="123"/>
      <c r="B6" s="124"/>
      <c r="C6" s="125"/>
      <c r="D6" s="125"/>
      <c r="E6" s="125"/>
      <c r="F6" s="125"/>
      <c r="G6" s="125"/>
      <c r="H6" s="228"/>
      <c r="I6" s="126"/>
      <c r="J6" s="126"/>
      <c r="K6" s="126"/>
      <c r="L6" s="126"/>
      <c r="M6" s="126"/>
      <c r="N6" s="126"/>
    </row>
    <row r="7" spans="1:24">
      <c r="A7" s="174">
        <f>'Base Capex Actual'!A7</f>
        <v>102</v>
      </c>
      <c r="B7" s="132" t="str">
        <f>'Base Capex Actual'!B7</f>
        <v>Rural Projects &lt; 50KVA</v>
      </c>
      <c r="C7" s="132" t="str">
        <f>'Base Capex Actual'!C7</f>
        <v>New Customer Connections</v>
      </c>
      <c r="D7" s="186">
        <v>8234.6252538924709</v>
      </c>
      <c r="E7" s="186">
        <v>5091.429714207633</v>
      </c>
      <c r="F7" s="186">
        <v>5377.2692060415093</v>
      </c>
      <c r="G7" s="186">
        <v>6298.7631655255245</v>
      </c>
      <c r="H7" s="186">
        <v>4698.6314375931242</v>
      </c>
      <c r="I7" s="188">
        <f>[8]Export!C64/1000</f>
        <v>4659.8967545070682</v>
      </c>
      <c r="J7" s="188">
        <f>[8]Export!D64/1000</f>
        <v>7083.2960657484691</v>
      </c>
      <c r="K7" s="188">
        <f>[8]Export!E64/1000</f>
        <v>7184.6317681218616</v>
      </c>
      <c r="L7" s="188">
        <f>[8]Export!F64/1000</f>
        <v>7026.6227177665096</v>
      </c>
      <c r="M7" s="188">
        <f>[8]Export!G64/1000</f>
        <v>6859.1314477767392</v>
      </c>
      <c r="N7" s="188">
        <f>[8]Export!H64/1000</f>
        <v>6681.8359074663649</v>
      </c>
      <c r="P7" s="188"/>
      <c r="Q7" s="188"/>
      <c r="R7" s="188"/>
      <c r="S7" s="188"/>
      <c r="U7" s="188"/>
      <c r="V7" s="188"/>
      <c r="W7" s="188"/>
      <c r="X7" s="188"/>
    </row>
    <row r="8" spans="1:24">
      <c r="A8" s="174">
        <f>'Base Capex Actual'!A8</f>
        <v>103</v>
      </c>
      <c r="B8" s="132" t="str">
        <f>'Base Capex Actual'!B8</f>
        <v>Urban Projects &lt; 50KVA</v>
      </c>
      <c r="C8" s="132" t="str">
        <f>'Base Capex Actual'!C8</f>
        <v>New Customer Connections</v>
      </c>
      <c r="D8" s="186">
        <v>130.10136062777576</v>
      </c>
      <c r="E8" s="186">
        <v>16.309547319166334</v>
      </c>
      <c r="F8" s="186">
        <v>0</v>
      </c>
      <c r="G8" s="186">
        <v>53.586389165363855</v>
      </c>
      <c r="H8" s="186">
        <v>0</v>
      </c>
      <c r="I8" s="188">
        <f>[8]Export!C65/1000</f>
        <v>0</v>
      </c>
      <c r="J8" s="188">
        <f>[8]Export!D65/1000</f>
        <v>0</v>
      </c>
      <c r="K8" s="188">
        <f>[8]Export!E65/1000</f>
        <v>0</v>
      </c>
      <c r="L8" s="188">
        <f>[8]Export!F65/1000</f>
        <v>0</v>
      </c>
      <c r="M8" s="188">
        <f>[8]Export!G65/1000</f>
        <v>0</v>
      </c>
      <c r="N8" s="188">
        <f>[8]Export!H65/1000</f>
        <v>0</v>
      </c>
      <c r="P8" s="188"/>
      <c r="Q8" s="188"/>
      <c r="R8" s="188"/>
      <c r="S8" s="188"/>
      <c r="U8" s="188"/>
      <c r="V8" s="188"/>
      <c r="W8" s="188"/>
      <c r="X8" s="188"/>
    </row>
    <row r="9" spans="1:24">
      <c r="A9" s="174">
        <f>'Base Capex Actual'!A9</f>
        <v>104</v>
      </c>
      <c r="B9" s="132" t="str">
        <f>'Base Capex Actual'!B9</f>
        <v>Medium Density SubDivision</v>
      </c>
      <c r="C9" s="132" t="str">
        <f>'Base Capex Actual'!C9</f>
        <v>New Customer Connections</v>
      </c>
      <c r="D9" s="186">
        <v>-8937.8806817361838</v>
      </c>
      <c r="E9" s="186">
        <v>2859.8158585085075</v>
      </c>
      <c r="F9" s="186">
        <v>2136.1902798785341</v>
      </c>
      <c r="G9" s="186">
        <v>1978.6213651075705</v>
      </c>
      <c r="H9" s="186">
        <v>1733.2555377247627</v>
      </c>
      <c r="I9" s="188">
        <f>[8]Export!C66/1000</f>
        <v>915.52360654444226</v>
      </c>
      <c r="J9" s="188">
        <f>[8]Export!D66/1000</f>
        <v>1166.0539562913405</v>
      </c>
      <c r="K9" s="188">
        <f>[8]Export!E66/1000</f>
        <v>1231.9556630245156</v>
      </c>
      <c r="L9" s="188">
        <f>[8]Export!F66/1000</f>
        <v>1257.179485395658</v>
      </c>
      <c r="M9" s="188">
        <f>[8]Export!G66/1000</f>
        <v>1282.919755910262</v>
      </c>
      <c r="N9" s="188">
        <f>[8]Export!H66/1000</f>
        <v>1309.1870486471291</v>
      </c>
      <c r="P9" s="188"/>
      <c r="Q9" s="188"/>
      <c r="R9" s="188"/>
      <c r="S9" s="188"/>
      <c r="U9" s="188"/>
      <c r="V9" s="188"/>
      <c r="W9" s="188"/>
      <c r="X9" s="188"/>
    </row>
    <row r="10" spans="1:24">
      <c r="A10" s="174">
        <f>'Base Capex Actual'!A10</f>
        <v>105</v>
      </c>
      <c r="B10" s="132" t="str">
        <f>'Base Capex Actual'!B10</f>
        <v>Business Supply &gt; 50KVA &lt; 200KVA</v>
      </c>
      <c r="C10" s="132" t="str">
        <f>'Base Capex Actual'!C10</f>
        <v>New Customer Connections</v>
      </c>
      <c r="D10" s="186">
        <v>4756.4554820266949</v>
      </c>
      <c r="E10" s="186">
        <v>3169.3638059942905</v>
      </c>
      <c r="F10" s="186">
        <v>2126.6320687975376</v>
      </c>
      <c r="G10" s="186">
        <v>2164.6955568061967</v>
      </c>
      <c r="H10" s="186">
        <v>1944.9074187561669</v>
      </c>
      <c r="I10" s="188">
        <f>[8]Export!C67/1000</f>
        <v>1465.7719970548862</v>
      </c>
      <c r="J10" s="188">
        <f>[8]Export!D67/1000</f>
        <v>2011.3548950061017</v>
      </c>
      <c r="K10" s="188">
        <f>[8]Export!E67/1000</f>
        <v>1869.7491233826358</v>
      </c>
      <c r="L10" s="188">
        <f>[8]Export!F67/1000</f>
        <v>1686.0958758674778</v>
      </c>
      <c r="M10" s="188">
        <f>[8]Export!G67/1000</f>
        <v>1642.4244977983378</v>
      </c>
      <c r="N10" s="188">
        <f>[8]Export!H67/1000</f>
        <v>1678.2028336718442</v>
      </c>
      <c r="P10" s="188"/>
      <c r="Q10" s="188"/>
      <c r="R10" s="188"/>
      <c r="S10" s="188"/>
      <c r="U10" s="188"/>
      <c r="V10" s="188"/>
      <c r="W10" s="188"/>
      <c r="X10" s="188"/>
    </row>
    <row r="11" spans="1:24">
      <c r="A11" s="174">
        <f>'Base Capex Actual'!A11</f>
        <v>106</v>
      </c>
      <c r="B11" s="132" t="str">
        <f>'Base Capex Actual'!B11</f>
        <v>Business Supply &gt; 200KVA</v>
      </c>
      <c r="C11" s="132" t="str">
        <f>'Base Capex Actual'!C11</f>
        <v>New Customer Connections</v>
      </c>
      <c r="D11" s="186">
        <v>5418.7759480109744</v>
      </c>
      <c r="E11" s="186">
        <v>3586.1274362085096</v>
      </c>
      <c r="F11" s="186">
        <v>1499.5623575884465</v>
      </c>
      <c r="G11" s="186">
        <v>2276.9108289778501</v>
      </c>
      <c r="H11" s="186">
        <v>923.92267285779246</v>
      </c>
      <c r="I11" s="188">
        <f>[8]Export!C68/1000</f>
        <v>921.06718059137222</v>
      </c>
      <c r="J11" s="188">
        <f>[8]Export!D68/1000</f>
        <v>1406.5884274662503</v>
      </c>
      <c r="K11" s="188">
        <f>[8]Export!E68/1000</f>
        <v>1284.6520431063636</v>
      </c>
      <c r="L11" s="188">
        <f>[8]Export!F68/1000</f>
        <v>1137.4353738805767</v>
      </c>
      <c r="M11" s="188">
        <f>[8]Export!G68/1000</f>
        <v>1106.8142068379393</v>
      </c>
      <c r="N11" s="188">
        <f>[8]Export!H68/1000</f>
        <v>1142.5234730939462</v>
      </c>
      <c r="P11" s="188"/>
      <c r="Q11" s="188"/>
      <c r="R11" s="188"/>
      <c r="S11" s="188"/>
      <c r="U11" s="188"/>
      <c r="V11" s="188"/>
      <c r="W11" s="188"/>
      <c r="X11" s="188"/>
    </row>
    <row r="12" spans="1:24">
      <c r="A12" s="174">
        <f>'Base Capex Actual'!A12</f>
        <v>107</v>
      </c>
      <c r="B12" s="132" t="str">
        <f>'Base Capex Actual'!B12</f>
        <v>HV Connections</v>
      </c>
      <c r="C12" s="132" t="str">
        <f>'Base Capex Actual'!C12</f>
        <v>New Customer Connections</v>
      </c>
      <c r="D12" s="186">
        <v>7182.4908338968025</v>
      </c>
      <c r="E12" s="186">
        <v>5340.5980076897822</v>
      </c>
      <c r="F12" s="186">
        <v>928.90193285506609</v>
      </c>
      <c r="G12" s="186">
        <v>1906.4706262719253</v>
      </c>
      <c r="H12" s="186">
        <v>812.01037064606703</v>
      </c>
      <c r="I12" s="188">
        <f>[8]Export!C69/1000</f>
        <v>1427.6097202164181</v>
      </c>
      <c r="J12" s="188">
        <f>[8]Export!D69/1000</f>
        <v>6866.7132888311035</v>
      </c>
      <c r="K12" s="188">
        <f>[8]Export!E69/1000</f>
        <v>1563.1550828712366</v>
      </c>
      <c r="L12" s="188">
        <f>[8]Export!F69/1000</f>
        <v>1563.1550828712366</v>
      </c>
      <c r="M12" s="188">
        <f>[8]Export!G69/1000</f>
        <v>1563.1550828712366</v>
      </c>
      <c r="N12" s="188">
        <f>[8]Export!H69/1000</f>
        <v>1563.1550828712366</v>
      </c>
      <c r="P12" s="188"/>
      <c r="Q12" s="188"/>
      <c r="R12" s="188"/>
      <c r="S12" s="188"/>
      <c r="U12" s="188"/>
      <c r="V12" s="188"/>
      <c r="W12" s="188"/>
      <c r="X12" s="188"/>
    </row>
    <row r="13" spans="1:24">
      <c r="A13" s="174">
        <f>'Base Capex Actual'!A13</f>
        <v>108</v>
      </c>
      <c r="B13" s="132" t="str">
        <f>'Base Capex Actual'!B13</f>
        <v>Business SubDivisions</v>
      </c>
      <c r="C13" s="132" t="str">
        <f>'Base Capex Actual'!C13</f>
        <v>New Customer Connections</v>
      </c>
      <c r="D13" s="186">
        <v>141.74394869103725</v>
      </c>
      <c r="E13" s="186">
        <v>602.9295189801544</v>
      </c>
      <c r="F13" s="186">
        <v>478.40301143802418</v>
      </c>
      <c r="G13" s="186">
        <v>370.33224840494074</v>
      </c>
      <c r="H13" s="186">
        <v>360.62786856941307</v>
      </c>
      <c r="I13" s="188">
        <f>[8]Export!C70/1000</f>
        <v>2325.6190775898935</v>
      </c>
      <c r="J13" s="188">
        <f>[8]Export!D70/1000</f>
        <v>2855.7712267138368</v>
      </c>
      <c r="K13" s="188">
        <f>[8]Export!E70/1000</f>
        <v>2608.2059751130168</v>
      </c>
      <c r="L13" s="188">
        <f>[8]Export!F70/1000</f>
        <v>2309.3146150973753</v>
      </c>
      <c r="M13" s="188">
        <f>[8]Export!G70/1000</f>
        <v>2247.1450095033042</v>
      </c>
      <c r="N13" s="188">
        <f>[8]Export!H70/1000</f>
        <v>2319.6448915652263</v>
      </c>
      <c r="P13" s="188"/>
      <c r="Q13" s="188"/>
      <c r="R13" s="188"/>
      <c r="S13" s="188"/>
      <c r="U13" s="188"/>
      <c r="V13" s="188"/>
      <c r="W13" s="188"/>
      <c r="X13" s="188"/>
    </row>
    <row r="14" spans="1:24">
      <c r="A14" s="174">
        <f>'Base Capex Actual'!A14</f>
        <v>109</v>
      </c>
      <c r="B14" s="132" t="str">
        <f>'Base Capex Actual'!B14</f>
        <v>U/G Service Pits Ex O/H Supply</v>
      </c>
      <c r="C14" s="132" t="str">
        <f>'Base Capex Actual'!C14</f>
        <v>New Customer Connections</v>
      </c>
      <c r="D14" s="186">
        <v>9731.4888627818218</v>
      </c>
      <c r="E14" s="186">
        <v>6661.8379433608334</v>
      </c>
      <c r="F14" s="186">
        <v>4093.001773661882</v>
      </c>
      <c r="G14" s="186">
        <v>2925.2326861831334</v>
      </c>
      <c r="H14" s="186">
        <v>2831.1848352286661</v>
      </c>
      <c r="I14" s="188">
        <f>[8]Export!C71/1000</f>
        <v>2499.5548352868987</v>
      </c>
      <c r="J14" s="188">
        <f>[8]Export!D71/1000</f>
        <v>5548.3051989948217</v>
      </c>
      <c r="K14" s="188">
        <f>[8]Export!E71/1000</f>
        <v>5558.7721586912967</v>
      </c>
      <c r="L14" s="188">
        <f>[8]Export!F71/1000</f>
        <v>5363.2741011068247</v>
      </c>
      <c r="M14" s="188">
        <f>[8]Export!G71/1000</f>
        <v>5157.4402542562211</v>
      </c>
      <c r="N14" s="188">
        <f>[8]Export!H71/1000</f>
        <v>4940.9293301949219</v>
      </c>
      <c r="P14" s="188"/>
      <c r="Q14" s="188"/>
      <c r="R14" s="188"/>
      <c r="S14" s="188"/>
      <c r="U14" s="188"/>
      <c r="V14" s="188"/>
      <c r="W14" s="188"/>
      <c r="X14" s="188"/>
    </row>
    <row r="15" spans="1:24">
      <c r="A15" s="174">
        <f>'Base Capex Actual'!A15</f>
        <v>110</v>
      </c>
      <c r="B15" s="132" t="str">
        <f>'Base Capex Actual'!B15</f>
        <v>Low Density SubDivisions</v>
      </c>
      <c r="C15" s="132" t="str">
        <f>'Base Capex Actual'!C15</f>
        <v>New Customer Connections</v>
      </c>
      <c r="D15" s="186">
        <v>1278.3514374415367</v>
      </c>
      <c r="E15" s="186">
        <v>674.12817198903849</v>
      </c>
      <c r="F15" s="186">
        <v>448.78377619969467</v>
      </c>
      <c r="G15" s="186">
        <v>483.55396125748877</v>
      </c>
      <c r="H15" s="186">
        <v>269.65764287878551</v>
      </c>
      <c r="I15" s="188">
        <f>[8]Export!C72/1000</f>
        <v>831.52369837287267</v>
      </c>
      <c r="J15" s="188">
        <f>[8]Export!D72/1000</f>
        <v>1853.9567445063356</v>
      </c>
      <c r="K15" s="188">
        <f>[8]Export!E72/1000</f>
        <v>1958.7365559492307</v>
      </c>
      <c r="L15" s="188">
        <f>[8]Export!F72/1000</f>
        <v>1998.8409399315492</v>
      </c>
      <c r="M15" s="188">
        <f>[8]Export!G72/1000</f>
        <v>2039.7664458813304</v>
      </c>
      <c r="N15" s="188">
        <f>[8]Export!H72/1000</f>
        <v>2081.5298859577429</v>
      </c>
      <c r="P15" s="188"/>
      <c r="Q15" s="188"/>
      <c r="R15" s="188"/>
      <c r="S15" s="188"/>
      <c r="U15" s="188"/>
      <c r="V15" s="188"/>
      <c r="W15" s="188"/>
      <c r="X15" s="188"/>
    </row>
    <row r="16" spans="1:24">
      <c r="A16" s="174">
        <f>'Base Capex Actual'!A16</f>
        <v>111</v>
      </c>
      <c r="B16" s="132" t="str">
        <f>'Base Capex Actual'!B16</f>
        <v>High Density Residential/Business</v>
      </c>
      <c r="C16" s="132" t="str">
        <f>'Base Capex Actual'!C16</f>
        <v>New Customer Connections</v>
      </c>
      <c r="D16" s="186">
        <v>1927.143310113895</v>
      </c>
      <c r="E16" s="186">
        <v>1186.7076510177085</v>
      </c>
      <c r="F16" s="186">
        <v>963.38684406175764</v>
      </c>
      <c r="G16" s="186">
        <v>1691.5355609960036</v>
      </c>
      <c r="H16" s="186">
        <v>1452.5739574074587</v>
      </c>
      <c r="I16" s="188">
        <f>[8]Export!C73/1000</f>
        <v>1052.8327201347868</v>
      </c>
      <c r="J16" s="188">
        <f>[8]Export!D73/1000</f>
        <v>1275.4406199733087</v>
      </c>
      <c r="K16" s="188">
        <f>[8]Export!E73/1000</f>
        <v>1164.8733675856097</v>
      </c>
      <c r="L16" s="188">
        <f>[8]Export!F73/1000</f>
        <v>1031.382919206211</v>
      </c>
      <c r="M16" s="188">
        <f>[8]Export!G73/1000</f>
        <v>1003.6168154088692</v>
      </c>
      <c r="N16" s="188">
        <f>[8]Export!H73/1000</f>
        <v>1035.9966130831581</v>
      </c>
      <c r="P16" s="188"/>
      <c r="Q16" s="188"/>
      <c r="R16" s="188"/>
      <c r="S16" s="188"/>
      <c r="U16" s="188"/>
      <c r="V16" s="188"/>
      <c r="W16" s="188"/>
      <c r="X16" s="188"/>
    </row>
    <row r="17" spans="1:24">
      <c r="A17" s="174">
        <f>'Base Capex Actual'!A17</f>
        <v>114</v>
      </c>
      <c r="B17" s="132" t="str">
        <f>'Base Capex Actual'!B17</f>
        <v>New Connections - Other Materials</v>
      </c>
      <c r="C17" s="132" t="str">
        <f>'Base Capex Actual'!C17</f>
        <v>New Customer Connections</v>
      </c>
      <c r="D17" s="186">
        <v>0</v>
      </c>
      <c r="E17" s="186">
        <v>0</v>
      </c>
      <c r="F17" s="186">
        <v>0</v>
      </c>
      <c r="G17" s="186">
        <v>0</v>
      </c>
      <c r="H17" s="186">
        <v>0</v>
      </c>
      <c r="I17" s="188">
        <f>[8]Export!C74/1000</f>
        <v>0</v>
      </c>
      <c r="J17" s="188">
        <f>[8]Export!D74/1000</f>
        <v>0</v>
      </c>
      <c r="K17" s="188">
        <f>[8]Export!E74/1000</f>
        <v>0</v>
      </c>
      <c r="L17" s="188">
        <f>[8]Export!F74/1000</f>
        <v>0</v>
      </c>
      <c r="M17" s="188">
        <f>[8]Export!G74/1000</f>
        <v>0</v>
      </c>
      <c r="N17" s="188">
        <f>[8]Export!H74/1000</f>
        <v>0</v>
      </c>
      <c r="P17" s="188"/>
      <c r="Q17" s="188"/>
      <c r="R17" s="188"/>
      <c r="S17" s="188"/>
      <c r="U17" s="188"/>
      <c r="V17" s="188"/>
      <c r="W17" s="188"/>
      <c r="X17" s="188"/>
    </row>
    <row r="18" spans="1:24">
      <c r="A18" s="174">
        <f>'Base Capex Actual'!A18</f>
        <v>115</v>
      </c>
      <c r="B18" s="132" t="str">
        <f>'Base Capex Actual'!B18</f>
        <v>New Connections - Other Labour</v>
      </c>
      <c r="C18" s="132" t="str">
        <f>'Base Capex Actual'!C18</f>
        <v>New Customer Connections</v>
      </c>
      <c r="D18" s="186">
        <v>72.251747389413936</v>
      </c>
      <c r="E18" s="186">
        <v>113.82223404684073</v>
      </c>
      <c r="F18" s="186">
        <v>33.669659998479048</v>
      </c>
      <c r="G18" s="186">
        <v>95.662459330828</v>
      </c>
      <c r="H18" s="186">
        <v>98.963152088710444</v>
      </c>
      <c r="I18" s="188">
        <f>[8]Export!C75/1000</f>
        <v>0</v>
      </c>
      <c r="J18" s="188">
        <f>[8]Export!D75/1000</f>
        <v>0</v>
      </c>
      <c r="K18" s="188">
        <f>[8]Export!E75/1000</f>
        <v>0</v>
      </c>
      <c r="L18" s="188">
        <f>[8]Export!F75/1000</f>
        <v>0</v>
      </c>
      <c r="M18" s="188">
        <f>[8]Export!G75/1000</f>
        <v>0</v>
      </c>
      <c r="N18" s="188">
        <f>[8]Export!H75/1000</f>
        <v>0</v>
      </c>
      <c r="P18" s="188"/>
      <c r="Q18" s="188"/>
      <c r="R18" s="188"/>
      <c r="S18" s="188"/>
      <c r="U18" s="188"/>
      <c r="V18" s="188"/>
      <c r="W18" s="188"/>
      <c r="X18" s="188"/>
    </row>
    <row r="19" spans="1:24">
      <c r="A19" s="174">
        <f>'Base Capex Actual'!A19</f>
        <v>116</v>
      </c>
      <c r="B19" s="132" t="str">
        <f>'Base Capex Actual'!B19</f>
        <v>Recoverable Works</v>
      </c>
      <c r="C19" s="132" t="str">
        <f>'Base Capex Actual'!C19</f>
        <v>New Customer Connections</v>
      </c>
      <c r="D19" s="186">
        <v>8578.3217648755635</v>
      </c>
      <c r="E19" s="186">
        <v>16244.808301134055</v>
      </c>
      <c r="F19" s="186">
        <v>11202.787139518437</v>
      </c>
      <c r="G19" s="186">
        <v>15277.849742085962</v>
      </c>
      <c r="H19" s="186">
        <v>15311.71730300707</v>
      </c>
      <c r="I19" s="188">
        <f>[8]Export!C76/1000</f>
        <v>27701.82529635985</v>
      </c>
      <c r="J19" s="188">
        <f>[8]Export!D76/1000</f>
        <v>20892.957433340001</v>
      </c>
      <c r="K19" s="188">
        <f>[8]Export!E76/1000</f>
        <v>20892.957433340001</v>
      </c>
      <c r="L19" s="188">
        <f>[8]Export!F76/1000</f>
        <v>20892.957433340001</v>
      </c>
      <c r="M19" s="188">
        <f>[8]Export!G76/1000</f>
        <v>20892.957433340001</v>
      </c>
      <c r="N19" s="188">
        <f>[8]Export!H76/1000</f>
        <v>20892.957433340001</v>
      </c>
      <c r="P19" s="188"/>
      <c r="Q19" s="188"/>
      <c r="R19" s="188"/>
      <c r="S19" s="188"/>
      <c r="U19" s="188"/>
      <c r="V19" s="188"/>
      <c r="W19" s="188"/>
      <c r="X19" s="188"/>
    </row>
    <row r="20" spans="1:24">
      <c r="A20" s="174">
        <f>'Base Capex Actual'!A20</f>
        <v>118</v>
      </c>
      <c r="B20" s="132" t="str">
        <f>'Base Capex Actual'!B20</f>
        <v>CO Generation Projects</v>
      </c>
      <c r="C20" s="132" t="str">
        <f>'Base Capex Actual'!C20</f>
        <v>New Customer Connections</v>
      </c>
      <c r="D20" s="186">
        <v>3598.8385208240074</v>
      </c>
      <c r="E20" s="186">
        <v>5380.8650582071778</v>
      </c>
      <c r="F20" s="186">
        <v>5016.7620397265455</v>
      </c>
      <c r="G20" s="186">
        <v>433.84470576485006</v>
      </c>
      <c r="H20" s="186">
        <v>325.41124926781004</v>
      </c>
      <c r="I20" s="188">
        <f>[8]Export!C77/1000</f>
        <v>1063.9297382282675</v>
      </c>
      <c r="J20" s="188">
        <f>[8]Export!D77/1000</f>
        <v>9935.3709038883935</v>
      </c>
      <c r="K20" s="188">
        <f>[8]Export!E77/1000</f>
        <v>22387.370903888394</v>
      </c>
      <c r="L20" s="188">
        <f>[8]Export!F77/1000</f>
        <v>6497.7709038883922</v>
      </c>
      <c r="M20" s="188">
        <f>[8]Export!G77/1000</f>
        <v>3289.2264576587918</v>
      </c>
      <c r="N20" s="188">
        <f>[8]Export!H77/1000</f>
        <v>3289.2264576587918</v>
      </c>
      <c r="P20" s="188"/>
      <c r="Q20" s="188"/>
      <c r="R20" s="188"/>
      <c r="S20" s="188"/>
      <c r="U20" s="188"/>
      <c r="V20" s="188"/>
      <c r="W20" s="188"/>
      <c r="X20" s="188"/>
    </row>
    <row r="21" spans="1:24">
      <c r="A21" s="174">
        <f>'Base Capex Actual'!A21</f>
        <v>121</v>
      </c>
      <c r="B21" s="132" t="str">
        <f>'Base Capex Actual'!B21</f>
        <v>Docklands</v>
      </c>
      <c r="C21" s="132" t="str">
        <f>'Base Capex Actual'!C21</f>
        <v>New Customer Connections</v>
      </c>
      <c r="D21" s="186">
        <v>0</v>
      </c>
      <c r="E21" s="186">
        <v>0</v>
      </c>
      <c r="F21" s="186">
        <v>0</v>
      </c>
      <c r="G21" s="186">
        <v>0</v>
      </c>
      <c r="H21" s="186">
        <v>0</v>
      </c>
      <c r="I21" s="226"/>
      <c r="J21" s="226"/>
      <c r="K21" s="226"/>
      <c r="L21" s="226"/>
      <c r="M21" s="226"/>
      <c r="N21" s="226"/>
      <c r="P21" s="188"/>
      <c r="Q21" s="188"/>
      <c r="R21" s="188"/>
      <c r="S21" s="188"/>
      <c r="U21" s="188"/>
      <c r="V21" s="188"/>
      <c r="W21" s="188"/>
      <c r="X21" s="188"/>
    </row>
    <row r="22" spans="1:24">
      <c r="A22" s="174">
        <f>'Base Capex Actual'!A22</f>
        <v>122</v>
      </c>
      <c r="B22" s="132" t="str">
        <f>'Base Capex Actual'!B22</f>
        <v>Major Generation Projects</v>
      </c>
      <c r="C22" s="132" t="str">
        <f>'Base Capex Actual'!C22</f>
        <v>New Customer Connections</v>
      </c>
      <c r="D22" s="186">
        <v>0</v>
      </c>
      <c r="E22" s="186">
        <v>0</v>
      </c>
      <c r="F22" s="186">
        <v>0</v>
      </c>
      <c r="G22" s="186">
        <v>0</v>
      </c>
      <c r="H22" s="186">
        <v>0</v>
      </c>
      <c r="I22" s="226"/>
      <c r="J22" s="226"/>
      <c r="K22" s="226"/>
      <c r="L22" s="226"/>
      <c r="M22" s="226"/>
      <c r="N22" s="226"/>
      <c r="P22" s="188"/>
      <c r="Q22" s="188"/>
      <c r="R22" s="188"/>
      <c r="S22" s="188"/>
      <c r="U22" s="188"/>
      <c r="V22" s="188"/>
      <c r="W22" s="188"/>
      <c r="X22" s="188"/>
    </row>
    <row r="23" spans="1:24">
      <c r="A23" s="174">
        <f>'Base Capex Actual'!A23</f>
        <v>139</v>
      </c>
      <c r="B23" s="132" t="str">
        <f>'Base Capex Actual'!B23</f>
        <v>Maintenance Related Fault Capital</v>
      </c>
      <c r="C23" s="132" t="str">
        <f>'Base Capex Actual'!C23</f>
        <v>Reliability &amp; Quality Maintained</v>
      </c>
      <c r="D23" s="186">
        <v>0</v>
      </c>
      <c r="E23" s="186">
        <v>0</v>
      </c>
      <c r="F23" s="186">
        <v>0</v>
      </c>
      <c r="G23" s="186">
        <v>0</v>
      </c>
      <c r="H23" s="186">
        <v>0</v>
      </c>
      <c r="I23" s="226"/>
      <c r="J23" s="226"/>
      <c r="K23" s="226"/>
      <c r="L23" s="226"/>
      <c r="M23" s="226"/>
      <c r="N23" s="226"/>
      <c r="P23" s="188"/>
      <c r="Q23" s="188"/>
      <c r="R23" s="188"/>
      <c r="S23" s="188"/>
      <c r="U23" s="188"/>
      <c r="V23" s="188"/>
      <c r="W23" s="188"/>
      <c r="X23" s="188"/>
    </row>
    <row r="24" spans="1:24">
      <c r="A24" s="174">
        <f>'Base Capex Actual'!A24</f>
        <v>141</v>
      </c>
      <c r="B24" s="132" t="str">
        <f>'Base Capex Actual'!B24</f>
        <v>Fault Related Capital</v>
      </c>
      <c r="C24" s="132" t="str">
        <f>'Base Capex Actual'!C24</f>
        <v>Reliability &amp; Quality Maintained</v>
      </c>
      <c r="D24" s="186">
        <v>0</v>
      </c>
      <c r="E24" s="186">
        <v>0</v>
      </c>
      <c r="F24" s="186">
        <v>0</v>
      </c>
      <c r="G24" s="186">
        <v>0</v>
      </c>
      <c r="H24" s="186">
        <v>0</v>
      </c>
      <c r="I24" s="226"/>
      <c r="J24" s="226"/>
      <c r="K24" s="226"/>
      <c r="L24" s="226"/>
      <c r="M24" s="226"/>
      <c r="N24" s="226"/>
      <c r="P24" s="188"/>
      <c r="Q24" s="188"/>
      <c r="R24" s="188"/>
      <c r="S24" s="188"/>
      <c r="U24" s="188"/>
      <c r="V24" s="188"/>
      <c r="W24" s="188"/>
      <c r="X24" s="188"/>
    </row>
    <row r="25" spans="1:24">
      <c r="A25" s="174">
        <f>'Base Capex Actual'!A25</f>
        <v>142</v>
      </c>
      <c r="B25" s="132" t="str">
        <f>'Base Capex Actual'!B25</f>
        <v xml:space="preserve">Conductor Clearance </v>
      </c>
      <c r="C25" s="132" t="str">
        <f>'Base Capex Actual'!C25</f>
        <v>Environmental, Safety &amp; Legal</v>
      </c>
      <c r="D25" s="186">
        <v>0</v>
      </c>
      <c r="E25" s="186">
        <v>0</v>
      </c>
      <c r="F25" s="186">
        <v>0</v>
      </c>
      <c r="G25" s="186">
        <v>0</v>
      </c>
      <c r="H25" s="186">
        <v>0</v>
      </c>
      <c r="I25" s="226"/>
      <c r="J25" s="226"/>
      <c r="K25" s="226"/>
      <c r="L25" s="226"/>
      <c r="M25" s="226"/>
      <c r="N25" s="226"/>
      <c r="P25" s="188"/>
      <c r="Q25" s="188"/>
      <c r="R25" s="188"/>
      <c r="S25" s="188"/>
      <c r="U25" s="188"/>
      <c r="V25" s="188"/>
      <c r="W25" s="188"/>
      <c r="X25" s="188"/>
    </row>
    <row r="26" spans="1:24">
      <c r="A26" s="174">
        <f>'Base Capex Actual'!A26</f>
        <v>143</v>
      </c>
      <c r="B26" s="132" t="str">
        <f>'Base Capex Actual'!B26</f>
        <v xml:space="preserve">HV Switch Replacement </v>
      </c>
      <c r="C26" s="132" t="str">
        <f>'Base Capex Actual'!C26</f>
        <v>Reliability &amp; Quality Maintained</v>
      </c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226"/>
      <c r="J26" s="226"/>
      <c r="K26" s="226"/>
      <c r="L26" s="226"/>
      <c r="M26" s="226"/>
      <c r="N26" s="226"/>
      <c r="P26" s="188"/>
      <c r="Q26" s="188"/>
      <c r="R26" s="188"/>
      <c r="S26" s="188"/>
      <c r="U26" s="188"/>
      <c r="V26" s="188"/>
      <c r="W26" s="188"/>
      <c r="X26" s="188"/>
    </row>
    <row r="27" spans="1:24">
      <c r="A27" s="174">
        <f>'Base Capex Actual'!A27</f>
        <v>144</v>
      </c>
      <c r="B27" s="132" t="str">
        <f>'Base Capex Actual'!B27</f>
        <v>Transformer Replacement</v>
      </c>
      <c r="C27" s="132" t="str">
        <f>'Base Capex Actual'!C27</f>
        <v>Reliability &amp; Quality Maintained</v>
      </c>
      <c r="D27" s="186">
        <v>0</v>
      </c>
      <c r="E27" s="186">
        <v>0</v>
      </c>
      <c r="F27" s="186">
        <v>0</v>
      </c>
      <c r="G27" s="186">
        <v>0</v>
      </c>
      <c r="H27" s="186">
        <v>0</v>
      </c>
      <c r="I27" s="226"/>
      <c r="J27" s="226"/>
      <c r="K27" s="226"/>
      <c r="L27" s="226"/>
      <c r="M27" s="226"/>
      <c r="N27" s="226"/>
      <c r="P27" s="188"/>
      <c r="Q27" s="188"/>
      <c r="R27" s="188"/>
      <c r="S27" s="188"/>
      <c r="U27" s="188"/>
      <c r="V27" s="188"/>
      <c r="W27" s="188"/>
      <c r="X27" s="188"/>
    </row>
    <row r="28" spans="1:24">
      <c r="A28" s="174">
        <f>'Base Capex Actual'!A28</f>
        <v>145</v>
      </c>
      <c r="B28" s="132" t="str">
        <f>'Base Capex Actual'!B28</f>
        <v>HV Fuse Unit &amp; Surge Divert. Repl.</v>
      </c>
      <c r="C28" s="132" t="str">
        <f>'Base Capex Actual'!C28</f>
        <v>Reliability &amp; Quality Maintained</v>
      </c>
      <c r="D28" s="186">
        <v>0</v>
      </c>
      <c r="E28" s="186">
        <v>0</v>
      </c>
      <c r="F28" s="186">
        <v>0</v>
      </c>
      <c r="G28" s="186">
        <v>0</v>
      </c>
      <c r="H28" s="186">
        <v>0</v>
      </c>
      <c r="I28" s="226"/>
      <c r="J28" s="226"/>
      <c r="K28" s="226"/>
      <c r="L28" s="226"/>
      <c r="M28" s="226"/>
      <c r="N28" s="226"/>
      <c r="P28" s="188"/>
      <c r="Q28" s="188"/>
      <c r="R28" s="188"/>
      <c r="S28" s="188"/>
      <c r="U28" s="188"/>
      <c r="V28" s="188"/>
      <c r="W28" s="188"/>
      <c r="X28" s="188"/>
    </row>
    <row r="29" spans="1:24">
      <c r="A29" s="174">
        <f>'Base Capex Actual'!A29</f>
        <v>146</v>
      </c>
      <c r="B29" s="132" t="str">
        <f>'Base Capex Actual'!B29</f>
        <v>Recoverable Works - Asset Damage</v>
      </c>
      <c r="C29" s="132" t="str">
        <f>'Base Capex Actual'!C29</f>
        <v>Reliability &amp; Quality Maintained</v>
      </c>
      <c r="D29" s="186">
        <v>0</v>
      </c>
      <c r="E29" s="186">
        <v>0</v>
      </c>
      <c r="F29" s="186">
        <v>0</v>
      </c>
      <c r="G29" s="186">
        <v>0</v>
      </c>
      <c r="H29" s="186">
        <v>0</v>
      </c>
      <c r="I29" s="226"/>
      <c r="J29" s="226"/>
      <c r="K29" s="226"/>
      <c r="L29" s="226"/>
      <c r="M29" s="226"/>
      <c r="N29" s="226"/>
      <c r="P29" s="188"/>
      <c r="Q29" s="188"/>
      <c r="R29" s="188"/>
      <c r="S29" s="188"/>
    </row>
    <row r="30" spans="1:24">
      <c r="A30" s="174">
        <f>'Base Capex Actual'!A30</f>
        <v>147</v>
      </c>
      <c r="B30" s="132" t="str">
        <f>'Base Capex Actual'!B30</f>
        <v>Pole Life Extension - Treatment</v>
      </c>
      <c r="C30" s="132" t="str">
        <f>'Base Capex Actual'!C30</f>
        <v>Environmental, Safety &amp; Legal</v>
      </c>
      <c r="D30" s="186">
        <v>0</v>
      </c>
      <c r="E30" s="186">
        <v>0</v>
      </c>
      <c r="F30" s="186">
        <v>0</v>
      </c>
      <c r="G30" s="186">
        <v>0</v>
      </c>
      <c r="H30" s="186">
        <v>0</v>
      </c>
      <c r="I30" s="226"/>
      <c r="J30" s="226"/>
      <c r="K30" s="226"/>
      <c r="L30" s="226"/>
      <c r="M30" s="226"/>
      <c r="N30" s="226"/>
      <c r="P30" s="188"/>
      <c r="Q30" s="188"/>
      <c r="R30" s="188"/>
      <c r="S30" s="188"/>
    </row>
    <row r="31" spans="1:24">
      <c r="A31" s="174">
        <f>'Base Capex Actual'!A31</f>
        <v>148</v>
      </c>
      <c r="B31" s="132" t="str">
        <f>'Base Capex Actual'!B31</f>
        <v>Pole Replacement</v>
      </c>
      <c r="C31" s="132" t="str">
        <f>'Base Capex Actual'!C31</f>
        <v>Environmental, Safety &amp; Legal</v>
      </c>
      <c r="D31" s="186">
        <v>0</v>
      </c>
      <c r="E31" s="186">
        <v>0</v>
      </c>
      <c r="F31" s="186">
        <v>0</v>
      </c>
      <c r="G31" s="186">
        <v>0</v>
      </c>
      <c r="H31" s="186">
        <v>0</v>
      </c>
      <c r="I31" s="226"/>
      <c r="J31" s="226"/>
      <c r="K31" s="226"/>
      <c r="L31" s="226"/>
      <c r="M31" s="226"/>
      <c r="N31" s="226"/>
      <c r="P31" s="188"/>
      <c r="Q31" s="188"/>
      <c r="R31" s="188"/>
      <c r="S31" s="188"/>
    </row>
    <row r="32" spans="1:24">
      <c r="A32" s="174">
        <f>'Base Capex Actual'!A32</f>
        <v>149</v>
      </c>
      <c r="B32" s="132" t="str">
        <f>'Base Capex Actual'!B32</f>
        <v>Pole Life Extension - Staking</v>
      </c>
      <c r="C32" s="132" t="str">
        <f>'Base Capex Actual'!C32</f>
        <v>Environmental, Safety &amp; Legal</v>
      </c>
      <c r="D32" s="186">
        <v>0</v>
      </c>
      <c r="E32" s="186">
        <v>0</v>
      </c>
      <c r="F32" s="186">
        <v>0</v>
      </c>
      <c r="G32" s="186">
        <v>0</v>
      </c>
      <c r="H32" s="186">
        <v>0</v>
      </c>
      <c r="I32" s="226"/>
      <c r="J32" s="226"/>
      <c r="K32" s="226"/>
      <c r="L32" s="226"/>
      <c r="M32" s="226"/>
      <c r="N32" s="226"/>
      <c r="P32" s="188"/>
      <c r="Q32" s="188"/>
      <c r="R32" s="188"/>
      <c r="S32" s="188"/>
    </row>
    <row r="33" spans="1:19">
      <c r="A33" s="174">
        <f>'Base Capex Actual'!A33</f>
        <v>150</v>
      </c>
      <c r="B33" s="132" t="str">
        <f>'Base Capex Actual'!B33</f>
        <v>OH/UG Line Replacement</v>
      </c>
      <c r="C33" s="132" t="str">
        <f>'Base Capex Actual'!C33</f>
        <v>Reliability &amp; Quality Maintained</v>
      </c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226"/>
      <c r="J33" s="226"/>
      <c r="K33" s="226"/>
      <c r="L33" s="226"/>
      <c r="M33" s="226"/>
      <c r="N33" s="226"/>
      <c r="P33" s="188"/>
      <c r="Q33" s="188"/>
      <c r="R33" s="188"/>
      <c r="S33" s="188"/>
    </row>
    <row r="34" spans="1:19">
      <c r="A34" s="174">
        <f>'Base Capex Actual'!A34</f>
        <v>150</v>
      </c>
      <c r="B34" s="132" t="str">
        <f>'Base Capex Actual'!B34</f>
        <v>OH/UG Line Replacement</v>
      </c>
      <c r="C34" s="132" t="str">
        <f>'Base Capex Actual'!C34</f>
        <v>Environmental, Safety &amp; Legal</v>
      </c>
      <c r="D34" s="186">
        <v>0</v>
      </c>
      <c r="E34" s="186">
        <v>0</v>
      </c>
      <c r="F34" s="186">
        <v>0</v>
      </c>
      <c r="G34" s="186">
        <v>0</v>
      </c>
      <c r="H34" s="186">
        <v>0</v>
      </c>
      <c r="I34" s="226"/>
      <c r="J34" s="226"/>
      <c r="K34" s="226"/>
      <c r="L34" s="226"/>
      <c r="M34" s="226"/>
      <c r="N34" s="226"/>
      <c r="P34" s="188"/>
      <c r="Q34" s="188"/>
      <c r="R34" s="188"/>
      <c r="S34" s="188"/>
    </row>
    <row r="35" spans="1:19">
      <c r="A35" s="174">
        <f>'Base Capex Actual'!A35</f>
        <v>152</v>
      </c>
      <c r="B35" s="132" t="str">
        <f>'Base Capex Actual'!B35</f>
        <v>Neutral Screen Services</v>
      </c>
      <c r="C35" s="132" t="str">
        <f>'Base Capex Actual'!C35</f>
        <v>Reliability &amp; Quality Maintained</v>
      </c>
      <c r="D35" s="186">
        <v>0</v>
      </c>
      <c r="E35" s="186">
        <v>0</v>
      </c>
      <c r="F35" s="186">
        <v>0</v>
      </c>
      <c r="G35" s="186">
        <v>0</v>
      </c>
      <c r="H35" s="186">
        <v>0</v>
      </c>
      <c r="I35" s="226"/>
      <c r="J35" s="226"/>
      <c r="K35" s="226"/>
      <c r="L35" s="226"/>
      <c r="M35" s="226"/>
      <c r="N35" s="226"/>
      <c r="P35" s="188"/>
      <c r="Q35" s="188"/>
      <c r="R35" s="188"/>
      <c r="S35" s="188"/>
    </row>
    <row r="36" spans="1:19">
      <c r="A36" s="174">
        <f>'Base Capex Actual'!A36</f>
        <v>153</v>
      </c>
      <c r="B36" s="132" t="str">
        <f>'Base Capex Actual'!B36</f>
        <v>Servicing Replacement</v>
      </c>
      <c r="C36" s="132" t="str">
        <f>'Base Capex Actual'!C36</f>
        <v>Reliability &amp; Quality Maintained</v>
      </c>
      <c r="D36" s="186">
        <v>0</v>
      </c>
      <c r="E36" s="186">
        <v>0</v>
      </c>
      <c r="F36" s="186">
        <v>0</v>
      </c>
      <c r="G36" s="186">
        <v>0</v>
      </c>
      <c r="H36" s="186">
        <v>0</v>
      </c>
      <c r="I36" s="226"/>
      <c r="J36" s="226"/>
      <c r="K36" s="226"/>
      <c r="L36" s="226"/>
      <c r="M36" s="226"/>
      <c r="N36" s="226"/>
      <c r="P36" s="188"/>
      <c r="Q36" s="188"/>
      <c r="R36" s="188"/>
      <c r="S36" s="188"/>
    </row>
    <row r="37" spans="1:19">
      <c r="A37" s="174">
        <f>'Base Capex Actual'!A37</f>
        <v>154</v>
      </c>
      <c r="B37" s="132" t="str">
        <f>'Base Capex Actual'!B37</f>
        <v>Bird Cover Replacement</v>
      </c>
      <c r="C37" s="132" t="str">
        <f>'Base Capex Actual'!C37</f>
        <v>Reliability &amp; Quality Maintained</v>
      </c>
      <c r="D37" s="186">
        <v>0</v>
      </c>
      <c r="E37" s="186">
        <v>0</v>
      </c>
      <c r="F37" s="186">
        <v>0</v>
      </c>
      <c r="G37" s="186">
        <v>0</v>
      </c>
      <c r="H37" s="186">
        <v>0</v>
      </c>
      <c r="I37" s="226"/>
      <c r="J37" s="226"/>
      <c r="K37" s="226"/>
      <c r="L37" s="226"/>
      <c r="M37" s="226"/>
      <c r="N37" s="226"/>
      <c r="P37" s="188"/>
      <c r="Q37" s="188"/>
      <c r="R37" s="188"/>
      <c r="S37" s="188"/>
    </row>
    <row r="38" spans="1:19">
      <c r="A38" s="174">
        <f>'Base Capex Actual'!A38</f>
        <v>155</v>
      </c>
      <c r="B38" s="132" t="str">
        <f>'Base Capex Actual'!B38</f>
        <v>Cross-arm Replacement</v>
      </c>
      <c r="C38" s="132" t="str">
        <f>'Base Capex Actual'!C38</f>
        <v>Environmental, Safety &amp; Legal</v>
      </c>
      <c r="D38" s="186">
        <v>0</v>
      </c>
      <c r="E38" s="186">
        <v>0</v>
      </c>
      <c r="F38" s="186">
        <v>0</v>
      </c>
      <c r="G38" s="186">
        <v>0</v>
      </c>
      <c r="H38" s="186">
        <v>0</v>
      </c>
      <c r="I38" s="226"/>
      <c r="J38" s="226"/>
      <c r="K38" s="226"/>
      <c r="L38" s="226"/>
      <c r="M38" s="226"/>
      <c r="N38" s="226"/>
      <c r="P38" s="188"/>
      <c r="Q38" s="188"/>
      <c r="R38" s="188"/>
      <c r="S38" s="188"/>
    </row>
    <row r="39" spans="1:19">
      <c r="A39" s="174">
        <f>'Base Capex Actual'!A39</f>
        <v>156</v>
      </c>
      <c r="B39" s="132" t="str">
        <f>'Base Capex Actual'!B39</f>
        <v>ZSS - Major Plant Replacement</v>
      </c>
      <c r="C39" s="132" t="str">
        <f>'Base Capex Actual'!C39</f>
        <v>Reliability &amp; Quality Maintained</v>
      </c>
      <c r="D39" s="186">
        <v>0</v>
      </c>
      <c r="E39" s="186">
        <v>0</v>
      </c>
      <c r="F39" s="186">
        <v>0</v>
      </c>
      <c r="G39" s="186">
        <v>0</v>
      </c>
      <c r="H39" s="186">
        <v>0</v>
      </c>
      <c r="I39" s="226"/>
      <c r="J39" s="226"/>
      <c r="K39" s="226"/>
      <c r="L39" s="226"/>
      <c r="M39" s="226"/>
      <c r="N39" s="226"/>
      <c r="P39" s="188"/>
      <c r="Q39" s="188"/>
      <c r="R39" s="188"/>
      <c r="S39" s="188"/>
    </row>
    <row r="40" spans="1:19">
      <c r="A40" s="174">
        <f>'Base Capex Actual'!A40</f>
        <v>157</v>
      </c>
      <c r="B40" s="132" t="str">
        <f>'Base Capex Actual'!B40</f>
        <v>Zone SubStation Plant Replacement</v>
      </c>
      <c r="C40" s="132" t="str">
        <f>'Base Capex Actual'!C40</f>
        <v>Reliability &amp; Quality Maintained</v>
      </c>
      <c r="D40" s="186">
        <v>0</v>
      </c>
      <c r="E40" s="186">
        <v>0</v>
      </c>
      <c r="F40" s="186">
        <v>0</v>
      </c>
      <c r="G40" s="186">
        <v>0</v>
      </c>
      <c r="H40" s="186">
        <v>0</v>
      </c>
      <c r="I40" s="226"/>
      <c r="J40" s="226"/>
      <c r="K40" s="226"/>
      <c r="L40" s="226"/>
      <c r="M40" s="226"/>
      <c r="N40" s="226"/>
      <c r="P40" s="188"/>
      <c r="Q40" s="188"/>
      <c r="R40" s="188"/>
      <c r="S40" s="188"/>
    </row>
    <row r="41" spans="1:19">
      <c r="A41" s="174">
        <f>'Base Capex Actual'!A41</f>
        <v>158</v>
      </c>
      <c r="B41" s="132" t="str">
        <f>'Base Capex Actual'!B41</f>
        <v xml:space="preserve">Safety Compliance </v>
      </c>
      <c r="C41" s="132" t="str">
        <f>'Base Capex Actual'!C41</f>
        <v>Environmental, Safety &amp; Legal</v>
      </c>
      <c r="D41" s="186">
        <v>0</v>
      </c>
      <c r="E41" s="186">
        <v>0</v>
      </c>
      <c r="F41" s="186">
        <v>0</v>
      </c>
      <c r="G41" s="186">
        <v>0</v>
      </c>
      <c r="H41" s="186">
        <v>0</v>
      </c>
      <c r="I41" s="226"/>
      <c r="J41" s="226"/>
      <c r="K41" s="226"/>
      <c r="L41" s="226"/>
      <c r="M41" s="226"/>
      <c r="N41" s="226"/>
      <c r="P41" s="188"/>
      <c r="Q41" s="188"/>
      <c r="R41" s="188"/>
      <c r="S41" s="188"/>
    </row>
    <row r="42" spans="1:19">
      <c r="A42" s="174">
        <f>'Base Capex Actual'!A42</f>
        <v>159</v>
      </c>
      <c r="B42" s="132" t="str">
        <f>'Base Capex Actual'!B42</f>
        <v>TV Interference Replacement Capital</v>
      </c>
      <c r="C42" s="132" t="str">
        <f>'Base Capex Actual'!C42</f>
        <v>Reliability &amp; Quality Maintained</v>
      </c>
      <c r="D42" s="186">
        <v>0</v>
      </c>
      <c r="E42" s="186">
        <v>0</v>
      </c>
      <c r="F42" s="186">
        <v>0</v>
      </c>
      <c r="G42" s="186">
        <v>0</v>
      </c>
      <c r="H42" s="186">
        <v>0</v>
      </c>
      <c r="I42" s="226"/>
      <c r="J42" s="226"/>
      <c r="K42" s="226"/>
      <c r="L42" s="226"/>
      <c r="M42" s="226"/>
      <c r="N42" s="226"/>
      <c r="P42" s="188"/>
      <c r="Q42" s="188"/>
      <c r="R42" s="188"/>
      <c r="S42" s="188"/>
    </row>
    <row r="43" spans="1:19">
      <c r="A43" s="174">
        <f>'Base Capex Actual'!A43</f>
        <v>160</v>
      </c>
      <c r="B43" s="132" t="str">
        <f>'Base Capex Actual'!B43</f>
        <v>Augmentation Lines</v>
      </c>
      <c r="C43" s="132" t="str">
        <f>'Base Capex Actual'!C43</f>
        <v>Reinforcements</v>
      </c>
      <c r="D43" s="186">
        <v>0</v>
      </c>
      <c r="E43" s="186">
        <v>0</v>
      </c>
      <c r="F43" s="186">
        <v>0</v>
      </c>
      <c r="G43" s="186">
        <v>0</v>
      </c>
      <c r="H43" s="186">
        <v>0</v>
      </c>
      <c r="I43" s="226"/>
      <c r="J43" s="226"/>
      <c r="K43" s="226"/>
      <c r="L43" s="226"/>
      <c r="M43" s="226"/>
      <c r="N43" s="226"/>
      <c r="P43" s="188"/>
      <c r="Q43" s="188"/>
      <c r="R43" s="188"/>
      <c r="S43" s="188"/>
    </row>
    <row r="44" spans="1:19">
      <c r="A44" s="174">
        <f>'Base Capex Actual'!A44</f>
        <v>161</v>
      </c>
      <c r="B44" s="132" t="str">
        <f>'Base Capex Actual'!B44</f>
        <v>Augmentation of Zone SubStation</v>
      </c>
      <c r="C44" s="132" t="str">
        <f>'Base Capex Actual'!C44</f>
        <v>Reinforcements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226"/>
      <c r="J44" s="226"/>
      <c r="K44" s="226"/>
      <c r="L44" s="226"/>
      <c r="M44" s="226"/>
      <c r="N44" s="226"/>
      <c r="P44" s="188"/>
      <c r="Q44" s="188"/>
      <c r="R44" s="188"/>
      <c r="S44" s="188"/>
    </row>
    <row r="45" spans="1:19">
      <c r="A45" s="174">
        <f>'Base Capex Actual'!A45</f>
        <v>162</v>
      </c>
      <c r="B45" s="132" t="str">
        <f>'Base Capex Actual'!B45</f>
        <v>Network Development - Augment Dist.</v>
      </c>
      <c r="C45" s="132" t="str">
        <f>'Base Capex Actual'!C45</f>
        <v>Reinforcements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226"/>
      <c r="J45" s="226"/>
      <c r="K45" s="226"/>
      <c r="L45" s="226"/>
      <c r="M45" s="226"/>
      <c r="N45" s="226"/>
      <c r="P45" s="188"/>
      <c r="Q45" s="188"/>
      <c r="R45" s="188"/>
      <c r="S45" s="188"/>
    </row>
    <row r="46" spans="1:19">
      <c r="A46" s="174">
        <f>'Base Capex Actual'!A46</f>
        <v>163</v>
      </c>
      <c r="B46" s="132" t="str">
        <f>'Base Capex Actual'!B46</f>
        <v>Environment Management'</v>
      </c>
      <c r="C46" s="132" t="str">
        <f>'Base Capex Actual'!C46</f>
        <v>Environmental, Safety &amp; Legal</v>
      </c>
      <c r="D46" s="186">
        <v>0</v>
      </c>
      <c r="E46" s="186">
        <v>0</v>
      </c>
      <c r="F46" s="186">
        <v>0</v>
      </c>
      <c r="G46" s="186">
        <v>0</v>
      </c>
      <c r="H46" s="186">
        <v>0</v>
      </c>
      <c r="I46" s="226"/>
      <c r="J46" s="226"/>
      <c r="K46" s="226"/>
      <c r="L46" s="226"/>
      <c r="M46" s="226"/>
      <c r="N46" s="226"/>
      <c r="P46" s="188"/>
      <c r="Q46" s="188"/>
      <c r="R46" s="188"/>
      <c r="S46" s="188"/>
    </row>
    <row r="47" spans="1:19">
      <c r="A47" s="174">
        <f>'Base Capex Actual'!A47</f>
        <v>164</v>
      </c>
      <c r="B47" s="132" t="str">
        <f>'Base Capex Actual'!B47</f>
        <v>Bushfire Mitigation Augmentation</v>
      </c>
      <c r="C47" s="132" t="str">
        <f>'Base Capex Actual'!C47</f>
        <v>Environmental, Safety &amp; Legal</v>
      </c>
      <c r="D47" s="186">
        <v>0</v>
      </c>
      <c r="E47" s="186">
        <v>0</v>
      </c>
      <c r="F47" s="186">
        <v>0</v>
      </c>
      <c r="G47" s="186">
        <v>0</v>
      </c>
      <c r="H47" s="186">
        <v>0</v>
      </c>
      <c r="I47" s="226"/>
      <c r="J47" s="226"/>
      <c r="K47" s="226"/>
      <c r="L47" s="226"/>
      <c r="M47" s="226"/>
      <c r="N47" s="226"/>
      <c r="P47" s="188"/>
      <c r="Q47" s="188"/>
      <c r="R47" s="188"/>
      <c r="S47" s="188"/>
    </row>
    <row r="48" spans="1:19">
      <c r="A48" s="174">
        <f>'Base Capex Actual'!A48</f>
        <v>165</v>
      </c>
      <c r="B48" s="132" t="str">
        <f>'Base Capex Actual'!B48</f>
        <v>LV Com. Multi Earth (CMEN)</v>
      </c>
      <c r="C48" s="132" t="str">
        <f>'Base Capex Actual'!C48</f>
        <v>Environmental, Safety &amp; Legal</v>
      </c>
      <c r="D48" s="186">
        <v>0</v>
      </c>
      <c r="E48" s="186">
        <v>0</v>
      </c>
      <c r="F48" s="186">
        <v>0</v>
      </c>
      <c r="G48" s="186">
        <v>0</v>
      </c>
      <c r="H48" s="186">
        <v>0</v>
      </c>
      <c r="I48" s="226"/>
      <c r="J48" s="226"/>
      <c r="K48" s="226"/>
      <c r="L48" s="226"/>
      <c r="M48" s="226"/>
      <c r="N48" s="226"/>
      <c r="P48" s="188"/>
      <c r="Q48" s="188"/>
      <c r="R48" s="188"/>
      <c r="S48" s="188"/>
    </row>
    <row r="49" spans="1:19">
      <c r="A49" s="174">
        <f>'Base Capex Actual'!A49</f>
        <v>166</v>
      </c>
      <c r="B49" s="132" t="str">
        <f>'Base Capex Actual'!B49</f>
        <v>Reliability Improvement - Automation</v>
      </c>
      <c r="C49" s="132" t="str">
        <f>'Base Capex Actual'!C49</f>
        <v>Reliability &amp; Quality Maintained</v>
      </c>
      <c r="D49" s="186">
        <v>0</v>
      </c>
      <c r="E49" s="186">
        <v>0</v>
      </c>
      <c r="F49" s="186">
        <v>0</v>
      </c>
      <c r="G49" s="186">
        <v>0</v>
      </c>
      <c r="H49" s="186">
        <v>0</v>
      </c>
      <c r="I49" s="226"/>
      <c r="J49" s="226"/>
      <c r="K49" s="226"/>
      <c r="L49" s="226"/>
      <c r="M49" s="226"/>
      <c r="N49" s="226"/>
      <c r="P49" s="188"/>
      <c r="Q49" s="188"/>
      <c r="R49" s="188"/>
      <c r="S49" s="188"/>
    </row>
    <row r="50" spans="1:19">
      <c r="A50" s="174">
        <f>'Base Capex Actual'!A50</f>
        <v>167</v>
      </c>
      <c r="B50" s="132" t="str">
        <f>'Base Capex Actual'!B50</f>
        <v>VBRC</v>
      </c>
      <c r="C50" s="132" t="str">
        <f>'Base Capex Actual'!C50</f>
        <v>Environmental, Safety &amp; Legal</v>
      </c>
      <c r="D50" s="186">
        <v>0</v>
      </c>
      <c r="E50" s="186">
        <v>0</v>
      </c>
      <c r="F50" s="186">
        <v>0</v>
      </c>
      <c r="G50" s="186">
        <v>0</v>
      </c>
      <c r="H50" s="186">
        <v>0</v>
      </c>
      <c r="I50" s="226"/>
      <c r="J50" s="226"/>
      <c r="K50" s="226"/>
      <c r="L50" s="226"/>
      <c r="M50" s="226"/>
      <c r="N50" s="226"/>
      <c r="P50" s="188"/>
      <c r="Q50" s="188"/>
      <c r="R50" s="188"/>
      <c r="S50" s="188"/>
    </row>
    <row r="51" spans="1:19">
      <c r="A51" s="174">
        <f>'Base Capex Actual'!A51</f>
        <v>168</v>
      </c>
      <c r="B51" s="132" t="str">
        <f>'Base Capex Actual'!B51</f>
        <v>Zone SubStation Automation</v>
      </c>
      <c r="C51" s="132" t="str">
        <f>'Base Capex Actual'!C51</f>
        <v>SCADA/Network Control</v>
      </c>
      <c r="D51" s="186">
        <v>0</v>
      </c>
      <c r="E51" s="186">
        <v>0</v>
      </c>
      <c r="F51" s="186">
        <v>0</v>
      </c>
      <c r="G51" s="186">
        <v>0</v>
      </c>
      <c r="H51" s="186">
        <v>0</v>
      </c>
      <c r="I51" s="226"/>
      <c r="J51" s="226"/>
      <c r="K51" s="226"/>
      <c r="L51" s="226"/>
      <c r="M51" s="226"/>
      <c r="N51" s="226"/>
      <c r="P51" s="188"/>
      <c r="Q51" s="188"/>
      <c r="R51" s="188"/>
      <c r="S51" s="188"/>
    </row>
    <row r="52" spans="1:19">
      <c r="A52" s="174">
        <f>'Base Capex Actual'!A52</f>
        <v>169</v>
      </c>
      <c r="B52" s="132" t="str">
        <f>'Base Capex Actual'!B52</f>
        <v>Augmentation Connection Assets</v>
      </c>
      <c r="C52" s="132" t="str">
        <f>'Base Capex Actual'!C52</f>
        <v>Reinforcements</v>
      </c>
      <c r="D52" s="186">
        <v>0</v>
      </c>
      <c r="E52" s="186">
        <v>0</v>
      </c>
      <c r="F52" s="186">
        <v>0</v>
      </c>
      <c r="G52" s="186">
        <v>0</v>
      </c>
      <c r="H52" s="186">
        <v>0</v>
      </c>
      <c r="I52" s="226"/>
      <c r="J52" s="226"/>
      <c r="K52" s="226"/>
      <c r="L52" s="226"/>
      <c r="M52" s="226"/>
      <c r="N52" s="226"/>
      <c r="P52" s="188"/>
      <c r="Q52" s="188"/>
      <c r="R52" s="188"/>
      <c r="S52" s="188"/>
    </row>
    <row r="53" spans="1:19">
      <c r="A53" s="174">
        <f>'Base Capex Actual'!A53</f>
        <v>170</v>
      </c>
      <c r="B53" s="132" t="str">
        <f>'Base Capex Actual'!B53</f>
        <v xml:space="preserve">Conductor Clearance </v>
      </c>
      <c r="C53" s="132" t="str">
        <f>'Base Capex Actual'!C53</f>
        <v>Environmental, Safety &amp; Legal</v>
      </c>
      <c r="D53" s="186">
        <v>0</v>
      </c>
      <c r="E53" s="186">
        <v>0</v>
      </c>
      <c r="F53" s="186">
        <v>0</v>
      </c>
      <c r="G53" s="186">
        <v>0</v>
      </c>
      <c r="H53" s="186">
        <v>0</v>
      </c>
      <c r="I53" s="226"/>
      <c r="J53" s="226"/>
      <c r="K53" s="226"/>
      <c r="L53" s="226"/>
      <c r="M53" s="226"/>
      <c r="N53" s="226"/>
      <c r="P53" s="188"/>
      <c r="Q53" s="188"/>
      <c r="R53" s="188"/>
      <c r="S53" s="188"/>
    </row>
    <row r="54" spans="1:19">
      <c r="A54" s="174">
        <f>'Base Capex Actual'!A54</f>
        <v>171</v>
      </c>
      <c r="B54" s="132" t="str">
        <f>'Base Capex Actual'!B54</f>
        <v>SWER Augmentation</v>
      </c>
      <c r="C54" s="132" t="str">
        <f>'Base Capex Actual'!C54</f>
        <v>New Customer Connections</v>
      </c>
      <c r="D54" s="186">
        <v>645.16613984676451</v>
      </c>
      <c r="E54" s="186">
        <v>615.4698829457958</v>
      </c>
      <c r="F54" s="186">
        <v>385.9358485736073</v>
      </c>
      <c r="G54" s="186">
        <v>24.25667610399859</v>
      </c>
      <c r="H54" s="186">
        <v>0</v>
      </c>
      <c r="I54" s="188">
        <f>[8]Export!C78/1000</f>
        <v>299.80920162780114</v>
      </c>
      <c r="J54" s="188">
        <f>[8]Export!D78/1000</f>
        <v>309.42776041788323</v>
      </c>
      <c r="K54" s="188">
        <f>[8]Export!E78/1000</f>
        <v>282.60363646721237</v>
      </c>
      <c r="L54" s="188">
        <f>[8]Export!F78/1000</f>
        <v>250.21823974048678</v>
      </c>
      <c r="M54" s="188">
        <f>[8]Export!G78/1000</f>
        <v>243.48205525725956</v>
      </c>
      <c r="N54" s="188">
        <f>[8]Export!H78/1000</f>
        <v>251.33754309435625</v>
      </c>
      <c r="P54" s="188"/>
      <c r="Q54" s="188"/>
      <c r="R54" s="188"/>
      <c r="S54" s="188"/>
    </row>
    <row r="55" spans="1:19">
      <c r="A55" s="174">
        <f>'Base Capex Actual'!A55</f>
        <v>172</v>
      </c>
      <c r="B55" s="132" t="str">
        <f>'Base Capex Actual'!B55</f>
        <v>Supply Reliability Improvement Scheme</v>
      </c>
      <c r="C55" s="132" t="str">
        <f>'Base Capex Actual'!C55</f>
        <v>Reliability &amp; Quality Maintained</v>
      </c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226"/>
      <c r="J55" s="226"/>
      <c r="K55" s="226"/>
      <c r="L55" s="226"/>
      <c r="M55" s="226"/>
      <c r="N55" s="226"/>
    </row>
    <row r="56" spans="1:19">
      <c r="A56" s="174">
        <f>'Base Capex Actual'!A56</f>
        <v>174</v>
      </c>
      <c r="B56" s="132" t="str">
        <f>'Base Capex Actual'!B56</f>
        <v>Pole Fire Mitigation</v>
      </c>
      <c r="C56" s="132" t="str">
        <f>'Base Capex Actual'!C56</f>
        <v>Environmental, Safety &amp; Legal</v>
      </c>
      <c r="D56" s="186">
        <v>0</v>
      </c>
      <c r="E56" s="186">
        <v>0</v>
      </c>
      <c r="F56" s="186">
        <v>0</v>
      </c>
      <c r="G56" s="186">
        <v>0</v>
      </c>
      <c r="H56" s="186">
        <v>0</v>
      </c>
      <c r="I56" s="226"/>
      <c r="J56" s="226"/>
      <c r="K56" s="226"/>
      <c r="L56" s="226"/>
      <c r="M56" s="226"/>
      <c r="N56" s="226"/>
    </row>
    <row r="57" spans="1:19">
      <c r="A57" s="174">
        <f>'Base Capex Actual'!A57</f>
        <v>177</v>
      </c>
      <c r="B57" s="132" t="str">
        <f>'Base Capex Actual'!B57</f>
        <v>CBD Security Supply</v>
      </c>
      <c r="C57" s="132" t="str">
        <f>'Base Capex Actual'!C57</f>
        <v>Reinforcements</v>
      </c>
      <c r="D57" s="186">
        <v>0</v>
      </c>
      <c r="E57" s="186">
        <v>0</v>
      </c>
      <c r="F57" s="186">
        <v>0</v>
      </c>
      <c r="G57" s="186">
        <v>0</v>
      </c>
      <c r="H57" s="186">
        <v>0</v>
      </c>
      <c r="I57" s="226"/>
      <c r="J57" s="226"/>
      <c r="K57" s="226"/>
      <c r="L57" s="226"/>
      <c r="M57" s="226"/>
      <c r="N57" s="226"/>
    </row>
    <row r="58" spans="1:19">
      <c r="A58" s="174">
        <f>'Base Capex Actual'!A58</f>
        <v>200</v>
      </c>
      <c r="B58" s="132" t="str">
        <f>'Base Capex Actual'!B58</f>
        <v>Computers</v>
      </c>
      <c r="C58" s="132" t="str">
        <f>'Base Capex Actual'!C58</f>
        <v>Non Network General - IT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226"/>
      <c r="J58" s="226"/>
      <c r="K58" s="226"/>
      <c r="L58" s="226"/>
      <c r="M58" s="226"/>
      <c r="N58" s="226"/>
    </row>
    <row r="59" spans="1:19">
      <c r="A59" s="174">
        <f>'Base Capex Actual'!A59</f>
        <v>210</v>
      </c>
      <c r="B59" s="132" t="str">
        <f>'Base Capex Actual'!B59</f>
        <v>General Equipment</v>
      </c>
      <c r="C59" s="132" t="str">
        <f>'Base Capex Actual'!C59</f>
        <v>Non Network General - Other</v>
      </c>
      <c r="D59" s="186">
        <v>0</v>
      </c>
      <c r="E59" s="186">
        <v>0</v>
      </c>
      <c r="F59" s="186">
        <v>0</v>
      </c>
      <c r="G59" s="186">
        <v>0</v>
      </c>
      <c r="H59" s="186">
        <v>0</v>
      </c>
      <c r="I59" s="226"/>
      <c r="J59" s="226"/>
      <c r="K59" s="226"/>
      <c r="L59" s="226"/>
      <c r="M59" s="226"/>
      <c r="N59" s="226"/>
    </row>
    <row r="60" spans="1:19">
      <c r="A60" s="174">
        <f>'Base Capex Actual'!A60</f>
        <v>220</v>
      </c>
      <c r="B60" s="132" t="str">
        <f>'Base Capex Actual'!B60</f>
        <v>Office Furniture</v>
      </c>
      <c r="C60" s="132" t="str">
        <f>'Base Capex Actual'!C60</f>
        <v>Non Network General - Other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226"/>
      <c r="J60" s="226"/>
      <c r="K60" s="226"/>
      <c r="L60" s="226"/>
      <c r="M60" s="226"/>
      <c r="N60" s="226"/>
    </row>
    <row r="61" spans="1:19">
      <c r="A61" s="174">
        <f>'Base Capex Actual'!A61</f>
        <v>230</v>
      </c>
      <c r="B61" s="132" t="str">
        <f>'Base Capex Actual'!B61</f>
        <v>Property</v>
      </c>
      <c r="C61" s="132" t="str">
        <f>'Base Capex Actual'!C61</f>
        <v>Non Network General - Other</v>
      </c>
      <c r="D61" s="186">
        <v>0</v>
      </c>
      <c r="E61" s="186">
        <v>0</v>
      </c>
      <c r="F61" s="186">
        <v>0</v>
      </c>
      <c r="G61" s="186">
        <v>0</v>
      </c>
      <c r="H61" s="186">
        <v>0</v>
      </c>
      <c r="I61" s="226"/>
      <c r="J61" s="226"/>
      <c r="K61" s="226"/>
      <c r="L61" s="226"/>
      <c r="M61" s="226"/>
      <c r="N61" s="226"/>
    </row>
    <row r="62" spans="1:19">
      <c r="A62" s="174">
        <f>'Base Capex Actual'!A62</f>
        <v>240</v>
      </c>
      <c r="B62" s="132" t="str">
        <f>'Base Capex Actual'!B62</f>
        <v>Motor Vehicles</v>
      </c>
      <c r="C62" s="132" t="str">
        <f>'Base Capex Actual'!C62</f>
        <v>Non Network General - Other</v>
      </c>
      <c r="D62" s="186">
        <v>0</v>
      </c>
      <c r="E62" s="186">
        <v>0</v>
      </c>
      <c r="F62" s="186">
        <v>0</v>
      </c>
      <c r="G62" s="186">
        <v>0</v>
      </c>
      <c r="H62" s="186">
        <v>0</v>
      </c>
      <c r="I62" s="226"/>
      <c r="J62" s="226"/>
      <c r="K62" s="226"/>
      <c r="L62" s="226"/>
      <c r="M62" s="226"/>
      <c r="N62" s="226"/>
    </row>
    <row r="63" spans="1:19">
      <c r="A63" s="174">
        <f>'Base Capex Actual'!A63</f>
        <v>260</v>
      </c>
      <c r="B63" s="132" t="str">
        <f>'Base Capex Actual'!B63</f>
        <v>Intellectual Property</v>
      </c>
      <c r="C63" s="132" t="str">
        <f>'Base Capex Actual'!C63</f>
        <v>Non Network General - Other</v>
      </c>
      <c r="D63" s="186">
        <v>0</v>
      </c>
      <c r="E63" s="186">
        <v>0</v>
      </c>
      <c r="F63" s="186">
        <v>0</v>
      </c>
      <c r="G63" s="186">
        <v>0</v>
      </c>
      <c r="H63" s="186">
        <v>0</v>
      </c>
      <c r="I63" s="226"/>
      <c r="J63" s="226"/>
      <c r="K63" s="226"/>
      <c r="L63" s="226"/>
      <c r="M63" s="226"/>
      <c r="N63" s="226"/>
    </row>
    <row r="64" spans="1:19">
      <c r="A64" s="174">
        <f>'Base Capex Actual'!A64</f>
        <v>270</v>
      </c>
      <c r="B64" s="132" t="str">
        <f>'Base Capex Actual'!B64</f>
        <v>Communications</v>
      </c>
      <c r="C64" s="132" t="str">
        <f>'Base Capex Actual'!C64</f>
        <v>Non Network General - Other</v>
      </c>
      <c r="D64" s="186">
        <v>0</v>
      </c>
      <c r="E64" s="186">
        <v>0</v>
      </c>
      <c r="F64" s="186">
        <v>0</v>
      </c>
      <c r="G64" s="186">
        <v>0</v>
      </c>
      <c r="H64" s="186">
        <v>0</v>
      </c>
      <c r="I64" s="226"/>
      <c r="J64" s="226"/>
      <c r="K64" s="226"/>
      <c r="L64" s="226"/>
      <c r="M64" s="226"/>
      <c r="N64" s="226"/>
    </row>
    <row r="65" spans="1:26">
      <c r="A65" s="128"/>
      <c r="B65" s="146" t="s">
        <v>151</v>
      </c>
      <c r="C65" s="147"/>
      <c r="D65" s="171">
        <f t="shared" ref="D65:H65" si="0">SUM(D7:D64)</f>
        <v>42757.873928682566</v>
      </c>
      <c r="E65" s="171">
        <f t="shared" si="0"/>
        <v>51544.213131609504</v>
      </c>
      <c r="F65" s="171">
        <f t="shared" si="0"/>
        <v>34691.285938339526</v>
      </c>
      <c r="G65" s="171">
        <f t="shared" si="0"/>
        <v>35981.315971981639</v>
      </c>
      <c r="H65" s="171">
        <f t="shared" si="0"/>
        <v>30762.863446025825</v>
      </c>
      <c r="I65" s="171">
        <f t="shared" ref="I65:N65" si="1">SUM(I7:I64)</f>
        <v>45164.963826514555</v>
      </c>
      <c r="J65" s="171">
        <f t="shared" si="1"/>
        <v>61205.236521177845</v>
      </c>
      <c r="K65" s="171">
        <f t="shared" si="1"/>
        <v>67987.663711541391</v>
      </c>
      <c r="L65" s="171">
        <f t="shared" si="1"/>
        <v>51014.247688092299</v>
      </c>
      <c r="M65" s="171">
        <f t="shared" si="1"/>
        <v>47328.079462500289</v>
      </c>
      <c r="N65" s="171">
        <f t="shared" si="1"/>
        <v>47186.526500644715</v>
      </c>
    </row>
    <row r="68" spans="1:26"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</row>
  </sheetData>
  <mergeCells count="2">
    <mergeCell ref="D4:H4"/>
    <mergeCell ref="I4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77"/>
  <sheetViews>
    <sheetView zoomScale="85" zoomScaleNormal="85" workbookViewId="0">
      <pane xSplit="3" ySplit="6" topLeftCell="D7" activePane="bottomRight" state="frozen"/>
      <selection activeCell="P16" sqref="P16"/>
      <selection pane="topRight" activeCell="P16" sqref="P16"/>
      <selection pane="bottomLeft" activeCell="P16" sqref="P16"/>
      <selection pane="bottomRight" activeCell="A3" sqref="A3"/>
    </sheetView>
  </sheetViews>
  <sheetFormatPr defaultRowHeight="12.75"/>
  <cols>
    <col min="2" max="2" width="35.25" customWidth="1"/>
    <col min="3" max="3" width="33.25" customWidth="1"/>
    <col min="4" max="36" width="7.75" style="150" customWidth="1"/>
  </cols>
  <sheetData>
    <row r="1" spans="1:36" ht="18">
      <c r="A1" s="1" t="s">
        <v>14</v>
      </c>
      <c r="B1" s="110"/>
      <c r="C1" s="110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ht="15.75">
      <c r="A2" s="112" t="s">
        <v>178</v>
      </c>
      <c r="B2" s="113"/>
      <c r="C2" s="113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>
      <c r="A3" s="115" t="s">
        <v>46</v>
      </c>
      <c r="V3" s="154"/>
      <c r="W3" s="155"/>
      <c r="X3" s="155"/>
      <c r="Y3" s="197"/>
    </row>
    <row r="5" spans="1:36">
      <c r="A5" s="117" t="s">
        <v>47</v>
      </c>
      <c r="B5" s="118" t="s">
        <v>48</v>
      </c>
      <c r="C5" s="119" t="s">
        <v>112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  <c r="S5" s="151"/>
      <c r="T5" s="151">
        <v>2015</v>
      </c>
      <c r="U5" s="152"/>
      <c r="V5" s="151"/>
      <c r="W5" s="151">
        <v>2016</v>
      </c>
      <c r="X5" s="152"/>
      <c r="Y5" s="151"/>
      <c r="Z5" s="151">
        <v>2017</v>
      </c>
      <c r="AA5" s="152"/>
      <c r="AB5" s="151"/>
      <c r="AC5" s="151">
        <v>2018</v>
      </c>
      <c r="AD5" s="152"/>
      <c r="AE5" s="151"/>
      <c r="AF5" s="151">
        <v>2019</v>
      </c>
      <c r="AG5" s="152"/>
      <c r="AH5" s="151"/>
      <c r="AI5" s="151">
        <v>2020</v>
      </c>
      <c r="AJ5" s="152"/>
    </row>
    <row r="6" spans="1:36">
      <c r="A6" s="123"/>
      <c r="B6" s="124"/>
      <c r="C6" s="125"/>
      <c r="D6" s="124" t="s">
        <v>49</v>
      </c>
      <c r="E6" s="124" t="s">
        <v>50</v>
      </c>
      <c r="F6" s="153" t="s">
        <v>51</v>
      </c>
      <c r="G6" s="124" t="s">
        <v>49</v>
      </c>
      <c r="H6" s="124" t="s">
        <v>50</v>
      </c>
      <c r="I6" s="153" t="s">
        <v>51</v>
      </c>
      <c r="J6" s="124" t="s">
        <v>49</v>
      </c>
      <c r="K6" s="124" t="s">
        <v>50</v>
      </c>
      <c r="L6" s="153" t="s">
        <v>51</v>
      </c>
      <c r="M6" s="124" t="s">
        <v>49</v>
      </c>
      <c r="N6" s="124" t="s">
        <v>50</v>
      </c>
      <c r="O6" s="153" t="s">
        <v>51</v>
      </c>
      <c r="P6" s="124" t="s">
        <v>49</v>
      </c>
      <c r="Q6" s="124" t="s">
        <v>50</v>
      </c>
      <c r="R6" s="153" t="s">
        <v>51</v>
      </c>
      <c r="S6" s="124" t="s">
        <v>49</v>
      </c>
      <c r="T6" s="124" t="s">
        <v>50</v>
      </c>
      <c r="U6" s="153" t="s">
        <v>51</v>
      </c>
      <c r="V6" s="124" t="s">
        <v>49</v>
      </c>
      <c r="W6" s="124" t="s">
        <v>50</v>
      </c>
      <c r="X6" s="153" t="s">
        <v>51</v>
      </c>
      <c r="Y6" s="124" t="s">
        <v>49</v>
      </c>
      <c r="Z6" s="124" t="s">
        <v>50</v>
      </c>
      <c r="AA6" s="153" t="s">
        <v>51</v>
      </c>
      <c r="AB6" s="124" t="s">
        <v>49</v>
      </c>
      <c r="AC6" s="124" t="s">
        <v>50</v>
      </c>
      <c r="AD6" s="153" t="s">
        <v>51</v>
      </c>
      <c r="AE6" s="124" t="s">
        <v>49</v>
      </c>
      <c r="AF6" s="124" t="s">
        <v>50</v>
      </c>
      <c r="AG6" s="153" t="s">
        <v>51</v>
      </c>
      <c r="AH6" s="124" t="s">
        <v>49</v>
      </c>
      <c r="AI6" s="124" t="s">
        <v>50</v>
      </c>
      <c r="AJ6" s="153" t="s">
        <v>51</v>
      </c>
    </row>
    <row r="7" spans="1:36">
      <c r="A7" s="182">
        <f>'Base Capex Actual'!A7</f>
        <v>102</v>
      </c>
      <c r="B7" s="183" t="str">
        <f>'Base Capex Actual'!B7</f>
        <v>Rural Projects &lt; 50KVA</v>
      </c>
      <c r="C7" s="183" t="str">
        <f>'Base Capex Actual'!C7</f>
        <v>New Customer Connections</v>
      </c>
      <c r="D7" s="155">
        <f>'Base Capex Actual'!D7</f>
        <v>7254.2007791114347</v>
      </c>
      <c r="E7" s="155">
        <f>'Base Capex Actual'!E7</f>
        <v>4907.4880422508668</v>
      </c>
      <c r="F7" s="156">
        <f>'Base Capex Actual'!F7</f>
        <v>2286.0864544734336</v>
      </c>
      <c r="G7" s="155">
        <f>'Base Capex Actual'!G7</f>
        <v>7328.5913671621183</v>
      </c>
      <c r="H7" s="155">
        <f>'Base Capex Actual'!H7</f>
        <v>3786.6827995607446</v>
      </c>
      <c r="I7" s="156">
        <f>'Base Capex Actual'!I7</f>
        <v>2406.6863400453149</v>
      </c>
      <c r="J7" s="155">
        <f>'Base Capex Actual'!J7</f>
        <v>7759.3154379908601</v>
      </c>
      <c r="K7" s="155">
        <f>'Base Capex Actual'!K7</f>
        <v>4377.7907486903396</v>
      </c>
      <c r="L7" s="156">
        <f>'Base Capex Actual'!L7</f>
        <v>2784.9678275506276</v>
      </c>
      <c r="M7" s="155">
        <f>'Base Capex Actual'!M7</f>
        <v>8578.3726284935492</v>
      </c>
      <c r="N7" s="155">
        <f>'Base Capex Actual'!N7</f>
        <v>4409.382636748428</v>
      </c>
      <c r="O7" s="156">
        <f>'Base Capex Actual'!O7</f>
        <v>3021.091309752599</v>
      </c>
      <c r="P7" s="155">
        <f>'Base Capex Actual'!P7</f>
        <v>8393.3386620604779</v>
      </c>
      <c r="Q7" s="155">
        <f>'Base Capex Actual'!Q7</f>
        <v>4288.199505880455</v>
      </c>
      <c r="R7" s="156">
        <f>'Base Capex Actual'!R7</f>
        <v>2508.3961026994461</v>
      </c>
      <c r="S7" s="154">
        <f>'Base Capex Forecast'!$D7*'Base Capex Actual'!$T7</f>
        <v>9094.103645594605</v>
      </c>
      <c r="T7" s="155">
        <f>'Base Capex Forecast'!$D7*'Base Capex Actual'!$U7</f>
        <v>4783.1287844063463</v>
      </c>
      <c r="U7" s="156">
        <f>'Base Capex Forecast'!$D7*'Base Capex Actual'!$V7</f>
        <v>3041.1832242351652</v>
      </c>
      <c r="V7" s="154">
        <f>'Base Capex Forecast'!$E7*'Base Capex Actual'!$T7</f>
        <v>8921.6582551574047</v>
      </c>
      <c r="W7" s="155">
        <f>'Base Capex Forecast'!$E7*'Base Capex Actual'!$U7</f>
        <v>4692.4295200387214</v>
      </c>
      <c r="X7" s="156">
        <f>'Base Capex Forecast'!$E7*'Base Capex Actual'!$V7</f>
        <v>2983.5153056659342</v>
      </c>
      <c r="Y7" s="154">
        <f>'Base Capex Forecast'!$F7*'Base Capex Actual'!$T7</f>
        <v>9046.2634971986681</v>
      </c>
      <c r="Z7" s="155">
        <f>'Base Capex Forecast'!$F7*'Base Capex Actual'!$U7</f>
        <v>4757.9668113565094</v>
      </c>
      <c r="AA7" s="156">
        <f>'Base Capex Forecast'!$F7*'Base Capex Actual'!$V7</f>
        <v>3025.1848738296117</v>
      </c>
      <c r="AB7" s="154">
        <f>'Base Capex Forecast'!$G7*'Base Capex Actual'!$T7</f>
        <v>8851.9711056416254</v>
      </c>
      <c r="AC7" s="155">
        <f>'Base Capex Forecast'!$G7*'Base Capex Actual'!$U7</f>
        <v>4655.7769126194498</v>
      </c>
      <c r="AD7" s="156">
        <f>'Base Capex Forecast'!$G7*'Base Capex Actual'!$V7</f>
        <v>2960.2110419021469</v>
      </c>
      <c r="AE7" s="154">
        <f>'Base Capex Forecast'!$H7*'Base Capex Actual'!$T7</f>
        <v>8646.0191089803393</v>
      </c>
      <c r="AF7" s="155">
        <f>'Base Capex Forecast'!$H7*'Base Capex Actual'!$U7</f>
        <v>4547.4545356346907</v>
      </c>
      <c r="AG7" s="156">
        <f>'Base Capex Forecast'!$H7*'Base Capex Actual'!$V7</f>
        <v>2891.3380906303132</v>
      </c>
      <c r="AH7" s="154">
        <f>'Base Capex Forecast'!$I7*'Base Capex Actual'!$T7</f>
        <v>8428.0115045941911</v>
      </c>
      <c r="AI7" s="155">
        <f>'Base Capex Forecast'!$I7*'Base Capex Actual'!$U7</f>
        <v>4432.7913991238165</v>
      </c>
      <c r="AJ7" s="156">
        <f>'Base Capex Forecast'!$I7*'Base Capex Actual'!$V7</f>
        <v>2818.4335917316203</v>
      </c>
    </row>
    <row r="8" spans="1:36">
      <c r="A8" s="182">
        <f>'Base Capex Actual'!A8</f>
        <v>103</v>
      </c>
      <c r="B8" s="183" t="str">
        <f>'Base Capex Actual'!B8</f>
        <v>Urban Projects &lt; 50KVA</v>
      </c>
      <c r="C8" s="183" t="str">
        <f>'Base Capex Actual'!C8</f>
        <v>New Customer Connections</v>
      </c>
      <c r="D8" s="155">
        <f>'Base Capex Actual'!D8</f>
        <v>485.19494540424296</v>
      </c>
      <c r="E8" s="155">
        <f>'Base Capex Actual'!E8</f>
        <v>304.23335611298978</v>
      </c>
      <c r="F8" s="156">
        <f>'Base Capex Actual'!F8</f>
        <v>87.272182146290717</v>
      </c>
      <c r="G8" s="155">
        <f>'Base Capex Actual'!G8</f>
        <v>201.929417803707</v>
      </c>
      <c r="H8" s="155">
        <f>'Base Capex Actual'!H8</f>
        <v>101.4847604089442</v>
      </c>
      <c r="I8" s="156">
        <f>'Base Capex Actual'!I8</f>
        <v>72.846655645199775</v>
      </c>
      <c r="J8" s="155">
        <f>'Base Capex Actual'!J8</f>
        <v>3.0881965918373258</v>
      </c>
      <c r="K8" s="155">
        <f>'Base Capex Actual'!K8</f>
        <v>0.47345109441222893</v>
      </c>
      <c r="L8" s="156">
        <f>'Base Capex Actual'!L8</f>
        <v>1.9778229900356734</v>
      </c>
      <c r="M8" s="155">
        <f>'Base Capex Actual'!M8</f>
        <v>8.5414152348337318</v>
      </c>
      <c r="N8" s="155">
        <f>'Base Capex Actual'!N8</f>
        <v>0.32583206054666652</v>
      </c>
      <c r="O8" s="156">
        <f>'Base Capex Actual'!O8</f>
        <v>1.0189825119331231</v>
      </c>
      <c r="P8" s="155">
        <f>'Base Capex Actual'!P8</f>
        <v>6.7650343740788994</v>
      </c>
      <c r="Q8" s="155">
        <f>'Base Capex Actual'!Q8</f>
        <v>3.4334723482583236</v>
      </c>
      <c r="R8" s="156">
        <f>'Base Capex Actual'!R8</f>
        <v>11.114373674052802</v>
      </c>
      <c r="S8" s="154">
        <f>'Base Capex Forecast'!$D8*'Base Capex Actual'!$T8</f>
        <v>0</v>
      </c>
      <c r="T8" s="155">
        <f>'Base Capex Forecast'!$D8*'Base Capex Actual'!$U8</f>
        <v>0</v>
      </c>
      <c r="U8" s="156">
        <f>'Base Capex Forecast'!$D8*'Base Capex Actual'!$V8</f>
        <v>0</v>
      </c>
      <c r="V8" s="154">
        <f>'Base Capex Forecast'!$E8*'Base Capex Actual'!$T8</f>
        <v>0</v>
      </c>
      <c r="W8" s="155">
        <f>'Base Capex Forecast'!$E8*'Base Capex Actual'!$U8</f>
        <v>0</v>
      </c>
      <c r="X8" s="156">
        <f>'Base Capex Forecast'!$E8*'Base Capex Actual'!$V8</f>
        <v>0</v>
      </c>
      <c r="Y8" s="154">
        <f>'Base Capex Forecast'!$F8*'Base Capex Actual'!$T8</f>
        <v>0</v>
      </c>
      <c r="Z8" s="155">
        <f>'Base Capex Forecast'!$F8*'Base Capex Actual'!$U8</f>
        <v>0</v>
      </c>
      <c r="AA8" s="156">
        <f>'Base Capex Forecast'!$F8*'Base Capex Actual'!$V8</f>
        <v>0</v>
      </c>
      <c r="AB8" s="154">
        <f>'Base Capex Forecast'!$G8*'Base Capex Actual'!$T8</f>
        <v>0</v>
      </c>
      <c r="AC8" s="155">
        <f>'Base Capex Forecast'!$G8*'Base Capex Actual'!$U8</f>
        <v>0</v>
      </c>
      <c r="AD8" s="156">
        <f>'Base Capex Forecast'!$G8*'Base Capex Actual'!$V8</f>
        <v>0</v>
      </c>
      <c r="AE8" s="154">
        <f>'Base Capex Forecast'!$H8*'Base Capex Actual'!$T8</f>
        <v>0</v>
      </c>
      <c r="AF8" s="155">
        <f>'Base Capex Forecast'!$H8*'Base Capex Actual'!$U8</f>
        <v>0</v>
      </c>
      <c r="AG8" s="156">
        <f>'Base Capex Forecast'!$H8*'Base Capex Actual'!$V8</f>
        <v>0</v>
      </c>
      <c r="AH8" s="154">
        <f>'Base Capex Forecast'!$I8*'Base Capex Actual'!$T8</f>
        <v>0</v>
      </c>
      <c r="AI8" s="155">
        <f>'Base Capex Forecast'!$I8*'Base Capex Actual'!$U8</f>
        <v>0</v>
      </c>
      <c r="AJ8" s="156">
        <f>'Base Capex Forecast'!$I8*'Base Capex Actual'!$V8</f>
        <v>0</v>
      </c>
    </row>
    <row r="9" spans="1:36">
      <c r="A9" s="182">
        <f>'Base Capex Actual'!A9</f>
        <v>104</v>
      </c>
      <c r="B9" s="183" t="str">
        <f>'Base Capex Actual'!B9</f>
        <v>Medium Density SubDivision</v>
      </c>
      <c r="C9" s="183" t="str">
        <f>'Base Capex Actual'!C9</f>
        <v>New Customer Connections</v>
      </c>
      <c r="D9" s="155">
        <f>'Base Capex Actual'!D9</f>
        <v>19896.441711755295</v>
      </c>
      <c r="E9" s="155">
        <f>'Base Capex Actual'!E9</f>
        <v>8111.4117985938556</v>
      </c>
      <c r="F9" s="156">
        <f>'Base Capex Actual'!F9</f>
        <v>5094.0647321787519</v>
      </c>
      <c r="G9" s="155">
        <f>'Base Capex Actual'!G9</f>
        <v>21837.271493034645</v>
      </c>
      <c r="H9" s="155">
        <f>'Base Capex Actual'!H9</f>
        <v>6548.1740721474216</v>
      </c>
      <c r="I9" s="156">
        <f>'Base Capex Actual'!I9</f>
        <v>5721.6075874610215</v>
      </c>
      <c r="J9" s="155">
        <f>'Base Capex Actual'!J9</f>
        <v>17784.645262303748</v>
      </c>
      <c r="K9" s="155">
        <f>'Base Capex Actual'!K9</f>
        <v>6794.2745173088906</v>
      </c>
      <c r="L9" s="156">
        <f>'Base Capex Actual'!L9</f>
        <v>5434.1831087875607</v>
      </c>
      <c r="M9" s="155">
        <f>'Base Capex Actual'!M9</f>
        <v>19539.332900592846</v>
      </c>
      <c r="N9" s="155">
        <f>'Base Capex Actual'!N9</f>
        <v>5015.2976603479165</v>
      </c>
      <c r="O9" s="156">
        <f>'Base Capex Actual'!O9</f>
        <v>5101.3825429188291</v>
      </c>
      <c r="P9" s="155">
        <f>'Base Capex Actual'!P9</f>
        <v>15988.341999552351</v>
      </c>
      <c r="Q9" s="155">
        <f>'Base Capex Actual'!Q9</f>
        <v>4276.4712426893966</v>
      </c>
      <c r="R9" s="156">
        <f>'Base Capex Actual'!R9</f>
        <v>2912.4912394725047</v>
      </c>
      <c r="S9" s="154">
        <f>'Base Capex Forecast'!$D9*'Base Capex Actual'!$T9</f>
        <v>16403.561154942025</v>
      </c>
      <c r="T9" s="155">
        <f>'Base Capex Forecast'!$D9*'Base Capex Actual'!$U9</f>
        <v>4940.5693717470213</v>
      </c>
      <c r="U9" s="156">
        <f>'Base Capex Forecast'!$D9*'Base Capex Actual'!$V9</f>
        <v>4184.3309679799777</v>
      </c>
      <c r="V9" s="154">
        <f>'Base Capex Forecast'!$E9*'Base Capex Actual'!$T9</f>
        <v>16472.147758107734</v>
      </c>
      <c r="W9" s="155">
        <f>'Base Capex Forecast'!$E9*'Base Capex Actual'!$U9</f>
        <v>4961.2268904231159</v>
      </c>
      <c r="X9" s="156">
        <f>'Base Capex Forecast'!$E9*'Base Capex Actual'!$V9</f>
        <v>4201.8265011086714</v>
      </c>
      <c r="Y9" s="154">
        <f>'Base Capex Forecast'!$F9*'Base Capex Actual'!$T9</f>
        <v>16672.169829334976</v>
      </c>
      <c r="Z9" s="155">
        <f>'Base Capex Forecast'!$F9*'Base Capex Actual'!$U9</f>
        <v>5021.4713037821612</v>
      </c>
      <c r="AA9" s="156">
        <f>'Base Capex Forecast'!$F9*'Base Capex Actual'!$V9</f>
        <v>4252.8494795345159</v>
      </c>
      <c r="AB9" s="154">
        <f>'Base Capex Forecast'!$G9*'Base Capex Actual'!$T9</f>
        <v>16748.728107489613</v>
      </c>
      <c r="AC9" s="155">
        <f>'Base Capex Forecast'!$G9*'Base Capex Actual'!$U9</f>
        <v>5044.5298019114252</v>
      </c>
      <c r="AD9" s="156">
        <f>'Base Capex Forecast'!$G9*'Base Capex Actual'!$V9</f>
        <v>4272.3784812623617</v>
      </c>
      <c r="AE9" s="154">
        <f>'Base Capex Forecast'!$H9*'Base Capex Actual'!$T9</f>
        <v>16826.853887192505</v>
      </c>
      <c r="AF9" s="155">
        <f>'Base Capex Forecast'!$H9*'Base Capex Actual'!$U9</f>
        <v>5068.060413996086</v>
      </c>
      <c r="AG9" s="156">
        <f>'Base Capex Forecast'!$H9*'Base Capex Actual'!$V9</f>
        <v>4292.3073318528259</v>
      </c>
      <c r="AH9" s="154">
        <f>'Base Capex Forecast'!$I9*'Base Capex Actual'!$T9</f>
        <v>16906.579262440118</v>
      </c>
      <c r="AI9" s="155">
        <f>'Base Capex Forecast'!$I9*'Base Capex Actual'!$U9</f>
        <v>5092.0728063893521</v>
      </c>
      <c r="AJ9" s="156">
        <f>'Base Capex Forecast'!$I9*'Base Capex Actual'!$V9</f>
        <v>4312.6442180588992</v>
      </c>
    </row>
    <row r="10" spans="1:36">
      <c r="A10" s="182">
        <f>'Base Capex Actual'!A10</f>
        <v>105</v>
      </c>
      <c r="B10" s="183" t="str">
        <f>'Base Capex Actual'!B10</f>
        <v>Business Supply &gt; 50KVA &lt; 200KVA</v>
      </c>
      <c r="C10" s="183" t="str">
        <f>'Base Capex Actual'!C10</f>
        <v>New Customer Connections</v>
      </c>
      <c r="D10" s="155">
        <f>'Base Capex Actual'!D10</f>
        <v>4087.4501780456467</v>
      </c>
      <c r="E10" s="155">
        <f>'Base Capex Actual'!E10</f>
        <v>4255.5373136076196</v>
      </c>
      <c r="F10" s="156">
        <f>'Base Capex Actual'!F10</f>
        <v>1825.6944326255202</v>
      </c>
      <c r="G10" s="155">
        <f>'Base Capex Actual'!G10</f>
        <v>4556.4381851443613</v>
      </c>
      <c r="H10" s="155">
        <f>'Base Capex Actual'!H10</f>
        <v>3935.5854167985585</v>
      </c>
      <c r="I10" s="156">
        <f>'Base Capex Actual'!I10</f>
        <v>2336.7202652101691</v>
      </c>
      <c r="J10" s="155">
        <f>'Base Capex Actual'!J10</f>
        <v>4827.866596766059</v>
      </c>
      <c r="K10" s="155">
        <f>'Base Capex Actual'!K10</f>
        <v>3291.7539690620119</v>
      </c>
      <c r="L10" s="156">
        <f>'Base Capex Actual'!L10</f>
        <v>2023.3572706635648</v>
      </c>
      <c r="M10" s="155">
        <f>'Base Capex Actual'!M10</f>
        <v>4197.830001164757</v>
      </c>
      <c r="N10" s="155">
        <f>'Base Capex Actual'!N10</f>
        <v>3406.9665770136248</v>
      </c>
      <c r="O10" s="156">
        <f>'Base Capex Actual'!O10</f>
        <v>1847.8825207164032</v>
      </c>
      <c r="P10" s="155">
        <f>'Base Capex Actual'!P10</f>
        <v>4665.285188267947</v>
      </c>
      <c r="Q10" s="155">
        <f>'Base Capex Actual'!Q10</f>
        <v>2789.1224729227415</v>
      </c>
      <c r="R10" s="156">
        <f>'Base Capex Actual'!R10</f>
        <v>1683.1602016280362</v>
      </c>
      <c r="S10" s="154">
        <f>'Base Capex Forecast'!$D10*'Base Capex Actual'!$T10</f>
        <v>3869.0195335480144</v>
      </c>
      <c r="T10" s="155">
        <f>'Base Capex Forecast'!$D10*'Base Capex Actual'!$U10</f>
        <v>2846.1835649557547</v>
      </c>
      <c r="U10" s="156">
        <f>'Base Capex Forecast'!$D10*'Base Capex Actual'!$V10</f>
        <v>1673.1624782336444</v>
      </c>
      <c r="V10" s="154">
        <f>'Base Capex Forecast'!$E10*'Base Capex Actual'!$T10</f>
        <v>3960.0420893891646</v>
      </c>
      <c r="W10" s="155">
        <f>'Base Capex Forecast'!$E10*'Base Capex Actual'!$U10</f>
        <v>2913.142881193111</v>
      </c>
      <c r="X10" s="156">
        <f>'Base Capex Forecast'!$E10*'Base Capex Actual'!$V10</f>
        <v>1712.5252996890013</v>
      </c>
      <c r="Y10" s="154">
        <f>'Base Capex Forecast'!$F10*'Base Capex Actual'!$T10</f>
        <v>3685.5673757592185</v>
      </c>
      <c r="Z10" s="155">
        <f>'Base Capex Forecast'!$F10*'Base Capex Actual'!$U10</f>
        <v>2711.2298610711628</v>
      </c>
      <c r="AA10" s="156">
        <f>'Base Capex Forecast'!$F10*'Base Capex Actual'!$V10</f>
        <v>1593.828356422754</v>
      </c>
      <c r="AB10" s="154">
        <f>'Base Capex Forecast'!$G10*'Base Capex Actual'!$T10</f>
        <v>3329.5919664166554</v>
      </c>
      <c r="AC10" s="155">
        <f>'Base Capex Forecast'!$G10*'Base Capex Actual'!$U10</f>
        <v>2449.3621318405249</v>
      </c>
      <c r="AD10" s="156">
        <f>'Base Capex Forecast'!$G10*'Base Capex Actual'!$V10</f>
        <v>1439.8863323721155</v>
      </c>
      <c r="AE10" s="154">
        <f>'Base Capex Forecast'!$H10*'Base Capex Actual'!$T10</f>
        <v>3244.943658286777</v>
      </c>
      <c r="AF10" s="155">
        <f>'Base Capex Forecast'!$H10*'Base Capex Actual'!$U10</f>
        <v>2387.0919310024242</v>
      </c>
      <c r="AG10" s="156">
        <f>'Base Capex Forecast'!$H10*'Base Capex Actual'!$V10</f>
        <v>1403.2800625456634</v>
      </c>
      <c r="AH10" s="154">
        <f>'Base Capex Forecast'!$I10*'Base Capex Actual'!$T10</f>
        <v>3314.2928689894952</v>
      </c>
      <c r="AI10" s="155">
        <f>'Base Capex Forecast'!$I10*'Base Capex Actual'!$U10</f>
        <v>2438.1075906632905</v>
      </c>
      <c r="AJ10" s="156">
        <f>'Base Capex Forecast'!$I10*'Base Capex Actual'!$V10</f>
        <v>1433.2702179937808</v>
      </c>
    </row>
    <row r="11" spans="1:36">
      <c r="A11" s="182">
        <f>'Base Capex Actual'!A11</f>
        <v>106</v>
      </c>
      <c r="B11" s="183" t="str">
        <f>'Base Capex Actual'!B11</f>
        <v>Business Supply &gt; 200KVA</v>
      </c>
      <c r="C11" s="183" t="str">
        <f>'Base Capex Actual'!C11</f>
        <v>New Customer Connections</v>
      </c>
      <c r="D11" s="155">
        <f>'Base Capex Actual'!D11</f>
        <v>6285.0858438235546</v>
      </c>
      <c r="E11" s="155">
        <f>'Base Capex Actual'!E11</f>
        <v>9030.5679802084342</v>
      </c>
      <c r="F11" s="156">
        <f>'Base Capex Actual'!F11</f>
        <v>3127.7650463555283</v>
      </c>
      <c r="G11" s="155">
        <f>'Base Capex Actual'!G11</f>
        <v>4207.3171911520121</v>
      </c>
      <c r="H11" s="155">
        <f>'Base Capex Actual'!H11</f>
        <v>5854.4458184740997</v>
      </c>
      <c r="I11" s="156">
        <f>'Base Capex Actual'!I11</f>
        <v>2172.4605912140214</v>
      </c>
      <c r="J11" s="155">
        <f>'Base Capex Actual'!J11</f>
        <v>3843.1563452092078</v>
      </c>
      <c r="K11" s="155">
        <f>'Base Capex Actual'!K11</f>
        <v>4036.4931183369858</v>
      </c>
      <c r="L11" s="156">
        <f>'Base Capex Actual'!L11</f>
        <v>2380.6727007827267</v>
      </c>
      <c r="M11" s="155">
        <f>'Base Capex Actual'!M11</f>
        <v>4121.4983082660583</v>
      </c>
      <c r="N11" s="155">
        <f>'Base Capex Actual'!N11</f>
        <v>4748.2170168247576</v>
      </c>
      <c r="O11" s="156">
        <f>'Base Capex Actual'!O11</f>
        <v>2592.4989545620933</v>
      </c>
      <c r="P11" s="155">
        <f>'Base Capex Actual'!P11</f>
        <v>3711.570890826918</v>
      </c>
      <c r="Q11" s="155">
        <f>'Base Capex Actual'!Q11</f>
        <v>3488.8746707474957</v>
      </c>
      <c r="R11" s="156">
        <f>'Base Capex Actual'!R11</f>
        <v>2328.3776807707632</v>
      </c>
      <c r="S11" s="154">
        <f>'Base Capex Forecast'!$D11*'Base Capex Actual'!$T11</f>
        <v>2894.288452361664</v>
      </c>
      <c r="T11" s="155">
        <f>'Base Capex Forecast'!$D11*'Base Capex Actual'!$U11</f>
        <v>3303.2775227844013</v>
      </c>
      <c r="U11" s="156">
        <f>'Base Capex Forecast'!$D11*'Base Capex Actual'!$V11</f>
        <v>1726.3477038421393</v>
      </c>
      <c r="V11" s="154">
        <f>'Base Capex Forecast'!$E11*'Base Capex Actual'!$T11</f>
        <v>2982.1203141230953</v>
      </c>
      <c r="W11" s="155">
        <f>'Base Capex Forecast'!$E11*'Base Capex Actual'!$U11</f>
        <v>3403.5208190267304</v>
      </c>
      <c r="X11" s="156">
        <f>'Base Capex Forecast'!$E11*'Base Capex Actual'!$V11</f>
        <v>1778.7365155904301</v>
      </c>
      <c r="Y11" s="154">
        <f>'Base Capex Forecast'!$F11*'Base Capex Actual'!$T11</f>
        <v>2737.1758481043221</v>
      </c>
      <c r="Z11" s="155">
        <f>'Base Capex Forecast'!$F11*'Base Capex Actual'!$U11</f>
        <v>3123.9634900846131</v>
      </c>
      <c r="AA11" s="156">
        <f>'Base Capex Forecast'!$F11*'Base Capex Actual'!$V11</f>
        <v>1632.6352117845479</v>
      </c>
      <c r="AB11" s="154">
        <f>'Base Capex Forecast'!$G11*'Base Capex Actual'!$T11</f>
        <v>2441.4486242582848</v>
      </c>
      <c r="AC11" s="155">
        <f>'Base Capex Forecast'!$G11*'Base Capex Actual'!$U11</f>
        <v>2786.4473414751174</v>
      </c>
      <c r="AD11" s="156">
        <f>'Base Capex Forecast'!$G11*'Base Capex Actual'!$V11</f>
        <v>1456.2436660719429</v>
      </c>
      <c r="AE11" s="154">
        <f>'Base Capex Forecast'!$H11*'Base Capex Actual'!$T11</f>
        <v>2379.9371611334368</v>
      </c>
      <c r="AF11" s="155">
        <f>'Base Capex Forecast'!$H11*'Base Capex Actual'!$U11</f>
        <v>2716.2437536578441</v>
      </c>
      <c r="AG11" s="156">
        <f>'Base Capex Forecast'!$H11*'Base Capex Actual'!$V11</f>
        <v>1419.5541049333829</v>
      </c>
      <c r="AH11" s="154">
        <f>'Base Capex Forecast'!$I11*'Base Capex Actual'!$T11</f>
        <v>2451.6695419229495</v>
      </c>
      <c r="AI11" s="155">
        <f>'Base Capex Forecast'!$I11*'Base Capex Actual'!$U11</f>
        <v>2798.112567018331</v>
      </c>
      <c r="AJ11" s="156">
        <f>'Base Capex Forecast'!$I11*'Base Capex Actual'!$V11</f>
        <v>1462.3401067108005</v>
      </c>
    </row>
    <row r="12" spans="1:36">
      <c r="A12" s="182">
        <f>'Base Capex Actual'!A12</f>
        <v>107</v>
      </c>
      <c r="B12" s="183" t="str">
        <f>'Base Capex Actual'!B12</f>
        <v>HV Connections</v>
      </c>
      <c r="C12" s="183" t="str">
        <f>'Base Capex Actual'!C12</f>
        <v>New Customer Connections</v>
      </c>
      <c r="D12" s="155">
        <f>'Base Capex Actual'!D12</f>
        <v>6032.8744281661775</v>
      </c>
      <c r="E12" s="155">
        <f>'Base Capex Actual'!E12</f>
        <v>4656.8272571450916</v>
      </c>
      <c r="F12" s="156">
        <f>'Base Capex Actual'!F12</f>
        <v>2788.6836123699522</v>
      </c>
      <c r="G12" s="155">
        <f>'Base Capex Actual'!G12</f>
        <v>1558.4517464299904</v>
      </c>
      <c r="H12" s="155">
        <f>'Base Capex Actual'!H12</f>
        <v>709.58072000721984</v>
      </c>
      <c r="I12" s="156">
        <f>'Base Capex Actual'!I12</f>
        <v>707.04808255536614</v>
      </c>
      <c r="J12" s="155">
        <f>'Base Capex Actual'!J12</f>
        <v>1496.2061409964501</v>
      </c>
      <c r="K12" s="155">
        <f>'Base Capex Actual'!K12</f>
        <v>939.27009626332631</v>
      </c>
      <c r="L12" s="156">
        <f>'Base Capex Actual'!L12</f>
        <v>601.05226987194374</v>
      </c>
      <c r="M12" s="155">
        <f>'Base Capex Actual'!M12</f>
        <v>1403.4865137045911</v>
      </c>
      <c r="N12" s="155">
        <f>'Base Capex Actual'!N12</f>
        <v>1038.9725606645511</v>
      </c>
      <c r="O12" s="156">
        <f>'Base Capex Actual'!O12</f>
        <v>1598.1991300863665</v>
      </c>
      <c r="P12" s="155">
        <f>'Base Capex Actual'!P12</f>
        <v>1653.6216294125836</v>
      </c>
      <c r="Q12" s="155">
        <f>'Base Capex Actual'!Q12</f>
        <v>821.4397537439321</v>
      </c>
      <c r="R12" s="156">
        <f>'Base Capex Actual'!R12</f>
        <v>741.22771178677056</v>
      </c>
      <c r="S12" s="154">
        <f>'Base Capex Forecast'!$D12*'Base Capex Actual'!$T12</f>
        <v>2283.9696601850446</v>
      </c>
      <c r="T12" s="155">
        <f>'Base Capex Forecast'!$D12*'Base Capex Actual'!$U12</f>
        <v>1311.4131791075754</v>
      </c>
      <c r="U12" s="156">
        <f>'Base Capex Forecast'!$D12*'Base Capex Actual'!$V12</f>
        <v>1363.08252064111</v>
      </c>
      <c r="V12" s="154">
        <f>'Base Capex Forecast'!$E12*'Base Capex Actual'!$T12</f>
        <v>6669.3365840079559</v>
      </c>
      <c r="W12" s="155">
        <f>'Base Capex Forecast'!$E12*'Base Capex Actual'!$U12</f>
        <v>3829.4098405246414</v>
      </c>
      <c r="X12" s="156">
        <f>'Base Capex Forecast'!$E12*'Base Capex Actual'!$V12</f>
        <v>3980.2876020677977</v>
      </c>
      <c r="Y12" s="154">
        <f>'Base Capex Forecast'!$F12*'Base Capex Actual'!$T12</f>
        <v>1524.590767831053</v>
      </c>
      <c r="Z12" s="155">
        <f>'Base Capex Forecast'!$F12*'Base Capex Actual'!$U12</f>
        <v>875.39184978376375</v>
      </c>
      <c r="AA12" s="156">
        <f>'Base Capex Forecast'!$F12*'Base Capex Actual'!$V12</f>
        <v>909.88206322887322</v>
      </c>
      <c r="AB12" s="154">
        <f>'Base Capex Forecast'!$G12*'Base Capex Actual'!$T12</f>
        <v>1524.590767831053</v>
      </c>
      <c r="AC12" s="155">
        <f>'Base Capex Forecast'!$G12*'Base Capex Actual'!$U12</f>
        <v>875.39184978376375</v>
      </c>
      <c r="AD12" s="156">
        <f>'Base Capex Forecast'!$G12*'Base Capex Actual'!$V12</f>
        <v>909.88206322887322</v>
      </c>
      <c r="AE12" s="154">
        <f>'Base Capex Forecast'!$H12*'Base Capex Actual'!$T12</f>
        <v>1524.590767831053</v>
      </c>
      <c r="AF12" s="155">
        <f>'Base Capex Forecast'!$H12*'Base Capex Actual'!$U12</f>
        <v>875.39184978376375</v>
      </c>
      <c r="AG12" s="156">
        <f>'Base Capex Forecast'!$H12*'Base Capex Actual'!$V12</f>
        <v>909.88206322887322</v>
      </c>
      <c r="AH12" s="154">
        <f>'Base Capex Forecast'!$I12*'Base Capex Actual'!$T12</f>
        <v>1524.590767831053</v>
      </c>
      <c r="AI12" s="155">
        <f>'Base Capex Forecast'!$I12*'Base Capex Actual'!$U12</f>
        <v>875.39184978376375</v>
      </c>
      <c r="AJ12" s="156">
        <f>'Base Capex Forecast'!$I12*'Base Capex Actual'!$V12</f>
        <v>909.88206322887322</v>
      </c>
    </row>
    <row r="13" spans="1:36">
      <c r="A13" s="182">
        <f>'Base Capex Actual'!A13</f>
        <v>108</v>
      </c>
      <c r="B13" s="183" t="str">
        <f>'Base Capex Actual'!B13</f>
        <v>Business SubDivisions</v>
      </c>
      <c r="C13" s="183" t="str">
        <f>'Base Capex Actual'!C13</f>
        <v>New Customer Connections</v>
      </c>
      <c r="D13" s="155">
        <f>'Base Capex Actual'!D13</f>
        <v>1210.2937022600897</v>
      </c>
      <c r="E13" s="155">
        <f>'Base Capex Actual'!E13</f>
        <v>1402.3620550855878</v>
      </c>
      <c r="F13" s="156">
        <f>'Base Capex Actual'!F13</f>
        <v>450.81404074154904</v>
      </c>
      <c r="G13" s="155">
        <f>'Base Capex Actual'!G13</f>
        <v>1173.2751082803597</v>
      </c>
      <c r="H13" s="155">
        <f>'Base Capex Actual'!H13</f>
        <v>453.83793665473178</v>
      </c>
      <c r="I13" s="156">
        <f>'Base Capex Actual'!I13</f>
        <v>454.87833300434374</v>
      </c>
      <c r="J13" s="155">
        <f>'Base Capex Actual'!J13</f>
        <v>1442.8013276587667</v>
      </c>
      <c r="K13" s="155">
        <f>'Base Capex Actual'!K13</f>
        <v>321.03924397577543</v>
      </c>
      <c r="L13" s="156">
        <f>'Base Capex Actual'!L13</f>
        <v>702.02170088539879</v>
      </c>
      <c r="M13" s="155">
        <f>'Base Capex Actual'!M13</f>
        <v>1527.3492800796944</v>
      </c>
      <c r="N13" s="155">
        <f>'Base Capex Actual'!N13</f>
        <v>1299.0971422660598</v>
      </c>
      <c r="O13" s="156">
        <f>'Base Capex Actual'!O13</f>
        <v>525.5510011033316</v>
      </c>
      <c r="P13" s="155">
        <f>'Base Capex Actual'!P13</f>
        <v>1123.4540140566555</v>
      </c>
      <c r="Q13" s="155">
        <f>'Base Capex Actual'!Q13</f>
        <v>575.07349197265626</v>
      </c>
      <c r="R13" s="156">
        <f>'Base Capex Actual'!R13</f>
        <v>462.80268538600626</v>
      </c>
      <c r="S13" s="154">
        <f>'Base Capex Forecast'!$D13*'Base Capex Actual'!$T13</f>
        <v>4769.9549095109369</v>
      </c>
      <c r="T13" s="155">
        <f>'Base Capex Forecast'!$D13*'Base Capex Actual'!$U13</f>
        <v>2399.1128101730164</v>
      </c>
      <c r="U13" s="156">
        <f>'Base Capex Forecast'!$D13*'Base Capex Actual'!$V13</f>
        <v>1942.8511832606744</v>
      </c>
      <c r="V13" s="154">
        <f>'Base Capex Forecast'!$E13*'Base Capex Actual'!$T13</f>
        <v>4895.8342446209781</v>
      </c>
      <c r="W13" s="155">
        <f>'Base Capex Forecast'!$E13*'Base Capex Actual'!$U13</f>
        <v>2462.4255104244166</v>
      </c>
      <c r="X13" s="156">
        <f>'Base Capex Forecast'!$E13*'Base Capex Actual'!$V13</f>
        <v>1994.1231176512838</v>
      </c>
      <c r="Y13" s="154">
        <f>'Base Capex Forecast'!$F13*'Base Capex Actual'!$T13</f>
        <v>4544.7834311351271</v>
      </c>
      <c r="Z13" s="155">
        <f>'Base Capex Forecast'!$F13*'Base Capex Actual'!$U13</f>
        <v>2285.8597944726248</v>
      </c>
      <c r="AA13" s="156">
        <f>'Base Capex Forecast'!$F13*'Base Capex Actual'!$V13</f>
        <v>1851.1365483221541</v>
      </c>
      <c r="AB13" s="154">
        <f>'Base Capex Forecast'!$G13*'Base Capex Actual'!$T13</f>
        <v>4120.951514503432</v>
      </c>
      <c r="AC13" s="155">
        <f>'Base Capex Forecast'!$G13*'Base Capex Actual'!$U13</f>
        <v>2072.687846342923</v>
      </c>
      <c r="AD13" s="156">
        <f>'Base Capex Forecast'!$G13*'Base Capex Actual'!$V13</f>
        <v>1678.5054949154132</v>
      </c>
      <c r="AE13" s="154">
        <f>'Base Capex Forecast'!$H13*'Base Capex Actual'!$T13</f>
        <v>4032.7941883974081</v>
      </c>
      <c r="AF13" s="155">
        <f>'Base Capex Forecast'!$H13*'Base Capex Actual'!$U13</f>
        <v>2028.347936556806</v>
      </c>
      <c r="AG13" s="156">
        <f>'Base Capex Forecast'!$H13*'Base Capex Actual'!$V13</f>
        <v>1642.5981187268726</v>
      </c>
      <c r="AH13" s="154">
        <f>'Base Capex Forecast'!$I13*'Base Capex Actual'!$T13</f>
        <v>4135.5999836812471</v>
      </c>
      <c r="AI13" s="155">
        <f>'Base Capex Forecast'!$I13*'Base Capex Actual'!$U13</f>
        <v>2080.0554904235514</v>
      </c>
      <c r="AJ13" s="156">
        <f>'Base Capex Forecast'!$I13*'Base Capex Actual'!$V13</f>
        <v>1684.4719655037052</v>
      </c>
    </row>
    <row r="14" spans="1:36">
      <c r="A14" s="182">
        <f>'Base Capex Actual'!A14</f>
        <v>109</v>
      </c>
      <c r="B14" s="183" t="str">
        <f>'Base Capex Actual'!B14</f>
        <v>U/G Service Pits Ex O/H Supply</v>
      </c>
      <c r="C14" s="183" t="str">
        <f>'Base Capex Actual'!C14</f>
        <v>New Customer Connections</v>
      </c>
      <c r="D14" s="155">
        <f>'Base Capex Actual'!D14</f>
        <v>561.61728890234781</v>
      </c>
      <c r="E14" s="155">
        <f>'Base Capex Actual'!E14</f>
        <v>-141.03641981085724</v>
      </c>
      <c r="F14" s="156">
        <f>'Base Capex Actual'!F14</f>
        <v>8687.4338828049458</v>
      </c>
      <c r="G14" s="155">
        <f>'Base Capex Actual'!G14</f>
        <v>1351.2989607372847</v>
      </c>
      <c r="H14" s="155">
        <f>'Base Capex Actual'!H14</f>
        <v>45.330698414765124</v>
      </c>
      <c r="I14" s="156">
        <f>'Base Capex Actual'!I14</f>
        <v>9789.4287810733131</v>
      </c>
      <c r="J14" s="155">
        <f>'Base Capex Actual'!J14</f>
        <v>1562.2478429579999</v>
      </c>
      <c r="K14" s="155">
        <f>'Base Capex Actual'!K14</f>
        <v>70.140027251371379</v>
      </c>
      <c r="L14" s="156">
        <f>'Base Capex Actual'!L14</f>
        <v>9463.9118655566599</v>
      </c>
      <c r="M14" s="155">
        <f>'Base Capex Actual'!M14</f>
        <v>1885.2597331024128</v>
      </c>
      <c r="N14" s="155">
        <f>'Base Capex Actual'!N14</f>
        <v>105.32873635229764</v>
      </c>
      <c r="O14" s="156">
        <f>'Base Capex Actual'!O14</f>
        <v>10483.469256077637</v>
      </c>
      <c r="P14" s="155">
        <f>'Base Capex Actual'!P14</f>
        <v>2101.5178638328593</v>
      </c>
      <c r="Q14" s="155">
        <f>'Base Capex Actual'!Q14</f>
        <v>61.157062930228989</v>
      </c>
      <c r="R14" s="156">
        <f>'Base Capex Actual'!R14</f>
        <v>10690.181464839641</v>
      </c>
      <c r="S14" s="154">
        <f>'Base Capex Forecast'!$D14*'Base Capex Actual'!$T14</f>
        <v>2060.8082760447796</v>
      </c>
      <c r="T14" s="155">
        <f>'Base Capex Forecast'!$D14*'Base Capex Actual'!$U14</f>
        <v>84.207394661899372</v>
      </c>
      <c r="U14" s="156">
        <f>'Base Capex Forecast'!$D14*'Base Capex Actual'!$V14</f>
        <v>12073.675605485898</v>
      </c>
      <c r="V14" s="154">
        <f>'Base Capex Forecast'!$E14*'Base Capex Actual'!$T14</f>
        <v>1998.3146283098306</v>
      </c>
      <c r="W14" s="155">
        <f>'Base Capex Forecast'!$E14*'Base Capex Actual'!$U14</f>
        <v>81.653820261092662</v>
      </c>
      <c r="X14" s="156">
        <f>'Base Capex Forecast'!$E14*'Base Capex Actual'!$V14</f>
        <v>11707.543520844129</v>
      </c>
      <c r="Y14" s="154">
        <f>'Base Capex Forecast'!$F14*'Base Capex Actual'!$T14</f>
        <v>2002.0780559177156</v>
      </c>
      <c r="Z14" s="155">
        <f>'Base Capex Forecast'!$F14*'Base Capex Actual'!$U14</f>
        <v>81.807598968962992</v>
      </c>
      <c r="AA14" s="156">
        <f>'Base Capex Forecast'!$F14*'Base Capex Actual'!$V14</f>
        <v>11729.59234733154</v>
      </c>
      <c r="AB14" s="154">
        <f>'Base Capex Forecast'!$G14*'Base Capex Actual'!$T14</f>
        <v>1931.7861269778227</v>
      </c>
      <c r="AC14" s="155">
        <f>'Base Capex Forecast'!$G14*'Base Capex Actual'!$U14</f>
        <v>78.935376321862591</v>
      </c>
      <c r="AD14" s="156">
        <f>'Base Capex Forecast'!$G14*'Base Capex Actual'!$V14</f>
        <v>11317.772403880532</v>
      </c>
      <c r="AE14" s="154">
        <f>'Base Capex Forecast'!$H14*'Base Capex Actual'!$T14</f>
        <v>1857.7779331624142</v>
      </c>
      <c r="AF14" s="155">
        <f>'Base Capex Forecast'!$H14*'Base Capex Actual'!$U14</f>
        <v>75.911302099495188</v>
      </c>
      <c r="AG14" s="156">
        <f>'Base Capex Forecast'!$H14*'Base Capex Actual'!$V14</f>
        <v>10884.179946657814</v>
      </c>
      <c r="AH14" s="154">
        <f>'Base Capex Forecast'!$I14*'Base Capex Actual'!$T14</f>
        <v>1779.9307633395044</v>
      </c>
      <c r="AI14" s="155">
        <f>'Base Capex Forecast'!$I14*'Base Capex Actual'!$U14</f>
        <v>72.730362160156929</v>
      </c>
      <c r="AJ14" s="156">
        <f>'Base Capex Forecast'!$I14*'Base Capex Actual'!$V14</f>
        <v>10428.096046873165</v>
      </c>
    </row>
    <row r="15" spans="1:36">
      <c r="A15" s="182">
        <f>'Base Capex Actual'!A15</f>
        <v>110</v>
      </c>
      <c r="B15" s="183" t="str">
        <f>'Base Capex Actual'!B15</f>
        <v>Low Density SubDivisions</v>
      </c>
      <c r="C15" s="183" t="str">
        <f>'Base Capex Actual'!C15</f>
        <v>New Customer Connections</v>
      </c>
      <c r="D15" s="155">
        <f>'Base Capex Actual'!D15</f>
        <v>1367.6441205459694</v>
      </c>
      <c r="E15" s="155">
        <f>'Base Capex Actual'!E15</f>
        <v>927.0318461439449</v>
      </c>
      <c r="F15" s="156">
        <f>'Base Capex Actual'!F15</f>
        <v>677.51696937726285</v>
      </c>
      <c r="G15" s="155">
        <f>'Base Capex Actual'!G15</f>
        <v>1355.6089295245674</v>
      </c>
      <c r="H15" s="155">
        <f>'Base Capex Actual'!H15</f>
        <v>538.03251151508653</v>
      </c>
      <c r="I15" s="156">
        <f>'Base Capex Actual'!I15</f>
        <v>497.89364748908378</v>
      </c>
      <c r="J15" s="155">
        <f>'Base Capex Actual'!J15</f>
        <v>1308.6520865683033</v>
      </c>
      <c r="K15" s="155">
        <f>'Base Capex Actual'!K15</f>
        <v>783.43165710518156</v>
      </c>
      <c r="L15" s="156">
        <f>'Base Capex Actual'!L15</f>
        <v>473.09065718218307</v>
      </c>
      <c r="M15" s="155">
        <f>'Base Capex Actual'!M15</f>
        <v>1440.0864021878849</v>
      </c>
      <c r="N15" s="155">
        <f>'Base Capex Actual'!N15</f>
        <v>869.81111891000739</v>
      </c>
      <c r="O15" s="156">
        <f>'Base Capex Actual'!O15</f>
        <v>639.97712910487462</v>
      </c>
      <c r="P15" s="155">
        <f>'Base Capex Actual'!P15</f>
        <v>1366.7131126200466</v>
      </c>
      <c r="Q15" s="155">
        <f>'Base Capex Actual'!Q15</f>
        <v>741.72190285901763</v>
      </c>
      <c r="R15" s="156">
        <f>'Base Capex Actual'!R15</f>
        <v>457.11670946220931</v>
      </c>
      <c r="S15" s="154">
        <f>'Base Capex Forecast'!$D15*'Base Capex Actual'!$T15</f>
        <v>3310.6413702934565</v>
      </c>
      <c r="T15" s="155">
        <f>'Base Capex Forecast'!$D15*'Base Capex Actual'!$U15</f>
        <v>1774.81162612151</v>
      </c>
      <c r="U15" s="156">
        <f>'Base Capex Forecast'!$D15*'Base Capex Actual'!$V15</f>
        <v>1251.4328838685442</v>
      </c>
      <c r="V15" s="154">
        <f>'Base Capex Forecast'!$E15*'Base Capex Actual'!$T15</f>
        <v>3366.40641392406</v>
      </c>
      <c r="W15" s="155">
        <f>'Base Capex Forecast'!$E15*'Base Capex Actual'!$U15</f>
        <v>1804.7068750164381</v>
      </c>
      <c r="X15" s="156">
        <f>'Base Capex Forecast'!$E15*'Base Capex Actual'!$V15</f>
        <v>1272.5122463135062</v>
      </c>
      <c r="Y15" s="154">
        <f>'Base Capex Forecast'!$F15*'Base Capex Actual'!$T15</f>
        <v>3529.0364176599469</v>
      </c>
      <c r="Z15" s="155">
        <f>'Base Capex Forecast'!$F15*'Base Capex Actual'!$U15</f>
        <v>1891.8916797423731</v>
      </c>
      <c r="AA15" s="156">
        <f>'Base Capex Forecast'!$F15*'Base Capex Actual'!$V15</f>
        <v>1333.9869008638154</v>
      </c>
      <c r="AB15" s="154">
        <f>'Base Capex Forecast'!$G15*'Base Capex Actual'!$T15</f>
        <v>3591.2829136886635</v>
      </c>
      <c r="AC15" s="155">
        <f>'Base Capex Forecast'!$G15*'Base Capex Actual'!$U15</f>
        <v>1925.2615898233614</v>
      </c>
      <c r="AD15" s="156">
        <f>'Base Capex Forecast'!$G15*'Base Capex Actual'!$V15</f>
        <v>1357.5162727658601</v>
      </c>
      <c r="AE15" s="154">
        <f>'Base Capex Forecast'!$H15*'Base Capex Actual'!$T15</f>
        <v>3654.8038829846755</v>
      </c>
      <c r="AF15" s="155">
        <f>'Base Capex Forecast'!$H15*'Base Capex Actual'!$U15</f>
        <v>1959.3147360870041</v>
      </c>
      <c r="AG15" s="156">
        <f>'Base Capex Forecast'!$H15*'Base Capex Actual'!$V15</f>
        <v>1381.5273995842224</v>
      </c>
      <c r="AH15" s="154">
        <f>'Base Capex Forecast'!$I15*'Base Capex Actual'!$T15</f>
        <v>3719.6254199021391</v>
      </c>
      <c r="AI15" s="155">
        <f>'Base Capex Forecast'!$I15*'Base Capex Actual'!$U15</f>
        <v>1994.0651075336043</v>
      </c>
      <c r="AJ15" s="156">
        <f>'Base Capex Forecast'!$I15*'Base Capex Actual'!$V15</f>
        <v>1406.0301450671082</v>
      </c>
    </row>
    <row r="16" spans="1:36">
      <c r="A16" s="182">
        <f>'Base Capex Actual'!A16</f>
        <v>111</v>
      </c>
      <c r="B16" s="183" t="str">
        <f>'Base Capex Actual'!B16</f>
        <v>High Density Residential/Business</v>
      </c>
      <c r="C16" s="183" t="str">
        <f>'Base Capex Actual'!C16</f>
        <v>New Customer Connections</v>
      </c>
      <c r="D16" s="155">
        <f>'Base Capex Actual'!D16</f>
        <v>781.62846760971115</v>
      </c>
      <c r="E16" s="155">
        <f>'Base Capex Actual'!E16</f>
        <v>1674.8417868276536</v>
      </c>
      <c r="F16" s="156">
        <f>'Base Capex Actual'!F16</f>
        <v>290.74224871283911</v>
      </c>
      <c r="G16" s="155">
        <f>'Base Capex Actual'!G16</f>
        <v>2178.8227157564274</v>
      </c>
      <c r="H16" s="155">
        <f>'Base Capex Actual'!H16</f>
        <v>3291.969116288094</v>
      </c>
      <c r="I16" s="156">
        <f>'Base Capex Actual'!I16</f>
        <v>1101.4432743300672</v>
      </c>
      <c r="J16" s="155">
        <f>'Base Capex Actual'!J16</f>
        <v>2590.4929126536695</v>
      </c>
      <c r="K16" s="155">
        <f>'Base Capex Actual'!K16</f>
        <v>3375.7309407975549</v>
      </c>
      <c r="L16" s="156">
        <f>'Base Capex Actual'!L16</f>
        <v>790.92882633368777</v>
      </c>
      <c r="M16" s="155">
        <f>'Base Capex Actual'!M16</f>
        <v>2814.0362921373962</v>
      </c>
      <c r="N16" s="155">
        <f>'Base Capex Actual'!N16</f>
        <v>4158.3415126448526</v>
      </c>
      <c r="O16" s="156">
        <f>'Base Capex Actual'!O16</f>
        <v>1764.1657782586301</v>
      </c>
      <c r="P16" s="155">
        <f>'Base Capex Actual'!P16</f>
        <v>4053.7029977289162</v>
      </c>
      <c r="Q16" s="155">
        <f>'Base Capex Actual'!Q16</f>
        <v>3720.4088308373257</v>
      </c>
      <c r="R16" s="156">
        <f>'Base Capex Actual'!R16</f>
        <v>1849.5053843831299</v>
      </c>
      <c r="S16" s="154">
        <f>'Base Capex Forecast'!$D16*'Base Capex Actual'!$T16</f>
        <v>2825.3705033441297</v>
      </c>
      <c r="T16" s="155">
        <f>'Base Capex Forecast'!$D16*'Base Capex Actual'!$U16</f>
        <v>3531.7451175361493</v>
      </c>
      <c r="U16" s="156">
        <f>'Base Capex Forecast'!$D16*'Base Capex Actual'!$V16</f>
        <v>1336.8169468589381</v>
      </c>
      <c r="V16" s="154">
        <f>'Base Capex Forecast'!$E16*'Base Capex Actual'!$T16</f>
        <v>2913.6738256403528</v>
      </c>
      <c r="W16" s="155">
        <f>'Base Capex Forecast'!$E16*'Base Capex Actual'!$U16</f>
        <v>3642.1252701613644</v>
      </c>
      <c r="X16" s="156">
        <f>'Base Capex Forecast'!$E16*'Base Capex Actual'!$V16</f>
        <v>1378.5974416895515</v>
      </c>
      <c r="Y16" s="154">
        <f>'Base Capex Forecast'!$F16*'Base Capex Actual'!$T16</f>
        <v>2667.4145560112784</v>
      </c>
      <c r="Z16" s="155">
        <f>'Base Capex Forecast'!$F16*'Base Capex Actual'!$U16</f>
        <v>3334.2983950201792</v>
      </c>
      <c r="AA16" s="156">
        <f>'Base Capex Forecast'!$F16*'Base Capex Actual'!$V16</f>
        <v>1262.0804876930392</v>
      </c>
      <c r="AB16" s="154">
        <f>'Base Capex Forecast'!$G16*'Base Capex Actual'!$T16</f>
        <v>2370.0999387944212</v>
      </c>
      <c r="AC16" s="155">
        <f>'Base Capex Forecast'!$G16*'Base Capex Actual'!$U16</f>
        <v>2962.6517573544534</v>
      </c>
      <c r="AD16" s="156">
        <f>'Base Capex Forecast'!$G16*'Base Capex Actual'!$V16</f>
        <v>1121.4068244074836</v>
      </c>
      <c r="AE16" s="154">
        <f>'Base Capex Forecast'!$H16*'Base Capex Actual'!$T16</f>
        <v>2308.2582967718581</v>
      </c>
      <c r="AF16" s="155">
        <f>'Base Capex Forecast'!$H16*'Base Capex Actual'!$U16</f>
        <v>2885.3490046658785</v>
      </c>
      <c r="AG16" s="156">
        <f>'Base Capex Forecast'!$H16*'Base Capex Actual'!$V16</f>
        <v>1092.1466070379399</v>
      </c>
      <c r="AH16" s="154">
        <f>'Base Capex Forecast'!$I16*'Base Capex Actual'!$T16</f>
        <v>2380.3757199130946</v>
      </c>
      <c r="AI16" s="155">
        <f>'Base Capex Forecast'!$I16*'Base Capex Actual'!$U16</f>
        <v>2975.4966000934114</v>
      </c>
      <c r="AJ16" s="156">
        <f>'Base Capex Forecast'!$I16*'Base Capex Actual'!$V16</f>
        <v>1126.2687843965884</v>
      </c>
    </row>
    <row r="17" spans="1:36">
      <c r="A17" s="182">
        <f>'Base Capex Actual'!A17</f>
        <v>114</v>
      </c>
      <c r="B17" s="183" t="str">
        <f>'Base Capex Actual'!B17</f>
        <v>New Connections - Other Materials</v>
      </c>
      <c r="C17" s="183" t="str">
        <f>'Base Capex Actual'!C17</f>
        <v>New Customer Connections</v>
      </c>
      <c r="D17" s="155">
        <f>'Base Capex Actual'!D17</f>
        <v>811.15119453740056</v>
      </c>
      <c r="E17" s="155">
        <f>'Base Capex Actual'!E17</f>
        <v>539.99630545259004</v>
      </c>
      <c r="F17" s="156">
        <f>'Base Capex Actual'!F17</f>
        <v>377.69941766485266</v>
      </c>
      <c r="G17" s="155">
        <f>'Base Capex Actual'!G17</f>
        <v>74.262849482807979</v>
      </c>
      <c r="H17" s="155">
        <f>'Base Capex Actual'!H17</f>
        <v>1497.5711000844935</v>
      </c>
      <c r="I17" s="156">
        <f>'Base Capex Actual'!I17</f>
        <v>63.664345172959266</v>
      </c>
      <c r="J17" s="155">
        <f>'Base Capex Actual'!J17</f>
        <v>53.225734684820004</v>
      </c>
      <c r="K17" s="155">
        <f>'Base Capex Actual'!K17</f>
        <v>1387.1336640030665</v>
      </c>
      <c r="L17" s="156">
        <f>'Base Capex Actual'!L17</f>
        <v>50.253651153314713</v>
      </c>
      <c r="M17" s="155">
        <f>'Base Capex Actual'!M17</f>
        <v>16.560075623274656</v>
      </c>
      <c r="N17" s="155">
        <f>'Base Capex Actual'!N17</f>
        <v>1291.0536886994362</v>
      </c>
      <c r="O17" s="156">
        <f>'Base Capex Actual'!O17</f>
        <v>0</v>
      </c>
      <c r="P17" s="155">
        <f>'Base Capex Actual'!P17</f>
        <v>31.670963686302056</v>
      </c>
      <c r="Q17" s="155">
        <f>'Base Capex Actual'!Q17</f>
        <v>1216.4005437753788</v>
      </c>
      <c r="R17" s="156">
        <f>'Base Capex Actual'!R17</f>
        <v>3.0801560190475974</v>
      </c>
      <c r="S17" s="154">
        <f>'Base Capex Forecast'!$D17*'Base Capex Actual'!$T17</f>
        <v>56.018790809764752</v>
      </c>
      <c r="T17" s="155">
        <f>'Base Capex Forecast'!$D17*'Base Capex Actual'!$U17</f>
        <v>1719.001104510128</v>
      </c>
      <c r="U17" s="156">
        <f>'Base Capex Forecast'!$D17*'Base Capex Actual'!$V17</f>
        <v>37.298594725317002</v>
      </c>
      <c r="V17" s="154">
        <f>'Base Capex Forecast'!$E17*'Base Capex Actual'!$T17</f>
        <v>57.23767913254391</v>
      </c>
      <c r="W17" s="155">
        <f>'Base Capex Forecast'!$E17*'Base Capex Actual'!$U17</f>
        <v>1756.4040963070631</v>
      </c>
      <c r="X17" s="156">
        <f>'Base Capex Forecast'!$E17*'Base Capex Actual'!$V17</f>
        <v>38.11015850435588</v>
      </c>
      <c r="Y17" s="154">
        <f>'Base Capex Forecast'!$F17*'Base Capex Actual'!$T17</f>
        <v>59.131010339034205</v>
      </c>
      <c r="Z17" s="155">
        <f>'Base Capex Forecast'!$F17*'Base Capex Actual'!$U17</f>
        <v>1814.5031446462679</v>
      </c>
      <c r="AA17" s="156">
        <f>'Base Capex Forecast'!$F17*'Base Capex Actual'!$V17</f>
        <v>39.370781811836615</v>
      </c>
      <c r="AB17" s="154">
        <f>'Base Capex Forecast'!$G17*'Base Capex Actual'!$T17</f>
        <v>59.186035828342874</v>
      </c>
      <c r="AC17" s="155">
        <f>'Base Capex Forecast'!$G17*'Base Capex Actual'!$U17</f>
        <v>1816.1916651503791</v>
      </c>
      <c r="AD17" s="156">
        <f>'Base Capex Forecast'!$G17*'Base Capex Actual'!$V17</f>
        <v>39.407419043658628</v>
      </c>
      <c r="AE17" s="154">
        <f>'Base Capex Forecast'!$H17*'Base Capex Actual'!$T17</f>
        <v>60.038802376398465</v>
      </c>
      <c r="AF17" s="155">
        <f>'Base Capex Forecast'!$H17*'Base Capex Actual'!$U17</f>
        <v>1842.3597886819091</v>
      </c>
      <c r="AG17" s="156">
        <f>'Base Capex Forecast'!$H17*'Base Capex Actual'!$V17</f>
        <v>39.975210554533021</v>
      </c>
      <c r="AH17" s="154">
        <f>'Base Capex Forecast'!$I17*'Base Capex Actual'!$T17</f>
        <v>61.354972926930643</v>
      </c>
      <c r="AI17" s="155">
        <f>'Base Capex Forecast'!$I17*'Base Capex Actual'!$U17</f>
        <v>1882.7479976629236</v>
      </c>
      <c r="AJ17" s="156">
        <f>'Base Capex Forecast'!$I17*'Base Capex Actual'!$V17</f>
        <v>40.851547070264097</v>
      </c>
    </row>
    <row r="18" spans="1:36">
      <c r="A18" s="182">
        <f>'Base Capex Actual'!A18</f>
        <v>115</v>
      </c>
      <c r="B18" s="183" t="str">
        <f>'Base Capex Actual'!B18</f>
        <v>New Connections - Other Labour</v>
      </c>
      <c r="C18" s="183" t="str">
        <f>'Base Capex Actual'!C18</f>
        <v>New Customer Connections</v>
      </c>
      <c r="D18" s="155">
        <f>'Base Capex Actual'!D18</f>
        <v>3210.2044883971248</v>
      </c>
      <c r="E18" s="155">
        <f>'Base Capex Actual'!E18</f>
        <v>25.316171189309983</v>
      </c>
      <c r="F18" s="156">
        <f>'Base Capex Actual'!F18</f>
        <v>41.723339219101419</v>
      </c>
      <c r="G18" s="155">
        <f>'Base Capex Actual'!G18</f>
        <v>3566.019887018756</v>
      </c>
      <c r="H18" s="155">
        <f>'Base Capex Actual'!H18</f>
        <v>43.001785840323116</v>
      </c>
      <c r="I18" s="156">
        <f>'Base Capex Actual'!I18</f>
        <v>35.725562591668947</v>
      </c>
      <c r="J18" s="155">
        <f>'Base Capex Actual'!J18</f>
        <v>3467.552325352784</v>
      </c>
      <c r="K18" s="155">
        <f>'Base Capex Actual'!K18</f>
        <v>0.10829267767815765</v>
      </c>
      <c r="L18" s="156">
        <f>'Base Capex Actual'!L18</f>
        <v>36.094141568602161</v>
      </c>
      <c r="M18" s="155">
        <f>'Base Capex Actual'!M18</f>
        <v>3686.4523615774046</v>
      </c>
      <c r="N18" s="155">
        <f>'Base Capex Actual'!N18</f>
        <v>0</v>
      </c>
      <c r="O18" s="156">
        <f>'Base Capex Actual'!O18</f>
        <v>0</v>
      </c>
      <c r="P18" s="155">
        <f>'Base Capex Actual'!P18</f>
        <v>4032.788408405168</v>
      </c>
      <c r="Q18" s="155">
        <f>'Base Capex Actual'!Q18</f>
        <v>0.95408746586393733</v>
      </c>
      <c r="R18" s="156">
        <f>'Base Capex Actual'!R18</f>
        <v>-195.83327549541499</v>
      </c>
      <c r="S18" s="154">
        <f>'Base Capex Forecast'!$D18*'Base Capex Actual'!$T18</f>
        <v>3973.2630943556073</v>
      </c>
      <c r="T18" s="155">
        <f>'Base Capex Forecast'!$D18*'Base Capex Actual'!$U18</f>
        <v>11.867467221109854</v>
      </c>
      <c r="U18" s="156">
        <f>'Base Capex Forecast'!$D18*'Base Capex Actual'!$V18</f>
        <v>-33.399633464785985</v>
      </c>
      <c r="V18" s="154">
        <f>'Base Capex Forecast'!$E18*'Base Capex Actual'!$T18</f>
        <v>4059.7155850115682</v>
      </c>
      <c r="W18" s="155">
        <f>'Base Capex Forecast'!$E18*'Base Capex Actual'!$U18</f>
        <v>12.125686240258224</v>
      </c>
      <c r="X18" s="156">
        <f>'Base Capex Forecast'!$E18*'Base Capex Actual'!$V18</f>
        <v>-34.126361454213338</v>
      </c>
      <c r="Y18" s="154">
        <f>'Base Capex Forecast'!$F18*'Base Capex Actual'!$T18</f>
        <v>4194.0045066287112</v>
      </c>
      <c r="Z18" s="155">
        <f>'Base Capex Forecast'!$F18*'Base Capex Actual'!$U18</f>
        <v>12.526784616480425</v>
      </c>
      <c r="AA18" s="156">
        <f>'Base Capex Forecast'!$F18*'Base Capex Actual'!$V18</f>
        <v>-35.25520710421965</v>
      </c>
      <c r="AB18" s="154">
        <f>'Base Capex Forecast'!$G18*'Base Capex Actual'!$T18</f>
        <v>4197.9073175026815</v>
      </c>
      <c r="AC18" s="155">
        <f>'Base Capex Forecast'!$G18*'Base Capex Actual'!$U18</f>
        <v>12.538441654793047</v>
      </c>
      <c r="AD18" s="156">
        <f>'Base Capex Forecast'!$G18*'Base Capex Actual'!$V18</f>
        <v>-35.288014509512834</v>
      </c>
      <c r="AE18" s="154">
        <f>'Base Capex Forecast'!$H18*'Base Capex Actual'!$T18</f>
        <v>4258.3917693180838</v>
      </c>
      <c r="AF18" s="155">
        <f>'Base Capex Forecast'!$H18*'Base Capex Actual'!$U18</f>
        <v>12.719098518499301</v>
      </c>
      <c r="AG18" s="156">
        <f>'Base Capex Forecast'!$H18*'Base Capex Actual'!$V18</f>
        <v>-35.79645265543445</v>
      </c>
      <c r="AH18" s="154">
        <f>'Base Capex Forecast'!$I18*'Base Capex Actual'!$T18</f>
        <v>4351.7442283539476</v>
      </c>
      <c r="AI18" s="155">
        <f>'Base Capex Forecast'!$I18*'Base Capex Actual'!$U18</f>
        <v>12.997926580298664</v>
      </c>
      <c r="AJ18" s="156">
        <f>'Base Capex Forecast'!$I18*'Base Capex Actual'!$V18</f>
        <v>-36.581182445732914</v>
      </c>
    </row>
    <row r="19" spans="1:36">
      <c r="A19" s="182">
        <f>'Base Capex Actual'!A19</f>
        <v>116</v>
      </c>
      <c r="B19" s="183" t="str">
        <f>'Base Capex Actual'!B19</f>
        <v>Recoverable Works</v>
      </c>
      <c r="C19" s="183" t="str">
        <f>'Base Capex Actual'!C19</f>
        <v>New Customer Connections</v>
      </c>
      <c r="D19" s="155">
        <f>'Base Capex Actual'!D19</f>
        <v>2435.4471811382664</v>
      </c>
      <c r="E19" s="155">
        <f>'Base Capex Actual'!E19</f>
        <v>1735.2476040697031</v>
      </c>
      <c r="F19" s="156">
        <f>'Base Capex Actual'!F19</f>
        <v>2412.7540991795795</v>
      </c>
      <c r="G19" s="155">
        <f>'Base Capex Actual'!G19</f>
        <v>6666.5344763967605</v>
      </c>
      <c r="H19" s="155">
        <f>'Base Capex Actual'!H19</f>
        <v>4017.2559230234901</v>
      </c>
      <c r="I19" s="156">
        <f>'Base Capex Actual'!I19</f>
        <v>3135.9548092290365</v>
      </c>
      <c r="J19" s="155">
        <f>'Base Capex Actual'!J19</f>
        <v>7240.7622487686658</v>
      </c>
      <c r="K19" s="155">
        <f>'Base Capex Actual'!K19</f>
        <v>2921.9866394734413</v>
      </c>
      <c r="L19" s="156">
        <f>'Base Capex Actual'!L19</f>
        <v>3928.0047984336343</v>
      </c>
      <c r="M19" s="155">
        <f>'Base Capex Actual'!M19</f>
        <v>8118.7410524178258</v>
      </c>
      <c r="N19" s="155">
        <f>'Base Capex Actual'!N19</f>
        <v>3981.810244578493</v>
      </c>
      <c r="O19" s="156">
        <f>'Base Capex Actual'!O19</f>
        <v>4162.8919297974207</v>
      </c>
      <c r="P19" s="155">
        <f>'Base Capex Actual'!P19</f>
        <v>9045.4013784755807</v>
      </c>
      <c r="Q19" s="155">
        <f>'Base Capex Actual'!Q19</f>
        <v>3701.1088558613064</v>
      </c>
      <c r="R19" s="156">
        <f>'Base Capex Actual'!R19</f>
        <v>3980.9911621526426</v>
      </c>
      <c r="S19" s="154">
        <f>'Base Capex Forecast'!$D19*'Base Capex Actual'!$T19</f>
        <v>18463.986298120002</v>
      </c>
      <c r="T19" s="155">
        <f>'Base Capex Forecast'!$D19*'Base Capex Actual'!$U19</f>
        <v>8689.1177211762151</v>
      </c>
      <c r="U19" s="156">
        <f>'Base Capex Forecast'!$D19*'Base Capex Actual'!$V19</f>
        <v>9037.1545978055929</v>
      </c>
      <c r="V19" s="154">
        <f>'Base Capex Forecast'!$E19*'Base Capex Actual'!$T19</f>
        <v>13872.256837403931</v>
      </c>
      <c r="W19" s="155">
        <f>'Base Capex Forecast'!$E19*'Base Capex Actual'!$U19</f>
        <v>6528.2583496537545</v>
      </c>
      <c r="X19" s="156">
        <f>'Base Capex Forecast'!$E19*'Base Capex Actual'!$V19</f>
        <v>6789.7434300441246</v>
      </c>
      <c r="Y19" s="154">
        <f>'Base Capex Forecast'!$F19*'Base Capex Actual'!$T19</f>
        <v>13872.256837403931</v>
      </c>
      <c r="Z19" s="155">
        <f>'Base Capex Forecast'!$F19*'Base Capex Actual'!$U19</f>
        <v>6528.2583496537545</v>
      </c>
      <c r="AA19" s="156">
        <f>'Base Capex Forecast'!$F19*'Base Capex Actual'!$V19</f>
        <v>6789.7434300441246</v>
      </c>
      <c r="AB19" s="154">
        <f>'Base Capex Forecast'!$G19*'Base Capex Actual'!$T19</f>
        <v>13872.256837403931</v>
      </c>
      <c r="AC19" s="155">
        <f>'Base Capex Forecast'!$G19*'Base Capex Actual'!$U19</f>
        <v>6528.2583496537545</v>
      </c>
      <c r="AD19" s="156">
        <f>'Base Capex Forecast'!$G19*'Base Capex Actual'!$V19</f>
        <v>6789.7434300441246</v>
      </c>
      <c r="AE19" s="154">
        <f>'Base Capex Forecast'!$H19*'Base Capex Actual'!$T19</f>
        <v>13872.256837403931</v>
      </c>
      <c r="AF19" s="155">
        <f>'Base Capex Forecast'!$H19*'Base Capex Actual'!$U19</f>
        <v>6528.2583496537545</v>
      </c>
      <c r="AG19" s="156">
        <f>'Base Capex Forecast'!$H19*'Base Capex Actual'!$V19</f>
        <v>6789.7434300441246</v>
      </c>
      <c r="AH19" s="154">
        <f>'Base Capex Forecast'!$I19*'Base Capex Actual'!$T19</f>
        <v>13872.256837403931</v>
      </c>
      <c r="AI19" s="155">
        <f>'Base Capex Forecast'!$I19*'Base Capex Actual'!$U19</f>
        <v>6528.2583496537545</v>
      </c>
      <c r="AJ19" s="156">
        <f>'Base Capex Forecast'!$I19*'Base Capex Actual'!$V19</f>
        <v>6789.7434300441246</v>
      </c>
    </row>
    <row r="20" spans="1:36">
      <c r="A20" s="182">
        <f>'Base Capex Actual'!A20</f>
        <v>118</v>
      </c>
      <c r="B20" s="183" t="str">
        <f>'Base Capex Actual'!B20</f>
        <v>CO Generation Projects</v>
      </c>
      <c r="C20" s="183" t="str">
        <f>'Base Capex Actual'!C20</f>
        <v>New Customer Connections</v>
      </c>
      <c r="D20" s="155">
        <f>'Base Capex Actual'!D20</f>
        <v>979.79606165190648</v>
      </c>
      <c r="E20" s="155">
        <f>'Base Capex Actual'!E20</f>
        <v>1960.8413233121116</v>
      </c>
      <c r="F20" s="156">
        <f>'Base Capex Actual'!F20</f>
        <v>665.50178702530616</v>
      </c>
      <c r="G20" s="155">
        <f>'Base Capex Actual'!G20</f>
        <v>2345.2876454184066</v>
      </c>
      <c r="H20" s="155">
        <f>'Base Capex Actual'!H20</f>
        <v>781.96520603637066</v>
      </c>
      <c r="I20" s="156">
        <f>'Base Capex Actual'!I20</f>
        <v>2797.5945340092808</v>
      </c>
      <c r="J20" s="155">
        <f>'Base Capex Actual'!J20</f>
        <v>2193.6539832809872</v>
      </c>
      <c r="K20" s="155">
        <f>'Base Capex Actual'!K20</f>
        <v>1059.1935639067551</v>
      </c>
      <c r="L20" s="156">
        <f>'Base Capex Actual'!L20</f>
        <v>820.85510631443822</v>
      </c>
      <c r="M20" s="155">
        <f>'Base Capex Actual'!M20</f>
        <v>686.35647113351604</v>
      </c>
      <c r="N20" s="155">
        <f>'Base Capex Actual'!N20</f>
        <v>171.88946025414214</v>
      </c>
      <c r="O20" s="156">
        <f>'Base Capex Actual'!O20</f>
        <v>107.09879047891941</v>
      </c>
      <c r="P20" s="155">
        <f>'Base Capex Actual'!P20</f>
        <v>1061.3857797252497</v>
      </c>
      <c r="Q20" s="155">
        <f>'Base Capex Actual'!Q20</f>
        <v>524.5621546131656</v>
      </c>
      <c r="R20" s="156">
        <f>'Base Capex Actual'!R20</f>
        <v>41.886308577781939</v>
      </c>
      <c r="S20" s="154">
        <f>'Base Capex Forecast'!$D20*'Base Capex Actual'!$T20</f>
        <v>2052.7688196576328</v>
      </c>
      <c r="T20" s="155">
        <f>'Base Capex Forecast'!$D20*'Base Capex Actual'!$U20</f>
        <v>828.59701142542144</v>
      </c>
      <c r="U20" s="156">
        <f>'Base Capex Forecast'!$D20*'Base Capex Actual'!$V20</f>
        <v>1230.1672409904354</v>
      </c>
      <c r="V20" s="154">
        <f>'Base Capex Forecast'!$E20*'Base Capex Actual'!$T20</f>
        <v>6200.5519734729796</v>
      </c>
      <c r="W20" s="155">
        <f>'Base Capex Forecast'!$E20*'Base Capex Actual'!$U20</f>
        <v>2502.8433719412214</v>
      </c>
      <c r="X20" s="156">
        <f>'Base Capex Forecast'!$E20*'Base Capex Actual'!$V20</f>
        <v>3715.8182844462876</v>
      </c>
      <c r="Y20" s="154">
        <f>'Base Capex Forecast'!$F20*'Base Capex Actual'!$T20</f>
        <v>13971.703540997072</v>
      </c>
      <c r="Z20" s="155">
        <f>'Base Capex Forecast'!$F20*'Base Capex Actual'!$U20</f>
        <v>5639.6568808576249</v>
      </c>
      <c r="AA20" s="156">
        <f>'Base Capex Forecast'!$F20*'Base Capex Actual'!$V20</f>
        <v>8372.8532080057885</v>
      </c>
      <c r="AB20" s="154">
        <f>'Base Capex Forecast'!$G20*'Base Capex Actual'!$T20</f>
        <v>4055.1849136817154</v>
      </c>
      <c r="AC20" s="155">
        <f>'Base Capex Forecast'!$G20*'Base Capex Actual'!$U20</f>
        <v>1636.8692217443831</v>
      </c>
      <c r="AD20" s="156">
        <f>'Base Capex Forecast'!$G20*'Base Capex Actual'!$V20</f>
        <v>2430.1594944343901</v>
      </c>
      <c r="AE20" s="154">
        <f>'Base Capex Forecast'!$H20*'Base Capex Actual'!$T20</f>
        <v>2052.7688196576328</v>
      </c>
      <c r="AF20" s="155">
        <f>'Base Capex Forecast'!$H20*'Base Capex Actual'!$U20</f>
        <v>828.59701142542144</v>
      </c>
      <c r="AG20" s="156">
        <f>'Base Capex Forecast'!$H20*'Base Capex Actual'!$V20</f>
        <v>1230.1672409904354</v>
      </c>
      <c r="AH20" s="154">
        <f>'Base Capex Forecast'!$I20*'Base Capex Actual'!$T20</f>
        <v>2052.7688196576328</v>
      </c>
      <c r="AI20" s="155">
        <f>'Base Capex Forecast'!$I20*'Base Capex Actual'!$U20</f>
        <v>828.59701142542144</v>
      </c>
      <c r="AJ20" s="156">
        <f>'Base Capex Forecast'!$I20*'Base Capex Actual'!$V20</f>
        <v>1230.1672409904354</v>
      </c>
    </row>
    <row r="21" spans="1:36">
      <c r="A21" s="182">
        <f>'Base Capex Actual'!A21</f>
        <v>121</v>
      </c>
      <c r="B21" s="183" t="str">
        <f>'Base Capex Actual'!B21</f>
        <v>Docklands</v>
      </c>
      <c r="C21" s="183" t="str">
        <f>'Base Capex Actual'!C21</f>
        <v>New Customer Connections</v>
      </c>
      <c r="D21" s="155">
        <f>'Base Capex Actual'!D21</f>
        <v>3.9287225889126267</v>
      </c>
      <c r="E21" s="155">
        <f>'Base Capex Actual'!E21</f>
        <v>1.2042265738364826</v>
      </c>
      <c r="F21" s="156">
        <f>'Base Capex Actual'!F21</f>
        <v>-4.4237438980187907E-2</v>
      </c>
      <c r="G21" s="155">
        <f>'Base Capex Actual'!G21</f>
        <v>2.1400016342250208</v>
      </c>
      <c r="H21" s="155">
        <f>'Base Capex Actual'!H21</f>
        <v>0</v>
      </c>
      <c r="I21" s="156">
        <f>'Base Capex Actual'!I21</f>
        <v>0</v>
      </c>
      <c r="J21" s="155">
        <f>'Base Capex Actual'!J21</f>
        <v>0</v>
      </c>
      <c r="K21" s="155">
        <f>'Base Capex Actual'!K21</f>
        <v>0</v>
      </c>
      <c r="L21" s="156">
        <f>'Base Capex Actual'!L21</f>
        <v>0</v>
      </c>
      <c r="M21" s="155">
        <f>'Base Capex Actual'!M21</f>
        <v>8.4588408873622676</v>
      </c>
      <c r="N21" s="155">
        <f>'Base Capex Actual'!N21</f>
        <v>1.1188944011110749</v>
      </c>
      <c r="O21" s="156">
        <f>'Base Capex Actual'!O21</f>
        <v>0.93193404775696809</v>
      </c>
      <c r="P21" s="155">
        <f>'Base Capex Actual'!P21</f>
        <v>20.161218539726899</v>
      </c>
      <c r="Q21" s="155">
        <f>'Base Capex Actual'!Q21</f>
        <v>5.0432476870619922</v>
      </c>
      <c r="R21" s="156">
        <f>'Base Capex Actual'!R21</f>
        <v>14.054963549135616</v>
      </c>
      <c r="S21" s="154">
        <f>'Base Capex Forecast'!$D21*'Base Capex Actual'!$T21</f>
        <v>0</v>
      </c>
      <c r="T21" s="155">
        <f>'Base Capex Forecast'!$D21*'Base Capex Actual'!$U21</f>
        <v>0</v>
      </c>
      <c r="U21" s="156">
        <f>'Base Capex Forecast'!$D21*'Base Capex Actual'!$V21</f>
        <v>0</v>
      </c>
      <c r="V21" s="154">
        <f>'Base Capex Forecast'!$E21*'Base Capex Actual'!$T21</f>
        <v>0</v>
      </c>
      <c r="W21" s="155">
        <f>'Base Capex Forecast'!$E21*'Base Capex Actual'!$U21</f>
        <v>0</v>
      </c>
      <c r="X21" s="156">
        <f>'Base Capex Forecast'!$E21*'Base Capex Actual'!$V21</f>
        <v>0</v>
      </c>
      <c r="Y21" s="154">
        <f>'Base Capex Forecast'!$F21*'Base Capex Actual'!$T21</f>
        <v>0</v>
      </c>
      <c r="Z21" s="155">
        <f>'Base Capex Forecast'!$F21*'Base Capex Actual'!$U21</f>
        <v>0</v>
      </c>
      <c r="AA21" s="156">
        <f>'Base Capex Forecast'!$F21*'Base Capex Actual'!$V21</f>
        <v>0</v>
      </c>
      <c r="AB21" s="154">
        <f>'Base Capex Forecast'!$G21*'Base Capex Actual'!$T21</f>
        <v>0</v>
      </c>
      <c r="AC21" s="155">
        <f>'Base Capex Forecast'!$G21*'Base Capex Actual'!$U21</f>
        <v>0</v>
      </c>
      <c r="AD21" s="156">
        <f>'Base Capex Forecast'!$G21*'Base Capex Actual'!$V21</f>
        <v>0</v>
      </c>
      <c r="AE21" s="154">
        <f>'Base Capex Forecast'!$H21*'Base Capex Actual'!$T21</f>
        <v>0</v>
      </c>
      <c r="AF21" s="155">
        <f>'Base Capex Forecast'!$H21*'Base Capex Actual'!$U21</f>
        <v>0</v>
      </c>
      <c r="AG21" s="156">
        <f>'Base Capex Forecast'!$H21*'Base Capex Actual'!$V21</f>
        <v>0</v>
      </c>
      <c r="AH21" s="154">
        <f>'Base Capex Forecast'!$I21*'Base Capex Actual'!$T21</f>
        <v>0</v>
      </c>
      <c r="AI21" s="155">
        <f>'Base Capex Forecast'!$I21*'Base Capex Actual'!$U21</f>
        <v>0</v>
      </c>
      <c r="AJ21" s="156">
        <f>'Base Capex Forecast'!$I21*'Base Capex Actual'!$V21</f>
        <v>0</v>
      </c>
    </row>
    <row r="22" spans="1:36">
      <c r="A22" s="182">
        <f>'Base Capex Actual'!A22</f>
        <v>122</v>
      </c>
      <c r="B22" s="183" t="str">
        <f>'Base Capex Actual'!B22</f>
        <v>Major Generation Projects</v>
      </c>
      <c r="C22" s="183" t="str">
        <f>'Base Capex Actual'!C22</f>
        <v>New Customer Connections</v>
      </c>
      <c r="D22" s="155">
        <f>'Base Capex Actual'!D22</f>
        <v>0</v>
      </c>
      <c r="E22" s="155">
        <f>'Base Capex Actual'!E22</f>
        <v>0</v>
      </c>
      <c r="F22" s="156">
        <f>'Base Capex Actual'!F22</f>
        <v>0</v>
      </c>
      <c r="G22" s="155">
        <f>'Base Capex Actual'!G22</f>
        <v>0</v>
      </c>
      <c r="H22" s="155">
        <f>'Base Capex Actual'!H22</f>
        <v>0</v>
      </c>
      <c r="I22" s="156">
        <f>'Base Capex Actual'!I22</f>
        <v>0</v>
      </c>
      <c r="J22" s="155">
        <f>'Base Capex Actual'!J22</f>
        <v>0</v>
      </c>
      <c r="K22" s="155">
        <f>'Base Capex Actual'!K22</f>
        <v>0</v>
      </c>
      <c r="L22" s="156">
        <f>'Base Capex Actual'!L22</f>
        <v>0</v>
      </c>
      <c r="M22" s="155">
        <f>'Base Capex Actual'!M22</f>
        <v>0</v>
      </c>
      <c r="N22" s="155">
        <f>'Base Capex Actual'!N22</f>
        <v>0</v>
      </c>
      <c r="O22" s="156">
        <f>'Base Capex Actual'!O22</f>
        <v>0</v>
      </c>
      <c r="P22" s="155">
        <f>'Base Capex Actual'!P22</f>
        <v>0</v>
      </c>
      <c r="Q22" s="155">
        <f>'Base Capex Actual'!Q22</f>
        <v>0</v>
      </c>
      <c r="R22" s="156">
        <f>'Base Capex Actual'!R22</f>
        <v>0</v>
      </c>
      <c r="S22" s="154">
        <f>'Base Capex Forecast'!$D22*'Base Capex Actual'!$T22</f>
        <v>0</v>
      </c>
      <c r="T22" s="155">
        <f>'Base Capex Forecast'!$D22*'Base Capex Actual'!$U22</f>
        <v>0</v>
      </c>
      <c r="U22" s="156">
        <f>'Base Capex Forecast'!$D22*'Base Capex Actual'!$V22</f>
        <v>0</v>
      </c>
      <c r="V22" s="154">
        <f>'Base Capex Forecast'!$E22*'Base Capex Actual'!$T22</f>
        <v>0</v>
      </c>
      <c r="W22" s="155">
        <f>'Base Capex Forecast'!$E22*'Base Capex Actual'!$U22</f>
        <v>0</v>
      </c>
      <c r="X22" s="156">
        <f>'Base Capex Forecast'!$E22*'Base Capex Actual'!$V22</f>
        <v>0</v>
      </c>
      <c r="Y22" s="154">
        <f>'Base Capex Forecast'!$F22*'Base Capex Actual'!$T22</f>
        <v>0</v>
      </c>
      <c r="Z22" s="155">
        <f>'Base Capex Forecast'!$F22*'Base Capex Actual'!$U22</f>
        <v>0</v>
      </c>
      <c r="AA22" s="156">
        <f>'Base Capex Forecast'!$F22*'Base Capex Actual'!$V22</f>
        <v>0</v>
      </c>
      <c r="AB22" s="154">
        <f>'Base Capex Forecast'!$G22*'Base Capex Actual'!$T22</f>
        <v>0</v>
      </c>
      <c r="AC22" s="155">
        <f>'Base Capex Forecast'!$G22*'Base Capex Actual'!$U22</f>
        <v>0</v>
      </c>
      <c r="AD22" s="156">
        <f>'Base Capex Forecast'!$G22*'Base Capex Actual'!$V22</f>
        <v>0</v>
      </c>
      <c r="AE22" s="154">
        <f>'Base Capex Forecast'!$H22*'Base Capex Actual'!$T22</f>
        <v>0</v>
      </c>
      <c r="AF22" s="155">
        <f>'Base Capex Forecast'!$H22*'Base Capex Actual'!$U22</f>
        <v>0</v>
      </c>
      <c r="AG22" s="156">
        <f>'Base Capex Forecast'!$H22*'Base Capex Actual'!$V22</f>
        <v>0</v>
      </c>
      <c r="AH22" s="154">
        <f>'Base Capex Forecast'!$I22*'Base Capex Actual'!$T22</f>
        <v>0</v>
      </c>
      <c r="AI22" s="155">
        <f>'Base Capex Forecast'!$I22*'Base Capex Actual'!$U22</f>
        <v>0</v>
      </c>
      <c r="AJ22" s="156">
        <f>'Base Capex Forecast'!$I22*'Base Capex Actual'!$V22</f>
        <v>0</v>
      </c>
    </row>
    <row r="23" spans="1:36">
      <c r="A23" s="182">
        <f>'Base Capex Actual'!A23</f>
        <v>139</v>
      </c>
      <c r="B23" s="183" t="str">
        <f>'Base Capex Actual'!B23</f>
        <v>Maintenance Related Fault Capital</v>
      </c>
      <c r="C23" s="183" t="str">
        <f>'Base Capex Actual'!C23</f>
        <v>Reliability &amp; Quality Maintained</v>
      </c>
      <c r="D23" s="155">
        <f>'Base Capex Actual'!D23</f>
        <v>2119.2323731872084</v>
      </c>
      <c r="E23" s="155">
        <f>'Base Capex Actual'!E23</f>
        <v>1147.680273917229</v>
      </c>
      <c r="F23" s="156">
        <f>'Base Capex Actual'!F23</f>
        <v>273.64030929203676</v>
      </c>
      <c r="G23" s="155">
        <f>'Base Capex Actual'!G23</f>
        <v>2403.1682170398335</v>
      </c>
      <c r="H23" s="155">
        <f>'Base Capex Actual'!H23</f>
        <v>375.89686591495581</v>
      </c>
      <c r="I23" s="156">
        <f>'Base Capex Actual'!I23</f>
        <v>234.86282085999633</v>
      </c>
      <c r="J23" s="155">
        <f>'Base Capex Actual'!J23</f>
        <v>2657.1734673296883</v>
      </c>
      <c r="K23" s="155">
        <f>'Base Capex Actual'!K23</f>
        <v>402.966967633492</v>
      </c>
      <c r="L23" s="155">
        <f>'Base Capex Actual'!L23</f>
        <v>202.24443839017582</v>
      </c>
      <c r="M23" s="184">
        <f>'Base Capex Actual'!M23</f>
        <v>2976.7392513599366</v>
      </c>
      <c r="N23" s="155">
        <f>'Base Capex Actual'!N23</f>
        <v>452.97372725542834</v>
      </c>
      <c r="O23" s="155">
        <f>'Base Capex Actual'!O23</f>
        <v>241.52027208994139</v>
      </c>
      <c r="P23" s="184">
        <f>'Base Capex Actual'!P23</f>
        <v>3069.165771546378</v>
      </c>
      <c r="Q23" s="155">
        <f>'Base Capex Actual'!Q23</f>
        <v>604.39375724853232</v>
      </c>
      <c r="R23" s="156">
        <f>'Base Capex Actual'!R23</f>
        <v>366.42266339041072</v>
      </c>
      <c r="S23" s="154">
        <f>'Base Capex Forecast'!$D23*'Base Capex Actual'!$T23</f>
        <v>2853.804996059408</v>
      </c>
      <c r="T23" s="155">
        <f>'Base Capex Forecast'!$D23*'Base Capex Actual'!$U23</f>
        <v>471.82871473094201</v>
      </c>
      <c r="U23" s="156">
        <f>'Base Capex Forecast'!$D23*'Base Capex Actual'!$V23</f>
        <v>268.53081382579416</v>
      </c>
      <c r="V23" s="154">
        <f>'Base Capex Forecast'!$E23*'Base Capex Actual'!$T23</f>
        <v>2853.804996059408</v>
      </c>
      <c r="W23" s="155">
        <f>'Base Capex Forecast'!$E23*'Base Capex Actual'!$U23</f>
        <v>471.82871473094201</v>
      </c>
      <c r="X23" s="156">
        <f>'Base Capex Forecast'!$E23*'Base Capex Actual'!$V23</f>
        <v>268.53081382579416</v>
      </c>
      <c r="Y23" s="154">
        <f>'Base Capex Forecast'!$F23*'Base Capex Actual'!$T23</f>
        <v>2853.804996059408</v>
      </c>
      <c r="Z23" s="155">
        <f>'Base Capex Forecast'!$F23*'Base Capex Actual'!$U23</f>
        <v>471.82871473094201</v>
      </c>
      <c r="AA23" s="156">
        <f>'Base Capex Forecast'!$F23*'Base Capex Actual'!$V23</f>
        <v>268.53081382579416</v>
      </c>
      <c r="AB23" s="154">
        <f>'Base Capex Forecast'!$G23*'Base Capex Actual'!$T23</f>
        <v>2853.804996059408</v>
      </c>
      <c r="AC23" s="155">
        <f>'Base Capex Forecast'!$G23*'Base Capex Actual'!$U23</f>
        <v>471.82871473094201</v>
      </c>
      <c r="AD23" s="156">
        <f>'Base Capex Forecast'!$G23*'Base Capex Actual'!$V23</f>
        <v>268.53081382579416</v>
      </c>
      <c r="AE23" s="154">
        <f>'Base Capex Forecast'!$H23*'Base Capex Actual'!$T23</f>
        <v>2853.804996059408</v>
      </c>
      <c r="AF23" s="155">
        <f>'Base Capex Forecast'!$H23*'Base Capex Actual'!$U23</f>
        <v>471.82871473094201</v>
      </c>
      <c r="AG23" s="156">
        <f>'Base Capex Forecast'!$H23*'Base Capex Actual'!$V23</f>
        <v>268.53081382579416</v>
      </c>
      <c r="AH23" s="154">
        <f>'Base Capex Forecast'!$I23*'Base Capex Actual'!$T23</f>
        <v>2853.804996059408</v>
      </c>
      <c r="AI23" s="155">
        <f>'Base Capex Forecast'!$I23*'Base Capex Actual'!$U23</f>
        <v>471.82871473094201</v>
      </c>
      <c r="AJ23" s="156">
        <f>'Base Capex Forecast'!$I23*'Base Capex Actual'!$V23</f>
        <v>268.53081382579416</v>
      </c>
    </row>
    <row r="24" spans="1:36">
      <c r="A24" s="182">
        <f>'Base Capex Actual'!A24</f>
        <v>141</v>
      </c>
      <c r="B24" s="183" t="str">
        <f>'Base Capex Actual'!B24</f>
        <v>Fault Related Capital</v>
      </c>
      <c r="C24" s="183" t="str">
        <f>'Base Capex Actual'!C24</f>
        <v>Reliability &amp; Quality Maintained</v>
      </c>
      <c r="D24" s="155">
        <f>'Base Capex Actual'!D24</f>
        <v>3666.6325669885969</v>
      </c>
      <c r="E24" s="155">
        <f>'Base Capex Actual'!E24</f>
        <v>3758.3562526457567</v>
      </c>
      <c r="F24" s="156">
        <f>'Base Capex Actual'!F24</f>
        <v>962.32934065837333</v>
      </c>
      <c r="G24" s="155">
        <f>'Base Capex Actual'!G24</f>
        <v>4455.215803348091</v>
      </c>
      <c r="H24" s="155">
        <f>'Base Capex Actual'!H24</f>
        <v>2447.154086802132</v>
      </c>
      <c r="I24" s="156">
        <f>'Base Capex Actual'!I24</f>
        <v>1194.323811169646</v>
      </c>
      <c r="J24" s="155">
        <f>'Base Capex Actual'!J24</f>
        <v>5050.5741128746922</v>
      </c>
      <c r="K24" s="155">
        <f>'Base Capex Actual'!K24</f>
        <v>2555.466569207334</v>
      </c>
      <c r="L24" s="155">
        <f>'Base Capex Actual'!L24</f>
        <v>1077.2128090360693</v>
      </c>
      <c r="M24" s="184">
        <f>'Base Capex Actual'!M24</f>
        <v>5358.8713550196317</v>
      </c>
      <c r="N24" s="155">
        <f>'Base Capex Actual'!N24</f>
        <v>2782.0981884709745</v>
      </c>
      <c r="O24" s="156">
        <f>'Base Capex Actual'!O24</f>
        <v>1205.3635903516958</v>
      </c>
      <c r="P24" s="155">
        <f>'Base Capex Actual'!P24</f>
        <v>5684.4215265361599</v>
      </c>
      <c r="Q24" s="155">
        <f>'Base Capex Actual'!Q24</f>
        <v>2787.319418687026</v>
      </c>
      <c r="R24" s="156">
        <f>'Base Capex Actual'!R24</f>
        <v>1455.122229474109</v>
      </c>
      <c r="S24" s="154">
        <f>'Base Capex Forecast'!$D24*'Base Capex Actual'!$T24</f>
        <v>5143.1328299232928</v>
      </c>
      <c r="T24" s="155">
        <f>'Base Capex Forecast'!$D24*'Base Capex Actual'!$U24</f>
        <v>2646.0254993171657</v>
      </c>
      <c r="U24" s="156">
        <f>'Base Capex Forecast'!$D24*'Base Capex Actual'!$V24</f>
        <v>1234.4125905213955</v>
      </c>
      <c r="V24" s="154">
        <f>'Base Capex Forecast'!$E24*'Base Capex Actual'!$T24</f>
        <v>5143.1328299232928</v>
      </c>
      <c r="W24" s="155">
        <f>'Base Capex Forecast'!$E24*'Base Capex Actual'!$U24</f>
        <v>2646.0254993171657</v>
      </c>
      <c r="X24" s="156">
        <f>'Base Capex Forecast'!$E24*'Base Capex Actual'!$V24</f>
        <v>1234.4125905213955</v>
      </c>
      <c r="Y24" s="154">
        <f>'Base Capex Forecast'!$F24*'Base Capex Actual'!$T24</f>
        <v>5143.1328299232928</v>
      </c>
      <c r="Z24" s="155">
        <f>'Base Capex Forecast'!$F24*'Base Capex Actual'!$U24</f>
        <v>2646.0254993171657</v>
      </c>
      <c r="AA24" s="156">
        <f>'Base Capex Forecast'!$F24*'Base Capex Actual'!$V24</f>
        <v>1234.4125905213955</v>
      </c>
      <c r="AB24" s="154">
        <f>'Base Capex Forecast'!$G24*'Base Capex Actual'!$T24</f>
        <v>5143.1328299232928</v>
      </c>
      <c r="AC24" s="155">
        <f>'Base Capex Forecast'!$G24*'Base Capex Actual'!$U24</f>
        <v>2646.0254993171657</v>
      </c>
      <c r="AD24" s="156">
        <f>'Base Capex Forecast'!$G24*'Base Capex Actual'!$V24</f>
        <v>1234.4125905213955</v>
      </c>
      <c r="AE24" s="154">
        <f>'Base Capex Forecast'!$H24*'Base Capex Actual'!$T24</f>
        <v>5143.1328299232928</v>
      </c>
      <c r="AF24" s="155">
        <f>'Base Capex Forecast'!$H24*'Base Capex Actual'!$U24</f>
        <v>2646.0254993171657</v>
      </c>
      <c r="AG24" s="156">
        <f>'Base Capex Forecast'!$H24*'Base Capex Actual'!$V24</f>
        <v>1234.4125905213955</v>
      </c>
      <c r="AH24" s="154">
        <f>'Base Capex Forecast'!$I24*'Base Capex Actual'!$T24</f>
        <v>5143.1328299232928</v>
      </c>
      <c r="AI24" s="155">
        <f>'Base Capex Forecast'!$I24*'Base Capex Actual'!$U24</f>
        <v>2646.0254993171657</v>
      </c>
      <c r="AJ24" s="156">
        <f>'Base Capex Forecast'!$I24*'Base Capex Actual'!$V24</f>
        <v>1234.4125905213955</v>
      </c>
    </row>
    <row r="25" spans="1:36">
      <c r="A25" s="182">
        <f>'Base Capex Actual'!A25</f>
        <v>142</v>
      </c>
      <c r="B25" s="183" t="str">
        <f>'Base Capex Actual'!B25</f>
        <v xml:space="preserve">Conductor Clearance </v>
      </c>
      <c r="C25" s="183" t="str">
        <f>'Base Capex Actual'!C25</f>
        <v>Environmental, Safety &amp; Legal</v>
      </c>
      <c r="D25" s="155">
        <f>'Base Capex Actual'!D25</f>
        <v>3253.6106159632982</v>
      </c>
      <c r="E25" s="155">
        <f>'Base Capex Actual'!E25</f>
        <v>954.51783479158814</v>
      </c>
      <c r="F25" s="156">
        <f>'Base Capex Actual'!F25</f>
        <v>724.93819111817936</v>
      </c>
      <c r="G25" s="155">
        <f>'Base Capex Actual'!G25</f>
        <v>2869.7455931401887</v>
      </c>
      <c r="H25" s="155">
        <f>'Base Capex Actual'!H25</f>
        <v>412.44206284192194</v>
      </c>
      <c r="I25" s="156">
        <f>'Base Capex Actual'!I25</f>
        <v>362.14955073752157</v>
      </c>
      <c r="J25" s="155">
        <f>'Base Capex Actual'!J25</f>
        <v>4918.9533287173126</v>
      </c>
      <c r="K25" s="155">
        <f>'Base Capex Actual'!K25</f>
        <v>944.55153372965765</v>
      </c>
      <c r="L25" s="156">
        <f>'Base Capex Actual'!L25</f>
        <v>683.22794165594814</v>
      </c>
      <c r="M25" s="155">
        <f>'Base Capex Actual'!M25</f>
        <v>5991.0408794678278</v>
      </c>
      <c r="N25" s="155">
        <f>'Base Capex Actual'!N25</f>
        <v>1294.8633814778111</v>
      </c>
      <c r="O25" s="156">
        <f>'Base Capex Actual'!O25</f>
        <v>848.93551350087489</v>
      </c>
      <c r="P25" s="155">
        <f>'Base Capex Actual'!P25</f>
        <v>5664.4636894172436</v>
      </c>
      <c r="Q25" s="155">
        <f>'Base Capex Actual'!Q25</f>
        <v>1067.6110359543302</v>
      </c>
      <c r="R25" s="156">
        <f>'Base Capex Actual'!R25</f>
        <v>737.81888922251233</v>
      </c>
      <c r="S25" s="154">
        <f>'Base Capex Forecast'!$D25*'Base Capex Actual'!$T25</f>
        <v>4839.692462116348</v>
      </c>
      <c r="T25" s="155">
        <f>'Base Capex Forecast'!$D25*'Base Capex Actual'!$U25</f>
        <v>925.7813681608003</v>
      </c>
      <c r="U25" s="156">
        <f>'Base Capex Forecast'!$D25*'Base Capex Actual'!$V25</f>
        <v>655.14171861850741</v>
      </c>
      <c r="V25" s="154">
        <f>'Base Capex Forecast'!$E25*'Base Capex Actual'!$T25</f>
        <v>5419.0592929901759</v>
      </c>
      <c r="W25" s="155">
        <f>'Base Capex Forecast'!$E25*'Base Capex Actual'!$U25</f>
        <v>1036.6080418703136</v>
      </c>
      <c r="X25" s="156">
        <f>'Base Capex Forecast'!$E25*'Base Capex Actual'!$V25</f>
        <v>733.5697146658548</v>
      </c>
      <c r="Y25" s="154">
        <f>'Base Capex Forecast'!$F25*'Base Capex Actual'!$T25</f>
        <v>5019.11483123158</v>
      </c>
      <c r="Z25" s="155">
        <f>'Base Capex Forecast'!$F25*'Base Capex Actual'!$U25</f>
        <v>960.1029469921782</v>
      </c>
      <c r="AA25" s="156">
        <f>'Base Capex Forecast'!$F25*'Base Capex Actual'!$V25</f>
        <v>679.42984853190171</v>
      </c>
      <c r="AB25" s="154">
        <f>'Base Capex Forecast'!$G25*'Base Capex Actual'!$T25</f>
        <v>5057.1328162976151</v>
      </c>
      <c r="AC25" s="155">
        <f>'Base Capex Forecast'!$G25*'Base Capex Actual'!$U25</f>
        <v>967.37538062399619</v>
      </c>
      <c r="AD25" s="156">
        <f>'Base Capex Forecast'!$G25*'Base Capex Actual'!$V25</f>
        <v>684.57628464732454</v>
      </c>
      <c r="AE25" s="154">
        <f>'Base Capex Forecast'!$H25*'Base Capex Actual'!$T25</f>
        <v>5206.9230848157831</v>
      </c>
      <c r="AF25" s="155">
        <f>'Base Capex Forecast'!$H25*'Base Capex Actual'!$U25</f>
        <v>996.02865576728561</v>
      </c>
      <c r="AG25" s="156">
        <f>'Base Capex Forecast'!$H25*'Base Capex Actual'!$V25</f>
        <v>704.85316271705369</v>
      </c>
      <c r="AH25" s="154">
        <f>'Base Capex Forecast'!$I25*'Base Capex Actual'!$T25</f>
        <v>4802.8301289735982</v>
      </c>
      <c r="AI25" s="155">
        <f>'Base Capex Forecast'!$I25*'Base Capex Actual'!$U25</f>
        <v>918.7299983728177</v>
      </c>
      <c r="AJ25" s="156">
        <f>'Base Capex Forecast'!$I25*'Base Capex Actual'!$V25</f>
        <v>650.15172132498753</v>
      </c>
    </row>
    <row r="26" spans="1:36">
      <c r="A26" s="182">
        <f>'Base Capex Actual'!A26</f>
        <v>143</v>
      </c>
      <c r="B26" s="183" t="str">
        <f>'Base Capex Actual'!B26</f>
        <v xml:space="preserve">HV Switch Replacement </v>
      </c>
      <c r="C26" s="183" t="str">
        <f>'Base Capex Actual'!C26</f>
        <v>Reliability &amp; Quality Maintained</v>
      </c>
      <c r="D26" s="155">
        <f>'Base Capex Actual'!D26</f>
        <v>285.83890224565477</v>
      </c>
      <c r="E26" s="155">
        <f>'Base Capex Actual'!E26</f>
        <v>381.91536246702265</v>
      </c>
      <c r="F26" s="156">
        <f>'Base Capex Actual'!F26</f>
        <v>24.414238779553262</v>
      </c>
      <c r="G26" s="155">
        <f>'Base Capex Actual'!G26</f>
        <v>589.02200133737313</v>
      </c>
      <c r="H26" s="155">
        <f>'Base Capex Actual'!H26</f>
        <v>565.27928304860404</v>
      </c>
      <c r="I26" s="156">
        <f>'Base Capex Actual'!I26</f>
        <v>98.128299930776748</v>
      </c>
      <c r="J26" s="155">
        <f>'Base Capex Actual'!J26</f>
        <v>848.10875315910357</v>
      </c>
      <c r="K26" s="155">
        <f>'Base Capex Actual'!K26</f>
        <v>673.29433484551384</v>
      </c>
      <c r="L26" s="156">
        <f>'Base Capex Actual'!L26</f>
        <v>99.537056904376797</v>
      </c>
      <c r="M26" s="155">
        <f>'Base Capex Actual'!M26</f>
        <v>552.88924478610124</v>
      </c>
      <c r="N26" s="155">
        <f>'Base Capex Actual'!N26</f>
        <v>582.39045913139876</v>
      </c>
      <c r="O26" s="156">
        <f>'Base Capex Actual'!O26</f>
        <v>77.862719094334508</v>
      </c>
      <c r="P26" s="155">
        <f>'Base Capex Actual'!P26</f>
        <v>238.27849484862389</v>
      </c>
      <c r="Q26" s="155">
        <f>'Base Capex Actual'!Q26</f>
        <v>187.59039283959794</v>
      </c>
      <c r="R26" s="156">
        <f>'Base Capex Actual'!R26</f>
        <v>52.79602688353318</v>
      </c>
      <c r="S26" s="154">
        <f>'Base Capex Forecast'!$D26*'Base Capex Actual'!$T26</f>
        <v>858.05072806946237</v>
      </c>
      <c r="T26" s="155">
        <f>'Base Capex Forecast'!$D26*'Base Capex Actual'!$U26</f>
        <v>773.43391371221696</v>
      </c>
      <c r="U26" s="156">
        <f>'Base Capex Forecast'!$D26*'Base Capex Actual'!$V26</f>
        <v>126.42773677020598</v>
      </c>
      <c r="V26" s="154">
        <f>'Base Capex Forecast'!$E26*'Base Capex Actual'!$T26</f>
        <v>1013.0011550226742</v>
      </c>
      <c r="W26" s="155">
        <f>'Base Capex Forecast'!$E26*'Base Capex Actual'!$U26</f>
        <v>913.10387870302782</v>
      </c>
      <c r="X26" s="156">
        <f>'Base Capex Forecast'!$E26*'Base Capex Actual'!$V26</f>
        <v>149.25859181224703</v>
      </c>
      <c r="Y26" s="154">
        <f>'Base Capex Forecast'!$F26*'Base Capex Actual'!$T26</f>
        <v>1013.0011550226742</v>
      </c>
      <c r="Z26" s="155">
        <f>'Base Capex Forecast'!$F26*'Base Capex Actual'!$U26</f>
        <v>913.10387870302782</v>
      </c>
      <c r="AA26" s="156">
        <f>'Base Capex Forecast'!$F26*'Base Capex Actual'!$V26</f>
        <v>149.25859181224703</v>
      </c>
      <c r="AB26" s="154">
        <f>'Base Capex Forecast'!$G26*'Base Capex Actual'!$T26</f>
        <v>1193.7766531347545</v>
      </c>
      <c r="AC26" s="155">
        <f>'Base Capex Forecast'!$G26*'Base Capex Actual'!$U26</f>
        <v>1076.052171192307</v>
      </c>
      <c r="AD26" s="156">
        <f>'Base Capex Forecast'!$G26*'Base Capex Actual'!$V26</f>
        <v>175.89458936129492</v>
      </c>
      <c r="AE26" s="154">
        <f>'Base Capex Forecast'!$H26*'Base Capex Actual'!$T26</f>
        <v>1193.7766531347545</v>
      </c>
      <c r="AF26" s="155">
        <f>'Base Capex Forecast'!$H26*'Base Capex Actual'!$U26</f>
        <v>1076.052171192307</v>
      </c>
      <c r="AG26" s="156">
        <f>'Base Capex Forecast'!$H26*'Base Capex Actual'!$V26</f>
        <v>175.89458936129492</v>
      </c>
      <c r="AH26" s="154">
        <f>'Base Capex Forecast'!$I26*'Base Capex Actual'!$T26</f>
        <v>1193.7766531347545</v>
      </c>
      <c r="AI26" s="155">
        <f>'Base Capex Forecast'!$I26*'Base Capex Actual'!$U26</f>
        <v>1076.052171192307</v>
      </c>
      <c r="AJ26" s="156">
        <f>'Base Capex Forecast'!$I26*'Base Capex Actual'!$V26</f>
        <v>175.89458936129492</v>
      </c>
    </row>
    <row r="27" spans="1:36">
      <c r="A27" s="182">
        <f>'Base Capex Actual'!A27</f>
        <v>144</v>
      </c>
      <c r="B27" s="183" t="str">
        <f>'Base Capex Actual'!B27</f>
        <v>Transformer Replacement</v>
      </c>
      <c r="C27" s="183" t="str">
        <f>'Base Capex Actual'!C27</f>
        <v>Reliability &amp; Quality Maintained</v>
      </c>
      <c r="D27" s="155">
        <f>'Base Capex Actual'!D27</f>
        <v>407.5492807127074</v>
      </c>
      <c r="E27" s="155">
        <f>'Base Capex Actual'!E27</f>
        <v>561.77069273158406</v>
      </c>
      <c r="F27" s="156">
        <f>'Base Capex Actual'!F27</f>
        <v>92.195481279563367</v>
      </c>
      <c r="G27" s="155">
        <f>'Base Capex Actual'!G27</f>
        <v>719.22962010390711</v>
      </c>
      <c r="H27" s="155">
        <f>'Base Capex Actual'!H27</f>
        <v>338.11544661398881</v>
      </c>
      <c r="I27" s="156">
        <f>'Base Capex Actual'!I27</f>
        <v>108.98093229752142</v>
      </c>
      <c r="J27" s="155">
        <f>'Base Capex Actual'!J27</f>
        <v>535.55867255423243</v>
      </c>
      <c r="K27" s="155">
        <f>'Base Capex Actual'!K27</f>
        <v>393.90568692388899</v>
      </c>
      <c r="L27" s="156">
        <f>'Base Capex Actual'!L27</f>
        <v>153.34377915458447</v>
      </c>
      <c r="M27" s="155">
        <f>'Base Capex Actual'!M27</f>
        <v>743.33662740580735</v>
      </c>
      <c r="N27" s="155">
        <f>'Base Capex Actual'!N27</f>
        <v>446.63117081392511</v>
      </c>
      <c r="O27" s="156">
        <f>'Base Capex Actual'!O27</f>
        <v>174.73136833559988</v>
      </c>
      <c r="P27" s="155">
        <f>'Base Capex Actual'!P27</f>
        <v>630.73553096422131</v>
      </c>
      <c r="Q27" s="155">
        <f>'Base Capex Actual'!Q27</f>
        <v>304.51799041017824</v>
      </c>
      <c r="R27" s="156">
        <f>'Base Capex Actual'!R27</f>
        <v>145.89188675526094</v>
      </c>
      <c r="S27" s="154">
        <f>'Base Capex Forecast'!$D27*'Base Capex Actual'!$T27</f>
        <v>724.85430707133617</v>
      </c>
      <c r="T27" s="155">
        <f>'Base Capex Forecast'!$D27*'Base Capex Actual'!$U27</f>
        <v>408.95376392383707</v>
      </c>
      <c r="U27" s="156">
        <f>'Base Capex Forecast'!$D27*'Base Capex Actual'!$V27</f>
        <v>160.73593567200686</v>
      </c>
      <c r="V27" s="154">
        <f>'Base Capex Forecast'!$E27*'Base Capex Actual'!$T27</f>
        <v>927.54904576575007</v>
      </c>
      <c r="W27" s="155">
        <f>'Base Capex Forecast'!$E27*'Base Capex Actual'!$U27</f>
        <v>523.31160867688118</v>
      </c>
      <c r="X27" s="156">
        <f>'Base Capex Forecast'!$E27*'Base Capex Actual'!$V27</f>
        <v>205.68335222454888</v>
      </c>
      <c r="Y27" s="154">
        <f>'Base Capex Forecast'!$F27*'Base Capex Actual'!$T27</f>
        <v>927.54904576575007</v>
      </c>
      <c r="Z27" s="155">
        <f>'Base Capex Forecast'!$F27*'Base Capex Actual'!$U27</f>
        <v>523.31160867688118</v>
      </c>
      <c r="AA27" s="156">
        <f>'Base Capex Forecast'!$F27*'Base Capex Actual'!$V27</f>
        <v>205.68335222454888</v>
      </c>
      <c r="AB27" s="154">
        <f>'Base Capex Forecast'!$G27*'Base Capex Actual'!$T27</f>
        <v>694.6180753323905</v>
      </c>
      <c r="AC27" s="155">
        <f>'Base Capex Forecast'!$G27*'Base Capex Actual'!$U27</f>
        <v>391.89485890542721</v>
      </c>
      <c r="AD27" s="156">
        <f>'Base Capex Forecast'!$G27*'Base Capex Actual'!$V27</f>
        <v>154.03107242936247</v>
      </c>
      <c r="AE27" s="154">
        <f>'Base Capex Forecast'!$H27*'Base Capex Actual'!$T27</f>
        <v>694.6180753323905</v>
      </c>
      <c r="AF27" s="155">
        <f>'Base Capex Forecast'!$H27*'Base Capex Actual'!$U27</f>
        <v>391.89485890542721</v>
      </c>
      <c r="AG27" s="156">
        <f>'Base Capex Forecast'!$H27*'Base Capex Actual'!$V27</f>
        <v>154.03107242936247</v>
      </c>
      <c r="AH27" s="154">
        <f>'Base Capex Forecast'!$I27*'Base Capex Actual'!$T27</f>
        <v>694.6180753323905</v>
      </c>
      <c r="AI27" s="155">
        <f>'Base Capex Forecast'!$I27*'Base Capex Actual'!$U27</f>
        <v>391.89485890542721</v>
      </c>
      <c r="AJ27" s="156">
        <f>'Base Capex Forecast'!$I27*'Base Capex Actual'!$V27</f>
        <v>154.03107242936247</v>
      </c>
    </row>
    <row r="28" spans="1:36">
      <c r="A28" s="182">
        <f>'Base Capex Actual'!A28</f>
        <v>145</v>
      </c>
      <c r="B28" s="183" t="str">
        <f>'Base Capex Actual'!B28</f>
        <v>HV Fuse Unit &amp; Surge Divert. Repl.</v>
      </c>
      <c r="C28" s="183" t="str">
        <f>'Base Capex Actual'!C28</f>
        <v>Reliability &amp; Quality Maintained</v>
      </c>
      <c r="D28" s="155">
        <f>'Base Capex Actual'!D28</f>
        <v>2615.3867865092502</v>
      </c>
      <c r="E28" s="155">
        <f>'Base Capex Actual'!E28</f>
        <v>768.81640129057644</v>
      </c>
      <c r="F28" s="156">
        <f>'Base Capex Actual'!F28</f>
        <v>307.62380408430039</v>
      </c>
      <c r="G28" s="155">
        <f>'Base Capex Actual'!G28</f>
        <v>3817.7525582662715</v>
      </c>
      <c r="H28" s="155">
        <f>'Base Capex Actual'!H28</f>
        <v>740.01491725180517</v>
      </c>
      <c r="I28" s="156">
        <f>'Base Capex Actual'!I28</f>
        <v>350.51076202980352</v>
      </c>
      <c r="J28" s="155">
        <f>'Base Capex Actual'!J28</f>
        <v>3501.7964306362319</v>
      </c>
      <c r="K28" s="155">
        <f>'Base Capex Actual'!K28</f>
        <v>859.48001095382881</v>
      </c>
      <c r="L28" s="156">
        <f>'Base Capex Actual'!L28</f>
        <v>404.77791982095448</v>
      </c>
      <c r="M28" s="155">
        <f>'Base Capex Actual'!M28</f>
        <v>6354.4411275188695</v>
      </c>
      <c r="N28" s="155">
        <f>'Base Capex Actual'!N28</f>
        <v>1681.1825941302893</v>
      </c>
      <c r="O28" s="156">
        <f>'Base Capex Actual'!O28</f>
        <v>911.00121787086198</v>
      </c>
      <c r="P28" s="155">
        <f>'Base Capex Actual'!P28</f>
        <v>7623.8624060392522</v>
      </c>
      <c r="Q28" s="155">
        <f>'Base Capex Actual'!Q28</f>
        <v>1450.546940753648</v>
      </c>
      <c r="R28" s="156">
        <f>'Base Capex Actual'!R28</f>
        <v>1151.2819454080511</v>
      </c>
      <c r="S28" s="154">
        <f>'Base Capex Forecast'!$D28*'Base Capex Actual'!$T28</f>
        <v>6153.9698020304804</v>
      </c>
      <c r="T28" s="155">
        <f>'Base Capex Forecast'!$D28*'Base Capex Actual'!$U28</f>
        <v>1367.0773821809348</v>
      </c>
      <c r="U28" s="156">
        <f>'Base Capex Forecast'!$D28*'Base Capex Actual'!$V28</f>
        <v>814.13147319399422</v>
      </c>
      <c r="V28" s="154">
        <f>'Base Capex Forecast'!$E28*'Base Capex Actual'!$T28</f>
        <v>7239.0626105740603</v>
      </c>
      <c r="W28" s="155">
        <f>'Base Capex Forecast'!$E28*'Base Capex Actual'!$U28</f>
        <v>1608.12598720296</v>
      </c>
      <c r="X28" s="156">
        <f>'Base Capex Forecast'!$E28*'Base Capex Actual'!$V28</f>
        <v>957.68242244959765</v>
      </c>
      <c r="Y28" s="154">
        <f>'Base Capex Forecast'!$F28*'Base Capex Actual'!$T28</f>
        <v>7027.4752965933058</v>
      </c>
      <c r="Z28" s="155">
        <f>'Base Capex Forecast'!$F28*'Base Capex Actual'!$U28</f>
        <v>1561.1227940439578</v>
      </c>
      <c r="AA28" s="156">
        <f>'Base Capex Forecast'!$F28*'Base Capex Actual'!$V28</f>
        <v>929.69075248991157</v>
      </c>
      <c r="AB28" s="154">
        <f>'Base Capex Forecast'!$G28*'Base Capex Actual'!$T28</f>
        <v>7405.8294677635085</v>
      </c>
      <c r="AC28" s="155">
        <f>'Base Capex Forecast'!$G28*'Base Capex Actual'!$U28</f>
        <v>1645.1725125996024</v>
      </c>
      <c r="AD28" s="156">
        <f>'Base Capex Forecast'!$G28*'Base Capex Actual'!$V28</f>
        <v>979.74462806503334</v>
      </c>
      <c r="AE28" s="154">
        <f>'Base Capex Forecast'!$H28*'Base Capex Actual'!$T28</f>
        <v>7959.9408109257683</v>
      </c>
      <c r="AF28" s="155">
        <f>'Base Capex Forecast'!$H28*'Base Capex Actual'!$U28</f>
        <v>1768.2659155274303</v>
      </c>
      <c r="AG28" s="156">
        <f>'Base Capex Forecast'!$H28*'Base Capex Actual'!$V28</f>
        <v>1053.0500713210838</v>
      </c>
      <c r="AH28" s="154">
        <f>'Base Capex Forecast'!$I28*'Base Capex Actual'!$T28</f>
        <v>7650.9692254943729</v>
      </c>
      <c r="AI28" s="155">
        <f>'Base Capex Forecast'!$I28*'Base Capex Actual'!$U28</f>
        <v>1699.6292338783783</v>
      </c>
      <c r="AJ28" s="156">
        <f>'Base Capex Forecast'!$I28*'Base Capex Actual'!$V28</f>
        <v>1012.1750751617996</v>
      </c>
    </row>
    <row r="29" spans="1:36">
      <c r="A29" s="182">
        <f>'Base Capex Actual'!A29</f>
        <v>146</v>
      </c>
      <c r="B29" s="183" t="str">
        <f>'Base Capex Actual'!B29</f>
        <v>Recoverable Works - Asset Damage</v>
      </c>
      <c r="C29" s="183" t="str">
        <f>'Base Capex Actual'!C29</f>
        <v>Reliability &amp; Quality Maintained</v>
      </c>
      <c r="D29" s="155">
        <f>'Base Capex Actual'!D29</f>
        <v>879.55907339918565</v>
      </c>
      <c r="E29" s="155">
        <f>'Base Capex Actual'!E29</f>
        <v>259.62524692423682</v>
      </c>
      <c r="F29" s="156">
        <f>'Base Capex Actual'!F29</f>
        <v>414.65022419708538</v>
      </c>
      <c r="G29" s="155">
        <f>'Base Capex Actual'!G29</f>
        <v>0</v>
      </c>
      <c r="H29" s="155">
        <f>'Base Capex Actual'!H29</f>
        <v>0</v>
      </c>
      <c r="I29" s="156">
        <f>'Base Capex Actual'!I29</f>
        <v>0</v>
      </c>
      <c r="J29" s="155">
        <f>'Base Capex Actual'!J29</f>
        <v>0</v>
      </c>
      <c r="K29" s="155">
        <f>'Base Capex Actual'!K29</f>
        <v>0</v>
      </c>
      <c r="L29" s="156">
        <f>'Base Capex Actual'!L29</f>
        <v>0</v>
      </c>
      <c r="M29" s="155">
        <f>'Base Capex Actual'!M29</f>
        <v>0</v>
      </c>
      <c r="N29" s="155">
        <f>'Base Capex Actual'!N29</f>
        <v>0</v>
      </c>
      <c r="O29" s="156">
        <f>'Base Capex Actual'!O29</f>
        <v>0</v>
      </c>
      <c r="P29" s="155">
        <f>'Base Capex Actual'!P29</f>
        <v>0</v>
      </c>
      <c r="Q29" s="155">
        <f>'Base Capex Actual'!Q29</f>
        <v>0</v>
      </c>
      <c r="R29" s="156">
        <f>'Base Capex Actual'!R29</f>
        <v>0</v>
      </c>
      <c r="S29" s="154">
        <f>'Base Capex Forecast'!$D29*'Base Capex Actual'!$T29</f>
        <v>0</v>
      </c>
      <c r="T29" s="155">
        <f>'Base Capex Forecast'!$D29*'Base Capex Actual'!$U29</f>
        <v>0</v>
      </c>
      <c r="U29" s="156">
        <f>'Base Capex Forecast'!$D29*'Base Capex Actual'!$V29</f>
        <v>0</v>
      </c>
      <c r="V29" s="154">
        <f>'Base Capex Forecast'!$E29*'Base Capex Actual'!$T29</f>
        <v>0</v>
      </c>
      <c r="W29" s="155">
        <f>'Base Capex Forecast'!$E29*'Base Capex Actual'!$U29</f>
        <v>0</v>
      </c>
      <c r="X29" s="156">
        <f>'Base Capex Forecast'!$E29*'Base Capex Actual'!$V29</f>
        <v>0</v>
      </c>
      <c r="Y29" s="154">
        <f>'Base Capex Forecast'!$F29*'Base Capex Actual'!$T29</f>
        <v>0</v>
      </c>
      <c r="Z29" s="155">
        <f>'Base Capex Forecast'!$F29*'Base Capex Actual'!$U29</f>
        <v>0</v>
      </c>
      <c r="AA29" s="156">
        <f>'Base Capex Forecast'!$F29*'Base Capex Actual'!$V29</f>
        <v>0</v>
      </c>
      <c r="AB29" s="154">
        <f>'Base Capex Forecast'!$G29*'Base Capex Actual'!$T29</f>
        <v>0</v>
      </c>
      <c r="AC29" s="155">
        <f>'Base Capex Forecast'!$G29*'Base Capex Actual'!$U29</f>
        <v>0</v>
      </c>
      <c r="AD29" s="156">
        <f>'Base Capex Forecast'!$G29*'Base Capex Actual'!$V29</f>
        <v>0</v>
      </c>
      <c r="AE29" s="154">
        <f>'Base Capex Forecast'!$H29*'Base Capex Actual'!$T29</f>
        <v>0</v>
      </c>
      <c r="AF29" s="155">
        <f>'Base Capex Forecast'!$H29*'Base Capex Actual'!$U29</f>
        <v>0</v>
      </c>
      <c r="AG29" s="156">
        <f>'Base Capex Forecast'!$H29*'Base Capex Actual'!$V29</f>
        <v>0</v>
      </c>
      <c r="AH29" s="154">
        <f>'Base Capex Forecast'!$I29*'Base Capex Actual'!$T29</f>
        <v>0</v>
      </c>
      <c r="AI29" s="155">
        <f>'Base Capex Forecast'!$I29*'Base Capex Actual'!$U29</f>
        <v>0</v>
      </c>
      <c r="AJ29" s="156">
        <f>'Base Capex Forecast'!$I29*'Base Capex Actual'!$V29</f>
        <v>0</v>
      </c>
    </row>
    <row r="30" spans="1:36">
      <c r="A30" s="182">
        <f>'Base Capex Actual'!A30</f>
        <v>147</v>
      </c>
      <c r="B30" s="183" t="str">
        <f>'Base Capex Actual'!B30</f>
        <v>Pole Life Extension - Treatment</v>
      </c>
      <c r="C30" s="183" t="str">
        <f>'Base Capex Actual'!C30</f>
        <v>Environmental, Safety &amp; Legal</v>
      </c>
      <c r="D30" s="155">
        <f>'Base Capex Actual'!D30</f>
        <v>73.783896990025653</v>
      </c>
      <c r="E30" s="155">
        <f>'Base Capex Actual'!E30</f>
        <v>-1.6246386316560006</v>
      </c>
      <c r="F30" s="156">
        <f>'Base Capex Actual'!F30</f>
        <v>2121.3735350380257</v>
      </c>
      <c r="G30" s="155">
        <f>'Base Capex Actual'!G30</f>
        <v>0</v>
      </c>
      <c r="H30" s="155">
        <f>'Base Capex Actual'!H30</f>
        <v>0</v>
      </c>
      <c r="I30" s="156">
        <f>'Base Capex Actual'!I30</f>
        <v>2375.0230645102429</v>
      </c>
      <c r="J30" s="155">
        <f>'Base Capex Actual'!J30</f>
        <v>0</v>
      </c>
      <c r="K30" s="155">
        <f>'Base Capex Actual'!K30</f>
        <v>0</v>
      </c>
      <c r="L30" s="156">
        <f>'Base Capex Actual'!L30</f>
        <v>2447.5138666068246</v>
      </c>
      <c r="M30" s="155">
        <f>'Base Capex Actual'!M30</f>
        <v>0</v>
      </c>
      <c r="N30" s="155">
        <f>'Base Capex Actual'!N30</f>
        <v>0</v>
      </c>
      <c r="O30" s="156">
        <f>'Base Capex Actual'!O30</f>
        <v>1898.6414250692267</v>
      </c>
      <c r="P30" s="155">
        <f>'Base Capex Actual'!P30</f>
        <v>0.31202995513215626</v>
      </c>
      <c r="Q30" s="155">
        <f>'Base Capex Actual'!Q30</f>
        <v>0</v>
      </c>
      <c r="R30" s="156">
        <f>'Base Capex Actual'!R30</f>
        <v>2100.9160304162856</v>
      </c>
      <c r="S30" s="154">
        <f>'Base Capex Forecast'!$D30*'Base Capex Actual'!$T30</f>
        <v>0</v>
      </c>
      <c r="T30" s="155">
        <f>'Base Capex Forecast'!$D30*'Base Capex Actual'!$U30</f>
        <v>0</v>
      </c>
      <c r="U30" s="156">
        <f>'Base Capex Forecast'!$D30*'Base Capex Actual'!$V30</f>
        <v>0</v>
      </c>
      <c r="V30" s="154">
        <f>'Base Capex Forecast'!$E30*'Base Capex Actual'!$T30</f>
        <v>0</v>
      </c>
      <c r="W30" s="155">
        <f>'Base Capex Forecast'!$E30*'Base Capex Actual'!$U30</f>
        <v>0</v>
      </c>
      <c r="X30" s="156">
        <f>'Base Capex Forecast'!$E30*'Base Capex Actual'!$V30</f>
        <v>0</v>
      </c>
      <c r="Y30" s="154">
        <f>'Base Capex Forecast'!$F30*'Base Capex Actual'!$T30</f>
        <v>0</v>
      </c>
      <c r="Z30" s="155">
        <f>'Base Capex Forecast'!$F30*'Base Capex Actual'!$U30</f>
        <v>0</v>
      </c>
      <c r="AA30" s="156">
        <f>'Base Capex Forecast'!$F30*'Base Capex Actual'!$V30</f>
        <v>0</v>
      </c>
      <c r="AB30" s="154">
        <f>'Base Capex Forecast'!$G30*'Base Capex Actual'!$T30</f>
        <v>0</v>
      </c>
      <c r="AC30" s="155">
        <f>'Base Capex Forecast'!$G30*'Base Capex Actual'!$U30</f>
        <v>0</v>
      </c>
      <c r="AD30" s="156">
        <f>'Base Capex Forecast'!$G30*'Base Capex Actual'!$V30</f>
        <v>0</v>
      </c>
      <c r="AE30" s="154">
        <f>'Base Capex Forecast'!$H30*'Base Capex Actual'!$T30</f>
        <v>0</v>
      </c>
      <c r="AF30" s="155">
        <f>'Base Capex Forecast'!$H30*'Base Capex Actual'!$U30</f>
        <v>0</v>
      </c>
      <c r="AG30" s="156">
        <f>'Base Capex Forecast'!$H30*'Base Capex Actual'!$V30</f>
        <v>0</v>
      </c>
      <c r="AH30" s="154">
        <f>'Base Capex Forecast'!$I30*'Base Capex Actual'!$T30</f>
        <v>0</v>
      </c>
      <c r="AI30" s="155">
        <f>'Base Capex Forecast'!$I30*'Base Capex Actual'!$U30</f>
        <v>0</v>
      </c>
      <c r="AJ30" s="156">
        <f>'Base Capex Forecast'!$I30*'Base Capex Actual'!$V30</f>
        <v>0</v>
      </c>
    </row>
    <row r="31" spans="1:36">
      <c r="A31" s="182">
        <f>'Base Capex Actual'!A31</f>
        <v>148</v>
      </c>
      <c r="B31" s="183" t="str">
        <f>'Base Capex Actual'!B31</f>
        <v>Pole Replacement</v>
      </c>
      <c r="C31" s="183" t="str">
        <f>'Base Capex Actual'!C31</f>
        <v>Environmental, Safety &amp; Legal</v>
      </c>
      <c r="D31" s="155">
        <f>'Base Capex Actual'!D31</f>
        <v>5878.9141170666589</v>
      </c>
      <c r="E31" s="155">
        <f>'Base Capex Actual'!E31</f>
        <v>1197.1300753619023</v>
      </c>
      <c r="F31" s="156">
        <f>'Base Capex Actual'!F31</f>
        <v>505.97276890249907</v>
      </c>
      <c r="G31" s="155">
        <f>'Base Capex Actual'!G31</f>
        <v>9298.4555888710438</v>
      </c>
      <c r="H31" s="155">
        <f>'Base Capex Actual'!H31</f>
        <v>2192.423044444779</v>
      </c>
      <c r="I31" s="156">
        <f>'Base Capex Actual'!I31</f>
        <v>1214.7358207450316</v>
      </c>
      <c r="J31" s="155">
        <f>'Base Capex Actual'!J31</f>
        <v>9460.238523466789</v>
      </c>
      <c r="K31" s="155">
        <f>'Base Capex Actual'!K31</f>
        <v>2689.1028915636398</v>
      </c>
      <c r="L31" s="156">
        <f>'Base Capex Actual'!L31</f>
        <v>1508.4196153472708</v>
      </c>
      <c r="M31" s="155">
        <f>'Base Capex Actual'!M31</f>
        <v>11447.392413349573</v>
      </c>
      <c r="N31" s="155">
        <f>'Base Capex Actual'!N31</f>
        <v>3332.2509450939292</v>
      </c>
      <c r="O31" s="156">
        <f>'Base Capex Actual'!O31</f>
        <v>1788.3072543418646</v>
      </c>
      <c r="P31" s="155">
        <f>'Base Capex Actual'!P31</f>
        <v>13988.673662299147</v>
      </c>
      <c r="Q31" s="155">
        <f>'Base Capex Actual'!Q31</f>
        <v>3560.0741007837469</v>
      </c>
      <c r="R31" s="156">
        <f>'Base Capex Actual'!R31</f>
        <v>1878.2838913217038</v>
      </c>
      <c r="S31" s="154">
        <f>'Base Capex Forecast'!$D31*'Base Capex Actual'!$T31</f>
        <v>13157.049468796304</v>
      </c>
      <c r="T31" s="155">
        <f>'Base Capex Forecast'!$D31*'Base Capex Actual'!$U31</f>
        <v>3505.1471972693307</v>
      </c>
      <c r="U31" s="156">
        <f>'Base Capex Forecast'!$D31*'Base Capex Actual'!$V31</f>
        <v>1902.2665019933029</v>
      </c>
      <c r="V31" s="154">
        <f>'Base Capex Forecast'!$E31*'Base Capex Actual'!$T31</f>
        <v>13968.378486228794</v>
      </c>
      <c r="W31" s="155">
        <f>'Base Capex Forecast'!$E31*'Base Capex Actual'!$U31</f>
        <v>3721.2919824859018</v>
      </c>
      <c r="X31" s="156">
        <f>'Base Capex Forecast'!$E31*'Base Capex Actual'!$V31</f>
        <v>2019.5697025032091</v>
      </c>
      <c r="Y31" s="154">
        <f>'Base Capex Forecast'!$F31*'Base Capex Actual'!$T31</f>
        <v>14784.22185468182</v>
      </c>
      <c r="Z31" s="155">
        <f>'Base Capex Forecast'!$F31*'Base Capex Actual'!$U31</f>
        <v>3938.6394282886968</v>
      </c>
      <c r="AA31" s="156">
        <f>'Base Capex Forecast'!$F31*'Base Capex Actual'!$V31</f>
        <v>2137.525594845351</v>
      </c>
      <c r="AB31" s="154">
        <f>'Base Capex Forecast'!$G31*'Base Capex Actual'!$T31</f>
        <v>15604.579574155383</v>
      </c>
      <c r="AC31" s="155">
        <f>'Base Capex Forecast'!$G31*'Base Capex Actual'!$U31</f>
        <v>4157.1895346777155</v>
      </c>
      <c r="AD31" s="156">
        <f>'Base Capex Forecast'!$G31*'Base Capex Actual'!$V31</f>
        <v>2256.1341790197284</v>
      </c>
      <c r="AE31" s="154">
        <f>'Base Capex Forecast'!$H31*'Base Capex Actual'!$T31</f>
        <v>16429.451644649478</v>
      </c>
      <c r="AF31" s="155">
        <f>'Base Capex Forecast'!$H31*'Base Capex Actual'!$U31</f>
        <v>4376.9423016529581</v>
      </c>
      <c r="AG31" s="156">
        <f>'Base Capex Forecast'!$H31*'Base Capex Actual'!$V31</f>
        <v>2375.3954550263416</v>
      </c>
      <c r="AH31" s="154">
        <f>'Base Capex Forecast'!$I31*'Base Capex Actual'!$T31</f>
        <v>17258.838066164109</v>
      </c>
      <c r="AI31" s="155">
        <f>'Base Capex Forecast'!$I31*'Base Capex Actual'!$U31</f>
        <v>4597.8977292144245</v>
      </c>
      <c r="AJ31" s="156">
        <f>'Base Capex Forecast'!$I31*'Base Capex Actual'!$V31</f>
        <v>2495.3094228651903</v>
      </c>
    </row>
    <row r="32" spans="1:36">
      <c r="A32" s="182">
        <f>'Base Capex Actual'!A32</f>
        <v>149</v>
      </c>
      <c r="B32" s="183" t="str">
        <f>'Base Capex Actual'!B32</f>
        <v>Pole Life Extension - Staking</v>
      </c>
      <c r="C32" s="183" t="str">
        <f>'Base Capex Actual'!C32</f>
        <v>Environmental, Safety &amp; Legal</v>
      </c>
      <c r="D32" s="155">
        <f>'Base Capex Actual'!D32</f>
        <v>87.153167450928464</v>
      </c>
      <c r="E32" s="155">
        <f>'Base Capex Actual'!E32</f>
        <v>-15.314212940180393</v>
      </c>
      <c r="F32" s="156">
        <f>'Base Capex Actual'!F32</f>
        <v>631.67226030701647</v>
      </c>
      <c r="G32" s="155">
        <f>'Base Capex Actual'!G32</f>
        <v>110.49899156253538</v>
      </c>
      <c r="H32" s="155">
        <f>'Base Capex Actual'!H32</f>
        <v>7.0632753439719274</v>
      </c>
      <c r="I32" s="156">
        <f>'Base Capex Actual'!I32</f>
        <v>676.64771210227309</v>
      </c>
      <c r="J32" s="155">
        <f>'Base Capex Actual'!J32</f>
        <v>128.56354029974358</v>
      </c>
      <c r="K32" s="155">
        <f>'Base Capex Actual'!K32</f>
        <v>1.3913794844522334</v>
      </c>
      <c r="L32" s="156">
        <f>'Base Capex Actual'!L32</f>
        <v>920.60403092260344</v>
      </c>
      <c r="M32" s="155">
        <f>'Base Capex Actual'!M32</f>
        <v>118.53486503010691</v>
      </c>
      <c r="N32" s="155">
        <f>'Base Capex Actual'!N32</f>
        <v>2.2242799576545327</v>
      </c>
      <c r="O32" s="156">
        <f>'Base Capex Actual'!O32</f>
        <v>964.63035727236388</v>
      </c>
      <c r="P32" s="155">
        <f>'Base Capex Actual'!P32</f>
        <v>116.94948425541897</v>
      </c>
      <c r="Q32" s="155">
        <f>'Base Capex Actual'!Q32</f>
        <v>0.18672937961827801</v>
      </c>
      <c r="R32" s="156">
        <f>'Base Capex Actual'!R32</f>
        <v>1063.6776874304239</v>
      </c>
      <c r="S32" s="154">
        <f>'Base Capex Forecast'!$D32*'Base Capex Actual'!$T32</f>
        <v>143.54838025325051</v>
      </c>
      <c r="T32" s="155">
        <f>'Base Capex Forecast'!$D32*'Base Capex Actual'!$U32</f>
        <v>3.2868164418001506</v>
      </c>
      <c r="U32" s="156">
        <f>'Base Capex Forecast'!$D32*'Base Capex Actual'!$V32</f>
        <v>1096.7161638083235</v>
      </c>
      <c r="V32" s="154">
        <f>'Base Capex Forecast'!$E32*'Base Capex Actual'!$T32</f>
        <v>156.95577791121448</v>
      </c>
      <c r="W32" s="155">
        <f>'Base Capex Forecast'!$E32*'Base Capex Actual'!$U32</f>
        <v>3.5938046153079521</v>
      </c>
      <c r="X32" s="156">
        <f>'Base Capex Forecast'!$E32*'Base Capex Actual'!$V32</f>
        <v>1199.1492926263129</v>
      </c>
      <c r="Y32" s="154">
        <f>'Base Capex Forecast'!$F32*'Base Capex Actual'!$T32</f>
        <v>170.43904043047198</v>
      </c>
      <c r="Z32" s="155">
        <f>'Base Capex Forecast'!$F32*'Base Capex Actual'!$U32</f>
        <v>3.9025298608260033</v>
      </c>
      <c r="AA32" s="156">
        <f>'Base Capex Forecast'!$F32*'Base Capex Actual'!$V32</f>
        <v>1302.1620324402531</v>
      </c>
      <c r="AB32" s="154">
        <f>'Base Capex Forecast'!$G32*'Base Capex Actual'!$T32</f>
        <v>183.99816781102291</v>
      </c>
      <c r="AC32" s="155">
        <f>'Base Capex Forecast'!$G32*'Base Capex Actual'!$U32</f>
        <v>4.2129921783543001</v>
      </c>
      <c r="AD32" s="156">
        <f>'Base Capex Forecast'!$G32*'Base Capex Actual'!$V32</f>
        <v>1405.7543832501431</v>
      </c>
      <c r="AE32" s="154">
        <f>'Base Capex Forecast'!$H32*'Base Capex Actual'!$T32</f>
        <v>197.6331600528674</v>
      </c>
      <c r="AF32" s="155">
        <f>'Base Capex Forecast'!$H32*'Base Capex Actual'!$U32</f>
        <v>4.5251915678928469</v>
      </c>
      <c r="AG32" s="156">
        <f>'Base Capex Forecast'!$H32*'Base Capex Actual'!$V32</f>
        <v>1509.926345055984</v>
      </c>
      <c r="AH32" s="154">
        <f>'Base Capex Forecast'!$I32*'Base Capex Actual'!$T32</f>
        <v>211.34401715600544</v>
      </c>
      <c r="AI32" s="155">
        <f>'Base Capex Forecast'!$I32*'Base Capex Actual'!$U32</f>
        <v>4.8391280294416426</v>
      </c>
      <c r="AJ32" s="156">
        <f>'Base Capex Forecast'!$I32*'Base Capex Actual'!$V32</f>
        <v>1614.6779178577756</v>
      </c>
    </row>
    <row r="33" spans="1:36">
      <c r="A33" s="182">
        <f>'Base Capex Actual'!A33</f>
        <v>150</v>
      </c>
      <c r="B33" s="183" t="str">
        <f>'Base Capex Actual'!B33</f>
        <v>OH/UG Line Replacement</v>
      </c>
      <c r="C33" s="183" t="str">
        <f>'Base Capex Actual'!C33</f>
        <v>Reliability &amp; Quality Maintained</v>
      </c>
      <c r="D33" s="155">
        <f>'Base Capex Actual'!D33</f>
        <v>732.42677561889332</v>
      </c>
      <c r="E33" s="155">
        <f>'Base Capex Actual'!E33</f>
        <v>345.08116212034463</v>
      </c>
      <c r="F33" s="156">
        <f>'Base Capex Actual'!F33</f>
        <v>355.10410667908127</v>
      </c>
      <c r="G33" s="155">
        <f>'Base Capex Actual'!G33</f>
        <v>552.78451489991801</v>
      </c>
      <c r="H33" s="155">
        <f>'Base Capex Actual'!H33</f>
        <v>107.2251918954523</v>
      </c>
      <c r="I33" s="156">
        <f>'Base Capex Actual'!I33</f>
        <v>367.41851354245966</v>
      </c>
      <c r="J33" s="155">
        <f>'Base Capex Actual'!J33</f>
        <v>641.85683535688383</v>
      </c>
      <c r="K33" s="155">
        <f>'Base Capex Actual'!K33</f>
        <v>275.85009772007191</v>
      </c>
      <c r="L33" s="156">
        <f>'Base Capex Actual'!L33</f>
        <v>196.25214998024146</v>
      </c>
      <c r="M33" s="155">
        <f>'Base Capex Actual'!M33</f>
        <v>186.0361693001652</v>
      </c>
      <c r="N33" s="155">
        <f>'Base Capex Actual'!N33</f>
        <v>45.576817439144428</v>
      </c>
      <c r="O33" s="156">
        <f>'Base Capex Actual'!O33</f>
        <v>187.00829367544404</v>
      </c>
      <c r="P33" s="155">
        <f>'Base Capex Actual'!P33</f>
        <v>69.250324825925233</v>
      </c>
      <c r="Q33" s="155">
        <f>'Base Capex Actual'!Q33</f>
        <v>18.16333121494349</v>
      </c>
      <c r="R33" s="156">
        <f>'Base Capex Actual'!R33</f>
        <v>186.85884854616972</v>
      </c>
      <c r="S33" s="154">
        <f>'Base Capex Forecast'!$D33*'Base Capex Actual'!$T33</f>
        <v>420.04379324463366</v>
      </c>
      <c r="T33" s="155">
        <f>'Base Capex Forecast'!$D33*'Base Capex Actual'!$U33</f>
        <v>129.99371070287378</v>
      </c>
      <c r="U33" s="156">
        <f>'Base Capex Forecast'!$D33*'Base Capex Actual'!$V33</f>
        <v>246.94714718407403</v>
      </c>
      <c r="V33" s="154">
        <f>'Base Capex Forecast'!$E33*'Base Capex Actual'!$T33</f>
        <v>698.8936342567124</v>
      </c>
      <c r="W33" s="155">
        <f>'Base Capex Forecast'!$E33*'Base Capex Actual'!$U33</f>
        <v>216.29120192887854</v>
      </c>
      <c r="X33" s="156">
        <f>'Base Capex Forecast'!$E33*'Base Capex Actual'!$V33</f>
        <v>410.88522658942952</v>
      </c>
      <c r="Y33" s="154">
        <f>'Base Capex Forecast'!$F33*'Base Capex Actual'!$T33</f>
        <v>1066.143392455504</v>
      </c>
      <c r="Z33" s="155">
        <f>'Base Capex Forecast'!$F33*'Base Capex Actual'!$U33</f>
        <v>329.94639596049268</v>
      </c>
      <c r="AA33" s="156">
        <f>'Base Capex Forecast'!$F33*'Base Capex Actual'!$V33</f>
        <v>626.79433309160299</v>
      </c>
      <c r="AB33" s="154">
        <f>'Base Capex Forecast'!$G33*'Base Capex Actual'!$T33</f>
        <v>1177.5422811649307</v>
      </c>
      <c r="AC33" s="155">
        <f>'Base Capex Forecast'!$G33*'Base Capex Actual'!$U33</f>
        <v>364.42174149447851</v>
      </c>
      <c r="AD33" s="156">
        <f>'Base Capex Forecast'!$G33*'Base Capex Actual'!$V33</f>
        <v>692.28664177153973</v>
      </c>
      <c r="AE33" s="154">
        <f>'Base Capex Forecast'!$H33*'Base Capex Actual'!$T33</f>
        <v>1177.5422811649307</v>
      </c>
      <c r="AF33" s="155">
        <f>'Base Capex Forecast'!$H33*'Base Capex Actual'!$U33</f>
        <v>364.42174149447851</v>
      </c>
      <c r="AG33" s="156">
        <f>'Base Capex Forecast'!$H33*'Base Capex Actual'!$V33</f>
        <v>692.28664177153973</v>
      </c>
      <c r="AH33" s="154">
        <f>'Base Capex Forecast'!$I33*'Base Capex Actual'!$T33</f>
        <v>1177.5422811649307</v>
      </c>
      <c r="AI33" s="155">
        <f>'Base Capex Forecast'!$I33*'Base Capex Actual'!$U33</f>
        <v>364.42174149447851</v>
      </c>
      <c r="AJ33" s="156">
        <f>'Base Capex Forecast'!$I33*'Base Capex Actual'!$V33</f>
        <v>692.28664177153973</v>
      </c>
    </row>
    <row r="34" spans="1:36">
      <c r="A34" s="182">
        <f>'Base Capex Actual'!A34</f>
        <v>150</v>
      </c>
      <c r="B34" s="183" t="str">
        <f>'Base Capex Actual'!B34</f>
        <v>OH/UG Line Replacement</v>
      </c>
      <c r="C34" s="183" t="str">
        <f>'Base Capex Actual'!C34</f>
        <v>Environmental, Safety &amp; Legal</v>
      </c>
      <c r="D34" s="155">
        <f>'Base Capex Actual'!D34</f>
        <v>0</v>
      </c>
      <c r="E34" s="155">
        <f>'Base Capex Actual'!E34</f>
        <v>0</v>
      </c>
      <c r="F34" s="156">
        <f>'Base Capex Actual'!F34</f>
        <v>0</v>
      </c>
      <c r="G34" s="155">
        <f>'Base Capex Actual'!G34</f>
        <v>770.89074178181602</v>
      </c>
      <c r="H34" s="155">
        <f>'Base Capex Actual'!H34</f>
        <v>149.53187994592835</v>
      </c>
      <c r="I34" s="156">
        <f>'Base Capex Actual'!I34</f>
        <v>512.38687556289381</v>
      </c>
      <c r="J34" s="155">
        <f>'Base Capex Actual'!J34</f>
        <v>895.10736749849286</v>
      </c>
      <c r="K34" s="155">
        <f>'Base Capex Actual'!K34</f>
        <v>384.68929704102351</v>
      </c>
      <c r="L34" s="156">
        <f>'Base Capex Actual'!L34</f>
        <v>273.68524514825725</v>
      </c>
      <c r="M34" s="155">
        <f>'Base Capex Actual'!M34</f>
        <v>259.43845510219649</v>
      </c>
      <c r="N34" s="155">
        <f>'Base Capex Actual'!N34</f>
        <v>63.559570966052867</v>
      </c>
      <c r="O34" s="156">
        <f>'Base Capex Actual'!O34</f>
        <v>260.79414011247314</v>
      </c>
      <c r="P34" s="155">
        <f>'Base Capex Actual'!P34</f>
        <v>0</v>
      </c>
      <c r="Q34" s="155">
        <f>'Base Capex Actual'!Q34</f>
        <v>0</v>
      </c>
      <c r="R34" s="156">
        <f>'Base Capex Actual'!R34</f>
        <v>0</v>
      </c>
      <c r="S34" s="154">
        <f>'Base Capex Forecast'!$D34*'Base Capex Actual'!$T34</f>
        <v>0</v>
      </c>
      <c r="T34" s="155">
        <f>'Base Capex Forecast'!$D34*'Base Capex Actual'!$U34</f>
        <v>0</v>
      </c>
      <c r="U34" s="156">
        <f>'Base Capex Forecast'!$D34*'Base Capex Actual'!$V34</f>
        <v>0</v>
      </c>
      <c r="V34" s="154">
        <f>'Base Capex Forecast'!$E34*'Base Capex Actual'!$T34</f>
        <v>0</v>
      </c>
      <c r="W34" s="155">
        <f>'Base Capex Forecast'!$E34*'Base Capex Actual'!$U34</f>
        <v>0</v>
      </c>
      <c r="X34" s="156">
        <f>'Base Capex Forecast'!$E34*'Base Capex Actual'!$V34</f>
        <v>0</v>
      </c>
      <c r="Y34" s="154">
        <f>'Base Capex Forecast'!$F34*'Base Capex Actual'!$T34</f>
        <v>0</v>
      </c>
      <c r="Z34" s="155">
        <f>'Base Capex Forecast'!$F34*'Base Capex Actual'!$U34</f>
        <v>0</v>
      </c>
      <c r="AA34" s="156">
        <f>'Base Capex Forecast'!$F34*'Base Capex Actual'!$V34</f>
        <v>0</v>
      </c>
      <c r="AB34" s="154">
        <f>'Base Capex Forecast'!$G34*'Base Capex Actual'!$T34</f>
        <v>0</v>
      </c>
      <c r="AC34" s="155">
        <f>'Base Capex Forecast'!$G34*'Base Capex Actual'!$U34</f>
        <v>0</v>
      </c>
      <c r="AD34" s="156">
        <f>'Base Capex Forecast'!$G34*'Base Capex Actual'!$V34</f>
        <v>0</v>
      </c>
      <c r="AE34" s="154">
        <f>'Base Capex Forecast'!$H34*'Base Capex Actual'!$T34</f>
        <v>0</v>
      </c>
      <c r="AF34" s="155">
        <f>'Base Capex Forecast'!$H34*'Base Capex Actual'!$U34</f>
        <v>0</v>
      </c>
      <c r="AG34" s="156">
        <f>'Base Capex Forecast'!$H34*'Base Capex Actual'!$V34</f>
        <v>0</v>
      </c>
      <c r="AH34" s="154">
        <f>'Base Capex Forecast'!$I34*'Base Capex Actual'!$T34</f>
        <v>0</v>
      </c>
      <c r="AI34" s="155">
        <f>'Base Capex Forecast'!$I34*'Base Capex Actual'!$U34</f>
        <v>0</v>
      </c>
      <c r="AJ34" s="156">
        <f>'Base Capex Forecast'!$I34*'Base Capex Actual'!$V34</f>
        <v>0</v>
      </c>
    </row>
    <row r="35" spans="1:36">
      <c r="A35" s="182">
        <f>'Base Capex Actual'!A35</f>
        <v>152</v>
      </c>
      <c r="B35" s="183" t="str">
        <f>'Base Capex Actual'!B35</f>
        <v>Neutral Screen Services</v>
      </c>
      <c r="C35" s="183" t="str">
        <f>'Base Capex Actual'!C35</f>
        <v>Reliability &amp; Quality Maintained</v>
      </c>
      <c r="D35" s="155">
        <f>'Base Capex Actual'!D35</f>
        <v>124.06514690298781</v>
      </c>
      <c r="E35" s="155">
        <f>'Base Capex Actual'!E35</f>
        <v>73.654877315167326</v>
      </c>
      <c r="F35" s="156">
        <f>'Base Capex Actual'!F35</f>
        <v>1025.2003120180641</v>
      </c>
      <c r="G35" s="155">
        <f>'Base Capex Actual'!G35</f>
        <v>152.9213040608733</v>
      </c>
      <c r="H35" s="155">
        <f>'Base Capex Actual'!H35</f>
        <v>102.24989073959409</v>
      </c>
      <c r="I35" s="156">
        <f>'Base Capex Actual'!I35</f>
        <v>582.7474802692949</v>
      </c>
      <c r="J35" s="155">
        <f>'Base Capex Actual'!J35</f>
        <v>708.88493682125454</v>
      </c>
      <c r="K35" s="155">
        <f>'Base Capex Actual'!K35</f>
        <v>260.93128738109488</v>
      </c>
      <c r="L35" s="156">
        <f>'Base Capex Actual'!L35</f>
        <v>593.27500467828679</v>
      </c>
      <c r="M35" s="155">
        <f>'Base Capex Actual'!M35</f>
        <v>1884.4095272517332</v>
      </c>
      <c r="N35" s="155">
        <f>'Base Capex Actual'!N35</f>
        <v>607.95766433065103</v>
      </c>
      <c r="O35" s="156">
        <f>'Base Capex Actual'!O35</f>
        <v>1582.0022392097937</v>
      </c>
      <c r="P35" s="155">
        <f>'Base Capex Actual'!P35</f>
        <v>1919.1853060571959</v>
      </c>
      <c r="Q35" s="155">
        <f>'Base Capex Actual'!Q35</f>
        <v>474.94036864478983</v>
      </c>
      <c r="R35" s="156">
        <f>'Base Capex Actual'!R35</f>
        <v>949.70290265363701</v>
      </c>
      <c r="S35" s="154">
        <f>'Base Capex Forecast'!$D35*'Base Capex Actual'!$T35</f>
        <v>1328.7513150251132</v>
      </c>
      <c r="T35" s="155">
        <f>'Base Capex Forecast'!$D35*'Base Capex Actual'!$U35</f>
        <v>411.85733505401356</v>
      </c>
      <c r="U35" s="156">
        <f>'Base Capex Forecast'!$D35*'Base Capex Actual'!$V35</f>
        <v>1055.9966617091579</v>
      </c>
      <c r="V35" s="154">
        <f>'Base Capex Forecast'!$E35*'Base Capex Actual'!$T35</f>
        <v>1750.388512854737</v>
      </c>
      <c r="W35" s="155">
        <f>'Base Capex Forecast'!$E35*'Base Capex Actual'!$U35</f>
        <v>542.54723217330161</v>
      </c>
      <c r="X35" s="156">
        <f>'Base Capex Forecast'!$E35*'Base Capex Actual'!$V35</f>
        <v>1391.0837982754697</v>
      </c>
      <c r="Y35" s="154">
        <f>'Base Capex Forecast'!$F35*'Base Capex Actual'!$T35</f>
        <v>1864.3958904798035</v>
      </c>
      <c r="Z35" s="155">
        <f>'Base Capex Forecast'!$F35*'Base Capex Actual'!$U35</f>
        <v>577.88475108613818</v>
      </c>
      <c r="AA35" s="156">
        <f>'Base Capex Forecast'!$F35*'Base Capex Actual'!$V35</f>
        <v>1481.6887209731456</v>
      </c>
      <c r="AB35" s="154">
        <f>'Base Capex Forecast'!$G35*'Base Capex Actual'!$T35</f>
        <v>2123.551934629626</v>
      </c>
      <c r="AC35" s="155">
        <f>'Base Capex Forecast'!$G35*'Base Capex Actual'!$U35</f>
        <v>658.2122860430228</v>
      </c>
      <c r="AD35" s="156">
        <f>'Base Capex Forecast'!$G35*'Base Capex Actual'!$V35</f>
        <v>1687.6474390488386</v>
      </c>
      <c r="AE35" s="154">
        <f>'Base Capex Forecast'!$H35*'Base Capex Actual'!$T35</f>
        <v>2438.7424258027481</v>
      </c>
      <c r="AF35" s="155">
        <f>'Base Capex Forecast'!$H35*'Base Capex Actual'!$U35</f>
        <v>755.90815603843589</v>
      </c>
      <c r="AG35" s="156">
        <f>'Base Capex Forecast'!$H35*'Base Capex Actual'!$V35</f>
        <v>1938.1383343109035</v>
      </c>
      <c r="AH35" s="154">
        <f>'Base Capex Forecast'!$I35*'Base Capex Actual'!$T35</f>
        <v>2482.191437641899</v>
      </c>
      <c r="AI35" s="155">
        <f>'Base Capex Forecast'!$I35*'Base Capex Actual'!$U35</f>
        <v>769.37553253278372</v>
      </c>
      <c r="AJ35" s="156">
        <f>'Base Capex Forecast'!$I35*'Base Capex Actual'!$V35</f>
        <v>1972.6685063136592</v>
      </c>
    </row>
    <row r="36" spans="1:36">
      <c r="A36" s="182">
        <f>'Base Capex Actual'!A36</f>
        <v>153</v>
      </c>
      <c r="B36" s="183" t="str">
        <f>'Base Capex Actual'!B36</f>
        <v>Servicing Replacement</v>
      </c>
      <c r="C36" s="183" t="str">
        <f>'Base Capex Actual'!C36</f>
        <v>Reliability &amp; Quality Maintained</v>
      </c>
      <c r="D36" s="155">
        <f>'Base Capex Actual'!D36</f>
        <v>1254.0686971353198</v>
      </c>
      <c r="E36" s="155">
        <f>'Base Capex Actual'!E36</f>
        <v>9.2695689834912685</v>
      </c>
      <c r="F36" s="156">
        <f>'Base Capex Actual'!F36</f>
        <v>15.739287044741339</v>
      </c>
      <c r="G36" s="155">
        <f>'Base Capex Actual'!G36</f>
        <v>1946.7643851668329</v>
      </c>
      <c r="H36" s="155">
        <f>'Base Capex Actual'!H36</f>
        <v>5.4667268070224759</v>
      </c>
      <c r="I36" s="156">
        <f>'Base Capex Actual'!I36</f>
        <v>26.820416683991922</v>
      </c>
      <c r="J36" s="155">
        <f>'Base Capex Actual'!J36</f>
        <v>1522.787859048042</v>
      </c>
      <c r="K36" s="155">
        <f>'Base Capex Actual'!K36</f>
        <v>11.144059491680874</v>
      </c>
      <c r="L36" s="156">
        <f>'Base Capex Actual'!L36</f>
        <v>10.531889877221788</v>
      </c>
      <c r="M36" s="155">
        <f>'Base Capex Actual'!M36</f>
        <v>1096.5391901617875</v>
      </c>
      <c r="N36" s="155">
        <f>'Base Capex Actual'!N36</f>
        <v>0</v>
      </c>
      <c r="O36" s="156">
        <f>'Base Capex Actual'!O36</f>
        <v>0</v>
      </c>
      <c r="P36" s="155">
        <f>'Base Capex Actual'!P36</f>
        <v>583.33553033379667</v>
      </c>
      <c r="Q36" s="155">
        <f>'Base Capex Actual'!Q36</f>
        <v>0.13889471398809275</v>
      </c>
      <c r="R36" s="156">
        <f>'Base Capex Actual'!R36</f>
        <v>-24.079111428373167</v>
      </c>
      <c r="S36" s="154">
        <f>'Base Capex Forecast'!$D36*'Base Capex Actual'!$T36</f>
        <v>1287.3567411776148</v>
      </c>
      <c r="T36" s="155">
        <f>'Base Capex Forecast'!$D36*'Base Capex Actual'!$U36</f>
        <v>4.1874202531728608</v>
      </c>
      <c r="U36" s="156">
        <f>'Base Capex Forecast'!$D36*'Base Capex Actual'!$V36</f>
        <v>3.3182987832101354</v>
      </c>
      <c r="V36" s="154">
        <f>'Base Capex Forecast'!$E36*'Base Capex Actual'!$T36</f>
        <v>1287.3567411776148</v>
      </c>
      <c r="W36" s="155">
        <f>'Base Capex Forecast'!$E36*'Base Capex Actual'!$U36</f>
        <v>4.1874202531728608</v>
      </c>
      <c r="X36" s="156">
        <f>'Base Capex Forecast'!$E36*'Base Capex Actual'!$V36</f>
        <v>3.3182987832101354</v>
      </c>
      <c r="Y36" s="154">
        <f>'Base Capex Forecast'!$F36*'Base Capex Actual'!$T36</f>
        <v>1287.3567411776148</v>
      </c>
      <c r="Z36" s="155">
        <f>'Base Capex Forecast'!$F36*'Base Capex Actual'!$U36</f>
        <v>4.1874202531728608</v>
      </c>
      <c r="AA36" s="156">
        <f>'Base Capex Forecast'!$F36*'Base Capex Actual'!$V36</f>
        <v>3.3182987832101354</v>
      </c>
      <c r="AB36" s="154">
        <f>'Base Capex Forecast'!$G36*'Base Capex Actual'!$T36</f>
        <v>1287.3567411776148</v>
      </c>
      <c r="AC36" s="155">
        <f>'Base Capex Forecast'!$G36*'Base Capex Actual'!$U36</f>
        <v>4.1874202531728608</v>
      </c>
      <c r="AD36" s="156">
        <f>'Base Capex Forecast'!$G36*'Base Capex Actual'!$V36</f>
        <v>3.3182987832101354</v>
      </c>
      <c r="AE36" s="154">
        <f>'Base Capex Forecast'!$H36*'Base Capex Actual'!$T36</f>
        <v>1287.3567411776148</v>
      </c>
      <c r="AF36" s="155">
        <f>'Base Capex Forecast'!$H36*'Base Capex Actual'!$U36</f>
        <v>4.1874202531728608</v>
      </c>
      <c r="AG36" s="156">
        <f>'Base Capex Forecast'!$H36*'Base Capex Actual'!$V36</f>
        <v>3.3182987832101354</v>
      </c>
      <c r="AH36" s="154">
        <f>'Base Capex Forecast'!$I36*'Base Capex Actual'!$T36</f>
        <v>1287.3567411776148</v>
      </c>
      <c r="AI36" s="155">
        <f>'Base Capex Forecast'!$I36*'Base Capex Actual'!$U36</f>
        <v>4.1874202531728608</v>
      </c>
      <c r="AJ36" s="156">
        <f>'Base Capex Forecast'!$I36*'Base Capex Actual'!$V36</f>
        <v>3.3182987832101354</v>
      </c>
    </row>
    <row r="37" spans="1:36">
      <c r="A37" s="182">
        <f>'Base Capex Actual'!A37</f>
        <v>154</v>
      </c>
      <c r="B37" s="183" t="str">
        <f>'Base Capex Actual'!B37</f>
        <v>Bird Cover Replacement</v>
      </c>
      <c r="C37" s="183" t="str">
        <f>'Base Capex Actual'!C37</f>
        <v>Reliability &amp; Quality Maintained</v>
      </c>
      <c r="D37" s="155">
        <f>'Base Capex Actual'!D37</f>
        <v>54.617022334462156</v>
      </c>
      <c r="E37" s="155">
        <f>'Base Capex Actual'!E37</f>
        <v>3.3228440968501132</v>
      </c>
      <c r="F37" s="156">
        <f>'Base Capex Actual'!F37</f>
        <v>79.108960804238478</v>
      </c>
      <c r="G37" s="155">
        <f>'Base Capex Actual'!G37</f>
        <v>122.68445872480146</v>
      </c>
      <c r="H37" s="155">
        <f>'Base Capex Actual'!H37</f>
        <v>38.750063066811457</v>
      </c>
      <c r="I37" s="156">
        <f>'Base Capex Actual'!I37</f>
        <v>141.50352063184954</v>
      </c>
      <c r="J37" s="155">
        <f>'Base Capex Actual'!J37</f>
        <v>507.54002548582912</v>
      </c>
      <c r="K37" s="155">
        <f>'Base Capex Actual'!K37</f>
        <v>715.93874184211427</v>
      </c>
      <c r="L37" s="156">
        <f>'Base Capex Actual'!L37</f>
        <v>202.97546057690369</v>
      </c>
      <c r="M37" s="155">
        <f>'Base Capex Actual'!M37</f>
        <v>925.63903144802975</v>
      </c>
      <c r="N37" s="155">
        <f>'Base Capex Actual'!N37</f>
        <v>970.22908251529225</v>
      </c>
      <c r="O37" s="156">
        <f>'Base Capex Actual'!O37</f>
        <v>119.15295987411494</v>
      </c>
      <c r="P37" s="155">
        <f>'Base Capex Actual'!P37</f>
        <v>422.0265811621191</v>
      </c>
      <c r="Q37" s="155">
        <f>'Base Capex Actual'!Q37</f>
        <v>486.34329630045278</v>
      </c>
      <c r="R37" s="156">
        <f>'Base Capex Actual'!R37</f>
        <v>84.66063181962032</v>
      </c>
      <c r="S37" s="154">
        <f>'Base Capex Forecast'!$D37*'Base Capex Actual'!$T37</f>
        <v>410.49610633766434</v>
      </c>
      <c r="T37" s="155">
        <f>'Base Capex Forecast'!$D37*'Base Capex Actual'!$U37</f>
        <v>458.93050755127058</v>
      </c>
      <c r="U37" s="156">
        <f>'Base Capex Forecast'!$D37*'Base Capex Actual'!$V37</f>
        <v>113.79396998453433</v>
      </c>
      <c r="V37" s="154">
        <f>'Base Capex Forecast'!$E37*'Base Capex Actual'!$T37</f>
        <v>410.49610633766434</v>
      </c>
      <c r="W37" s="155">
        <f>'Base Capex Forecast'!$E37*'Base Capex Actual'!$U37</f>
        <v>458.93050755127058</v>
      </c>
      <c r="X37" s="156">
        <f>'Base Capex Forecast'!$E37*'Base Capex Actual'!$V37</f>
        <v>113.79396998453433</v>
      </c>
      <c r="Y37" s="154">
        <f>'Base Capex Forecast'!$F37*'Base Capex Actual'!$T37</f>
        <v>410.49610633766434</v>
      </c>
      <c r="Z37" s="155">
        <f>'Base Capex Forecast'!$F37*'Base Capex Actual'!$U37</f>
        <v>458.93050755127058</v>
      </c>
      <c r="AA37" s="156">
        <f>'Base Capex Forecast'!$F37*'Base Capex Actual'!$V37</f>
        <v>113.79396998453433</v>
      </c>
      <c r="AB37" s="154">
        <f>'Base Capex Forecast'!$G37*'Base Capex Actual'!$T37</f>
        <v>410.49610633766434</v>
      </c>
      <c r="AC37" s="155">
        <f>'Base Capex Forecast'!$G37*'Base Capex Actual'!$U37</f>
        <v>458.93050755127058</v>
      </c>
      <c r="AD37" s="156">
        <f>'Base Capex Forecast'!$G37*'Base Capex Actual'!$V37</f>
        <v>113.79396998453433</v>
      </c>
      <c r="AE37" s="154">
        <f>'Base Capex Forecast'!$H37*'Base Capex Actual'!$T37</f>
        <v>410.49610633766434</v>
      </c>
      <c r="AF37" s="155">
        <f>'Base Capex Forecast'!$H37*'Base Capex Actual'!$U37</f>
        <v>458.93050755127058</v>
      </c>
      <c r="AG37" s="156">
        <f>'Base Capex Forecast'!$H37*'Base Capex Actual'!$V37</f>
        <v>113.79396998453433</v>
      </c>
      <c r="AH37" s="154">
        <f>'Base Capex Forecast'!$I37*'Base Capex Actual'!$T37</f>
        <v>410.49610633766434</v>
      </c>
      <c r="AI37" s="155">
        <f>'Base Capex Forecast'!$I37*'Base Capex Actual'!$U37</f>
        <v>458.93050755127058</v>
      </c>
      <c r="AJ37" s="156">
        <f>'Base Capex Forecast'!$I37*'Base Capex Actual'!$V37</f>
        <v>113.79396998453433</v>
      </c>
    </row>
    <row r="38" spans="1:36">
      <c r="A38" s="182">
        <f>'Base Capex Actual'!A38</f>
        <v>155</v>
      </c>
      <c r="B38" s="183" t="str">
        <f>'Base Capex Actual'!B38</f>
        <v>Cross-arm Replacement</v>
      </c>
      <c r="C38" s="183" t="str">
        <f>'Base Capex Actual'!C38</f>
        <v>Environmental, Safety &amp; Legal</v>
      </c>
      <c r="D38" s="155">
        <f>'Base Capex Actual'!D38</f>
        <v>6376.1190874344866</v>
      </c>
      <c r="E38" s="155">
        <f>'Base Capex Actual'!E38</f>
        <v>1678.6761757655718</v>
      </c>
      <c r="F38" s="156">
        <f>'Base Capex Actual'!F38</f>
        <v>1590.3537739333722</v>
      </c>
      <c r="G38" s="155">
        <f>'Base Capex Actual'!G38</f>
        <v>10005.146585533563</v>
      </c>
      <c r="H38" s="155">
        <f>'Base Capex Actual'!H38</f>
        <v>2708.861124724358</v>
      </c>
      <c r="I38" s="156">
        <f>'Base Capex Actual'!I38</f>
        <v>2154.8769439719058</v>
      </c>
      <c r="J38" s="155">
        <f>'Base Capex Actual'!J38</f>
        <v>9888.7774615785602</v>
      </c>
      <c r="K38" s="155">
        <f>'Base Capex Actual'!K38</f>
        <v>2392.8926984291984</v>
      </c>
      <c r="L38" s="156">
        <f>'Base Capex Actual'!L38</f>
        <v>1930.7151020038959</v>
      </c>
      <c r="M38" s="155">
        <f>'Base Capex Actual'!M38</f>
        <v>8495.943467849158</v>
      </c>
      <c r="N38" s="155">
        <f>'Base Capex Actual'!N38</f>
        <v>1875.8669332456909</v>
      </c>
      <c r="O38" s="156">
        <f>'Base Capex Actual'!O38</f>
        <v>2108.8250412944444</v>
      </c>
      <c r="P38" s="155">
        <f>'Base Capex Actual'!P38</f>
        <v>8910.9045018603956</v>
      </c>
      <c r="Q38" s="155">
        <f>'Base Capex Actual'!Q38</f>
        <v>1547.8570413139828</v>
      </c>
      <c r="R38" s="156">
        <f>'Base Capex Actual'!R38</f>
        <v>2071.9787045768917</v>
      </c>
      <c r="S38" s="154">
        <f>'Base Capex Forecast'!$D38*'Base Capex Actual'!$T38</f>
        <v>10933.763101502987</v>
      </c>
      <c r="T38" s="155">
        <f>'Base Capex Forecast'!$D38*'Base Capex Actual'!$U38</f>
        <v>2499.0248063842237</v>
      </c>
      <c r="U38" s="156">
        <f>'Base Capex Forecast'!$D38*'Base Capex Actual'!$V38</f>
        <v>2423.0815718923332</v>
      </c>
      <c r="V38" s="154">
        <f>'Base Capex Forecast'!$E38*'Base Capex Actual'!$T38</f>
        <v>12929.357320816442</v>
      </c>
      <c r="W38" s="155">
        <f>'Base Capex Forecast'!$E38*'Base Capex Actual'!$U38</f>
        <v>2955.1385351383933</v>
      </c>
      <c r="X38" s="156">
        <f>'Base Capex Forecast'!$E38*'Base Capex Actual'!$V38</f>
        <v>2865.3343930759747</v>
      </c>
      <c r="Y38" s="154">
        <f>'Base Capex Forecast'!$F38*'Base Capex Actual'!$T38</f>
        <v>12611.144634160588</v>
      </c>
      <c r="Z38" s="155">
        <f>'Base Capex Forecast'!$F38*'Base Capex Actual'!$U38</f>
        <v>2882.4077296255286</v>
      </c>
      <c r="AA38" s="156">
        <f>'Base Capex Forecast'!$F38*'Base Capex Actual'!$V38</f>
        <v>2794.8138147700333</v>
      </c>
      <c r="AB38" s="154">
        <f>'Base Capex Forecast'!$G38*'Base Capex Actual'!$T38</f>
        <v>13347.503661312625</v>
      </c>
      <c r="AC38" s="155">
        <f>'Base Capex Forecast'!$G38*'Base Capex Actual'!$U38</f>
        <v>3050.7102123274758</v>
      </c>
      <c r="AD38" s="156">
        <f>'Base Capex Forecast'!$G38*'Base Capex Actual'!$V38</f>
        <v>2958.0017284301894</v>
      </c>
      <c r="AE38" s="154">
        <f>'Base Capex Forecast'!$H38*'Base Capex Actual'!$T38</f>
        <v>14402.666833905652</v>
      </c>
      <c r="AF38" s="155">
        <f>'Base Capex Forecast'!$H38*'Base Capex Actual'!$U38</f>
        <v>3291.8786845738318</v>
      </c>
      <c r="AG38" s="156">
        <f>'Base Capex Forecast'!$H38*'Base Capex Actual'!$V38</f>
        <v>3191.8412963002997</v>
      </c>
      <c r="AH38" s="154">
        <f>'Base Capex Forecast'!$I38*'Base Capex Actual'!$T38</f>
        <v>13893.530276331665</v>
      </c>
      <c r="AI38" s="155">
        <f>'Base Capex Forecast'!$I38*'Base Capex Actual'!$U38</f>
        <v>3175.5102508147756</v>
      </c>
      <c r="AJ38" s="156">
        <f>'Base Capex Forecast'!$I38*'Base Capex Actual'!$V38</f>
        <v>3079.0092000877303</v>
      </c>
    </row>
    <row r="39" spans="1:36">
      <c r="A39" s="182">
        <f>'Base Capex Actual'!A39</f>
        <v>156</v>
      </c>
      <c r="B39" s="183" t="str">
        <f>'Base Capex Actual'!B39</f>
        <v>ZSS - Major Plant Replacement</v>
      </c>
      <c r="C39" s="183" t="str">
        <f>'Base Capex Actual'!C39</f>
        <v>Reliability &amp; Quality Maintained</v>
      </c>
      <c r="D39" s="155">
        <f>'Base Capex Actual'!D39</f>
        <v>1796.3915024817695</v>
      </c>
      <c r="E39" s="155">
        <f>'Base Capex Actual'!E39</f>
        <v>991.34792835340204</v>
      </c>
      <c r="F39" s="156">
        <f>'Base Capex Actual'!F39</f>
        <v>254.5386341956299</v>
      </c>
      <c r="G39" s="155">
        <f>'Base Capex Actual'!G39</f>
        <v>1368.0233754834562</v>
      </c>
      <c r="H39" s="155">
        <f>'Base Capex Actual'!H39</f>
        <v>441.35497983334301</v>
      </c>
      <c r="I39" s="156">
        <f>'Base Capex Actual'!I39</f>
        <v>314.84887732651481</v>
      </c>
      <c r="J39" s="155">
        <f>'Base Capex Actual'!J39</f>
        <v>1390.8483010362468</v>
      </c>
      <c r="K39" s="155">
        <f>'Base Capex Actual'!K39</f>
        <v>860.25348958884058</v>
      </c>
      <c r="L39" s="156">
        <f>'Base Capex Actual'!L39</f>
        <v>234.32860590387216</v>
      </c>
      <c r="M39" s="155">
        <f>'Base Capex Actual'!M39</f>
        <v>1497.9502785701461</v>
      </c>
      <c r="N39" s="155">
        <f>'Base Capex Actual'!N39</f>
        <v>270.14978896825329</v>
      </c>
      <c r="O39" s="156">
        <f>'Base Capex Actual'!O39</f>
        <v>49.07786898300008</v>
      </c>
      <c r="P39" s="155">
        <f>'Base Capex Actual'!P39</f>
        <v>824.51384597930758</v>
      </c>
      <c r="Q39" s="155">
        <f>'Base Capex Actual'!Q39</f>
        <v>260.32422719214367</v>
      </c>
      <c r="R39" s="156">
        <f>'Base Capex Actual'!R39</f>
        <v>17.274156144711256</v>
      </c>
      <c r="S39" s="154">
        <f>'Base Capex Forecast'!$D39*'Base Capex Actual'!$T39</f>
        <v>2391.2875206778963</v>
      </c>
      <c r="T39" s="155">
        <f>'Base Capex Forecast'!$D39*'Base Capex Actual'!$U39</f>
        <v>862.18194509096566</v>
      </c>
      <c r="U39" s="156">
        <f>'Base Capex Forecast'!$D39*'Base Capex Actual'!$V39</f>
        <v>289.66950612396425</v>
      </c>
      <c r="V39" s="154">
        <f>'Base Capex Forecast'!$E39*'Base Capex Actual'!$T39</f>
        <v>2476.7057358460706</v>
      </c>
      <c r="W39" s="155">
        <f>'Base Capex Forecast'!$E39*'Base Capex Actual'!$U39</f>
        <v>892.97959792989218</v>
      </c>
      <c r="X39" s="156">
        <f>'Base Capex Forecast'!$E39*'Base Capex Actual'!$V39</f>
        <v>300.01667349208623</v>
      </c>
      <c r="Y39" s="154">
        <f>'Base Capex Forecast'!$F39*'Base Capex Actual'!$T39</f>
        <v>2027.6227217274441</v>
      </c>
      <c r="Z39" s="155">
        <f>'Base Capex Forecast'!$F39*'Base Capex Actual'!$U39</f>
        <v>731.0621106883965</v>
      </c>
      <c r="AA39" s="156">
        <f>'Base Capex Forecast'!$F39*'Base Capex Actual'!$V39</f>
        <v>245.61683500192993</v>
      </c>
      <c r="AB39" s="154">
        <f>'Base Capex Forecast'!$G39*'Base Capex Actual'!$T39</f>
        <v>2470.977134334421</v>
      </c>
      <c r="AC39" s="155">
        <f>'Base Capex Forecast'!$G39*'Base Capex Actual'!$U39</f>
        <v>890.91414291820672</v>
      </c>
      <c r="AD39" s="156">
        <f>'Base Capex Forecast'!$G39*'Base Capex Actual'!$V39</f>
        <v>299.3227372103504</v>
      </c>
      <c r="AE39" s="154">
        <f>'Base Capex Forecast'!$H39*'Base Capex Actual'!$T39</f>
        <v>2400.2800598100944</v>
      </c>
      <c r="AF39" s="155">
        <f>'Base Capex Forecast'!$H39*'Base Capex Actual'!$U39</f>
        <v>865.42421721979247</v>
      </c>
      <c r="AG39" s="156">
        <f>'Base Capex Forecast'!$H39*'Base Capex Actual'!$V39</f>
        <v>290.75882070730046</v>
      </c>
      <c r="AH39" s="154">
        <f>'Base Capex Forecast'!$I39*'Base Capex Actual'!$T39</f>
        <v>2338.2624131680946</v>
      </c>
      <c r="AI39" s="155">
        <f>'Base Capex Forecast'!$I39*'Base Capex Actual'!$U39</f>
        <v>843.06367096619692</v>
      </c>
      <c r="AJ39" s="156">
        <f>'Base Capex Forecast'!$I39*'Base Capex Actual'!$V39</f>
        <v>283.24628993949636</v>
      </c>
    </row>
    <row r="40" spans="1:36">
      <c r="A40" s="182">
        <f>'Base Capex Actual'!A40</f>
        <v>157</v>
      </c>
      <c r="B40" s="183" t="str">
        <f>'Base Capex Actual'!B40</f>
        <v>Zone SubStation Plant Replacement</v>
      </c>
      <c r="C40" s="183" t="str">
        <f>'Base Capex Actual'!C40</f>
        <v>Reliability &amp; Quality Maintained</v>
      </c>
      <c r="D40" s="155">
        <f>'Base Capex Actual'!D40</f>
        <v>2012.2685385171408</v>
      </c>
      <c r="E40" s="155">
        <f>'Base Capex Actual'!E40</f>
        <v>4206.0598003570158</v>
      </c>
      <c r="F40" s="156">
        <f>'Base Capex Actual'!F40</f>
        <v>708.1188663488864</v>
      </c>
      <c r="G40" s="155">
        <f>'Base Capex Actual'!G40</f>
        <v>3389.9473831860546</v>
      </c>
      <c r="H40" s="155">
        <f>'Base Capex Actual'!H40</f>
        <v>2700.7198479067579</v>
      </c>
      <c r="I40" s="156">
        <f>'Base Capex Actual'!I40</f>
        <v>843.80229006585535</v>
      </c>
      <c r="J40" s="155">
        <f>'Base Capex Actual'!J40</f>
        <v>1947.0525562083542</v>
      </c>
      <c r="K40" s="155">
        <f>'Base Capex Actual'!K40</f>
        <v>3585.9040535831928</v>
      </c>
      <c r="L40" s="156">
        <f>'Base Capex Actual'!L40</f>
        <v>2098.1020178890526</v>
      </c>
      <c r="M40" s="155">
        <f>'Base Capex Actual'!M40</f>
        <v>4882.8458336599542</v>
      </c>
      <c r="N40" s="155">
        <f>'Base Capex Actual'!N40</f>
        <v>4412.5049997217338</v>
      </c>
      <c r="O40" s="156">
        <f>'Base Capex Actual'!O40</f>
        <v>3838.5343995467083</v>
      </c>
      <c r="P40" s="155">
        <f>'Base Capex Actual'!P40</f>
        <v>3725.0576938494596</v>
      </c>
      <c r="Q40" s="155">
        <f>'Base Capex Actual'!Q40</f>
        <v>3764.9317227841043</v>
      </c>
      <c r="R40" s="156">
        <f>'Base Capex Actual'!R40</f>
        <v>3186.8763683820757</v>
      </c>
      <c r="S40" s="154">
        <f>'Base Capex Forecast'!$D40*'Base Capex Actual'!$T40</f>
        <v>2836.0665175432391</v>
      </c>
      <c r="T40" s="155">
        <f>'Base Capex Forecast'!$D40*'Base Capex Actual'!$U40</f>
        <v>2941.6509150305292</v>
      </c>
      <c r="U40" s="156">
        <f>'Base Capex Forecast'!$D40*'Base Capex Actual'!$V40</f>
        <v>2027.1182675166995</v>
      </c>
      <c r="V40" s="154">
        <f>'Base Capex Forecast'!$E40*'Base Capex Actual'!$T40</f>
        <v>6455.5205758354596</v>
      </c>
      <c r="W40" s="155">
        <f>'Base Capex Forecast'!$E40*'Base Capex Actual'!$U40</f>
        <v>6695.8542373522678</v>
      </c>
      <c r="X40" s="156">
        <f>'Base Capex Forecast'!$E40*'Base Capex Actual'!$V40</f>
        <v>4614.1737525048966</v>
      </c>
      <c r="Y40" s="154">
        <f>'Base Capex Forecast'!$F40*'Base Capex Actual'!$T40</f>
        <v>4039.9546179000367</v>
      </c>
      <c r="Z40" s="155">
        <f>'Base Capex Forecast'!$F40*'Base Capex Actual'!$U40</f>
        <v>4190.3587680031442</v>
      </c>
      <c r="AA40" s="156">
        <f>'Base Capex Forecast'!$F40*'Base Capex Actual'!$V40</f>
        <v>2887.6141498182451</v>
      </c>
      <c r="AB40" s="154">
        <f>'Base Capex Forecast'!$G40*'Base Capex Actual'!$T40</f>
        <v>6566.3519144688889</v>
      </c>
      <c r="AC40" s="155">
        <f>'Base Capex Forecast'!$G40*'Base Capex Actual'!$U40</f>
        <v>6810.8117345366109</v>
      </c>
      <c r="AD40" s="156">
        <f>'Base Capex Forecast'!$G40*'Base Capex Actual'!$V40</f>
        <v>4693.3920041810861</v>
      </c>
      <c r="AE40" s="154">
        <f>'Base Capex Forecast'!$H40*'Base Capex Actual'!$T40</f>
        <v>5306.1743706000352</v>
      </c>
      <c r="AF40" s="155">
        <f>'Base Capex Forecast'!$H40*'Base Capex Actual'!$U40</f>
        <v>5503.7188288899715</v>
      </c>
      <c r="AG40" s="156">
        <f>'Base Capex Forecast'!$H40*'Base Capex Actual'!$V40</f>
        <v>3792.6624536965796</v>
      </c>
      <c r="AH40" s="154">
        <f>'Base Capex Forecast'!$I40*'Base Capex Actual'!$T40</f>
        <v>8772.7527352219695</v>
      </c>
      <c r="AI40" s="155">
        <f>'Base Capex Forecast'!$I40*'Base Capex Actual'!$U40</f>
        <v>9099.3550226238076</v>
      </c>
      <c r="AJ40" s="156">
        <f>'Base Capex Forecast'!$I40*'Base Capex Actual'!$V40</f>
        <v>6270.4478953408097</v>
      </c>
    </row>
    <row r="41" spans="1:36">
      <c r="A41" s="182">
        <f>'Base Capex Actual'!A41</f>
        <v>158</v>
      </c>
      <c r="B41" s="183" t="str">
        <f>'Base Capex Actual'!B41</f>
        <v xml:space="preserve">Safety Compliance </v>
      </c>
      <c r="C41" s="183" t="str">
        <f>'Base Capex Actual'!C41</f>
        <v>Environmental, Safety &amp; Legal</v>
      </c>
      <c r="D41" s="155">
        <f>'Base Capex Actual'!D41</f>
        <v>667.59534166213621</v>
      </c>
      <c r="E41" s="155">
        <f>'Base Capex Actual'!E41</f>
        <v>-52.409254818031627</v>
      </c>
      <c r="F41" s="156">
        <f>'Base Capex Actual'!F41</f>
        <v>131.85136039038306</v>
      </c>
      <c r="G41" s="155">
        <f>'Base Capex Actual'!G41</f>
        <v>1228.9454537868953</v>
      </c>
      <c r="H41" s="155">
        <f>'Base Capex Actual'!H41</f>
        <v>181.19413325455963</v>
      </c>
      <c r="I41" s="156">
        <f>'Base Capex Actual'!I41</f>
        <v>556.10256267213822</v>
      </c>
      <c r="J41" s="155">
        <f>'Base Capex Actual'!J41</f>
        <v>1618.0389338431889</v>
      </c>
      <c r="K41" s="155">
        <f>'Base Capex Actual'!K41</f>
        <v>381.88443166869706</v>
      </c>
      <c r="L41" s="156">
        <f>'Base Capex Actual'!L41</f>
        <v>473.78282599511545</v>
      </c>
      <c r="M41" s="155">
        <f>'Base Capex Actual'!M41</f>
        <v>5528.8423714974442</v>
      </c>
      <c r="N41" s="155">
        <f>'Base Capex Actual'!N41</f>
        <v>1502.1804149437769</v>
      </c>
      <c r="O41" s="156">
        <f>'Base Capex Actual'!O41</f>
        <v>1063.4981474942365</v>
      </c>
      <c r="P41" s="155">
        <f>'Base Capex Actual'!P41</f>
        <v>2961.0596826896895</v>
      </c>
      <c r="Q41" s="155">
        <f>'Base Capex Actual'!Q41</f>
        <v>1173.0360871597593</v>
      </c>
      <c r="R41" s="156">
        <f>'Base Capex Actual'!R41</f>
        <v>411.52863888935849</v>
      </c>
      <c r="S41" s="154">
        <f>'Base Capex Forecast'!$D41*'Base Capex Actual'!$T41</f>
        <v>3651.0187820838537</v>
      </c>
      <c r="T41" s="155">
        <f>'Base Capex Forecast'!$D41*'Base Capex Actual'!$U41</f>
        <v>1042.8856434544266</v>
      </c>
      <c r="U41" s="156">
        <f>'Base Capex Forecast'!$D41*'Base Capex Actual'!$V41</f>
        <v>806.70133246172077</v>
      </c>
      <c r="V41" s="154">
        <f>'Base Capex Forecast'!$E41*'Base Capex Actual'!$T41</f>
        <v>10553.616185681909</v>
      </c>
      <c r="W41" s="155">
        <f>'Base Capex Forecast'!$E41*'Base Capex Actual'!$U41</f>
        <v>3014.5598977976297</v>
      </c>
      <c r="X41" s="156">
        <f>'Base Capex Forecast'!$E41*'Base Capex Actual'!$V41</f>
        <v>2331.8467385204608</v>
      </c>
      <c r="Y41" s="154">
        <f>'Base Capex Forecast'!$F41*'Base Capex Actual'!$T41</f>
        <v>11881.149056443803</v>
      </c>
      <c r="Z41" s="155">
        <f>'Base Capex Forecast'!$F41*'Base Capex Actual'!$U41</f>
        <v>3393.7595280282972</v>
      </c>
      <c r="AA41" s="156">
        <f>'Base Capex Forecast'!$F41*'Base Capex Actual'!$V41</f>
        <v>2625.1683015279</v>
      </c>
      <c r="AB41" s="154">
        <f>'Base Capex Forecast'!$G41*'Base Capex Actual'!$T41</f>
        <v>13474.136189480852</v>
      </c>
      <c r="AC41" s="155">
        <f>'Base Capex Forecast'!$G41*'Base Capex Actual'!$U41</f>
        <v>3848.784141816715</v>
      </c>
      <c r="AD41" s="156">
        <f>'Base Capex Forecast'!$G41*'Base Capex Actual'!$V41</f>
        <v>2977.142618702434</v>
      </c>
      <c r="AE41" s="154">
        <f>'Base Capex Forecast'!$H41*'Base Capex Actual'!$T41</f>
        <v>15399.01880893552</v>
      </c>
      <c r="AF41" s="155">
        <f>'Base Capex Forecast'!$H41*'Base Capex Actual'!$U41</f>
        <v>4398.6121676310495</v>
      </c>
      <c r="AG41" s="156">
        <f>'Base Capex Forecast'!$H41*'Base Capex Actual'!$V41</f>
        <v>3402.4500374334352</v>
      </c>
      <c r="AH41" s="154">
        <f>'Base Capex Forecast'!$I41*'Base Capex Actual'!$T41</f>
        <v>17589.390205586969</v>
      </c>
      <c r="AI41" s="155">
        <f>'Base Capex Forecast'!$I41*'Base Capex Actual'!$U41</f>
        <v>5024.2750359270131</v>
      </c>
      <c r="AJ41" s="156">
        <f>'Base Capex Forecast'!$I41*'Base Capex Actual'!$V41</f>
        <v>3886.4178364860186</v>
      </c>
    </row>
    <row r="42" spans="1:36">
      <c r="A42" s="182">
        <f>'Base Capex Actual'!A42</f>
        <v>159</v>
      </c>
      <c r="B42" s="183" t="str">
        <f>'Base Capex Actual'!B42</f>
        <v>TV Interference Replacement Capital</v>
      </c>
      <c r="C42" s="183" t="str">
        <f>'Base Capex Actual'!C42</f>
        <v>Reliability &amp; Quality Maintained</v>
      </c>
      <c r="D42" s="155">
        <f>'Base Capex Actual'!D42</f>
        <v>251.21388791567927</v>
      </c>
      <c r="E42" s="155">
        <f>'Base Capex Actual'!E42</f>
        <v>44.168398924252827</v>
      </c>
      <c r="F42" s="156">
        <f>'Base Capex Actual'!F42</f>
        <v>93.16322812761274</v>
      </c>
      <c r="G42" s="155">
        <f>'Base Capex Actual'!G42</f>
        <v>91.919714432619216</v>
      </c>
      <c r="H42" s="155">
        <f>'Base Capex Actual'!H42</f>
        <v>8.908728829239843</v>
      </c>
      <c r="I42" s="156">
        <f>'Base Capex Actual'!I42</f>
        <v>11.93288979302668</v>
      </c>
      <c r="J42" s="155">
        <f>'Base Capex Actual'!J42</f>
        <v>88.129741443393755</v>
      </c>
      <c r="K42" s="155">
        <f>'Base Capex Actual'!K42</f>
        <v>12.323907581741429</v>
      </c>
      <c r="L42" s="156">
        <f>'Base Capex Actual'!L42</f>
        <v>16.388999052057873</v>
      </c>
      <c r="M42" s="155">
        <f>'Base Capex Actual'!M42</f>
        <v>106.75612399482826</v>
      </c>
      <c r="N42" s="155">
        <f>'Base Capex Actual'!N42</f>
        <v>26.868266069224983</v>
      </c>
      <c r="O42" s="156">
        <f>'Base Capex Actual'!O42</f>
        <v>8.7684974898285262</v>
      </c>
      <c r="P42" s="155">
        <f>'Base Capex Actual'!P42</f>
        <v>25.824029565286196</v>
      </c>
      <c r="Q42" s="155">
        <f>'Base Capex Actual'!Q42</f>
        <v>8.6690246636335591</v>
      </c>
      <c r="R42" s="156">
        <f>'Base Capex Actual'!R42</f>
        <v>7.9014891867559625</v>
      </c>
      <c r="S42" s="154">
        <f>'Base Capex Forecast'!$D42*'Base Capex Actual'!$T42</f>
        <v>76.914957985054471</v>
      </c>
      <c r="T42" s="155">
        <f>'Base Capex Forecast'!$D42*'Base Capex Actual'!$U42</f>
        <v>13.966868234133601</v>
      </c>
      <c r="U42" s="156">
        <f>'Base Capex Forecast'!$D42*'Base Capex Actual'!$V42</f>
        <v>11.069163351672199</v>
      </c>
      <c r="V42" s="154">
        <f>'Base Capex Forecast'!$E42*'Base Capex Actual'!$T42</f>
        <v>76.914957985054471</v>
      </c>
      <c r="W42" s="155">
        <f>'Base Capex Forecast'!$E42*'Base Capex Actual'!$U42</f>
        <v>13.966868234133601</v>
      </c>
      <c r="X42" s="156">
        <f>'Base Capex Forecast'!$E42*'Base Capex Actual'!$V42</f>
        <v>11.069163351672199</v>
      </c>
      <c r="Y42" s="154">
        <f>'Base Capex Forecast'!$F42*'Base Capex Actual'!$T42</f>
        <v>76.914957985054471</v>
      </c>
      <c r="Z42" s="155">
        <f>'Base Capex Forecast'!$F42*'Base Capex Actual'!$U42</f>
        <v>13.966868234133601</v>
      </c>
      <c r="AA42" s="156">
        <f>'Base Capex Forecast'!$F42*'Base Capex Actual'!$V42</f>
        <v>11.069163351672199</v>
      </c>
      <c r="AB42" s="154">
        <f>'Base Capex Forecast'!$G42*'Base Capex Actual'!$T42</f>
        <v>76.914957985054471</v>
      </c>
      <c r="AC42" s="155">
        <f>'Base Capex Forecast'!$G42*'Base Capex Actual'!$U42</f>
        <v>13.966868234133601</v>
      </c>
      <c r="AD42" s="156">
        <f>'Base Capex Forecast'!$G42*'Base Capex Actual'!$V42</f>
        <v>11.069163351672199</v>
      </c>
      <c r="AE42" s="154">
        <f>'Base Capex Forecast'!$H42*'Base Capex Actual'!$T42</f>
        <v>76.914957985054471</v>
      </c>
      <c r="AF42" s="155">
        <f>'Base Capex Forecast'!$H42*'Base Capex Actual'!$U42</f>
        <v>13.966868234133601</v>
      </c>
      <c r="AG42" s="156">
        <f>'Base Capex Forecast'!$H42*'Base Capex Actual'!$V42</f>
        <v>11.069163351672199</v>
      </c>
      <c r="AH42" s="154">
        <f>'Base Capex Forecast'!$I42*'Base Capex Actual'!$T42</f>
        <v>76.914957985054471</v>
      </c>
      <c r="AI42" s="155">
        <f>'Base Capex Forecast'!$I42*'Base Capex Actual'!$U42</f>
        <v>13.966868234133601</v>
      </c>
      <c r="AJ42" s="156">
        <f>'Base Capex Forecast'!$I42*'Base Capex Actual'!$V42</f>
        <v>11.069163351672199</v>
      </c>
    </row>
    <row r="43" spans="1:36">
      <c r="A43" s="182">
        <f>'Base Capex Actual'!A43</f>
        <v>160</v>
      </c>
      <c r="B43" s="183" t="str">
        <f>'Base Capex Actual'!B43</f>
        <v>Augmentation Lines</v>
      </c>
      <c r="C43" s="183" t="str">
        <f>'Base Capex Actual'!C43</f>
        <v>Reinforcements</v>
      </c>
      <c r="D43" s="155">
        <f>'Base Capex Actual'!D43</f>
        <v>2738.6736462507192</v>
      </c>
      <c r="E43" s="155">
        <f>'Base Capex Actual'!E43</f>
        <v>1784.7459113077819</v>
      </c>
      <c r="F43" s="156">
        <f>'Base Capex Actual'!F43</f>
        <v>884.40743639767845</v>
      </c>
      <c r="G43" s="155">
        <f>'Base Capex Actual'!G43</f>
        <v>2105.2340833117619</v>
      </c>
      <c r="H43" s="155">
        <f>'Base Capex Actual'!H43</f>
        <v>1132.7607796810667</v>
      </c>
      <c r="I43" s="156">
        <f>'Base Capex Actual'!I43</f>
        <v>644.30587939938823</v>
      </c>
      <c r="J43" s="155">
        <f>'Base Capex Actual'!J43</f>
        <v>1569.1186092240159</v>
      </c>
      <c r="K43" s="155">
        <f>'Base Capex Actual'!K43</f>
        <v>851.2443336146614</v>
      </c>
      <c r="L43" s="156">
        <f>'Base Capex Actual'!L43</f>
        <v>400.39845147638209</v>
      </c>
      <c r="M43" s="155">
        <f>'Base Capex Actual'!M43</f>
        <v>1021.4376348556814</v>
      </c>
      <c r="N43" s="155">
        <f>'Base Capex Actual'!N43</f>
        <v>456.05090653601115</v>
      </c>
      <c r="O43" s="156">
        <f>'Base Capex Actual'!O43</f>
        <v>305.58187053386814</v>
      </c>
      <c r="P43" s="155">
        <f>'Base Capex Actual'!P43</f>
        <v>1108.8137408381644</v>
      </c>
      <c r="Q43" s="155">
        <f>'Base Capex Actual'!Q43</f>
        <v>419.05811726358581</v>
      </c>
      <c r="R43" s="156">
        <f>'Base Capex Actual'!R43</f>
        <v>289.76697005629478</v>
      </c>
      <c r="S43" s="154">
        <f>'Base Capex Forecast'!$D43*'Base Capex Actual'!$T43</f>
        <v>845.02128239730098</v>
      </c>
      <c r="T43" s="155">
        <f>'Base Capex Forecast'!$D43*'Base Capex Actual'!$U43</f>
        <v>416.22344370947195</v>
      </c>
      <c r="U43" s="156">
        <f>'Base Capex Forecast'!$D43*'Base Capex Actual'!$V43</f>
        <v>238.75527389322698</v>
      </c>
      <c r="V43" s="154">
        <f>'Base Capex Forecast'!$E43*'Base Capex Actual'!$T43</f>
        <v>1971.7163255937023</v>
      </c>
      <c r="W43" s="155">
        <f>'Base Capex Forecast'!$E43*'Base Capex Actual'!$U43</f>
        <v>971.1880353221012</v>
      </c>
      <c r="X43" s="156">
        <f>'Base Capex Forecast'!$E43*'Base Capex Actual'!$V43</f>
        <v>557.09563908419625</v>
      </c>
      <c r="Y43" s="154">
        <f>'Base Capex Forecast'!$F43*'Base Capex Actual'!$T43</f>
        <v>1971.7163255937023</v>
      </c>
      <c r="Z43" s="155">
        <f>'Base Capex Forecast'!$F43*'Base Capex Actual'!$U43</f>
        <v>971.1880353221012</v>
      </c>
      <c r="AA43" s="156">
        <f>'Base Capex Forecast'!$F43*'Base Capex Actual'!$V43</f>
        <v>557.09563908419625</v>
      </c>
      <c r="AB43" s="154">
        <f>'Base Capex Forecast'!$G43*'Base Capex Actual'!$T43</f>
        <v>1971.7163255937023</v>
      </c>
      <c r="AC43" s="155">
        <f>'Base Capex Forecast'!$G43*'Base Capex Actual'!$U43</f>
        <v>971.1880353221012</v>
      </c>
      <c r="AD43" s="156">
        <f>'Base Capex Forecast'!$G43*'Base Capex Actual'!$V43</f>
        <v>557.09563908419625</v>
      </c>
      <c r="AE43" s="154">
        <f>'Base Capex Forecast'!$H43*'Base Capex Actual'!$T43</f>
        <v>1971.7163255937023</v>
      </c>
      <c r="AF43" s="155">
        <f>'Base Capex Forecast'!$H43*'Base Capex Actual'!$U43</f>
        <v>971.1880353221012</v>
      </c>
      <c r="AG43" s="156">
        <f>'Base Capex Forecast'!$H43*'Base Capex Actual'!$V43</f>
        <v>557.09563908419625</v>
      </c>
      <c r="AH43" s="154">
        <f>'Base Capex Forecast'!$I43*'Base Capex Actual'!$T43</f>
        <v>1971.7163255937023</v>
      </c>
      <c r="AI43" s="155">
        <f>'Base Capex Forecast'!$I43*'Base Capex Actual'!$U43</f>
        <v>971.1880353221012</v>
      </c>
      <c r="AJ43" s="156">
        <f>'Base Capex Forecast'!$I43*'Base Capex Actual'!$V43</f>
        <v>557.09563908419625</v>
      </c>
    </row>
    <row r="44" spans="1:36">
      <c r="A44" s="182">
        <f>'Base Capex Actual'!A44</f>
        <v>161</v>
      </c>
      <c r="B44" s="183" t="str">
        <f>'Base Capex Actual'!B44</f>
        <v>Augmentation of Zone SubStation</v>
      </c>
      <c r="C44" s="183" t="str">
        <f>'Base Capex Actual'!C44</f>
        <v>Reinforcements</v>
      </c>
      <c r="D44" s="155">
        <f>'Base Capex Actual'!D44</f>
        <v>3951.9026962657285</v>
      </c>
      <c r="E44" s="155">
        <f>'Base Capex Actual'!E44</f>
        <v>5116.4919861985973</v>
      </c>
      <c r="F44" s="156">
        <f>'Base Capex Actual'!F44</f>
        <v>1828.163392891742</v>
      </c>
      <c r="G44" s="155">
        <f>'Base Capex Actual'!G44</f>
        <v>2659.3863117578144</v>
      </c>
      <c r="H44" s="155">
        <f>'Base Capex Actual'!H44</f>
        <v>2862.1013682037301</v>
      </c>
      <c r="I44" s="156">
        <f>'Base Capex Actual'!I44</f>
        <v>1655.7618338357458</v>
      </c>
      <c r="J44" s="155">
        <f>'Base Capex Actual'!J44</f>
        <v>7218.2499100921195</v>
      </c>
      <c r="K44" s="155">
        <f>'Base Capex Actual'!K44</f>
        <v>5347.7797296203807</v>
      </c>
      <c r="L44" s="156">
        <f>'Base Capex Actual'!L44</f>
        <v>3472.71473066305</v>
      </c>
      <c r="M44" s="155">
        <f>'Base Capex Actual'!M44</f>
        <v>2031.3450201040398</v>
      </c>
      <c r="N44" s="155">
        <f>'Base Capex Actual'!N44</f>
        <v>1679.6202307439271</v>
      </c>
      <c r="O44" s="156">
        <f>'Base Capex Actual'!O44</f>
        <v>1527.937174913839</v>
      </c>
      <c r="P44" s="155">
        <f>'Base Capex Actual'!P44</f>
        <v>2820.2050236570904</v>
      </c>
      <c r="Q44" s="155">
        <f>'Base Capex Actual'!Q44</f>
        <v>2417.8694601575517</v>
      </c>
      <c r="R44" s="156">
        <f>'Base Capex Actual'!R44</f>
        <v>1354.8128007951011</v>
      </c>
      <c r="S44" s="154">
        <f>'Base Capex Forecast'!$D44*'Base Capex Actual'!$T44</f>
        <v>1351.0620776416656</v>
      </c>
      <c r="T44" s="155">
        <f>'Base Capex Forecast'!$D44*'Base Capex Actual'!$U44</f>
        <v>1128.9165367501787</v>
      </c>
      <c r="U44" s="156">
        <f>'Base Capex Forecast'!$D44*'Base Capex Actual'!$V44</f>
        <v>734.84469397618</v>
      </c>
      <c r="V44" s="154">
        <f>'Base Capex Forecast'!$E44*'Base Capex Actual'!$T44</f>
        <v>6570.6962873876491</v>
      </c>
      <c r="W44" s="155">
        <f>'Base Capex Forecast'!$E44*'Base Capex Actual'!$U44</f>
        <v>5490.3233682222353</v>
      </c>
      <c r="X44" s="156">
        <f>'Base Capex Forecast'!$E44*'Base Capex Actual'!$V44</f>
        <v>3573.8115830651109</v>
      </c>
      <c r="Y44" s="154">
        <f>'Base Capex Forecast'!$F44*'Base Capex Actual'!$T44</f>
        <v>8044.7147320955182</v>
      </c>
      <c r="Z44" s="155">
        <f>'Base Capex Forecast'!$F44*'Base Capex Actual'!$U44</f>
        <v>6721.9794299556452</v>
      </c>
      <c r="AA44" s="156">
        <f>'Base Capex Forecast'!$F44*'Base Capex Actual'!$V44</f>
        <v>4375.5324298283658</v>
      </c>
      <c r="AB44" s="154">
        <f>'Base Capex Forecast'!$G44*'Base Capex Actual'!$T44</f>
        <v>6256.2114962726109</v>
      </c>
      <c r="AC44" s="155">
        <f>'Base Capex Forecast'!$G44*'Base Capex Actual'!$U44</f>
        <v>5227.5470775384601</v>
      </c>
      <c r="AD44" s="156">
        <f>'Base Capex Forecast'!$G44*'Base Capex Actual'!$V44</f>
        <v>3402.7628326698045</v>
      </c>
      <c r="AE44" s="154">
        <f>'Base Capex Forecast'!$H44*'Base Capex Actual'!$T44</f>
        <v>4640.496894535484</v>
      </c>
      <c r="AF44" s="155">
        <f>'Base Capex Forecast'!$H44*'Base Capex Actual'!$U44</f>
        <v>3877.4929514144774</v>
      </c>
      <c r="AG44" s="156">
        <f>'Base Capex Forecast'!$H44*'Base Capex Actual'!$V44</f>
        <v>2523.9732332023664</v>
      </c>
      <c r="AH44" s="154">
        <f>'Base Capex Forecast'!$I44*'Base Capex Actual'!$T44</f>
        <v>2222.6405200853656</v>
      </c>
      <c r="AI44" s="155">
        <f>'Base Capex Forecast'!$I44*'Base Capex Actual'!$U44</f>
        <v>1857.187526686602</v>
      </c>
      <c r="AJ44" s="156">
        <f>'Base Capex Forecast'!$I44*'Base Capex Actual'!$V44</f>
        <v>1208.8975183525042</v>
      </c>
    </row>
    <row r="45" spans="1:36">
      <c r="A45" s="182">
        <f>'Base Capex Actual'!A45</f>
        <v>162</v>
      </c>
      <c r="B45" s="183" t="str">
        <f>'Base Capex Actual'!B45</f>
        <v>Network Development - Augment Dist.</v>
      </c>
      <c r="C45" s="183" t="str">
        <f>'Base Capex Actual'!C45</f>
        <v>Reinforcements</v>
      </c>
      <c r="D45" s="155">
        <f>'Base Capex Actual'!D45</f>
        <v>6246.4987951097373</v>
      </c>
      <c r="E45" s="155">
        <f>'Base Capex Actual'!E45</f>
        <v>1888.7752044687591</v>
      </c>
      <c r="F45" s="156">
        <f>'Base Capex Actual'!F45</f>
        <v>2484.9147329705916</v>
      </c>
      <c r="G45" s="155">
        <f>'Base Capex Actual'!G45</f>
        <v>9296.7490686445581</v>
      </c>
      <c r="H45" s="155">
        <f>'Base Capex Actual'!H45</f>
        <v>7145.4742543739039</v>
      </c>
      <c r="I45" s="156">
        <f>'Base Capex Actual'!I45</f>
        <v>4272.9444147711374</v>
      </c>
      <c r="J45" s="155">
        <f>'Base Capex Actual'!J45</f>
        <v>9181.0601937212741</v>
      </c>
      <c r="K45" s="155">
        <f>'Base Capex Actual'!K45</f>
        <v>3623.3943539884513</v>
      </c>
      <c r="L45" s="156">
        <f>'Base Capex Actual'!L45</f>
        <v>3386.7581267356936</v>
      </c>
      <c r="M45" s="155">
        <f>'Base Capex Actual'!M45</f>
        <v>8887.1395182899378</v>
      </c>
      <c r="N45" s="155">
        <f>'Base Capex Actual'!N45</f>
        <v>5077.8919365876645</v>
      </c>
      <c r="O45" s="156">
        <f>'Base Capex Actual'!O45</f>
        <v>4040.8652276925695</v>
      </c>
      <c r="P45" s="155">
        <f>'Base Capex Actual'!P45</f>
        <v>6518.3760747846627</v>
      </c>
      <c r="Q45" s="155">
        <f>'Base Capex Actual'!Q45</f>
        <v>1508.6579547967026</v>
      </c>
      <c r="R45" s="156">
        <f>'Base Capex Actual'!R45</f>
        <v>1827.2713352509877</v>
      </c>
      <c r="S45" s="154">
        <f>'Base Capex Forecast'!$D45*'Base Capex Actual'!$T45</f>
        <v>7980.096329008531</v>
      </c>
      <c r="T45" s="155">
        <f>'Base Capex Forecast'!$D45*'Base Capex Actual'!$U45</f>
        <v>4087.4947204597556</v>
      </c>
      <c r="U45" s="156">
        <f>'Base Capex Forecast'!$D45*'Base Capex Actual'!$V45</f>
        <v>3186.0350079991986</v>
      </c>
      <c r="V45" s="154">
        <f>'Base Capex Forecast'!$E45*'Base Capex Actual'!$T45</f>
        <v>8384.895481998652</v>
      </c>
      <c r="W45" s="155">
        <f>'Base Capex Forecast'!$E45*'Base Capex Actual'!$U45</f>
        <v>4294.8373805576039</v>
      </c>
      <c r="X45" s="156">
        <f>'Base Capex Forecast'!$E45*'Base Capex Actual'!$V45</f>
        <v>3347.6501338651274</v>
      </c>
      <c r="Y45" s="154">
        <f>'Base Capex Forecast'!$F45*'Base Capex Actual'!$T45</f>
        <v>17284.363421414659</v>
      </c>
      <c r="Z45" s="155">
        <f>'Base Capex Forecast'!$F45*'Base Capex Actual'!$U45</f>
        <v>8853.244537252076</v>
      </c>
      <c r="AA45" s="156">
        <f>'Base Capex Forecast'!$F45*'Base Capex Actual'!$V45</f>
        <v>6900.7421315739648</v>
      </c>
      <c r="AB45" s="154">
        <f>'Base Capex Forecast'!$G45*'Base Capex Actual'!$T45</f>
        <v>18827.258522237065</v>
      </c>
      <c r="AC45" s="155">
        <f>'Base Capex Forecast'!$G45*'Base Capex Actual'!$U45</f>
        <v>9643.5326890266006</v>
      </c>
      <c r="AD45" s="156">
        <f>'Base Capex Forecast'!$G45*'Base Capex Actual'!$V45</f>
        <v>7516.739433138041</v>
      </c>
      <c r="AE45" s="154">
        <f>'Base Capex Forecast'!$H45*'Base Capex Actual'!$T45</f>
        <v>14982.003785460376</v>
      </c>
      <c r="AF45" s="155">
        <f>'Base Capex Forecast'!$H45*'Base Capex Actual'!$U45</f>
        <v>7673.9501442316359</v>
      </c>
      <c r="AG45" s="156">
        <f>'Base Capex Forecast'!$H45*'Base Capex Actual'!$V45</f>
        <v>5981.530370371328</v>
      </c>
      <c r="AH45" s="154">
        <f>'Base Capex Forecast'!$I45*'Base Capex Actual'!$T45</f>
        <v>19178.703735067222</v>
      </c>
      <c r="AI45" s="155">
        <f>'Base Capex Forecast'!$I45*'Base Capex Actual'!$U45</f>
        <v>9823.5468633858964</v>
      </c>
      <c r="AJ45" s="156">
        <f>'Base Capex Forecast'!$I45*'Base Capex Actual'!$V45</f>
        <v>7657.0531217586049</v>
      </c>
    </row>
    <row r="46" spans="1:36">
      <c r="A46" s="182">
        <f>'Base Capex Actual'!A46</f>
        <v>163</v>
      </c>
      <c r="B46" s="183" t="str">
        <f>'Base Capex Actual'!B46</f>
        <v>Environment Management'</v>
      </c>
      <c r="C46" s="183" t="str">
        <f>'Base Capex Actual'!C46</f>
        <v>Environmental, Safety &amp; Legal</v>
      </c>
      <c r="D46" s="155">
        <f>'Base Capex Actual'!D46</f>
        <v>95.443101713352945</v>
      </c>
      <c r="E46" s="155">
        <f>'Base Capex Actual'!E46</f>
        <v>-4.1277981579201093</v>
      </c>
      <c r="F46" s="156">
        <f>'Base Capex Actual'!F46</f>
        <v>244.75966491702019</v>
      </c>
      <c r="G46" s="155">
        <f>'Base Capex Actual'!G46</f>
        <v>20.32730262566762</v>
      </c>
      <c r="H46" s="155">
        <f>'Base Capex Actual'!H46</f>
        <v>7.5365892227746647</v>
      </c>
      <c r="I46" s="156">
        <f>'Base Capex Actual'!I46</f>
        <v>119.78766886609945</v>
      </c>
      <c r="J46" s="155">
        <f>'Base Capex Actual'!J46</f>
        <v>26.851520711765517</v>
      </c>
      <c r="K46" s="155">
        <f>'Base Capex Actual'!K46</f>
        <v>0</v>
      </c>
      <c r="L46" s="156">
        <f>'Base Capex Actual'!L46</f>
        <v>179.78493623875795</v>
      </c>
      <c r="M46" s="155">
        <f>'Base Capex Actual'!M46</f>
        <v>63.714870123171842</v>
      </c>
      <c r="N46" s="155">
        <f>'Base Capex Actual'!N46</f>
        <v>2.923913181205446</v>
      </c>
      <c r="O46" s="156">
        <f>'Base Capex Actual'!O46</f>
        <v>238.65171337115464</v>
      </c>
      <c r="P46" s="155">
        <f>'Base Capex Actual'!P46</f>
        <v>41.446634731913015</v>
      </c>
      <c r="Q46" s="155">
        <f>'Base Capex Actual'!Q46</f>
        <v>2.0863969247287177</v>
      </c>
      <c r="R46" s="156">
        <f>'Base Capex Actual'!R46</f>
        <v>135.67918211388206</v>
      </c>
      <c r="S46" s="154">
        <f>'Base Capex Forecast'!$D46*'Base Capex Actual'!$T46</f>
        <v>107.22754003583059</v>
      </c>
      <c r="T46" s="155">
        <f>'Base Capex Forecast'!$D46*'Base Capex Actual'!$U46</f>
        <v>8.8313657063575786</v>
      </c>
      <c r="U46" s="156">
        <f>'Base Capex Forecast'!$D46*'Base Capex Actual'!$V46</f>
        <v>474.33936533516186</v>
      </c>
      <c r="V46" s="154">
        <f>'Base Capex Forecast'!$E46*'Base Capex Actual'!$T46</f>
        <v>131.68294390365159</v>
      </c>
      <c r="W46" s="155">
        <f>'Base Capex Forecast'!$E46*'Base Capex Actual'!$U46</f>
        <v>10.845536832368955</v>
      </c>
      <c r="X46" s="156">
        <f>'Base Capex Forecast'!$E46*'Base Capex Actual'!$V46</f>
        <v>582.52202760458476</v>
      </c>
      <c r="Y46" s="154">
        <f>'Base Capex Forecast'!$F46*'Base Capex Actual'!$T46</f>
        <v>150.4947930327447</v>
      </c>
      <c r="Z46" s="155">
        <f>'Base Capex Forecast'!$F46*'Base Capex Actual'!$U46</f>
        <v>12.394899236993092</v>
      </c>
      <c r="AA46" s="156">
        <f>'Base Capex Forecast'!$F46*'Base Capex Actual'!$V46</f>
        <v>665.73946011952546</v>
      </c>
      <c r="AB46" s="154">
        <f>'Base Capex Forecast'!$G46*'Base Capex Actual'!$T46</f>
        <v>225.74218954911703</v>
      </c>
      <c r="AC46" s="155">
        <f>'Base Capex Forecast'!$G46*'Base Capex Actual'!$U46</f>
        <v>18.592348855489639</v>
      </c>
      <c r="AD46" s="156">
        <f>'Base Capex Forecast'!$G46*'Base Capex Actual'!$V46</f>
        <v>998.60919017928813</v>
      </c>
      <c r="AE46" s="154">
        <f>'Base Capex Forecast'!$H46*'Base Capex Actual'!$T46</f>
        <v>182.47493655220293</v>
      </c>
      <c r="AF46" s="155">
        <f>'Base Capex Forecast'!$H46*'Base Capex Actual'!$U46</f>
        <v>15.028815324854124</v>
      </c>
      <c r="AG46" s="156">
        <f>'Base Capex Forecast'!$H46*'Base Capex Actual'!$V46</f>
        <v>807.20909539492459</v>
      </c>
      <c r="AH46" s="154">
        <f>'Base Capex Forecast'!$I46*'Base Capex Actual'!$T46</f>
        <v>150.4947930327447</v>
      </c>
      <c r="AI46" s="155">
        <f>'Base Capex Forecast'!$I46*'Base Capex Actual'!$U46</f>
        <v>12.394899236993092</v>
      </c>
      <c r="AJ46" s="156">
        <f>'Base Capex Forecast'!$I46*'Base Capex Actual'!$V46</f>
        <v>665.73946011952546</v>
      </c>
    </row>
    <row r="47" spans="1:36">
      <c r="A47" s="182">
        <f>'Base Capex Actual'!A47</f>
        <v>164</v>
      </c>
      <c r="B47" s="183" t="str">
        <f>'Base Capex Actual'!B47</f>
        <v>Bushfire Mitigation Augmentation</v>
      </c>
      <c r="C47" s="183" t="str">
        <f>'Base Capex Actual'!C47</f>
        <v>Environmental, Safety &amp; Legal</v>
      </c>
      <c r="D47" s="155">
        <f>'Base Capex Actual'!D47</f>
        <v>109.00657202906967</v>
      </c>
      <c r="E47" s="155">
        <f>'Base Capex Actual'!E47</f>
        <v>17.979566435856473</v>
      </c>
      <c r="F47" s="156">
        <f>'Base Capex Actual'!F47</f>
        <v>30.696107367091482</v>
      </c>
      <c r="G47" s="155">
        <f>'Base Capex Actual'!G47</f>
        <v>56.986483445891963</v>
      </c>
      <c r="H47" s="155">
        <f>'Base Capex Actual'!H47</f>
        <v>6.3193143311836213</v>
      </c>
      <c r="I47" s="156">
        <f>'Base Capex Actual'!I47</f>
        <v>34.06352757735506</v>
      </c>
      <c r="J47" s="155">
        <f>'Base Capex Actual'!J47</f>
        <v>28.454064392501426</v>
      </c>
      <c r="K47" s="155">
        <f>'Base Capex Actual'!K47</f>
        <v>10.706936350510503</v>
      </c>
      <c r="L47" s="156">
        <f>'Base Capex Actual'!L47</f>
        <v>19.174767976587276</v>
      </c>
      <c r="M47" s="155">
        <f>'Base Capex Actual'!M47</f>
        <v>0</v>
      </c>
      <c r="N47" s="155">
        <f>'Base Capex Actual'!N47</f>
        <v>0</v>
      </c>
      <c r="O47" s="156">
        <f>'Base Capex Actual'!O47</f>
        <v>25.510849514423935</v>
      </c>
      <c r="P47" s="155">
        <f>'Base Capex Actual'!P47</f>
        <v>28.845304464531829</v>
      </c>
      <c r="Q47" s="155">
        <f>'Base Capex Actual'!Q47</f>
        <v>65.689010206495368</v>
      </c>
      <c r="R47" s="156">
        <f>'Base Capex Actual'!R47</f>
        <v>2.3909590114490862</v>
      </c>
      <c r="S47" s="154">
        <f>'Base Capex Forecast'!$D47*'Base Capex Actual'!$T47</f>
        <v>0</v>
      </c>
      <c r="T47" s="155">
        <f>'Base Capex Forecast'!$D47*'Base Capex Actual'!$U47</f>
        <v>0</v>
      </c>
      <c r="U47" s="156">
        <f>'Base Capex Forecast'!$D47*'Base Capex Actual'!$V47</f>
        <v>0</v>
      </c>
      <c r="V47" s="154">
        <f>'Base Capex Forecast'!$E47*'Base Capex Actual'!$T47</f>
        <v>0</v>
      </c>
      <c r="W47" s="155">
        <f>'Base Capex Forecast'!$E47*'Base Capex Actual'!$U47</f>
        <v>0</v>
      </c>
      <c r="X47" s="156">
        <f>'Base Capex Forecast'!$E47*'Base Capex Actual'!$V47</f>
        <v>0</v>
      </c>
      <c r="Y47" s="154">
        <f>'Base Capex Forecast'!$F47*'Base Capex Actual'!$T47</f>
        <v>0</v>
      </c>
      <c r="Z47" s="155">
        <f>'Base Capex Forecast'!$F47*'Base Capex Actual'!$U47</f>
        <v>0</v>
      </c>
      <c r="AA47" s="156">
        <f>'Base Capex Forecast'!$F47*'Base Capex Actual'!$V47</f>
        <v>0</v>
      </c>
      <c r="AB47" s="154">
        <f>'Base Capex Forecast'!$G47*'Base Capex Actual'!$T47</f>
        <v>0</v>
      </c>
      <c r="AC47" s="155">
        <f>'Base Capex Forecast'!$G47*'Base Capex Actual'!$U47</f>
        <v>0</v>
      </c>
      <c r="AD47" s="156">
        <f>'Base Capex Forecast'!$G47*'Base Capex Actual'!$V47</f>
        <v>0</v>
      </c>
      <c r="AE47" s="154">
        <f>'Base Capex Forecast'!$H47*'Base Capex Actual'!$T47</f>
        <v>0</v>
      </c>
      <c r="AF47" s="155">
        <f>'Base Capex Forecast'!$H47*'Base Capex Actual'!$U47</f>
        <v>0</v>
      </c>
      <c r="AG47" s="156">
        <f>'Base Capex Forecast'!$H47*'Base Capex Actual'!$V47</f>
        <v>0</v>
      </c>
      <c r="AH47" s="154">
        <f>'Base Capex Forecast'!$I47*'Base Capex Actual'!$T47</f>
        <v>0</v>
      </c>
      <c r="AI47" s="155">
        <f>'Base Capex Forecast'!$I47*'Base Capex Actual'!$U47</f>
        <v>0</v>
      </c>
      <c r="AJ47" s="156">
        <f>'Base Capex Forecast'!$I47*'Base Capex Actual'!$V47</f>
        <v>0</v>
      </c>
    </row>
    <row r="48" spans="1:36">
      <c r="A48" s="182">
        <f>'Base Capex Actual'!A48</f>
        <v>165</v>
      </c>
      <c r="B48" s="183" t="str">
        <f>'Base Capex Actual'!B48</f>
        <v>LV Com. Multi Earth (CMEN)</v>
      </c>
      <c r="C48" s="183" t="str">
        <f>'Base Capex Actual'!C48</f>
        <v>Environmental, Safety &amp; Legal</v>
      </c>
      <c r="D48" s="155">
        <f>'Base Capex Actual'!D48</f>
        <v>0</v>
      </c>
      <c r="E48" s="155">
        <f>'Base Capex Actual'!E48</f>
        <v>0</v>
      </c>
      <c r="F48" s="156">
        <f>'Base Capex Actual'!F48</f>
        <v>0</v>
      </c>
      <c r="G48" s="155">
        <f>'Base Capex Actual'!G48</f>
        <v>0</v>
      </c>
      <c r="H48" s="155">
        <f>'Base Capex Actual'!H48</f>
        <v>0</v>
      </c>
      <c r="I48" s="156">
        <f>'Base Capex Actual'!I48</f>
        <v>0</v>
      </c>
      <c r="J48" s="155">
        <f>'Base Capex Actual'!J48</f>
        <v>5.3035982524872285</v>
      </c>
      <c r="K48" s="155">
        <f>'Base Capex Actual'!K48</f>
        <v>1.0607995633230158</v>
      </c>
      <c r="L48" s="156">
        <f>'Base Capex Actual'!L48</f>
        <v>0</v>
      </c>
      <c r="M48" s="155">
        <f>'Base Capex Actual'!M48</f>
        <v>0</v>
      </c>
      <c r="N48" s="155">
        <f>'Base Capex Actual'!N48</f>
        <v>0</v>
      </c>
      <c r="O48" s="156">
        <f>'Base Capex Actual'!O48</f>
        <v>0</v>
      </c>
      <c r="P48" s="155">
        <f>'Base Capex Actual'!P48</f>
        <v>68.181954680577803</v>
      </c>
      <c r="Q48" s="155">
        <f>'Base Capex Actual'!Q48</f>
        <v>0</v>
      </c>
      <c r="R48" s="156">
        <f>'Base Capex Actual'!R48</f>
        <v>0</v>
      </c>
      <c r="S48" s="154">
        <f>'Base Capex Forecast'!$D48*'Base Capex Actual'!$T48</f>
        <v>0</v>
      </c>
      <c r="T48" s="155">
        <f>'Base Capex Forecast'!$D48*'Base Capex Actual'!$U48</f>
        <v>0</v>
      </c>
      <c r="U48" s="156">
        <f>'Base Capex Forecast'!$D48*'Base Capex Actual'!$V48</f>
        <v>0</v>
      </c>
      <c r="V48" s="154">
        <f>'Base Capex Forecast'!$E48*'Base Capex Actual'!$T48</f>
        <v>0</v>
      </c>
      <c r="W48" s="155">
        <f>'Base Capex Forecast'!$E48*'Base Capex Actual'!$U48</f>
        <v>0</v>
      </c>
      <c r="X48" s="156">
        <f>'Base Capex Forecast'!$E48*'Base Capex Actual'!$V48</f>
        <v>0</v>
      </c>
      <c r="Y48" s="154">
        <f>'Base Capex Forecast'!$F48*'Base Capex Actual'!$T48</f>
        <v>0</v>
      </c>
      <c r="Z48" s="155">
        <f>'Base Capex Forecast'!$F48*'Base Capex Actual'!$U48</f>
        <v>0</v>
      </c>
      <c r="AA48" s="156">
        <f>'Base Capex Forecast'!$F48*'Base Capex Actual'!$V48</f>
        <v>0</v>
      </c>
      <c r="AB48" s="154">
        <f>'Base Capex Forecast'!$G48*'Base Capex Actual'!$T48</f>
        <v>0</v>
      </c>
      <c r="AC48" s="155">
        <f>'Base Capex Forecast'!$G48*'Base Capex Actual'!$U48</f>
        <v>0</v>
      </c>
      <c r="AD48" s="156">
        <f>'Base Capex Forecast'!$G48*'Base Capex Actual'!$V48</f>
        <v>0</v>
      </c>
      <c r="AE48" s="154">
        <f>'Base Capex Forecast'!$H48*'Base Capex Actual'!$T48</f>
        <v>0</v>
      </c>
      <c r="AF48" s="155">
        <f>'Base Capex Forecast'!$H48*'Base Capex Actual'!$U48</f>
        <v>0</v>
      </c>
      <c r="AG48" s="156">
        <f>'Base Capex Forecast'!$H48*'Base Capex Actual'!$V48</f>
        <v>0</v>
      </c>
      <c r="AH48" s="154">
        <f>'Base Capex Forecast'!$I48*'Base Capex Actual'!$T48</f>
        <v>0</v>
      </c>
      <c r="AI48" s="155">
        <f>'Base Capex Forecast'!$I48*'Base Capex Actual'!$U48</f>
        <v>0</v>
      </c>
      <c r="AJ48" s="156">
        <f>'Base Capex Forecast'!$I48*'Base Capex Actual'!$V48</f>
        <v>0</v>
      </c>
    </row>
    <row r="49" spans="1:36">
      <c r="A49" s="182">
        <f>'Base Capex Actual'!A49</f>
        <v>166</v>
      </c>
      <c r="B49" s="183" t="str">
        <f>'Base Capex Actual'!B49</f>
        <v>Reliability Improvement - Automation</v>
      </c>
      <c r="C49" s="183" t="str">
        <f>'Base Capex Actual'!C49</f>
        <v>Reliability &amp; Quality Maintained</v>
      </c>
      <c r="D49" s="155">
        <f>'Base Capex Actual'!D49</f>
        <v>42.14785785177169</v>
      </c>
      <c r="E49" s="155">
        <f>'Base Capex Actual'!E49</f>
        <v>1.8092397841362082</v>
      </c>
      <c r="F49" s="156">
        <f>'Base Capex Actual'!F49</f>
        <v>1.575015124999144</v>
      </c>
      <c r="G49" s="155">
        <f>'Base Capex Actual'!G49</f>
        <v>809.57713579435983</v>
      </c>
      <c r="H49" s="155">
        <f>'Base Capex Actual'!H49</f>
        <v>1119.6927204500666</v>
      </c>
      <c r="I49" s="156">
        <f>'Base Capex Actual'!I49</f>
        <v>203.47656787233529</v>
      </c>
      <c r="J49" s="155">
        <f>'Base Capex Actual'!J49</f>
        <v>909.38163055706207</v>
      </c>
      <c r="K49" s="155">
        <f>'Base Capex Actual'!K49</f>
        <v>1028.41811967079</v>
      </c>
      <c r="L49" s="156">
        <f>'Base Capex Actual'!L49</f>
        <v>159.41943120581425</v>
      </c>
      <c r="M49" s="155">
        <f>'Base Capex Actual'!M49</f>
        <v>29.206863544096294</v>
      </c>
      <c r="N49" s="155">
        <f>'Base Capex Actual'!N49</f>
        <v>-14.182105901028406</v>
      </c>
      <c r="O49" s="156">
        <f>'Base Capex Actual'!O49</f>
        <v>0.14183177299755695</v>
      </c>
      <c r="P49" s="155">
        <f>'Base Capex Actual'!P49</f>
        <v>96.519305460748114</v>
      </c>
      <c r="Q49" s="155">
        <f>'Base Capex Actual'!Q49</f>
        <v>81.401397845052912</v>
      </c>
      <c r="R49" s="156">
        <f>'Base Capex Actual'!R49</f>
        <v>7.0093632438759723</v>
      </c>
      <c r="S49" s="154">
        <f>'Base Capex Forecast'!$D49*'Base Capex Actual'!$T49</f>
        <v>0</v>
      </c>
      <c r="T49" s="155">
        <f>'Base Capex Forecast'!$D49*'Base Capex Actual'!$U49</f>
        <v>0</v>
      </c>
      <c r="U49" s="156">
        <f>'Base Capex Forecast'!$D49*'Base Capex Actual'!$V49</f>
        <v>0</v>
      </c>
      <c r="V49" s="154">
        <f>'Base Capex Forecast'!$E49*'Base Capex Actual'!$T49</f>
        <v>0</v>
      </c>
      <c r="W49" s="155">
        <f>'Base Capex Forecast'!$E49*'Base Capex Actual'!$U49</f>
        <v>0</v>
      </c>
      <c r="X49" s="156">
        <f>'Base Capex Forecast'!$E49*'Base Capex Actual'!$V49</f>
        <v>0</v>
      </c>
      <c r="Y49" s="154">
        <f>'Base Capex Forecast'!$F49*'Base Capex Actual'!$T49</f>
        <v>0</v>
      </c>
      <c r="Z49" s="155">
        <f>'Base Capex Forecast'!$F49*'Base Capex Actual'!$U49</f>
        <v>0</v>
      </c>
      <c r="AA49" s="156">
        <f>'Base Capex Forecast'!$F49*'Base Capex Actual'!$V49</f>
        <v>0</v>
      </c>
      <c r="AB49" s="154">
        <f>'Base Capex Forecast'!$G49*'Base Capex Actual'!$T49</f>
        <v>0</v>
      </c>
      <c r="AC49" s="155">
        <f>'Base Capex Forecast'!$G49*'Base Capex Actual'!$U49</f>
        <v>0</v>
      </c>
      <c r="AD49" s="156">
        <f>'Base Capex Forecast'!$G49*'Base Capex Actual'!$V49</f>
        <v>0</v>
      </c>
      <c r="AE49" s="154">
        <f>'Base Capex Forecast'!$H49*'Base Capex Actual'!$T49</f>
        <v>0</v>
      </c>
      <c r="AF49" s="155">
        <f>'Base Capex Forecast'!$H49*'Base Capex Actual'!$U49</f>
        <v>0</v>
      </c>
      <c r="AG49" s="156">
        <f>'Base Capex Forecast'!$H49*'Base Capex Actual'!$V49</f>
        <v>0</v>
      </c>
      <c r="AH49" s="154">
        <f>'Base Capex Forecast'!$I49*'Base Capex Actual'!$T49</f>
        <v>0</v>
      </c>
      <c r="AI49" s="155">
        <f>'Base Capex Forecast'!$I49*'Base Capex Actual'!$U49</f>
        <v>0</v>
      </c>
      <c r="AJ49" s="156">
        <f>'Base Capex Forecast'!$I49*'Base Capex Actual'!$V49</f>
        <v>0</v>
      </c>
    </row>
    <row r="50" spans="1:36">
      <c r="A50" s="182">
        <f>'Base Capex Actual'!A50</f>
        <v>167</v>
      </c>
      <c r="B50" s="183" t="str">
        <f>'Base Capex Actual'!B50</f>
        <v>VBRC</v>
      </c>
      <c r="C50" s="183" t="str">
        <f>'Base Capex Actual'!C50</f>
        <v>Environmental, Safety &amp; Legal</v>
      </c>
      <c r="D50" s="155">
        <f>'Base Capex Actual'!D50</f>
        <v>0</v>
      </c>
      <c r="E50" s="155">
        <f>'Base Capex Actual'!E50</f>
        <v>0</v>
      </c>
      <c r="F50" s="156">
        <f>'Base Capex Actual'!F50</f>
        <v>0</v>
      </c>
      <c r="G50" s="155">
        <f>'Base Capex Actual'!G50</f>
        <v>0</v>
      </c>
      <c r="H50" s="155">
        <f>'Base Capex Actual'!H50</f>
        <v>0</v>
      </c>
      <c r="I50" s="156">
        <f>'Base Capex Actual'!I50</f>
        <v>0</v>
      </c>
      <c r="J50" s="155">
        <f>'Base Capex Actual'!J50</f>
        <v>4154.2103551556174</v>
      </c>
      <c r="K50" s="155">
        <f>'Base Capex Actual'!K50</f>
        <v>3374.0147322253883</v>
      </c>
      <c r="L50" s="156">
        <f>'Base Capex Actual'!L50</f>
        <v>678.45926205753699</v>
      </c>
      <c r="M50" s="155">
        <f>'Base Capex Actual'!M50</f>
        <v>3687.6945585086382</v>
      </c>
      <c r="N50" s="155">
        <f>'Base Capex Actual'!N50</f>
        <v>1843.6358979040547</v>
      </c>
      <c r="O50" s="156">
        <f>'Base Capex Actual'!O50</f>
        <v>14167.969924845265</v>
      </c>
      <c r="P50" s="155">
        <f>'Base Capex Actual'!P50</f>
        <v>3111.2001939116581</v>
      </c>
      <c r="Q50" s="155">
        <f>'Base Capex Actual'!Q50</f>
        <v>1815.4634759641758</v>
      </c>
      <c r="R50" s="156">
        <f>'Base Capex Actual'!R50</f>
        <v>29708.1259359459</v>
      </c>
      <c r="S50" s="154">
        <f>'Base Capex Forecast'!$D50*'Base Capex Actual'!$T50</f>
        <v>3419.3945711511819</v>
      </c>
      <c r="T50" s="155">
        <f>'Base Capex Forecast'!$D50*'Base Capex Actual'!$U50</f>
        <v>2195.63237606744</v>
      </c>
      <c r="U50" s="156">
        <f>'Base Capex Forecast'!$D50*'Base Capex Actual'!$V50</f>
        <v>13909.261566544228</v>
      </c>
      <c r="V50" s="154">
        <f>'Base Capex Forecast'!$E50*'Base Capex Actual'!$T50</f>
        <v>6665.1966983299444</v>
      </c>
      <c r="W50" s="155">
        <f>'Base Capex Forecast'!$E50*'Base Capex Actual'!$U50</f>
        <v>4279.7990577566497</v>
      </c>
      <c r="X50" s="156">
        <f>'Base Capex Forecast'!$E50*'Base Capex Actual'!$V50</f>
        <v>27112.391489329315</v>
      </c>
      <c r="Y50" s="154">
        <f>'Base Capex Forecast'!$F50*'Base Capex Actual'!$T50</f>
        <v>4379.8697599552734</v>
      </c>
      <c r="Z50" s="155">
        <f>'Base Capex Forecast'!$F50*'Base Capex Actual'!$U50</f>
        <v>2812.3644837743841</v>
      </c>
      <c r="AA50" s="156">
        <f>'Base Capex Forecast'!$F50*'Base Capex Actual'!$V50</f>
        <v>17816.239936915335</v>
      </c>
      <c r="AB50" s="154">
        <f>'Base Capex Forecast'!$G50*'Base Capex Actual'!$T50</f>
        <v>4281.3892014718904</v>
      </c>
      <c r="AC50" s="155">
        <f>'Base Capex Forecast'!$G50*'Base Capex Actual'!$U50</f>
        <v>2749.1289904377604</v>
      </c>
      <c r="AD50" s="156">
        <f>'Base Capex Forecast'!$G50*'Base Capex Actual'!$V50</f>
        <v>17415.645089300669</v>
      </c>
      <c r="AE50" s="154">
        <f>'Base Capex Forecast'!$H50*'Base Capex Actual'!$T50</f>
        <v>4281.3892014718904</v>
      </c>
      <c r="AF50" s="155">
        <f>'Base Capex Forecast'!$H50*'Base Capex Actual'!$U50</f>
        <v>2749.1289904377604</v>
      </c>
      <c r="AG50" s="156">
        <f>'Base Capex Forecast'!$H50*'Base Capex Actual'!$V50</f>
        <v>17415.645089300669</v>
      </c>
      <c r="AH50" s="154">
        <f>'Base Capex Forecast'!$I50*'Base Capex Actual'!$T50</f>
        <v>4129.3822868134039</v>
      </c>
      <c r="AI50" s="155">
        <f>'Base Capex Forecast'!$I50*'Base Capex Actual'!$U50</f>
        <v>2651.5236113960746</v>
      </c>
      <c r="AJ50" s="156">
        <f>'Base Capex Forecast'!$I50*'Base Capex Actual'!$V50</f>
        <v>16797.318104241309</v>
      </c>
    </row>
    <row r="51" spans="1:36">
      <c r="A51" s="182">
        <f>'Base Capex Actual'!A51</f>
        <v>168</v>
      </c>
      <c r="B51" s="183" t="str">
        <f>'Base Capex Actual'!B51</f>
        <v>Zone SubStation Automation</v>
      </c>
      <c r="C51" s="183" t="str">
        <f>'Base Capex Actual'!C51</f>
        <v>SCADA/Network Control</v>
      </c>
      <c r="D51" s="155">
        <f>'Base Capex Actual'!D51</f>
        <v>991.13419326864152</v>
      </c>
      <c r="E51" s="155">
        <f>'Base Capex Actual'!E51</f>
        <v>381.04653359420507</v>
      </c>
      <c r="F51" s="156">
        <f>'Base Capex Actual'!F51</f>
        <v>253.87844790654847</v>
      </c>
      <c r="G51" s="155">
        <f>'Base Capex Actual'!G51</f>
        <v>2087.5015549714649</v>
      </c>
      <c r="H51" s="155">
        <f>'Base Capex Actual'!H51</f>
        <v>1257.2628323606609</v>
      </c>
      <c r="I51" s="156">
        <f>'Base Capex Actual'!I51</f>
        <v>651.83533498367456</v>
      </c>
      <c r="J51" s="155">
        <f>'Base Capex Actual'!J51</f>
        <v>1222.1109635846326</v>
      </c>
      <c r="K51" s="155">
        <f>'Base Capex Actual'!K51</f>
        <v>1061.1240201938615</v>
      </c>
      <c r="L51" s="156">
        <f>'Base Capex Actual'!L51</f>
        <v>-43.952893297306808</v>
      </c>
      <c r="M51" s="155">
        <f>'Base Capex Actual'!M51</f>
        <v>1183.1483487913586</v>
      </c>
      <c r="N51" s="155">
        <f>'Base Capex Actual'!N51</f>
        <v>1173.5104373737056</v>
      </c>
      <c r="O51" s="156">
        <f>'Base Capex Actual'!O51</f>
        <v>233.06843748724228</v>
      </c>
      <c r="P51" s="155">
        <f>'Base Capex Actual'!P51</f>
        <v>673.34306727651756</v>
      </c>
      <c r="Q51" s="155">
        <f>'Base Capex Actual'!Q51</f>
        <v>1781.5716945912004</v>
      </c>
      <c r="R51" s="156">
        <f>'Base Capex Actual'!R51</f>
        <v>76.995716030052193</v>
      </c>
      <c r="S51" s="154">
        <f>'Base Capex Forecast'!$D51*'Base Capex Actual'!$T51</f>
        <v>1499.3615796292115</v>
      </c>
      <c r="T51" s="155">
        <f>'Base Capex Forecast'!$D51*'Base Capex Actual'!$U51</f>
        <v>1530.5222052854845</v>
      </c>
      <c r="U51" s="156">
        <f>'Base Capex Forecast'!$D51*'Base Capex Actual'!$V51</f>
        <v>266.41621508530466</v>
      </c>
      <c r="V51" s="154">
        <f>'Base Capex Forecast'!$E51*'Base Capex Actual'!$T51</f>
        <v>2534.5819840457152</v>
      </c>
      <c r="W51" s="155">
        <f>'Base Capex Forecast'!$E51*'Base Capex Actual'!$U51</f>
        <v>2587.257176923149</v>
      </c>
      <c r="X51" s="156">
        <f>'Base Capex Forecast'!$E51*'Base Capex Actual'!$V51</f>
        <v>450.36083903113627</v>
      </c>
      <c r="Y51" s="154">
        <f>'Base Capex Forecast'!$F51*'Base Capex Actual'!$T51</f>
        <v>2983.3943101750551</v>
      </c>
      <c r="Z51" s="155">
        <f>'Base Capex Forecast'!$F51*'Base Capex Actual'!$U51</f>
        <v>3045.3969882131369</v>
      </c>
      <c r="AA51" s="156">
        <f>'Base Capex Forecast'!$F51*'Base Capex Actual'!$V51</f>
        <v>530.10870161180856</v>
      </c>
      <c r="AB51" s="154">
        <f>'Base Capex Forecast'!$G51*'Base Capex Actual'!$T51</f>
        <v>3305.0727099304713</v>
      </c>
      <c r="AC51" s="155">
        <f>'Base Capex Forecast'!$G51*'Base Capex Actual'!$U51</f>
        <v>3373.7607001258561</v>
      </c>
      <c r="AD51" s="156">
        <f>'Base Capex Forecast'!$G51*'Base Capex Actual'!$V51</f>
        <v>587.26658994367392</v>
      </c>
      <c r="AE51" s="154">
        <f>'Base Capex Forecast'!$H51*'Base Capex Actual'!$T51</f>
        <v>3294.5199117484494</v>
      </c>
      <c r="AF51" s="155">
        <f>'Base Capex Forecast'!$H51*'Base Capex Actual'!$U51</f>
        <v>3362.9885874047372</v>
      </c>
      <c r="AG51" s="156">
        <f>'Base Capex Forecast'!$H51*'Base Capex Actual'!$V51</f>
        <v>585.39150084681398</v>
      </c>
      <c r="AH51" s="154">
        <f>'Base Capex Forecast'!$I51*'Base Capex Actual'!$T51</f>
        <v>3546.7863717376376</v>
      </c>
      <c r="AI51" s="155">
        <f>'Base Capex Forecast'!$I51*'Base Capex Actual'!$U51</f>
        <v>3620.4977992638915</v>
      </c>
      <c r="AJ51" s="156">
        <f>'Base Capex Forecast'!$I51*'Base Capex Actual'!$V51</f>
        <v>630.21582899847192</v>
      </c>
    </row>
    <row r="52" spans="1:36">
      <c r="A52" s="182">
        <f>'Base Capex Actual'!A52</f>
        <v>169</v>
      </c>
      <c r="B52" s="183" t="str">
        <f>'Base Capex Actual'!B52</f>
        <v>Augmentation Connection Assets</v>
      </c>
      <c r="C52" s="183" t="str">
        <f>'Base Capex Actual'!C52</f>
        <v>Reinforcements</v>
      </c>
      <c r="D52" s="155">
        <f>'Base Capex Actual'!D52</f>
        <v>0</v>
      </c>
      <c r="E52" s="155">
        <f>'Base Capex Actual'!E52</f>
        <v>0</v>
      </c>
      <c r="F52" s="156">
        <f>'Base Capex Actual'!F52</f>
        <v>0</v>
      </c>
      <c r="G52" s="155">
        <f>'Base Capex Actual'!G52</f>
        <v>22.762955194833577</v>
      </c>
      <c r="H52" s="155">
        <f>'Base Capex Actual'!H52</f>
        <v>14.798831014110295</v>
      </c>
      <c r="I52" s="156">
        <f>'Base Capex Actual'!I52</f>
        <v>8.6178589358502453</v>
      </c>
      <c r="J52" s="155">
        <f>'Base Capex Actual'!J52</f>
        <v>0</v>
      </c>
      <c r="K52" s="155">
        <f>'Base Capex Actual'!K52</f>
        <v>0</v>
      </c>
      <c r="L52" s="156">
        <f>'Base Capex Actual'!L52</f>
        <v>0</v>
      </c>
      <c r="M52" s="155">
        <f>'Base Capex Actual'!M52</f>
        <v>0</v>
      </c>
      <c r="N52" s="155">
        <f>'Base Capex Actual'!N52</f>
        <v>0</v>
      </c>
      <c r="O52" s="156">
        <f>'Base Capex Actual'!O52</f>
        <v>0</v>
      </c>
      <c r="P52" s="155">
        <f>'Base Capex Actual'!P52</f>
        <v>0</v>
      </c>
      <c r="Q52" s="155">
        <f>'Base Capex Actual'!Q52</f>
        <v>0</v>
      </c>
      <c r="R52" s="156">
        <f>'Base Capex Actual'!R52</f>
        <v>0</v>
      </c>
      <c r="S52" s="154">
        <f>'Base Capex Forecast'!$D52*'Base Capex Actual'!$T52</f>
        <v>0</v>
      </c>
      <c r="T52" s="155">
        <f>'Base Capex Forecast'!$D52*'Base Capex Actual'!$U52</f>
        <v>0</v>
      </c>
      <c r="U52" s="156">
        <f>'Base Capex Forecast'!$D52*'Base Capex Actual'!$V52</f>
        <v>0</v>
      </c>
      <c r="V52" s="154">
        <f>'Base Capex Forecast'!$E52*'Base Capex Actual'!$T52</f>
        <v>0</v>
      </c>
      <c r="W52" s="155">
        <f>'Base Capex Forecast'!$E52*'Base Capex Actual'!$U52</f>
        <v>0</v>
      </c>
      <c r="X52" s="156">
        <f>'Base Capex Forecast'!$E52*'Base Capex Actual'!$V52</f>
        <v>0</v>
      </c>
      <c r="Y52" s="154">
        <f>'Base Capex Forecast'!$F52*'Base Capex Actual'!$T52</f>
        <v>0</v>
      </c>
      <c r="Z52" s="155">
        <f>'Base Capex Forecast'!$F52*'Base Capex Actual'!$U52</f>
        <v>0</v>
      </c>
      <c r="AA52" s="156">
        <f>'Base Capex Forecast'!$F52*'Base Capex Actual'!$V52</f>
        <v>0</v>
      </c>
      <c r="AB52" s="154">
        <f>'Base Capex Forecast'!$G52*'Base Capex Actual'!$T52</f>
        <v>0</v>
      </c>
      <c r="AC52" s="155">
        <f>'Base Capex Forecast'!$G52*'Base Capex Actual'!$U52</f>
        <v>0</v>
      </c>
      <c r="AD52" s="156">
        <f>'Base Capex Forecast'!$G52*'Base Capex Actual'!$V52</f>
        <v>0</v>
      </c>
      <c r="AE52" s="154">
        <f>'Base Capex Forecast'!$H52*'Base Capex Actual'!$T52</f>
        <v>0</v>
      </c>
      <c r="AF52" s="155">
        <f>'Base Capex Forecast'!$H52*'Base Capex Actual'!$U52</f>
        <v>0</v>
      </c>
      <c r="AG52" s="156">
        <f>'Base Capex Forecast'!$H52*'Base Capex Actual'!$V52</f>
        <v>0</v>
      </c>
      <c r="AH52" s="154">
        <f>'Base Capex Forecast'!$I52*'Base Capex Actual'!$T52</f>
        <v>0</v>
      </c>
      <c r="AI52" s="155">
        <f>'Base Capex Forecast'!$I52*'Base Capex Actual'!$U52</f>
        <v>0</v>
      </c>
      <c r="AJ52" s="156">
        <f>'Base Capex Forecast'!$I52*'Base Capex Actual'!$V52</f>
        <v>0</v>
      </c>
    </row>
    <row r="53" spans="1:36">
      <c r="A53" s="182">
        <f>'Base Capex Actual'!A53</f>
        <v>170</v>
      </c>
      <c r="B53" s="183" t="str">
        <f>'Base Capex Actual'!B53</f>
        <v xml:space="preserve">Conductor Clearance </v>
      </c>
      <c r="C53" s="183" t="str">
        <f>'Base Capex Actual'!C53</f>
        <v>Environmental, Safety &amp; Legal</v>
      </c>
      <c r="D53" s="155">
        <f>'Base Capex Actual'!D53</f>
        <v>0</v>
      </c>
      <c r="E53" s="155">
        <f>'Base Capex Actual'!E53</f>
        <v>0</v>
      </c>
      <c r="F53" s="156">
        <f>'Base Capex Actual'!F53</f>
        <v>0</v>
      </c>
      <c r="G53" s="155">
        <f>'Base Capex Actual'!G53</f>
        <v>0</v>
      </c>
      <c r="H53" s="155">
        <f>'Base Capex Actual'!H53</f>
        <v>0</v>
      </c>
      <c r="I53" s="156">
        <f>'Base Capex Actual'!I53</f>
        <v>0</v>
      </c>
      <c r="J53" s="155">
        <f>'Base Capex Actual'!J53</f>
        <v>0</v>
      </c>
      <c r="K53" s="155">
        <f>'Base Capex Actual'!K53</f>
        <v>0</v>
      </c>
      <c r="L53" s="156">
        <f>'Base Capex Actual'!L53</f>
        <v>0</v>
      </c>
      <c r="M53" s="155">
        <f>'Base Capex Actual'!M53</f>
        <v>0</v>
      </c>
      <c r="N53" s="155">
        <f>'Base Capex Actual'!N53</f>
        <v>0</v>
      </c>
      <c r="O53" s="156">
        <f>'Base Capex Actual'!O53</f>
        <v>0</v>
      </c>
      <c r="P53" s="155">
        <f>'Base Capex Actual'!P53</f>
        <v>0</v>
      </c>
      <c r="Q53" s="155">
        <f>'Base Capex Actual'!Q53</f>
        <v>0</v>
      </c>
      <c r="R53" s="156">
        <f>'Base Capex Actual'!R53</f>
        <v>0</v>
      </c>
      <c r="S53" s="154">
        <f>'Base Capex Forecast'!$D53*'Base Capex Actual'!$T53</f>
        <v>0</v>
      </c>
      <c r="T53" s="155">
        <f>'Base Capex Forecast'!$D53*'Base Capex Actual'!$U53</f>
        <v>0</v>
      </c>
      <c r="U53" s="156">
        <f>'Base Capex Forecast'!$D53*'Base Capex Actual'!$V53</f>
        <v>0</v>
      </c>
      <c r="V53" s="154">
        <f>'Base Capex Forecast'!$E53*'Base Capex Actual'!$T53</f>
        <v>0</v>
      </c>
      <c r="W53" s="155">
        <f>'Base Capex Forecast'!$E53*'Base Capex Actual'!$U53</f>
        <v>0</v>
      </c>
      <c r="X53" s="156">
        <f>'Base Capex Forecast'!$E53*'Base Capex Actual'!$V53</f>
        <v>0</v>
      </c>
      <c r="Y53" s="154">
        <f>'Base Capex Forecast'!$F53*'Base Capex Actual'!$T53</f>
        <v>0</v>
      </c>
      <c r="Z53" s="155">
        <f>'Base Capex Forecast'!$F53*'Base Capex Actual'!$U53</f>
        <v>0</v>
      </c>
      <c r="AA53" s="156">
        <f>'Base Capex Forecast'!$F53*'Base Capex Actual'!$V53</f>
        <v>0</v>
      </c>
      <c r="AB53" s="154">
        <f>'Base Capex Forecast'!$G53*'Base Capex Actual'!$T53</f>
        <v>0</v>
      </c>
      <c r="AC53" s="155">
        <f>'Base Capex Forecast'!$G53*'Base Capex Actual'!$U53</f>
        <v>0</v>
      </c>
      <c r="AD53" s="156">
        <f>'Base Capex Forecast'!$G53*'Base Capex Actual'!$V53</f>
        <v>0</v>
      </c>
      <c r="AE53" s="154">
        <f>'Base Capex Forecast'!$H53*'Base Capex Actual'!$T53</f>
        <v>0</v>
      </c>
      <c r="AF53" s="155">
        <f>'Base Capex Forecast'!$H53*'Base Capex Actual'!$U53</f>
        <v>0</v>
      </c>
      <c r="AG53" s="156">
        <f>'Base Capex Forecast'!$H53*'Base Capex Actual'!$V53</f>
        <v>0</v>
      </c>
      <c r="AH53" s="154">
        <f>'Base Capex Forecast'!$I53*'Base Capex Actual'!$T53</f>
        <v>0</v>
      </c>
      <c r="AI53" s="155">
        <f>'Base Capex Forecast'!$I53*'Base Capex Actual'!$U53</f>
        <v>0</v>
      </c>
      <c r="AJ53" s="156">
        <f>'Base Capex Forecast'!$I53*'Base Capex Actual'!$V53</f>
        <v>0</v>
      </c>
    </row>
    <row r="54" spans="1:36">
      <c r="A54" s="182">
        <f>'Base Capex Actual'!A54</f>
        <v>171</v>
      </c>
      <c r="B54" s="183" t="str">
        <f>'Base Capex Actual'!B54</f>
        <v>SWER Augmentation</v>
      </c>
      <c r="C54" s="183" t="str">
        <f>'Base Capex Actual'!C54</f>
        <v>New Customer Connections</v>
      </c>
      <c r="D54" s="155">
        <f>'Base Capex Actual'!D54</f>
        <v>1379.066797046534</v>
      </c>
      <c r="E54" s="155">
        <f>'Base Capex Actual'!E54</f>
        <v>834.92606022640757</v>
      </c>
      <c r="F54" s="156">
        <f>'Base Capex Actual'!F54</f>
        <v>306.99721976348178</v>
      </c>
      <c r="G54" s="155">
        <f>'Base Capex Actual'!G54</f>
        <v>1461.101839208329</v>
      </c>
      <c r="H54" s="155">
        <f>'Base Capex Actual'!H54</f>
        <v>722.23105028362272</v>
      </c>
      <c r="I54" s="156">
        <f>'Base Capex Actual'!I54</f>
        <v>200.03737933714811</v>
      </c>
      <c r="J54" s="155">
        <f>'Base Capex Actual'!J54</f>
        <v>1035.009594427547</v>
      </c>
      <c r="K54" s="155">
        <f>'Base Capex Actual'!K54</f>
        <v>462.22794280659565</v>
      </c>
      <c r="L54" s="156">
        <f>'Base Capex Actual'!L54</f>
        <v>195.98450143471433</v>
      </c>
      <c r="M54" s="155">
        <f>'Base Capex Actual'!M54</f>
        <v>492.08538560772473</v>
      </c>
      <c r="N54" s="155">
        <f>'Base Capex Actual'!N54</f>
        <v>98.634712154898466</v>
      </c>
      <c r="O54" s="156">
        <f>'Base Capex Actual'!O54</f>
        <v>96.789198309706649</v>
      </c>
      <c r="P54" s="155">
        <f>'Base Capex Actual'!P54</f>
        <v>1.2344098030617703</v>
      </c>
      <c r="Q54" s="155">
        <f>'Base Capex Actual'!Q54</f>
        <v>0</v>
      </c>
      <c r="R54" s="156">
        <f>'Base Capex Actual'!R54</f>
        <v>0</v>
      </c>
      <c r="S54" s="154">
        <f>'Base Capex Forecast'!$D54*'Base Capex Actual'!$T54</f>
        <v>4701.9716321496107</v>
      </c>
      <c r="T54" s="155">
        <f>'Base Capex Forecast'!$D54*'Base Capex Actual'!$U54</f>
        <v>2018.1331300858308</v>
      </c>
      <c r="U54" s="156">
        <f>'Base Capex Forecast'!$D54*'Base Capex Actual'!$V54</f>
        <v>775.12527845958584</v>
      </c>
      <c r="V54" s="154">
        <f>'Base Capex Forecast'!$E54*'Base Capex Actual'!$T54</f>
        <v>4852.8215404498742</v>
      </c>
      <c r="W54" s="155">
        <f>'Base Capex Forecast'!$E54*'Base Capex Actual'!$U54</f>
        <v>2082.8794155652249</v>
      </c>
      <c r="X54" s="156">
        <f>'Base Capex Forecast'!$E54*'Base Capex Actual'!$V54</f>
        <v>799.9930544319792</v>
      </c>
      <c r="Y54" s="154">
        <f>'Base Capex Forecast'!$F54*'Base Capex Actual'!$T54</f>
        <v>4432.1330852973224</v>
      </c>
      <c r="Z54" s="155">
        <f>'Base Capex Forecast'!$F54*'Base Capex Actual'!$U54</f>
        <v>1902.3157339421928</v>
      </c>
      <c r="AA54" s="156">
        <f>'Base Capex Forecast'!$F54*'Base Capex Actual'!$V54</f>
        <v>730.64209244079063</v>
      </c>
      <c r="AB54" s="154">
        <f>'Base Capex Forecast'!$G54*'Base Capex Actual'!$T54</f>
        <v>3924.2260034659362</v>
      </c>
      <c r="AC54" s="155">
        <f>'Base Capex Forecast'!$G54*'Base Capex Actual'!$U54</f>
        <v>1684.316947679732</v>
      </c>
      <c r="AD54" s="156">
        <f>'Base Capex Forecast'!$G54*'Base Capex Actual'!$V54</f>
        <v>646.91304236649989</v>
      </c>
      <c r="AE54" s="154">
        <f>'Base Capex Forecast'!$H54*'Base Capex Actual'!$T54</f>
        <v>3818.580985977841</v>
      </c>
      <c r="AF54" s="155">
        <f>'Base Capex Forecast'!$H54*'Base Capex Actual'!$U54</f>
        <v>1638.9730522883958</v>
      </c>
      <c r="AG54" s="156">
        <f>'Base Capex Forecast'!$H54*'Base Capex Actual'!$V54</f>
        <v>629.49734316524996</v>
      </c>
      <c r="AH54" s="154">
        <f>'Base Capex Forecast'!$I54*'Base Capex Actual'!$T54</f>
        <v>3941.7802766139562</v>
      </c>
      <c r="AI54" s="155">
        <f>'Base Capex Forecast'!$I54*'Base Capex Actual'!$U54</f>
        <v>1691.8514168314312</v>
      </c>
      <c r="AJ54" s="156">
        <f>'Base Capex Forecast'!$I54*'Base Capex Actual'!$V54</f>
        <v>649.80688391351782</v>
      </c>
    </row>
    <row r="55" spans="1:36">
      <c r="A55" s="182">
        <f>'Base Capex Actual'!A55</f>
        <v>172</v>
      </c>
      <c r="B55" s="183" t="str">
        <f>'Base Capex Actual'!B55</f>
        <v>Supply Reliability Improvement Scheme</v>
      </c>
      <c r="C55" s="183" t="str">
        <f>'Base Capex Actual'!C55</f>
        <v>Reliability &amp; Quality Maintained</v>
      </c>
      <c r="D55" s="155">
        <f>'Base Capex Actual'!D55</f>
        <v>1301.3279899095935</v>
      </c>
      <c r="E55" s="155">
        <f>'Base Capex Actual'!E55</f>
        <v>402.35016525255634</v>
      </c>
      <c r="F55" s="156">
        <f>'Base Capex Actual'!F55</f>
        <v>153.95083072277197</v>
      </c>
      <c r="G55" s="155">
        <f>'Base Capex Actual'!G55</f>
        <v>1037.4777757049917</v>
      </c>
      <c r="H55" s="155">
        <f>'Base Capex Actual'!H55</f>
        <v>291.44916660851976</v>
      </c>
      <c r="I55" s="156">
        <f>'Base Capex Actual'!I55</f>
        <v>99.386350360800193</v>
      </c>
      <c r="J55" s="155">
        <f>'Base Capex Actual'!J55</f>
        <v>67.547997228226166</v>
      </c>
      <c r="K55" s="155">
        <f>'Base Capex Actual'!K55</f>
        <v>-5.8544891944892141</v>
      </c>
      <c r="L55" s="156">
        <f>'Base Capex Actual'!L55</f>
        <v>15.665929103484315</v>
      </c>
      <c r="M55" s="155">
        <f>'Base Capex Actual'!M55</f>
        <v>27.003001312345738</v>
      </c>
      <c r="N55" s="155">
        <f>'Base Capex Actual'!N55</f>
        <v>5.1119225264080539</v>
      </c>
      <c r="O55" s="156">
        <f>'Base Capex Actual'!O55</f>
        <v>-1.3804930054384763</v>
      </c>
      <c r="P55" s="155">
        <f>'Base Capex Actual'!P55</f>
        <v>2135.0331308834689</v>
      </c>
      <c r="Q55" s="155">
        <f>'Base Capex Actual'!Q55</f>
        <v>1039.3525770564097</v>
      </c>
      <c r="R55" s="156">
        <f>'Base Capex Actual'!R55</f>
        <v>247.41298788636067</v>
      </c>
      <c r="S55" s="154">
        <f>'Base Capex Forecast'!$D55*'Base Capex Actual'!$T55</f>
        <v>0</v>
      </c>
      <c r="T55" s="155">
        <f>'Base Capex Forecast'!$D55*'Base Capex Actual'!$U55</f>
        <v>0</v>
      </c>
      <c r="U55" s="156">
        <f>'Base Capex Forecast'!$D55*'Base Capex Actual'!$V55</f>
        <v>0</v>
      </c>
      <c r="V55" s="154">
        <f>'Base Capex Forecast'!$E55*'Base Capex Actual'!$T55</f>
        <v>0</v>
      </c>
      <c r="W55" s="155">
        <f>'Base Capex Forecast'!$E55*'Base Capex Actual'!$U55</f>
        <v>0</v>
      </c>
      <c r="X55" s="156">
        <f>'Base Capex Forecast'!$E55*'Base Capex Actual'!$V55</f>
        <v>0</v>
      </c>
      <c r="Y55" s="154">
        <f>'Base Capex Forecast'!$F55*'Base Capex Actual'!$T55</f>
        <v>0</v>
      </c>
      <c r="Z55" s="155">
        <f>'Base Capex Forecast'!$F55*'Base Capex Actual'!$U55</f>
        <v>0</v>
      </c>
      <c r="AA55" s="156">
        <f>'Base Capex Forecast'!$F55*'Base Capex Actual'!$V55</f>
        <v>0</v>
      </c>
      <c r="AB55" s="154">
        <f>'Base Capex Forecast'!$G55*'Base Capex Actual'!$T55</f>
        <v>0</v>
      </c>
      <c r="AC55" s="155">
        <f>'Base Capex Forecast'!$G55*'Base Capex Actual'!$U55</f>
        <v>0</v>
      </c>
      <c r="AD55" s="156">
        <f>'Base Capex Forecast'!$G55*'Base Capex Actual'!$V55</f>
        <v>0</v>
      </c>
      <c r="AE55" s="154">
        <f>'Base Capex Forecast'!$H55*'Base Capex Actual'!$T55</f>
        <v>0</v>
      </c>
      <c r="AF55" s="155">
        <f>'Base Capex Forecast'!$H55*'Base Capex Actual'!$U55</f>
        <v>0</v>
      </c>
      <c r="AG55" s="156">
        <f>'Base Capex Forecast'!$H55*'Base Capex Actual'!$V55</f>
        <v>0</v>
      </c>
      <c r="AH55" s="154">
        <f>'Base Capex Forecast'!$I55*'Base Capex Actual'!$T55</f>
        <v>0</v>
      </c>
      <c r="AI55" s="155">
        <f>'Base Capex Forecast'!$I55*'Base Capex Actual'!$U55</f>
        <v>0</v>
      </c>
      <c r="AJ55" s="156">
        <f>'Base Capex Forecast'!$I55*'Base Capex Actual'!$V55</f>
        <v>0</v>
      </c>
    </row>
    <row r="56" spans="1:36">
      <c r="A56" s="182">
        <f>'Base Capex Actual'!A56</f>
        <v>174</v>
      </c>
      <c r="B56" s="183" t="str">
        <f>'Base Capex Actual'!B56</f>
        <v>Pole Fire Mitigation</v>
      </c>
      <c r="C56" s="183" t="str">
        <f>'Base Capex Actual'!C56</f>
        <v>Environmental, Safety &amp; Legal</v>
      </c>
      <c r="D56" s="155">
        <f>'Base Capex Actual'!D56</f>
        <v>15.578809302876726</v>
      </c>
      <c r="E56" s="155">
        <f>'Base Capex Actual'!E56</f>
        <v>-24.715062609749431</v>
      </c>
      <c r="F56" s="156">
        <f>'Base Capex Actual'!F56</f>
        <v>8.609119748409503</v>
      </c>
      <c r="G56" s="155">
        <f>'Base Capex Actual'!G56</f>
        <v>13.536987775763087</v>
      </c>
      <c r="H56" s="155">
        <f>'Base Capex Actual'!H56</f>
        <v>2.2814401942905005</v>
      </c>
      <c r="I56" s="156">
        <f>'Base Capex Actual'!I56</f>
        <v>0.80613651510114004</v>
      </c>
      <c r="J56" s="155">
        <f>'Base Capex Actual'!J56</f>
        <v>3.5744358935739728</v>
      </c>
      <c r="K56" s="155">
        <f>'Base Capex Actual'!K56</f>
        <v>0.79665527772192279</v>
      </c>
      <c r="L56" s="156">
        <f>'Base Capex Actual'!L56</f>
        <v>0.14338170080174983</v>
      </c>
      <c r="M56" s="155">
        <f>'Base Capex Actual'!M56</f>
        <v>0</v>
      </c>
      <c r="N56" s="155">
        <f>'Base Capex Actual'!N56</f>
        <v>0</v>
      </c>
      <c r="O56" s="156">
        <f>'Base Capex Actual'!O56</f>
        <v>4.5256564125760266E-3</v>
      </c>
      <c r="P56" s="155">
        <f>'Base Capex Actual'!P56</f>
        <v>661.69612368394473</v>
      </c>
      <c r="Q56" s="155">
        <f>'Base Capex Actual'!Q56</f>
        <v>195.88022805156314</v>
      </c>
      <c r="R56" s="156">
        <f>'Base Capex Actual'!R56</f>
        <v>100.31417690502437</v>
      </c>
      <c r="S56" s="154">
        <f>'Base Capex Forecast'!$D56*'Base Capex Actual'!$T56</f>
        <v>0</v>
      </c>
      <c r="T56" s="155">
        <f>'Base Capex Forecast'!$D56*'Base Capex Actual'!$U56</f>
        <v>0</v>
      </c>
      <c r="U56" s="156">
        <f>'Base Capex Forecast'!$D56*'Base Capex Actual'!$V56</f>
        <v>0</v>
      </c>
      <c r="V56" s="154">
        <f>'Base Capex Forecast'!$E56*'Base Capex Actual'!$T56</f>
        <v>0</v>
      </c>
      <c r="W56" s="155">
        <f>'Base Capex Forecast'!$E56*'Base Capex Actual'!$U56</f>
        <v>0</v>
      </c>
      <c r="X56" s="156">
        <f>'Base Capex Forecast'!$E56*'Base Capex Actual'!$V56</f>
        <v>0</v>
      </c>
      <c r="Y56" s="154">
        <f>'Base Capex Forecast'!$F56*'Base Capex Actual'!$T56</f>
        <v>0</v>
      </c>
      <c r="Z56" s="155">
        <f>'Base Capex Forecast'!$F56*'Base Capex Actual'!$U56</f>
        <v>0</v>
      </c>
      <c r="AA56" s="156">
        <f>'Base Capex Forecast'!$F56*'Base Capex Actual'!$V56</f>
        <v>0</v>
      </c>
      <c r="AB56" s="154">
        <f>'Base Capex Forecast'!$G56*'Base Capex Actual'!$T56</f>
        <v>0</v>
      </c>
      <c r="AC56" s="155">
        <f>'Base Capex Forecast'!$G56*'Base Capex Actual'!$U56</f>
        <v>0</v>
      </c>
      <c r="AD56" s="156">
        <f>'Base Capex Forecast'!$G56*'Base Capex Actual'!$V56</f>
        <v>0</v>
      </c>
      <c r="AE56" s="154">
        <f>'Base Capex Forecast'!$H56*'Base Capex Actual'!$T56</f>
        <v>0</v>
      </c>
      <c r="AF56" s="155">
        <f>'Base Capex Forecast'!$H56*'Base Capex Actual'!$U56</f>
        <v>0</v>
      </c>
      <c r="AG56" s="156">
        <f>'Base Capex Forecast'!$H56*'Base Capex Actual'!$V56</f>
        <v>0</v>
      </c>
      <c r="AH56" s="154">
        <f>'Base Capex Forecast'!$I56*'Base Capex Actual'!$T56</f>
        <v>0</v>
      </c>
      <c r="AI56" s="155">
        <f>'Base Capex Forecast'!$I56*'Base Capex Actual'!$U56</f>
        <v>0</v>
      </c>
      <c r="AJ56" s="156">
        <f>'Base Capex Forecast'!$I56*'Base Capex Actual'!$V56</f>
        <v>0</v>
      </c>
    </row>
    <row r="57" spans="1:36">
      <c r="A57" s="182">
        <f>'Base Capex Actual'!A57</f>
        <v>177</v>
      </c>
      <c r="B57" s="183" t="str">
        <f>'Base Capex Actual'!B57</f>
        <v>CBD Security Supply</v>
      </c>
      <c r="C57" s="183" t="str">
        <f>'Base Capex Actual'!C57</f>
        <v>Reinforcements</v>
      </c>
      <c r="D57" s="155">
        <f>'Base Capex Actual'!D57</f>
        <v>0</v>
      </c>
      <c r="E57" s="155">
        <f>'Base Capex Actual'!E57</f>
        <v>0</v>
      </c>
      <c r="F57" s="156">
        <f>'Base Capex Actual'!F57</f>
        <v>0</v>
      </c>
      <c r="G57" s="155">
        <f>'Base Capex Actual'!G57</f>
        <v>0</v>
      </c>
      <c r="H57" s="155">
        <f>'Base Capex Actual'!H57</f>
        <v>0</v>
      </c>
      <c r="I57" s="156">
        <f>'Base Capex Actual'!I57</f>
        <v>0</v>
      </c>
      <c r="J57" s="155">
        <f>'Base Capex Actual'!J57</f>
        <v>0</v>
      </c>
      <c r="K57" s="155">
        <f>'Base Capex Actual'!K57</f>
        <v>0</v>
      </c>
      <c r="L57" s="155">
        <f>'Base Capex Actual'!L57</f>
        <v>0</v>
      </c>
      <c r="M57" s="184">
        <f>'Base Capex Actual'!M57</f>
        <v>0</v>
      </c>
      <c r="N57" s="155">
        <f>'Base Capex Actual'!N57</f>
        <v>0</v>
      </c>
      <c r="O57" s="156">
        <f>'Base Capex Actual'!O57</f>
        <v>0</v>
      </c>
      <c r="P57" s="155">
        <f>'Base Capex Actual'!P57</f>
        <v>0</v>
      </c>
      <c r="Q57" s="155">
        <f>'Base Capex Actual'!Q57</f>
        <v>0</v>
      </c>
      <c r="R57" s="156">
        <f>'Base Capex Actual'!R57</f>
        <v>0</v>
      </c>
      <c r="S57" s="154">
        <f>'Base Capex Forecast'!$D57*'Base Capex Actual'!$T57</f>
        <v>0</v>
      </c>
      <c r="T57" s="155">
        <f>'Base Capex Forecast'!$D57*'Base Capex Actual'!$U57</f>
        <v>0</v>
      </c>
      <c r="U57" s="156">
        <f>'Base Capex Forecast'!$D57*'Base Capex Actual'!$V57</f>
        <v>0</v>
      </c>
      <c r="V57" s="154">
        <f>'Base Capex Forecast'!$E57*'Base Capex Actual'!$T57</f>
        <v>0</v>
      </c>
      <c r="W57" s="155">
        <f>'Base Capex Forecast'!$E57*'Base Capex Actual'!$U57</f>
        <v>0</v>
      </c>
      <c r="X57" s="156">
        <f>'Base Capex Forecast'!$E57*'Base Capex Actual'!$V57</f>
        <v>0</v>
      </c>
      <c r="Y57" s="154">
        <f>'Base Capex Forecast'!$F57*'Base Capex Actual'!$T57</f>
        <v>0</v>
      </c>
      <c r="Z57" s="155">
        <f>'Base Capex Forecast'!$F57*'Base Capex Actual'!$U57</f>
        <v>0</v>
      </c>
      <c r="AA57" s="156">
        <f>'Base Capex Forecast'!$F57*'Base Capex Actual'!$V57</f>
        <v>0</v>
      </c>
      <c r="AB57" s="154">
        <f>'Base Capex Forecast'!$G57*'Base Capex Actual'!$T57</f>
        <v>0</v>
      </c>
      <c r="AC57" s="155">
        <f>'Base Capex Forecast'!$G57*'Base Capex Actual'!$U57</f>
        <v>0</v>
      </c>
      <c r="AD57" s="156">
        <f>'Base Capex Forecast'!$G57*'Base Capex Actual'!$V57</f>
        <v>0</v>
      </c>
      <c r="AE57" s="154">
        <f>'Base Capex Forecast'!$H57*'Base Capex Actual'!$T57</f>
        <v>0</v>
      </c>
      <c r="AF57" s="155">
        <f>'Base Capex Forecast'!$H57*'Base Capex Actual'!$U57</f>
        <v>0</v>
      </c>
      <c r="AG57" s="156">
        <f>'Base Capex Forecast'!$H57*'Base Capex Actual'!$V57</f>
        <v>0</v>
      </c>
      <c r="AH57" s="154">
        <f>'Base Capex Forecast'!$I57*'Base Capex Actual'!$T57</f>
        <v>0</v>
      </c>
      <c r="AI57" s="155">
        <f>'Base Capex Forecast'!$I57*'Base Capex Actual'!$U57</f>
        <v>0</v>
      </c>
      <c r="AJ57" s="156">
        <f>'Base Capex Forecast'!$I57*'Base Capex Actual'!$V57</f>
        <v>0</v>
      </c>
    </row>
    <row r="58" spans="1:36">
      <c r="A58" s="182">
        <f>'Base Capex Actual'!A58</f>
        <v>200</v>
      </c>
      <c r="B58" s="183" t="str">
        <f>'Base Capex Actual'!B58</f>
        <v>Computers</v>
      </c>
      <c r="C58" s="183" t="str">
        <f>'Base Capex Actual'!C58</f>
        <v>Non Network General - IT</v>
      </c>
      <c r="D58" s="155">
        <f>'Base Capex Actual'!D58</f>
        <v>5467.4748338333584</v>
      </c>
      <c r="E58" s="155">
        <f>'Base Capex Actual'!E58</f>
        <v>4167.6611527505029</v>
      </c>
      <c r="F58" s="156">
        <f>'Base Capex Actual'!F58</f>
        <v>88.850073815786786</v>
      </c>
      <c r="G58" s="155">
        <f>'Base Capex Actual'!G58</f>
        <v>15134.329203533205</v>
      </c>
      <c r="H58" s="155">
        <f>'Base Capex Actual'!H58</f>
        <v>4578.5084215990883</v>
      </c>
      <c r="I58" s="156">
        <f>'Base Capex Actual'!I58</f>
        <v>0.24612008681559105</v>
      </c>
      <c r="J58" s="155">
        <f>'Base Capex Actual'!J58</f>
        <v>10460.016491921257</v>
      </c>
      <c r="K58" s="155">
        <f>'Base Capex Actual'!K58</f>
        <v>3750.6131881663287</v>
      </c>
      <c r="L58" s="156">
        <f>'Base Capex Actual'!L58</f>
        <v>72.523515383390759</v>
      </c>
      <c r="M58" s="155">
        <f>'Base Capex Actual'!M58</f>
        <v>11255.331427757612</v>
      </c>
      <c r="N58" s="155">
        <f>'Base Capex Actual'!N58</f>
        <v>2815.4347243476623</v>
      </c>
      <c r="O58" s="156">
        <f>'Base Capex Actual'!O58</f>
        <v>96.03281709841022</v>
      </c>
      <c r="P58" s="155">
        <f>'Base Capex Actual'!P58</f>
        <v>16102.348733092571</v>
      </c>
      <c r="Q58" s="155">
        <f>'Base Capex Actual'!Q58</f>
        <v>2820.7209305139804</v>
      </c>
      <c r="R58" s="156">
        <f>'Base Capex Actual'!R58</f>
        <v>1337.2628517928854</v>
      </c>
      <c r="S58" s="154">
        <f>'Base Capex Forecast'!$D58*'Base Capex Actual'!X58</f>
        <v>29534.798648800002</v>
      </c>
      <c r="T58" s="155">
        <f>'Base Capex Forecast'!$D58*'Base Capex Actual'!Y58</f>
        <v>7108.6765912000001</v>
      </c>
      <c r="U58" s="156">
        <f>'Base Capex Forecast'!$D58*'Base Capex Actual'!Z58</f>
        <v>0</v>
      </c>
      <c r="V58" s="154">
        <f>'Base Capex Forecast'!$E58*'Base Capex Actual'!AA58</f>
        <v>7116.7303854287911</v>
      </c>
      <c r="W58" s="155">
        <f>'Base Capex Forecast'!$E58*'Base Capex Actual'!AB58</f>
        <v>15363.85279136998</v>
      </c>
      <c r="X58" s="156">
        <f>'Base Capex Forecast'!$E58*'Base Capex Actual'!AC58</f>
        <v>18250.762347212167</v>
      </c>
      <c r="Y58" s="154">
        <f>'Base Capex Forecast'!$F58*'Base Capex Actual'!AD58</f>
        <v>7788.3327088725018</v>
      </c>
      <c r="Z58" s="155">
        <f>'Base Capex Forecast'!$F58*'Base Capex Actual'!AE58</f>
        <v>13986.323093532774</v>
      </c>
      <c r="AA58" s="156">
        <f>'Base Capex Forecast'!$F58*'Base Capex Actual'!AF58</f>
        <v>18831.054862904595</v>
      </c>
      <c r="AB58" s="154">
        <f>'Base Capex Forecast'!$G58*'Base Capex Actual'!AG58</f>
        <v>6719.6211404182886</v>
      </c>
      <c r="AC58" s="155">
        <f>'Base Capex Forecast'!$G58*'Base Capex Actual'!AH58</f>
        <v>15547.577988635348</v>
      </c>
      <c r="AD58" s="156">
        <f>'Base Capex Forecast'!$G58*'Base Capex Actual'!AI58</f>
        <v>13950.704812744341</v>
      </c>
      <c r="AE58" s="154">
        <f>'Base Capex Forecast'!$H58*'Base Capex Actual'!AJ58</f>
        <v>7474.1928294155896</v>
      </c>
      <c r="AF58" s="155">
        <f>'Base Capex Forecast'!$H58*'Base Capex Actual'!AK58</f>
        <v>9162.2328062312044</v>
      </c>
      <c r="AG58" s="156">
        <f>'Base Capex Forecast'!$H58*'Base Capex Actual'!AL58</f>
        <v>14166.801984524753</v>
      </c>
      <c r="AH58" s="154">
        <f>'Base Capex Forecast'!$I58*'Base Capex Actual'!AM58</f>
        <v>5526.27985042199</v>
      </c>
      <c r="AI58" s="155">
        <f>'Base Capex Forecast'!$I58*'Base Capex Actual'!AN58</f>
        <v>5597.8238640586096</v>
      </c>
      <c r="AJ58" s="156">
        <f>'Base Capex Forecast'!$I58*'Base Capex Actual'!AO58</f>
        <v>10718.84937758557</v>
      </c>
    </row>
    <row r="59" spans="1:36">
      <c r="A59" s="182">
        <f>'Base Capex Actual'!A59</f>
        <v>210</v>
      </c>
      <c r="B59" s="183" t="str">
        <f>'Base Capex Actual'!B59</f>
        <v>General Equipment</v>
      </c>
      <c r="C59" s="183" t="str">
        <f>'Base Capex Actual'!C59</f>
        <v>Non Network General - Other</v>
      </c>
      <c r="D59" s="155">
        <f>'Base Capex Actual'!D59</f>
        <v>4.4031429412627464E-2</v>
      </c>
      <c r="E59" s="155">
        <f>'Base Capex Actual'!E59</f>
        <v>1297.4801904053948</v>
      </c>
      <c r="F59" s="156">
        <f>'Base Capex Actual'!F59</f>
        <v>2.4820091981477486</v>
      </c>
      <c r="G59" s="155">
        <f>'Base Capex Actual'!G59</f>
        <v>0</v>
      </c>
      <c r="H59" s="155">
        <f>'Base Capex Actual'!H59</f>
        <v>1253.509635186467</v>
      </c>
      <c r="I59" s="156">
        <f>'Base Capex Actual'!I59</f>
        <v>-6.1038139263162199</v>
      </c>
      <c r="J59" s="155">
        <f>'Base Capex Actual'!J59</f>
        <v>0</v>
      </c>
      <c r="K59" s="155">
        <f>'Base Capex Actual'!K59</f>
        <v>741.54131335452325</v>
      </c>
      <c r="L59" s="156">
        <f>'Base Capex Actual'!L59</f>
        <v>0</v>
      </c>
      <c r="M59" s="155">
        <f>'Base Capex Actual'!M59</f>
        <v>189.11006101721873</v>
      </c>
      <c r="N59" s="155">
        <f>'Base Capex Actual'!N59</f>
        <v>785.8348758096198</v>
      </c>
      <c r="O59" s="156">
        <f>'Base Capex Actual'!O59</f>
        <v>0</v>
      </c>
      <c r="P59" s="155">
        <f>'Base Capex Actual'!P59</f>
        <v>582.5090511588553</v>
      </c>
      <c r="Q59" s="155">
        <f>'Base Capex Actual'!Q59</f>
        <v>2006.9312055611451</v>
      </c>
      <c r="R59" s="156">
        <f>'Base Capex Actual'!R59</f>
        <v>56.107354637992337</v>
      </c>
      <c r="S59" s="154">
        <f>'Base Capex Forecast'!$D59*'Base Capex Actual'!$T59</f>
        <v>192.90477804401857</v>
      </c>
      <c r="T59" s="155">
        <f>'Base Capex Forecast'!$D59*'Base Capex Actual'!$U59</f>
        <v>1196.9542574779391</v>
      </c>
      <c r="U59" s="156">
        <f>'Base Capex Forecast'!$D59*'Base Capex Actual'!$V59</f>
        <v>12.500885177919031</v>
      </c>
      <c r="V59" s="154">
        <f>'Base Capex Forecast'!$E59*'Base Capex Actual'!$T59</f>
        <v>192.90477804401857</v>
      </c>
      <c r="W59" s="155">
        <f>'Base Capex Forecast'!$E59*'Base Capex Actual'!$U59</f>
        <v>1196.9542574779391</v>
      </c>
      <c r="X59" s="156">
        <f>'Base Capex Forecast'!$E59*'Base Capex Actual'!$V59</f>
        <v>12.500885177919031</v>
      </c>
      <c r="Y59" s="154">
        <f>'Base Capex Forecast'!$F59*'Base Capex Actual'!$T59</f>
        <v>192.90477804401857</v>
      </c>
      <c r="Z59" s="155">
        <f>'Base Capex Forecast'!$F59*'Base Capex Actual'!$U59</f>
        <v>1196.9542574779391</v>
      </c>
      <c r="AA59" s="156">
        <f>'Base Capex Forecast'!$F59*'Base Capex Actual'!$V59</f>
        <v>12.500885177919031</v>
      </c>
      <c r="AB59" s="154">
        <f>'Base Capex Forecast'!$G59*'Base Capex Actual'!$T59</f>
        <v>192.90477804401857</v>
      </c>
      <c r="AC59" s="155">
        <f>'Base Capex Forecast'!$G59*'Base Capex Actual'!$U59</f>
        <v>1196.9542574779391</v>
      </c>
      <c r="AD59" s="156">
        <f>'Base Capex Forecast'!$G59*'Base Capex Actual'!$V59</f>
        <v>12.500885177919031</v>
      </c>
      <c r="AE59" s="154">
        <f>'Base Capex Forecast'!$H59*'Base Capex Actual'!$T59</f>
        <v>192.90477804401857</v>
      </c>
      <c r="AF59" s="155">
        <f>'Base Capex Forecast'!$H59*'Base Capex Actual'!$U59</f>
        <v>1196.9542574779391</v>
      </c>
      <c r="AG59" s="156">
        <f>'Base Capex Forecast'!$H59*'Base Capex Actual'!$V59</f>
        <v>12.500885177919031</v>
      </c>
      <c r="AH59" s="154">
        <f>'Base Capex Forecast'!$I59*'Base Capex Actual'!$T59</f>
        <v>192.90477804401857</v>
      </c>
      <c r="AI59" s="155">
        <f>'Base Capex Forecast'!$I59*'Base Capex Actual'!$U59</f>
        <v>1196.9542574779391</v>
      </c>
      <c r="AJ59" s="156">
        <f>'Base Capex Forecast'!$I59*'Base Capex Actual'!$V59</f>
        <v>12.500885177919031</v>
      </c>
    </row>
    <row r="60" spans="1:36">
      <c r="A60" s="182">
        <f>'Base Capex Actual'!A60</f>
        <v>220</v>
      </c>
      <c r="B60" s="183" t="str">
        <f>'Base Capex Actual'!B60</f>
        <v>Office Furniture</v>
      </c>
      <c r="C60" s="183" t="str">
        <f>'Base Capex Actual'!C60</f>
        <v>Non Network General - Other</v>
      </c>
      <c r="D60" s="155">
        <f>'Base Capex Actual'!D60</f>
        <v>1.2900025843907107E-3</v>
      </c>
      <c r="E60" s="155">
        <f>'Base Capex Actual'!E60</f>
        <v>200.53666797077861</v>
      </c>
      <c r="F60" s="156">
        <f>'Base Capex Actual'!F60</f>
        <v>3.7919584971701772</v>
      </c>
      <c r="G60" s="155">
        <f>'Base Capex Actual'!G60</f>
        <v>0</v>
      </c>
      <c r="H60" s="155">
        <f>'Base Capex Actual'!H60</f>
        <v>167.62828167646819</v>
      </c>
      <c r="I60" s="156">
        <f>'Base Capex Actual'!I60</f>
        <v>0</v>
      </c>
      <c r="J60" s="155">
        <f>'Base Capex Actual'!J60</f>
        <v>0</v>
      </c>
      <c r="K60" s="155">
        <f>'Base Capex Actual'!K60</f>
        <v>393.82574983246195</v>
      </c>
      <c r="L60" s="156">
        <f>'Base Capex Actual'!L60</f>
        <v>0</v>
      </c>
      <c r="M60" s="155">
        <f>'Base Capex Actual'!M60</f>
        <v>0</v>
      </c>
      <c r="N60" s="155">
        <f>'Base Capex Actual'!N60</f>
        <v>154.86509769083469</v>
      </c>
      <c r="O60" s="156">
        <f>'Base Capex Actual'!O60</f>
        <v>1.0586868783398856E-5</v>
      </c>
      <c r="P60" s="155">
        <f>'Base Capex Actual'!P60</f>
        <v>0</v>
      </c>
      <c r="Q60" s="155">
        <f>'Base Capex Actual'!Q60</f>
        <v>143.74441943838829</v>
      </c>
      <c r="R60" s="156">
        <f>'Base Capex Actual'!R60</f>
        <v>0</v>
      </c>
      <c r="S60" s="154">
        <f>'Base Capex Forecast'!$D60*'Base Capex Actual'!$T60</f>
        <v>0</v>
      </c>
      <c r="T60" s="155">
        <f>'Base Capex Forecast'!$D60*'Base Capex Actual'!$U60</f>
        <v>215.01588715953827</v>
      </c>
      <c r="U60" s="156">
        <f>'Base Capex Forecast'!$D60*'Base Capex Actual'!$V60</f>
        <v>2.646717195849714E-6</v>
      </c>
      <c r="V60" s="154">
        <f>'Base Capex Forecast'!$E60*'Base Capex Actual'!$T60</f>
        <v>0</v>
      </c>
      <c r="W60" s="155">
        <f>'Base Capex Forecast'!$E60*'Base Capex Actual'!$U60</f>
        <v>215.01588715953827</v>
      </c>
      <c r="X60" s="156">
        <f>'Base Capex Forecast'!$E60*'Base Capex Actual'!$V60</f>
        <v>2.646717195849714E-6</v>
      </c>
      <c r="Y60" s="154">
        <f>'Base Capex Forecast'!$F60*'Base Capex Actual'!$T60</f>
        <v>0</v>
      </c>
      <c r="Z60" s="155">
        <f>'Base Capex Forecast'!$F60*'Base Capex Actual'!$U60</f>
        <v>215.01588715953827</v>
      </c>
      <c r="AA60" s="156">
        <f>'Base Capex Forecast'!$F60*'Base Capex Actual'!$V60</f>
        <v>2.646717195849714E-6</v>
      </c>
      <c r="AB60" s="154">
        <f>'Base Capex Forecast'!$G60*'Base Capex Actual'!$T60</f>
        <v>0</v>
      </c>
      <c r="AC60" s="155">
        <f>'Base Capex Forecast'!$G60*'Base Capex Actual'!$U60</f>
        <v>215.01588715953827</v>
      </c>
      <c r="AD60" s="156">
        <f>'Base Capex Forecast'!$G60*'Base Capex Actual'!$V60</f>
        <v>2.646717195849714E-6</v>
      </c>
      <c r="AE60" s="154">
        <f>'Base Capex Forecast'!$H60*'Base Capex Actual'!$T60</f>
        <v>0</v>
      </c>
      <c r="AF60" s="155">
        <f>'Base Capex Forecast'!$H60*'Base Capex Actual'!$U60</f>
        <v>215.01588715953827</v>
      </c>
      <c r="AG60" s="156">
        <f>'Base Capex Forecast'!$H60*'Base Capex Actual'!$V60</f>
        <v>2.646717195849714E-6</v>
      </c>
      <c r="AH60" s="154">
        <f>'Base Capex Forecast'!$I60*'Base Capex Actual'!$T60</f>
        <v>0</v>
      </c>
      <c r="AI60" s="155">
        <f>'Base Capex Forecast'!$I60*'Base Capex Actual'!$U60</f>
        <v>215.01588715953827</v>
      </c>
      <c r="AJ60" s="156">
        <f>'Base Capex Forecast'!$I60*'Base Capex Actual'!$V60</f>
        <v>2.646717195849714E-6</v>
      </c>
    </row>
    <row r="61" spans="1:36">
      <c r="A61" s="182">
        <f>'Base Capex Actual'!A61</f>
        <v>230</v>
      </c>
      <c r="B61" s="183" t="str">
        <f>'Base Capex Actual'!B61</f>
        <v>Property</v>
      </c>
      <c r="C61" s="183" t="str">
        <f>'Base Capex Actual'!C61</f>
        <v>Non Network General - Other</v>
      </c>
      <c r="D61" s="155">
        <f>'Base Capex Actual'!D61</f>
        <v>1.5457086771173338</v>
      </c>
      <c r="E61" s="155">
        <f>'Base Capex Actual'!E61</f>
        <v>1575.9367598494634</v>
      </c>
      <c r="F61" s="156">
        <f>'Base Capex Actual'!F61</f>
        <v>468.0443587478012</v>
      </c>
      <c r="G61" s="155">
        <f>'Base Capex Actual'!G61</f>
        <v>27.469018406722935</v>
      </c>
      <c r="H61" s="155">
        <f>'Base Capex Actual'!H61</f>
        <v>1462.7482759682691</v>
      </c>
      <c r="I61" s="156">
        <f>'Base Capex Actual'!I61</f>
        <v>1093.6294410032347</v>
      </c>
      <c r="J61" s="155">
        <f>'Base Capex Actual'!J61</f>
        <v>28.159677397807513</v>
      </c>
      <c r="K61" s="155">
        <f>'Base Capex Actual'!K61</f>
        <v>786.22546609165329</v>
      </c>
      <c r="L61" s="156">
        <f>'Base Capex Actual'!L61</f>
        <v>8.228390146930991</v>
      </c>
      <c r="M61" s="155">
        <f>'Base Capex Actual'!M61</f>
        <v>-3.4922480581046464</v>
      </c>
      <c r="N61" s="155">
        <f>'Base Capex Actual'!N61</f>
        <v>918.92609810293243</v>
      </c>
      <c r="O61" s="156">
        <f>'Base Capex Actual'!O61</f>
        <v>629.70502842644532</v>
      </c>
      <c r="P61" s="155">
        <f>'Base Capex Actual'!P61</f>
        <v>294.01727892901602</v>
      </c>
      <c r="Q61" s="155">
        <f>'Base Capex Actual'!Q61</f>
        <v>3217.250286471547</v>
      </c>
      <c r="R61" s="156">
        <f>'Base Capex Actual'!R61</f>
        <v>11204.467641902876</v>
      </c>
      <c r="S61" s="154">
        <f>'Base Capex Forecast'!$D61*'Base Capex Actual'!$T61</f>
        <v>86.538431668860468</v>
      </c>
      <c r="T61" s="155">
        <f>'Base Capex Forecast'!$D61*'Base Capex Actual'!$U61</f>
        <v>1596.2875316586008</v>
      </c>
      <c r="U61" s="156">
        <f>'Base Capex Forecast'!$D61*'Base Capex Actual'!$V61</f>
        <v>3234.0076253698717</v>
      </c>
      <c r="V61" s="154">
        <f>'Base Capex Forecast'!$E61*'Base Capex Actual'!$T61</f>
        <v>86.538431668860468</v>
      </c>
      <c r="W61" s="155">
        <f>'Base Capex Forecast'!$E61*'Base Capex Actual'!$U61</f>
        <v>1596.2875316586008</v>
      </c>
      <c r="X61" s="156">
        <f>'Base Capex Forecast'!$E61*'Base Capex Actual'!$V61</f>
        <v>3234.0076253698717</v>
      </c>
      <c r="Y61" s="154">
        <f>'Base Capex Forecast'!$F61*'Base Capex Actual'!$T61</f>
        <v>86.538431668860468</v>
      </c>
      <c r="Z61" s="155">
        <f>'Base Capex Forecast'!$F61*'Base Capex Actual'!$U61</f>
        <v>1596.2875316586008</v>
      </c>
      <c r="AA61" s="156">
        <f>'Base Capex Forecast'!$F61*'Base Capex Actual'!$V61</f>
        <v>3234.0076253698717</v>
      </c>
      <c r="AB61" s="154">
        <f>'Base Capex Forecast'!$G61*'Base Capex Actual'!$T61</f>
        <v>86.538431668860468</v>
      </c>
      <c r="AC61" s="155">
        <f>'Base Capex Forecast'!$G61*'Base Capex Actual'!$U61</f>
        <v>1596.2875316586008</v>
      </c>
      <c r="AD61" s="156">
        <f>'Base Capex Forecast'!$G61*'Base Capex Actual'!$V61</f>
        <v>3234.0076253698717</v>
      </c>
      <c r="AE61" s="154">
        <f>'Base Capex Forecast'!$H61*'Base Capex Actual'!$T61</f>
        <v>86.538431668860468</v>
      </c>
      <c r="AF61" s="155">
        <f>'Base Capex Forecast'!$H61*'Base Capex Actual'!$U61</f>
        <v>1596.2875316586008</v>
      </c>
      <c r="AG61" s="156">
        <f>'Base Capex Forecast'!$H61*'Base Capex Actual'!$V61</f>
        <v>3234.0076253698717</v>
      </c>
      <c r="AH61" s="154">
        <f>'Base Capex Forecast'!$I61*'Base Capex Actual'!$T61</f>
        <v>86.538431668860468</v>
      </c>
      <c r="AI61" s="155">
        <f>'Base Capex Forecast'!$I61*'Base Capex Actual'!$U61</f>
        <v>1596.2875316586008</v>
      </c>
      <c r="AJ61" s="156">
        <f>'Base Capex Forecast'!$I61*'Base Capex Actual'!$V61</f>
        <v>3234.0076253698717</v>
      </c>
    </row>
    <row r="62" spans="1:36">
      <c r="A62" s="182">
        <f>'Base Capex Actual'!A62</f>
        <v>240</v>
      </c>
      <c r="B62" s="183" t="str">
        <f>'Base Capex Actual'!B62</f>
        <v>Motor Vehicles</v>
      </c>
      <c r="C62" s="183" t="str">
        <f>'Base Capex Actual'!C62</f>
        <v>Non Network General - Other</v>
      </c>
      <c r="D62" s="155">
        <f>'Base Capex Actual'!D62</f>
        <v>8.2699065969391083E-2</v>
      </c>
      <c r="E62" s="155">
        <f>'Base Capex Actual'!E62</f>
        <v>13099.033106094004</v>
      </c>
      <c r="F62" s="156">
        <f>'Base Capex Actual'!F62</f>
        <v>0</v>
      </c>
      <c r="G62" s="155">
        <f>'Base Capex Actual'!G62</f>
        <v>0</v>
      </c>
      <c r="H62" s="155">
        <f>'Base Capex Actual'!H62</f>
        <v>13727.704501673386</v>
      </c>
      <c r="I62" s="156">
        <f>'Base Capex Actual'!I62</f>
        <v>0</v>
      </c>
      <c r="J62" s="155">
        <f>'Base Capex Actual'!J62</f>
        <v>5.6573852901232629</v>
      </c>
      <c r="K62" s="155">
        <f>'Base Capex Actual'!K62</f>
        <v>7361.8040788697481</v>
      </c>
      <c r="L62" s="156">
        <f>'Base Capex Actual'!L62</f>
        <v>0</v>
      </c>
      <c r="M62" s="155">
        <f>'Base Capex Actual'!M62</f>
        <v>2.8540019648883669E-2</v>
      </c>
      <c r="N62" s="155">
        <f>'Base Capex Actual'!N62</f>
        <v>8529.3915788738614</v>
      </c>
      <c r="O62" s="156">
        <f>'Base Capex Actual'!O62</f>
        <v>-6.3781186190403863E-2</v>
      </c>
      <c r="P62" s="155">
        <f>'Base Capex Actual'!P62</f>
        <v>0</v>
      </c>
      <c r="Q62" s="155">
        <f>'Base Capex Actual'!Q62</f>
        <v>12068.776342984431</v>
      </c>
      <c r="R62" s="156">
        <f>'Base Capex Actual'!R62</f>
        <v>0</v>
      </c>
      <c r="S62" s="154">
        <f>'Base Capex Forecast'!$D62*'Base Capex Actual'!$T62</f>
        <v>1.4214813274430365</v>
      </c>
      <c r="T62" s="155">
        <f>'Base Capex Forecast'!$D62*'Base Capex Actual'!$U62</f>
        <v>10421.919125600356</v>
      </c>
      <c r="U62" s="156">
        <f>'Base Capex Forecast'!$D62*'Base Capex Actual'!$V62</f>
        <v>-1.5945296547600962E-2</v>
      </c>
      <c r="V62" s="154">
        <f>'Base Capex Forecast'!$E62*'Base Capex Actual'!$T62</f>
        <v>1.4214813274430365</v>
      </c>
      <c r="W62" s="155">
        <f>'Base Capex Forecast'!$E62*'Base Capex Actual'!$U62</f>
        <v>10421.919125600356</v>
      </c>
      <c r="X62" s="156">
        <f>'Base Capex Forecast'!$E62*'Base Capex Actual'!$V62</f>
        <v>-1.5945296547600962E-2</v>
      </c>
      <c r="Y62" s="154">
        <f>'Base Capex Forecast'!$F62*'Base Capex Actual'!$T62</f>
        <v>1.4214813274430365</v>
      </c>
      <c r="Z62" s="155">
        <f>'Base Capex Forecast'!$F62*'Base Capex Actual'!$U62</f>
        <v>10421.919125600356</v>
      </c>
      <c r="AA62" s="156">
        <f>'Base Capex Forecast'!$F62*'Base Capex Actual'!$V62</f>
        <v>-1.5945296547600962E-2</v>
      </c>
      <c r="AB62" s="154">
        <f>'Base Capex Forecast'!$G62*'Base Capex Actual'!$T62</f>
        <v>1.4214813274430365</v>
      </c>
      <c r="AC62" s="155">
        <f>'Base Capex Forecast'!$G62*'Base Capex Actual'!$U62</f>
        <v>10421.919125600356</v>
      </c>
      <c r="AD62" s="156">
        <f>'Base Capex Forecast'!$G62*'Base Capex Actual'!$V62</f>
        <v>-1.5945296547600962E-2</v>
      </c>
      <c r="AE62" s="154">
        <f>'Base Capex Forecast'!$H62*'Base Capex Actual'!$T62</f>
        <v>1.4214813274430365</v>
      </c>
      <c r="AF62" s="155">
        <f>'Base Capex Forecast'!$H62*'Base Capex Actual'!$U62</f>
        <v>10421.919125600356</v>
      </c>
      <c r="AG62" s="156">
        <f>'Base Capex Forecast'!$H62*'Base Capex Actual'!$V62</f>
        <v>-1.5945296547600962E-2</v>
      </c>
      <c r="AH62" s="154">
        <f>'Base Capex Forecast'!$I62*'Base Capex Actual'!$T62</f>
        <v>1.4214813274430365</v>
      </c>
      <c r="AI62" s="155">
        <f>'Base Capex Forecast'!$I62*'Base Capex Actual'!$U62</f>
        <v>10421.919125600356</v>
      </c>
      <c r="AJ62" s="156">
        <f>'Base Capex Forecast'!$I62*'Base Capex Actual'!$V62</f>
        <v>-1.5945296547600962E-2</v>
      </c>
    </row>
    <row r="63" spans="1:36">
      <c r="A63" s="182">
        <f>'Base Capex Actual'!A63</f>
        <v>260</v>
      </c>
      <c r="B63" s="183" t="str">
        <f>'Base Capex Actual'!B63</f>
        <v>Intellectual Property</v>
      </c>
      <c r="C63" s="183" t="str">
        <f>'Base Capex Actual'!C63</f>
        <v>Non Network General - Other</v>
      </c>
      <c r="D63" s="155">
        <f>'Base Capex Actual'!D63</f>
        <v>0</v>
      </c>
      <c r="E63" s="155">
        <f>'Base Capex Actual'!E63</f>
        <v>0</v>
      </c>
      <c r="F63" s="156">
        <f>'Base Capex Actual'!F63</f>
        <v>0</v>
      </c>
      <c r="G63" s="155">
        <f>'Base Capex Actual'!G63</f>
        <v>0</v>
      </c>
      <c r="H63" s="155">
        <f>'Base Capex Actual'!H63</f>
        <v>0</v>
      </c>
      <c r="I63" s="156">
        <f>'Base Capex Actual'!I63</f>
        <v>0</v>
      </c>
      <c r="J63" s="155">
        <f>'Base Capex Actual'!J63</f>
        <v>0</v>
      </c>
      <c r="K63" s="155">
        <f>'Base Capex Actual'!K63</f>
        <v>0</v>
      </c>
      <c r="L63" s="156">
        <f>'Base Capex Actual'!L63</f>
        <v>192.17792661137412</v>
      </c>
      <c r="M63" s="155">
        <f>'Base Capex Actual'!M63</f>
        <v>0</v>
      </c>
      <c r="N63" s="155">
        <f>'Base Capex Actual'!N63</f>
        <v>0</v>
      </c>
      <c r="O63" s="156">
        <f>'Base Capex Actual'!O63</f>
        <v>-188.40232883904849</v>
      </c>
      <c r="P63" s="155">
        <f>'Base Capex Actual'!P63</f>
        <v>0</v>
      </c>
      <c r="Q63" s="155">
        <f>'Base Capex Actual'!Q63</f>
        <v>0</v>
      </c>
      <c r="R63" s="156">
        <f>'Base Capex Actual'!R63</f>
        <v>0</v>
      </c>
      <c r="S63" s="154">
        <f>'Base Capex Forecast'!$D63*'Base Capex Actual'!$T63</f>
        <v>0</v>
      </c>
      <c r="T63" s="155">
        <f>'Base Capex Forecast'!$D63*'Base Capex Actual'!$U63</f>
        <v>0</v>
      </c>
      <c r="U63" s="156">
        <f>'Base Capex Forecast'!$D63*'Base Capex Actual'!$V63</f>
        <v>0</v>
      </c>
      <c r="V63" s="154">
        <f>'Base Capex Forecast'!$E63*'Base Capex Actual'!$T63</f>
        <v>0</v>
      </c>
      <c r="W63" s="155">
        <f>'Base Capex Forecast'!$E63*'Base Capex Actual'!$U63</f>
        <v>0</v>
      </c>
      <c r="X63" s="156">
        <f>'Base Capex Forecast'!$E63*'Base Capex Actual'!$V63</f>
        <v>0</v>
      </c>
      <c r="Y63" s="154">
        <f>'Base Capex Forecast'!$F63*'Base Capex Actual'!$T63</f>
        <v>0</v>
      </c>
      <c r="Z63" s="155">
        <f>'Base Capex Forecast'!$F63*'Base Capex Actual'!$U63</f>
        <v>0</v>
      </c>
      <c r="AA63" s="156">
        <f>'Base Capex Forecast'!$F63*'Base Capex Actual'!$V63</f>
        <v>0</v>
      </c>
      <c r="AB63" s="154">
        <f>'Base Capex Forecast'!$G63*'Base Capex Actual'!$T63</f>
        <v>0</v>
      </c>
      <c r="AC63" s="155">
        <f>'Base Capex Forecast'!$G63*'Base Capex Actual'!$U63</f>
        <v>0</v>
      </c>
      <c r="AD63" s="156">
        <f>'Base Capex Forecast'!$G63*'Base Capex Actual'!$V63</f>
        <v>0</v>
      </c>
      <c r="AE63" s="154">
        <f>'Base Capex Forecast'!$H63*'Base Capex Actual'!$T63</f>
        <v>0</v>
      </c>
      <c r="AF63" s="155">
        <f>'Base Capex Forecast'!$H63*'Base Capex Actual'!$U63</f>
        <v>0</v>
      </c>
      <c r="AG63" s="156">
        <f>'Base Capex Forecast'!$H63*'Base Capex Actual'!$V63</f>
        <v>0</v>
      </c>
      <c r="AH63" s="154">
        <f>'Base Capex Forecast'!$I63*'Base Capex Actual'!$T63</f>
        <v>0</v>
      </c>
      <c r="AI63" s="155">
        <f>'Base Capex Forecast'!$I63*'Base Capex Actual'!$U63</f>
        <v>0</v>
      </c>
      <c r="AJ63" s="156">
        <f>'Base Capex Forecast'!$I63*'Base Capex Actual'!$V63</f>
        <v>0</v>
      </c>
    </row>
    <row r="64" spans="1:36">
      <c r="A64" s="182">
        <f>'Base Capex Actual'!A64</f>
        <v>270</v>
      </c>
      <c r="B64" s="183" t="str">
        <f>'Base Capex Actual'!B64</f>
        <v>Communications</v>
      </c>
      <c r="C64" s="183" t="str">
        <f>'Base Capex Actual'!C64</f>
        <v>Non Network General - Other</v>
      </c>
      <c r="D64" s="155">
        <f>'Base Capex Actual'!D64</f>
        <v>-1.9673901826632394E-3</v>
      </c>
      <c r="E64" s="155">
        <f>'Base Capex Actual'!E64</f>
        <v>33.00673839564454</v>
      </c>
      <c r="F64" s="156">
        <f>'Base Capex Actual'!F64</f>
        <v>2.8693126070191952</v>
      </c>
      <c r="G64" s="155">
        <f>'Base Capex Actual'!G64</f>
        <v>0</v>
      </c>
      <c r="H64" s="155">
        <f>'Base Capex Actual'!H64</f>
        <v>2.800376169491233</v>
      </c>
      <c r="I64" s="156">
        <f>'Base Capex Actual'!I64</f>
        <v>0</v>
      </c>
      <c r="J64" s="155">
        <f>'Base Capex Actual'!J64</f>
        <v>0</v>
      </c>
      <c r="K64" s="155">
        <f>'Base Capex Actual'!K64</f>
        <v>0</v>
      </c>
      <c r="L64" s="156">
        <f>'Base Capex Actual'!L64</f>
        <v>0</v>
      </c>
      <c r="M64" s="155">
        <f>'Base Capex Actual'!M64</f>
        <v>126.71105640786588</v>
      </c>
      <c r="N64" s="155">
        <f>'Base Capex Actual'!N64</f>
        <v>531.29435558874115</v>
      </c>
      <c r="O64" s="156">
        <f>'Base Capex Actual'!O64</f>
        <v>0</v>
      </c>
      <c r="P64" s="155">
        <f>'Base Capex Actual'!P64</f>
        <v>234.00814141530384</v>
      </c>
      <c r="Q64" s="155">
        <f>'Base Capex Actual'!Q64</f>
        <v>0</v>
      </c>
      <c r="R64" s="156">
        <f>'Base Capex Actual'!R64</f>
        <v>0</v>
      </c>
      <c r="S64" s="154">
        <f>'Base Capex Forecast'!$D64*'Base Capex Actual'!$T64</f>
        <v>90.17979945579242</v>
      </c>
      <c r="T64" s="155">
        <f>'Base Capex Forecast'!$D64*'Base Capex Actual'!$U64</f>
        <v>133.52368293955806</v>
      </c>
      <c r="U64" s="156">
        <f>'Base Capex Forecast'!$D64*'Base Capex Actual'!$V64</f>
        <v>0</v>
      </c>
      <c r="V64" s="154">
        <f>'Base Capex Forecast'!$E64*'Base Capex Actual'!$T64</f>
        <v>90.17979945579242</v>
      </c>
      <c r="W64" s="155">
        <f>'Base Capex Forecast'!$E64*'Base Capex Actual'!$U64</f>
        <v>133.52368293955806</v>
      </c>
      <c r="X64" s="156">
        <f>'Base Capex Forecast'!$E64*'Base Capex Actual'!$V64</f>
        <v>0</v>
      </c>
      <c r="Y64" s="154">
        <f>'Base Capex Forecast'!$F64*'Base Capex Actual'!$T64</f>
        <v>90.17979945579242</v>
      </c>
      <c r="Z64" s="155">
        <f>'Base Capex Forecast'!$F64*'Base Capex Actual'!$U64</f>
        <v>133.52368293955806</v>
      </c>
      <c r="AA64" s="156">
        <f>'Base Capex Forecast'!$F64*'Base Capex Actual'!$V64</f>
        <v>0</v>
      </c>
      <c r="AB64" s="154">
        <f>'Base Capex Forecast'!$G64*'Base Capex Actual'!$T64</f>
        <v>90.17979945579242</v>
      </c>
      <c r="AC64" s="155">
        <f>'Base Capex Forecast'!$G64*'Base Capex Actual'!$U64</f>
        <v>133.52368293955806</v>
      </c>
      <c r="AD64" s="156">
        <f>'Base Capex Forecast'!$G64*'Base Capex Actual'!$V64</f>
        <v>0</v>
      </c>
      <c r="AE64" s="154">
        <f>'Base Capex Forecast'!$H64*'Base Capex Actual'!$T64</f>
        <v>90.17979945579242</v>
      </c>
      <c r="AF64" s="155">
        <f>'Base Capex Forecast'!$H64*'Base Capex Actual'!$U64</f>
        <v>133.52368293955806</v>
      </c>
      <c r="AG64" s="156">
        <f>'Base Capex Forecast'!$H64*'Base Capex Actual'!$V64</f>
        <v>0</v>
      </c>
      <c r="AH64" s="154">
        <f>'Base Capex Forecast'!$I64*'Base Capex Actual'!$T64</f>
        <v>90.17979945579242</v>
      </c>
      <c r="AI64" s="155">
        <f>'Base Capex Forecast'!$I64*'Base Capex Actual'!$U64</f>
        <v>133.52368293955806</v>
      </c>
      <c r="AJ64" s="156">
        <f>'Base Capex Forecast'!$I64*'Base Capex Actual'!$V64</f>
        <v>0</v>
      </c>
    </row>
    <row r="65" spans="1:36">
      <c r="A65" s="128"/>
      <c r="B65" s="146" t="s">
        <v>128</v>
      </c>
      <c r="C65" s="147"/>
      <c r="D65" s="160">
        <f t="shared" ref="D65:AJ65" si="0">SUM(D7:D64)</f>
        <v>110279.31294882076</v>
      </c>
      <c r="E65" s="160">
        <f t="shared" si="0"/>
        <v>86476.851858385256</v>
      </c>
      <c r="F65" s="161">
        <f t="shared" si="0"/>
        <v>45889.686371310847</v>
      </c>
      <c r="G65" s="162">
        <f t="shared" si="0"/>
        <v>137028.80598607787</v>
      </c>
      <c r="H65" s="160">
        <f t="shared" si="0"/>
        <v>80882.377253516694</v>
      </c>
      <c r="I65" s="161">
        <f t="shared" si="0"/>
        <v>52400.550653551945</v>
      </c>
      <c r="J65" s="162">
        <f t="shared" si="0"/>
        <v>137798.3637169922</v>
      </c>
      <c r="K65" s="160">
        <f t="shared" si="0"/>
        <v>75549.714299048181</v>
      </c>
      <c r="L65" s="161">
        <f t="shared" si="0"/>
        <v>51755.770964455303</v>
      </c>
      <c r="M65" s="162">
        <f t="shared" si="0"/>
        <v>145430.4725276579</v>
      </c>
      <c r="N65" s="160">
        <f t="shared" si="0"/>
        <v>74906.065947817959</v>
      </c>
      <c r="O65" s="161">
        <f t="shared" si="0"/>
        <v>70347.226572202126</v>
      </c>
      <c r="P65" s="162">
        <f t="shared" si="0"/>
        <v>148191.51740252168</v>
      </c>
      <c r="Q65" s="160">
        <f t="shared" si="0"/>
        <v>73495.069154205717</v>
      </c>
      <c r="R65" s="161">
        <f t="shared" si="0"/>
        <v>89681.084023551579</v>
      </c>
      <c r="S65" s="162">
        <f t="shared" si="0"/>
        <v>179077.53446997507</v>
      </c>
      <c r="T65" s="160">
        <f t="shared" si="0"/>
        <v>86747.377337419704</v>
      </c>
      <c r="U65" s="161">
        <f t="shared" si="0"/>
        <v>74931.433137064378</v>
      </c>
      <c r="V65" s="162">
        <f t="shared" si="0"/>
        <v>188328.85629120271</v>
      </c>
      <c r="W65" s="160">
        <f t="shared" si="0"/>
        <v>112953.30119455865</v>
      </c>
      <c r="X65" s="161">
        <f t="shared" si="0"/>
        <v>118249.67123888912</v>
      </c>
      <c r="Y65" s="162">
        <f t="shared" si="0"/>
        <v>198116.15646962979</v>
      </c>
      <c r="Z65" s="160">
        <f t="shared" si="0"/>
        <v>113548.275110166</v>
      </c>
      <c r="AA65" s="161">
        <f t="shared" si="0"/>
        <v>114108.10746813861</v>
      </c>
      <c r="AB65" s="162">
        <f t="shared" si="0"/>
        <v>192048.97175082256</v>
      </c>
      <c r="AC65" s="160">
        <f t="shared" si="0"/>
        <v>113084.93826753413</v>
      </c>
      <c r="AD65" s="161">
        <f t="shared" si="0"/>
        <v>104655.10724972778</v>
      </c>
      <c r="AE65" s="162">
        <f t="shared" si="0"/>
        <v>188314.32831536123</v>
      </c>
      <c r="AF65" s="160">
        <f t="shared" si="0"/>
        <v>102158.39547980226</v>
      </c>
      <c r="AG65" s="161">
        <f t="shared" si="0"/>
        <v>100766.95309451762</v>
      </c>
      <c r="AH65" s="162">
        <f t="shared" si="0"/>
        <v>193855.3804876722</v>
      </c>
      <c r="AI65" s="160">
        <f t="shared" si="0"/>
        <v>103361.12294356778</v>
      </c>
      <c r="AJ65" s="161">
        <f t="shared" si="0"/>
        <v>99654.527682581582</v>
      </c>
    </row>
    <row r="68" spans="1:36">
      <c r="C68" t="s">
        <v>53</v>
      </c>
      <c r="D68" s="155">
        <f>SUMIF($C$7:$C$64,$C68,D$7:D$64)</f>
        <v>56782.025910984623</v>
      </c>
      <c r="E68" s="155">
        <f t="shared" ref="E68:AJ75" si="1">SUMIF($C$7:$C$64,$C68,E$7:E$64)</f>
        <v>40226.796706989131</v>
      </c>
      <c r="F68" s="155">
        <f t="shared" si="1"/>
        <v>29120.705227199414</v>
      </c>
      <c r="G68" s="155">
        <f t="shared" si="1"/>
        <v>59864.35181418476</v>
      </c>
      <c r="H68" s="155">
        <f t="shared" si="1"/>
        <v>32327.148915537964</v>
      </c>
      <c r="I68" s="155">
        <f t="shared" si="1"/>
        <v>31493.990188367992</v>
      </c>
      <c r="J68" s="155">
        <f t="shared" si="1"/>
        <v>56608.676036211706</v>
      </c>
      <c r="K68" s="155">
        <f t="shared" si="1"/>
        <v>29821.047872753392</v>
      </c>
      <c r="L68" s="155">
        <f t="shared" si="1"/>
        <v>29687.356249509096</v>
      </c>
      <c r="M68" s="155">
        <f t="shared" si="1"/>
        <v>58524.447662211132</v>
      </c>
      <c r="N68" s="155">
        <f t="shared" si="1"/>
        <v>30596.247793921124</v>
      </c>
      <c r="O68" s="155">
        <f t="shared" si="1"/>
        <v>31942.948457726499</v>
      </c>
      <c r="P68" s="155">
        <f t="shared" si="1"/>
        <v>57256.953551367907</v>
      </c>
      <c r="Q68" s="155">
        <f t="shared" si="1"/>
        <v>26213.97129633429</v>
      </c>
      <c r="R68" s="155">
        <f t="shared" si="1"/>
        <v>27488.552868905754</v>
      </c>
      <c r="S68" s="155">
        <f t="shared" si="1"/>
        <v>76759.726140917279</v>
      </c>
      <c r="T68" s="155">
        <f t="shared" si="1"/>
        <v>38241.16580591238</v>
      </c>
      <c r="U68" s="155">
        <f t="shared" si="1"/>
        <v>39639.229592922231</v>
      </c>
      <c r="V68" s="155">
        <f t="shared" si="1"/>
        <v>81222.117728751473</v>
      </c>
      <c r="W68" s="155">
        <f t="shared" si="1"/>
        <v>40673.152346777148</v>
      </c>
      <c r="X68" s="155">
        <f t="shared" si="1"/>
        <v>42319.206116592839</v>
      </c>
      <c r="Y68" s="155">
        <f t="shared" si="1"/>
        <v>82938.308759618376</v>
      </c>
      <c r="Z68" s="155">
        <f t="shared" si="1"/>
        <v>39981.141677998668</v>
      </c>
      <c r="AA68" s="155">
        <f t="shared" si="1"/>
        <v>43488.53057420918</v>
      </c>
      <c r="AB68" s="155">
        <f t="shared" si="1"/>
        <v>71019.212173484178</v>
      </c>
      <c r="AC68" s="155">
        <f t="shared" si="1"/>
        <v>34529.219233355929</v>
      </c>
      <c r="AD68" s="155">
        <f t="shared" si="1"/>
        <v>36384.737952185889</v>
      </c>
      <c r="AE68" s="155">
        <f t="shared" si="1"/>
        <v>68538.016099474349</v>
      </c>
      <c r="AF68" s="155">
        <f t="shared" si="1"/>
        <v>33394.072764051976</v>
      </c>
      <c r="AG68" s="155">
        <f t="shared" si="1"/>
        <v>34570.40049729681</v>
      </c>
      <c r="AH68" s="155">
        <f t="shared" si="1"/>
        <v>68920.580967570189</v>
      </c>
      <c r="AI68" s="155">
        <f t="shared" si="1"/>
        <v>33703.276475343104</v>
      </c>
      <c r="AJ68" s="155">
        <f t="shared" si="1"/>
        <v>34255.425059137146</v>
      </c>
    </row>
    <row r="69" spans="1:36">
      <c r="C69" t="s">
        <v>89</v>
      </c>
      <c r="D69" s="155">
        <f t="shared" ref="D69:S75" si="2">SUMIF($C$7:$C$64,$C69,D$7:D$64)</f>
        <v>12937.075137626185</v>
      </c>
      <c r="E69" s="155">
        <f t="shared" si="2"/>
        <v>8790.0131019751389</v>
      </c>
      <c r="F69" s="155">
        <f t="shared" si="2"/>
        <v>5197.4855622600116</v>
      </c>
      <c r="G69" s="155">
        <f t="shared" si="2"/>
        <v>14084.132418908968</v>
      </c>
      <c r="H69" s="155">
        <f t="shared" si="2"/>
        <v>11155.135233272811</v>
      </c>
      <c r="I69" s="155">
        <f t="shared" si="2"/>
        <v>6581.6299869421218</v>
      </c>
      <c r="J69" s="155">
        <f t="shared" si="2"/>
        <v>17968.42871303741</v>
      </c>
      <c r="K69" s="155">
        <f t="shared" si="2"/>
        <v>9822.4184172234927</v>
      </c>
      <c r="L69" s="155">
        <f t="shared" si="2"/>
        <v>7259.8713088751256</v>
      </c>
      <c r="M69" s="155">
        <f t="shared" si="2"/>
        <v>11939.922173249659</v>
      </c>
      <c r="N69" s="155">
        <f t="shared" si="2"/>
        <v>7213.5630738676027</v>
      </c>
      <c r="O69" s="155">
        <f t="shared" si="2"/>
        <v>5874.3842731402765</v>
      </c>
      <c r="P69" s="155">
        <f t="shared" si="2"/>
        <v>10447.394839279918</v>
      </c>
      <c r="Q69" s="155">
        <f t="shared" si="2"/>
        <v>4345.5855322178395</v>
      </c>
      <c r="R69" s="155">
        <f t="shared" si="2"/>
        <v>3471.8511061023837</v>
      </c>
      <c r="S69" s="155">
        <f t="shared" si="2"/>
        <v>10176.179689047498</v>
      </c>
      <c r="T69" s="155">
        <f t="shared" si="1"/>
        <v>5632.634700919406</v>
      </c>
      <c r="U69" s="155">
        <f t="shared" si="1"/>
        <v>4159.6349758686056</v>
      </c>
      <c r="V69" s="155">
        <f t="shared" si="1"/>
        <v>16927.308094980006</v>
      </c>
      <c r="W69" s="155">
        <f t="shared" si="1"/>
        <v>10756.348784101941</v>
      </c>
      <c r="X69" s="155">
        <f t="shared" si="1"/>
        <v>7478.5573560144348</v>
      </c>
      <c r="Y69" s="155">
        <f t="shared" si="1"/>
        <v>27300.794479103879</v>
      </c>
      <c r="Z69" s="155">
        <f t="shared" si="1"/>
        <v>16546.412002529822</v>
      </c>
      <c r="AA69" s="155">
        <f t="shared" si="1"/>
        <v>11833.370200486526</v>
      </c>
      <c r="AB69" s="155">
        <f t="shared" si="1"/>
        <v>27055.186344103378</v>
      </c>
      <c r="AC69" s="155">
        <f t="shared" si="1"/>
        <v>15842.267801887163</v>
      </c>
      <c r="AD69" s="155">
        <f t="shared" si="1"/>
        <v>11476.597904892042</v>
      </c>
      <c r="AE69" s="155">
        <f t="shared" si="1"/>
        <v>21594.217005589562</v>
      </c>
      <c r="AF69" s="155">
        <f t="shared" si="1"/>
        <v>12522.631130968213</v>
      </c>
      <c r="AG69" s="155">
        <f t="shared" si="1"/>
        <v>9062.5992426578905</v>
      </c>
      <c r="AH69" s="155">
        <f t="shared" si="1"/>
        <v>23373.060580746289</v>
      </c>
      <c r="AI69" s="155">
        <f t="shared" si="1"/>
        <v>12651.922425394599</v>
      </c>
      <c r="AJ69" s="155">
        <f t="shared" si="1"/>
        <v>9423.046279195305</v>
      </c>
    </row>
    <row r="70" spans="1:36">
      <c r="C70" t="s">
        <v>68</v>
      </c>
      <c r="D70" s="159">
        <f>SUMIF($C$7:$C$64,$C70,D$7:D$64)+SUM(D30:D32,D38)</f>
        <v>29958.696670652316</v>
      </c>
      <c r="E70" s="159">
        <f t="shared" ref="E70:F70" si="3">SUMIF($C$7:$C$64,$C70,E$7:E$64)+SUM(E30:E32,E38)</f>
        <v>15814.095614719259</v>
      </c>
      <c r="F70" s="159">
        <f t="shared" si="3"/>
        <v>9610.7249775378514</v>
      </c>
      <c r="G70" s="155">
        <f t="shared" si="1"/>
        <v>21456.488247549387</v>
      </c>
      <c r="H70" s="155">
        <f t="shared" si="1"/>
        <v>9282.2779157682926</v>
      </c>
      <c r="I70" s="155">
        <f t="shared" si="1"/>
        <v>4578.7435328338715</v>
      </c>
      <c r="J70" s="155">
        <f t="shared" si="1"/>
        <v>20377.241319739238</v>
      </c>
      <c r="K70" s="155">
        <f t="shared" si="1"/>
        <v>11630.022837229095</v>
      </c>
      <c r="L70" s="155">
        <f t="shared" si="1"/>
        <v>5464.0554915730945</v>
      </c>
      <c r="M70" s="155">
        <f t="shared" si="1"/>
        <v>26622.663625333436</v>
      </c>
      <c r="N70" s="155">
        <f t="shared" si="1"/>
        <v>12269.492575471695</v>
      </c>
      <c r="O70" s="155">
        <f t="shared" si="1"/>
        <v>8393.7847652888831</v>
      </c>
      <c r="P70" s="155">
        <f t="shared" si="1"/>
        <v>27047.20947805194</v>
      </c>
      <c r="Q70" s="155">
        <f t="shared" si="1"/>
        <v>11468.633340354501</v>
      </c>
      <c r="R70" s="155">
        <f t="shared" si="1"/>
        <v>7835.1323883461973</v>
      </c>
      <c r="S70" s="155">
        <f t="shared" si="1"/>
        <v>24484.729615145196</v>
      </c>
      <c r="T70" s="155">
        <f t="shared" si="1"/>
        <v>10490.087975782057</v>
      </c>
      <c r="U70" s="155">
        <f t="shared" si="1"/>
        <v>6352.1515646367088</v>
      </c>
      <c r="V70" s="155">
        <f t="shared" si="1"/>
        <v>30332.826901638502</v>
      </c>
      <c r="W70" s="155">
        <f t="shared" si="1"/>
        <v>14987.152754053894</v>
      </c>
      <c r="X70" s="155">
        <f t="shared" si="1"/>
        <v>9659.9086538148822</v>
      </c>
      <c r="Y70" s="155">
        <f t="shared" si="1"/>
        <v>27737.847751427547</v>
      </c>
      <c r="Z70" s="155">
        <f t="shared" si="1"/>
        <v>12421.729317248724</v>
      </c>
      <c r="AA70" s="155">
        <f t="shared" si="1"/>
        <v>8157.4715718782381</v>
      </c>
      <c r="AB70" s="155">
        <f t="shared" si="1"/>
        <v>31404.353092311558</v>
      </c>
      <c r="AC70" s="155">
        <f t="shared" si="1"/>
        <v>15432.418457776339</v>
      </c>
      <c r="AD70" s="155">
        <f t="shared" si="1"/>
        <v>10313.443948534112</v>
      </c>
      <c r="AE70" s="155">
        <f t="shared" si="1"/>
        <v>30942.780308253758</v>
      </c>
      <c r="AF70" s="155">
        <f t="shared" si="1"/>
        <v>14320.624899354529</v>
      </c>
      <c r="AG70" s="155">
        <f t="shared" si="1"/>
        <v>9727.9468200646716</v>
      </c>
      <c r="AH70" s="155">
        <f t="shared" si="1"/>
        <v>34081.818452641448</v>
      </c>
      <c r="AI70" s="155">
        <f t="shared" si="1"/>
        <v>17838.731241680063</v>
      </c>
      <c r="AJ70" s="155">
        <f t="shared" si="1"/>
        <v>12191.874906784567</v>
      </c>
    </row>
    <row r="71" spans="1:36">
      <c r="C71" t="s">
        <v>96</v>
      </c>
      <c r="D71" s="155">
        <f t="shared" si="2"/>
        <v>0</v>
      </c>
      <c r="E71" s="155">
        <f t="shared" si="1"/>
        <v>0</v>
      </c>
      <c r="F71" s="155">
        <f t="shared" si="1"/>
        <v>0</v>
      </c>
      <c r="G71" s="155">
        <f t="shared" si="1"/>
        <v>0</v>
      </c>
      <c r="H71" s="155">
        <f t="shared" si="1"/>
        <v>0</v>
      </c>
      <c r="I71" s="155">
        <f t="shared" si="1"/>
        <v>0</v>
      </c>
      <c r="J71" s="155">
        <f t="shared" si="1"/>
        <v>0</v>
      </c>
      <c r="K71" s="155">
        <f t="shared" si="1"/>
        <v>0</v>
      </c>
      <c r="L71" s="155">
        <f t="shared" si="1"/>
        <v>0</v>
      </c>
      <c r="M71" s="155">
        <f t="shared" si="1"/>
        <v>0</v>
      </c>
      <c r="N71" s="155">
        <f t="shared" si="1"/>
        <v>0</v>
      </c>
      <c r="O71" s="155">
        <f t="shared" si="1"/>
        <v>0</v>
      </c>
      <c r="P71" s="155">
        <f t="shared" si="1"/>
        <v>0</v>
      </c>
      <c r="Q71" s="155">
        <f t="shared" si="1"/>
        <v>0</v>
      </c>
      <c r="R71" s="155">
        <f t="shared" si="1"/>
        <v>0</v>
      </c>
      <c r="S71" s="155">
        <f t="shared" si="1"/>
        <v>0</v>
      </c>
      <c r="T71" s="155">
        <f t="shared" si="1"/>
        <v>0</v>
      </c>
      <c r="U71" s="155">
        <f t="shared" si="1"/>
        <v>0</v>
      </c>
      <c r="V71" s="155">
        <f t="shared" si="1"/>
        <v>0</v>
      </c>
      <c r="W71" s="155">
        <f t="shared" si="1"/>
        <v>0</v>
      </c>
      <c r="X71" s="155">
        <f t="shared" si="1"/>
        <v>0</v>
      </c>
      <c r="Y71" s="155">
        <f t="shared" si="1"/>
        <v>0</v>
      </c>
      <c r="Z71" s="155">
        <f t="shared" si="1"/>
        <v>0</v>
      </c>
      <c r="AA71" s="155">
        <f t="shared" si="1"/>
        <v>0</v>
      </c>
      <c r="AB71" s="155">
        <f t="shared" si="1"/>
        <v>0</v>
      </c>
      <c r="AC71" s="155">
        <f t="shared" si="1"/>
        <v>0</v>
      </c>
      <c r="AD71" s="155">
        <f t="shared" si="1"/>
        <v>0</v>
      </c>
      <c r="AE71" s="155">
        <f t="shared" si="1"/>
        <v>0</v>
      </c>
      <c r="AF71" s="155">
        <f t="shared" si="1"/>
        <v>0</v>
      </c>
      <c r="AG71" s="155">
        <f t="shared" si="1"/>
        <v>0</v>
      </c>
      <c r="AH71" s="155">
        <f t="shared" si="1"/>
        <v>0</v>
      </c>
      <c r="AI71" s="155">
        <f t="shared" si="1"/>
        <v>0</v>
      </c>
      <c r="AJ71" s="155">
        <f t="shared" si="1"/>
        <v>0</v>
      </c>
    </row>
    <row r="72" spans="1:36">
      <c r="C72" t="s">
        <v>71</v>
      </c>
      <c r="D72" s="159">
        <f>SUMIF($C$7:$C$64,$C72,D$7:D$64)-SUM(D30:D32,D38)</f>
        <v>4141.2344406707307</v>
      </c>
      <c r="E72" s="159">
        <f t="shared" ref="E72:F72" si="4">SUMIF($C$7:$C$64,$C72,E$7:E$64)-SUM(E30:E32,E38)</f>
        <v>891.24528564174352</v>
      </c>
      <c r="F72" s="159">
        <f t="shared" si="4"/>
        <v>1140.854443541084</v>
      </c>
      <c r="G72" s="155">
        <f t="shared" si="1"/>
        <v>24374.533728523365</v>
      </c>
      <c r="H72" s="155">
        <f t="shared" si="1"/>
        <v>5667.6528643037673</v>
      </c>
      <c r="I72" s="155">
        <f t="shared" si="1"/>
        <v>8006.579863260562</v>
      </c>
      <c r="J72" s="155">
        <f t="shared" si="1"/>
        <v>31128.073129810036</v>
      </c>
      <c r="K72" s="155">
        <f t="shared" si="1"/>
        <v>10181.091355333612</v>
      </c>
      <c r="L72" s="155">
        <f t="shared" si="1"/>
        <v>9115.5109756535985</v>
      </c>
      <c r="M72" s="155">
        <f t="shared" si="1"/>
        <v>35592.601880928116</v>
      </c>
      <c r="N72" s="155">
        <f t="shared" si="1"/>
        <v>9917.5053367701748</v>
      </c>
      <c r="O72" s="155">
        <f t="shared" si="1"/>
        <v>23365.768892472741</v>
      </c>
      <c r="P72" s="155">
        <f t="shared" si="1"/>
        <v>35553.733261949652</v>
      </c>
      <c r="Q72" s="155">
        <f t="shared" si="1"/>
        <v>9427.8841057383997</v>
      </c>
      <c r="R72" s="155">
        <f t="shared" si="1"/>
        <v>38210.714095833435</v>
      </c>
      <c r="S72" s="155">
        <f t="shared" si="1"/>
        <v>36251.69430593976</v>
      </c>
      <c r="T72" s="155">
        <f t="shared" si="1"/>
        <v>10180.58957348438</v>
      </c>
      <c r="U72" s="155">
        <f t="shared" si="1"/>
        <v>21267.508220653577</v>
      </c>
      <c r="V72" s="155">
        <f t="shared" si="1"/>
        <v>49824.246705862133</v>
      </c>
      <c r="W72" s="155">
        <f t="shared" si="1"/>
        <v>15021.836856496564</v>
      </c>
      <c r="X72" s="155">
        <f t="shared" si="1"/>
        <v>36844.383358325707</v>
      </c>
      <c r="Y72" s="155">
        <f t="shared" si="1"/>
        <v>48996.433969936283</v>
      </c>
      <c r="Z72" s="155">
        <f t="shared" si="1"/>
        <v>14003.571545806903</v>
      </c>
      <c r="AA72" s="155">
        <f t="shared" si="1"/>
        <v>28021.078989150301</v>
      </c>
      <c r="AB72" s="155">
        <f t="shared" si="1"/>
        <v>52174.481800078502</v>
      </c>
      <c r="AC72" s="155">
        <f t="shared" si="1"/>
        <v>14795.993600917507</v>
      </c>
      <c r="AD72" s="155">
        <f t="shared" si="1"/>
        <v>28695.863473529775</v>
      </c>
      <c r="AE72" s="155">
        <f t="shared" si="1"/>
        <v>56099.557670383394</v>
      </c>
      <c r="AF72" s="155">
        <f t="shared" si="1"/>
        <v>15832.144806955634</v>
      </c>
      <c r="AG72" s="155">
        <f t="shared" si="1"/>
        <v>29407.320481228708</v>
      </c>
      <c r="AH72" s="155">
        <f t="shared" si="1"/>
        <v>58035.809774058493</v>
      </c>
      <c r="AI72" s="155">
        <f t="shared" si="1"/>
        <v>16385.170652991539</v>
      </c>
      <c r="AJ72" s="155">
        <f t="shared" si="1"/>
        <v>29188.623662982536</v>
      </c>
    </row>
    <row r="73" spans="1:36">
      <c r="C73" t="s">
        <v>33</v>
      </c>
      <c r="D73" s="155">
        <f t="shared" si="2"/>
        <v>991.13419326864152</v>
      </c>
      <c r="E73" s="155">
        <f t="shared" si="1"/>
        <v>381.04653359420507</v>
      </c>
      <c r="F73" s="155">
        <f t="shared" si="1"/>
        <v>253.87844790654847</v>
      </c>
      <c r="G73" s="155">
        <f t="shared" si="1"/>
        <v>2087.5015549714649</v>
      </c>
      <c r="H73" s="155">
        <f t="shared" si="1"/>
        <v>1257.2628323606609</v>
      </c>
      <c r="I73" s="155">
        <f t="shared" si="1"/>
        <v>651.83533498367456</v>
      </c>
      <c r="J73" s="155">
        <f t="shared" si="1"/>
        <v>1222.1109635846326</v>
      </c>
      <c r="K73" s="155">
        <f t="shared" si="1"/>
        <v>1061.1240201938615</v>
      </c>
      <c r="L73" s="155">
        <f t="shared" si="1"/>
        <v>-43.952893297306808</v>
      </c>
      <c r="M73" s="155">
        <f t="shared" si="1"/>
        <v>1183.1483487913586</v>
      </c>
      <c r="N73" s="155">
        <f t="shared" si="1"/>
        <v>1173.5104373737056</v>
      </c>
      <c r="O73" s="155">
        <f t="shared" si="1"/>
        <v>233.06843748724228</v>
      </c>
      <c r="P73" s="155">
        <f t="shared" si="1"/>
        <v>673.34306727651756</v>
      </c>
      <c r="Q73" s="155">
        <f t="shared" si="1"/>
        <v>1781.5716945912004</v>
      </c>
      <c r="R73" s="155">
        <f t="shared" si="1"/>
        <v>76.995716030052193</v>
      </c>
      <c r="S73" s="155">
        <f t="shared" si="1"/>
        <v>1499.3615796292115</v>
      </c>
      <c r="T73" s="155">
        <f t="shared" si="1"/>
        <v>1530.5222052854845</v>
      </c>
      <c r="U73" s="155">
        <f t="shared" si="1"/>
        <v>266.41621508530466</v>
      </c>
      <c r="V73" s="155">
        <f t="shared" si="1"/>
        <v>2534.5819840457152</v>
      </c>
      <c r="W73" s="155">
        <f t="shared" si="1"/>
        <v>2587.257176923149</v>
      </c>
      <c r="X73" s="155">
        <f t="shared" si="1"/>
        <v>450.36083903113627</v>
      </c>
      <c r="Y73" s="155">
        <f t="shared" si="1"/>
        <v>2983.3943101750551</v>
      </c>
      <c r="Z73" s="155">
        <f t="shared" si="1"/>
        <v>3045.3969882131369</v>
      </c>
      <c r="AA73" s="155">
        <f t="shared" si="1"/>
        <v>530.10870161180856</v>
      </c>
      <c r="AB73" s="155">
        <f t="shared" si="1"/>
        <v>3305.0727099304713</v>
      </c>
      <c r="AC73" s="155">
        <f t="shared" si="1"/>
        <v>3373.7607001258561</v>
      </c>
      <c r="AD73" s="155">
        <f t="shared" si="1"/>
        <v>587.26658994367392</v>
      </c>
      <c r="AE73" s="155">
        <f t="shared" si="1"/>
        <v>3294.5199117484494</v>
      </c>
      <c r="AF73" s="155">
        <f t="shared" si="1"/>
        <v>3362.9885874047372</v>
      </c>
      <c r="AG73" s="155">
        <f t="shared" si="1"/>
        <v>585.39150084681398</v>
      </c>
      <c r="AH73" s="155">
        <f t="shared" si="1"/>
        <v>3546.7863717376376</v>
      </c>
      <c r="AI73" s="155">
        <f t="shared" si="1"/>
        <v>3620.4977992638915</v>
      </c>
      <c r="AJ73" s="155">
        <f t="shared" si="1"/>
        <v>630.21582899847192</v>
      </c>
    </row>
    <row r="74" spans="1:36">
      <c r="C74" t="s">
        <v>34</v>
      </c>
      <c r="D74" s="155">
        <f t="shared" si="2"/>
        <v>5467.4748338333584</v>
      </c>
      <c r="E74" s="155">
        <f t="shared" si="1"/>
        <v>4167.6611527505029</v>
      </c>
      <c r="F74" s="155">
        <f t="shared" si="1"/>
        <v>88.850073815786786</v>
      </c>
      <c r="G74" s="155">
        <f t="shared" si="1"/>
        <v>15134.329203533205</v>
      </c>
      <c r="H74" s="155">
        <f t="shared" si="1"/>
        <v>4578.5084215990883</v>
      </c>
      <c r="I74" s="155">
        <f t="shared" si="1"/>
        <v>0.24612008681559105</v>
      </c>
      <c r="J74" s="155">
        <f t="shared" si="1"/>
        <v>10460.016491921257</v>
      </c>
      <c r="K74" s="155">
        <f t="shared" si="1"/>
        <v>3750.6131881663287</v>
      </c>
      <c r="L74" s="155">
        <f t="shared" si="1"/>
        <v>72.523515383390759</v>
      </c>
      <c r="M74" s="155">
        <f t="shared" si="1"/>
        <v>11255.331427757612</v>
      </c>
      <c r="N74" s="155">
        <f t="shared" si="1"/>
        <v>2815.4347243476623</v>
      </c>
      <c r="O74" s="155">
        <f t="shared" si="1"/>
        <v>96.03281709841022</v>
      </c>
      <c r="P74" s="155">
        <f t="shared" si="1"/>
        <v>16102.348733092571</v>
      </c>
      <c r="Q74" s="155">
        <f t="shared" si="1"/>
        <v>2820.7209305139804</v>
      </c>
      <c r="R74" s="155">
        <f t="shared" si="1"/>
        <v>1337.2628517928854</v>
      </c>
      <c r="S74" s="155">
        <f t="shared" si="1"/>
        <v>29534.798648800002</v>
      </c>
      <c r="T74" s="155">
        <f t="shared" si="1"/>
        <v>7108.6765912000001</v>
      </c>
      <c r="U74" s="155">
        <f t="shared" si="1"/>
        <v>0</v>
      </c>
      <c r="V74" s="155">
        <f t="shared" si="1"/>
        <v>7116.7303854287911</v>
      </c>
      <c r="W74" s="155">
        <f t="shared" si="1"/>
        <v>15363.85279136998</v>
      </c>
      <c r="X74" s="155">
        <f t="shared" si="1"/>
        <v>18250.762347212167</v>
      </c>
      <c r="Y74" s="155">
        <f t="shared" si="1"/>
        <v>7788.3327088725018</v>
      </c>
      <c r="Z74" s="155">
        <f t="shared" si="1"/>
        <v>13986.323093532774</v>
      </c>
      <c r="AA74" s="155">
        <f t="shared" si="1"/>
        <v>18831.054862904595</v>
      </c>
      <c r="AB74" s="155">
        <f t="shared" si="1"/>
        <v>6719.6211404182886</v>
      </c>
      <c r="AC74" s="155">
        <f t="shared" si="1"/>
        <v>15547.577988635348</v>
      </c>
      <c r="AD74" s="155">
        <f t="shared" si="1"/>
        <v>13950.704812744341</v>
      </c>
      <c r="AE74" s="155">
        <f t="shared" si="1"/>
        <v>7474.1928294155896</v>
      </c>
      <c r="AF74" s="155">
        <f t="shared" si="1"/>
        <v>9162.2328062312044</v>
      </c>
      <c r="AG74" s="155">
        <f t="shared" si="1"/>
        <v>14166.801984524753</v>
      </c>
      <c r="AH74" s="155">
        <f t="shared" si="1"/>
        <v>5526.27985042199</v>
      </c>
      <c r="AI74" s="155">
        <f t="shared" si="1"/>
        <v>5597.8238640586096</v>
      </c>
      <c r="AJ74" s="155">
        <f t="shared" si="1"/>
        <v>10718.84937758557</v>
      </c>
    </row>
    <row r="75" spans="1:36">
      <c r="C75" t="s">
        <v>35</v>
      </c>
      <c r="D75" s="155">
        <f t="shared" si="2"/>
        <v>1.6717617849010797</v>
      </c>
      <c r="E75" s="155">
        <f t="shared" si="1"/>
        <v>16205.993462715287</v>
      </c>
      <c r="F75" s="155">
        <f t="shared" si="1"/>
        <v>477.18763905013833</v>
      </c>
      <c r="G75" s="155">
        <f t="shared" si="1"/>
        <v>27.469018406722935</v>
      </c>
      <c r="H75" s="155">
        <f t="shared" si="1"/>
        <v>16614.391070674083</v>
      </c>
      <c r="I75" s="155">
        <f t="shared" si="1"/>
        <v>1087.5256270769185</v>
      </c>
      <c r="J75" s="155">
        <f t="shared" si="1"/>
        <v>33.817062687930779</v>
      </c>
      <c r="K75" s="155">
        <f t="shared" si="1"/>
        <v>9283.3966081483868</v>
      </c>
      <c r="L75" s="155">
        <f t="shared" si="1"/>
        <v>200.40631675830511</v>
      </c>
      <c r="M75" s="155">
        <f t="shared" si="1"/>
        <v>312.35740938662883</v>
      </c>
      <c r="N75" s="155">
        <f t="shared" si="1"/>
        <v>10920.312006065989</v>
      </c>
      <c r="O75" s="155">
        <f t="shared" si="1"/>
        <v>441.2389289880752</v>
      </c>
      <c r="P75" s="155">
        <f t="shared" si="1"/>
        <v>1110.5344715031752</v>
      </c>
      <c r="Q75" s="155">
        <f t="shared" si="1"/>
        <v>17436.702254455511</v>
      </c>
      <c r="R75" s="155">
        <f t="shared" si="1"/>
        <v>11260.574996540869</v>
      </c>
      <c r="S75" s="155">
        <f t="shared" si="1"/>
        <v>371.04449049611446</v>
      </c>
      <c r="T75" s="155">
        <f t="shared" si="1"/>
        <v>13563.700484835992</v>
      </c>
      <c r="U75" s="155">
        <f t="shared" si="1"/>
        <v>3246.4925678979603</v>
      </c>
      <c r="V75" s="155">
        <f t="shared" si="1"/>
        <v>371.04449049611446</v>
      </c>
      <c r="W75" s="155">
        <f t="shared" si="1"/>
        <v>13563.700484835992</v>
      </c>
      <c r="X75" s="155">
        <f t="shared" si="1"/>
        <v>3246.4925678979603</v>
      </c>
      <c r="Y75" s="155">
        <f t="shared" si="1"/>
        <v>371.04449049611446</v>
      </c>
      <c r="Z75" s="155">
        <f t="shared" si="1"/>
        <v>13563.700484835992</v>
      </c>
      <c r="AA75" s="155">
        <f t="shared" si="1"/>
        <v>3246.4925678979603</v>
      </c>
      <c r="AB75" s="155">
        <f t="shared" si="1"/>
        <v>371.04449049611446</v>
      </c>
      <c r="AC75" s="155">
        <f t="shared" si="1"/>
        <v>13563.700484835992</v>
      </c>
      <c r="AD75" s="155">
        <f t="shared" si="1"/>
        <v>3246.4925678979603</v>
      </c>
      <c r="AE75" s="155">
        <f t="shared" si="1"/>
        <v>371.04449049611446</v>
      </c>
      <c r="AF75" s="155">
        <f t="shared" si="1"/>
        <v>13563.700484835992</v>
      </c>
      <c r="AG75" s="155">
        <f t="shared" si="1"/>
        <v>3246.4925678979603</v>
      </c>
      <c r="AH75" s="155">
        <f t="shared" si="1"/>
        <v>371.04449049611446</v>
      </c>
      <c r="AI75" s="155">
        <f t="shared" si="1"/>
        <v>13563.700484835992</v>
      </c>
      <c r="AJ75" s="155">
        <f t="shared" si="1"/>
        <v>3246.4925678979603</v>
      </c>
    </row>
    <row r="76" spans="1:36" s="108" customFormat="1">
      <c r="C76" s="146" t="s">
        <v>128</v>
      </c>
      <c r="D76" s="196">
        <f>SUM(D68:D75)</f>
        <v>110279.31294882076</v>
      </c>
      <c r="E76" s="196">
        <f t="shared" ref="E76:AJ76" si="5">SUM(E68:E75)</f>
        <v>86476.851858385256</v>
      </c>
      <c r="F76" s="196">
        <f t="shared" si="5"/>
        <v>45889.68637131084</v>
      </c>
      <c r="G76" s="196">
        <f t="shared" si="5"/>
        <v>137028.80598607787</v>
      </c>
      <c r="H76" s="196">
        <f t="shared" si="5"/>
        <v>80882.377253516664</v>
      </c>
      <c r="I76" s="196">
        <f t="shared" si="5"/>
        <v>52400.550653551945</v>
      </c>
      <c r="J76" s="196">
        <f t="shared" si="5"/>
        <v>137798.36371699223</v>
      </c>
      <c r="K76" s="196">
        <f t="shared" si="5"/>
        <v>75549.714299048166</v>
      </c>
      <c r="L76" s="196">
        <f t="shared" si="5"/>
        <v>51755.770964455311</v>
      </c>
      <c r="M76" s="196">
        <f t="shared" si="5"/>
        <v>145430.47252765793</v>
      </c>
      <c r="N76" s="196">
        <f t="shared" si="5"/>
        <v>74906.065947817959</v>
      </c>
      <c r="O76" s="196">
        <f t="shared" si="5"/>
        <v>70347.226572202126</v>
      </c>
      <c r="P76" s="196">
        <f t="shared" si="5"/>
        <v>148191.51740252168</v>
      </c>
      <c r="Q76" s="196">
        <f t="shared" si="5"/>
        <v>73495.069154205717</v>
      </c>
      <c r="R76" s="196">
        <f t="shared" si="5"/>
        <v>89681.084023551579</v>
      </c>
      <c r="S76" s="196">
        <f t="shared" si="5"/>
        <v>179077.53446997507</v>
      </c>
      <c r="T76" s="196">
        <f t="shared" si="5"/>
        <v>86747.377337419704</v>
      </c>
      <c r="U76" s="196">
        <f t="shared" si="5"/>
        <v>74931.433137064392</v>
      </c>
      <c r="V76" s="196">
        <f t="shared" si="5"/>
        <v>188328.85629120271</v>
      </c>
      <c r="W76" s="196">
        <f t="shared" si="5"/>
        <v>112953.30119455866</v>
      </c>
      <c r="X76" s="196">
        <f t="shared" si="5"/>
        <v>118249.67123888913</v>
      </c>
      <c r="Y76" s="196">
        <f t="shared" si="5"/>
        <v>198116.15646962976</v>
      </c>
      <c r="Z76" s="196">
        <f t="shared" si="5"/>
        <v>113548.27511016603</v>
      </c>
      <c r="AA76" s="196">
        <f t="shared" si="5"/>
        <v>114108.10746813861</v>
      </c>
      <c r="AB76" s="196">
        <f t="shared" si="5"/>
        <v>192048.9717508225</v>
      </c>
      <c r="AC76" s="196">
        <f t="shared" si="5"/>
        <v>113084.93826753412</v>
      </c>
      <c r="AD76" s="196">
        <f t="shared" si="5"/>
        <v>104655.10724972779</v>
      </c>
      <c r="AE76" s="196">
        <f t="shared" si="5"/>
        <v>188314.32831536117</v>
      </c>
      <c r="AF76" s="196">
        <f t="shared" si="5"/>
        <v>102158.39547980228</v>
      </c>
      <c r="AG76" s="196">
        <f t="shared" si="5"/>
        <v>100766.95309451761</v>
      </c>
      <c r="AH76" s="196">
        <f t="shared" si="5"/>
        <v>193855.38048767214</v>
      </c>
      <c r="AI76" s="196">
        <f t="shared" si="5"/>
        <v>103361.1229435678</v>
      </c>
      <c r="AJ76" s="196">
        <f t="shared" si="5"/>
        <v>99654.527682581567</v>
      </c>
    </row>
    <row r="77" spans="1:36" s="169" customFormat="1">
      <c r="D77" s="170">
        <f>D65-D76</f>
        <v>0</v>
      </c>
      <c r="E77" s="170">
        <f t="shared" ref="E77:AJ77" si="6">E65-E76</f>
        <v>0</v>
      </c>
      <c r="F77" s="170">
        <f t="shared" si="6"/>
        <v>0</v>
      </c>
      <c r="G77" s="170">
        <f t="shared" si="6"/>
        <v>0</v>
      </c>
      <c r="H77" s="170">
        <f t="shared" si="6"/>
        <v>0</v>
      </c>
      <c r="I77" s="170">
        <f t="shared" si="6"/>
        <v>0</v>
      </c>
      <c r="J77" s="170">
        <f t="shared" si="6"/>
        <v>0</v>
      </c>
      <c r="K77" s="170">
        <f t="shared" si="6"/>
        <v>0</v>
      </c>
      <c r="L77" s="170">
        <f t="shared" si="6"/>
        <v>0</v>
      </c>
      <c r="M77" s="170">
        <f t="shared" si="6"/>
        <v>0</v>
      </c>
      <c r="N77" s="170">
        <f t="shared" si="6"/>
        <v>0</v>
      </c>
      <c r="O77" s="170">
        <f t="shared" si="6"/>
        <v>0</v>
      </c>
      <c r="P77" s="170">
        <f t="shared" si="6"/>
        <v>0</v>
      </c>
      <c r="Q77" s="170">
        <f t="shared" si="6"/>
        <v>0</v>
      </c>
      <c r="R77" s="170">
        <f t="shared" si="6"/>
        <v>0</v>
      </c>
      <c r="S77" s="170">
        <f t="shared" si="6"/>
        <v>0</v>
      </c>
      <c r="T77" s="170">
        <f t="shared" si="6"/>
        <v>0</v>
      </c>
      <c r="U77" s="170">
        <f t="shared" si="6"/>
        <v>0</v>
      </c>
      <c r="V77" s="170">
        <f t="shared" si="6"/>
        <v>0</v>
      </c>
      <c r="W77" s="170">
        <f t="shared" si="6"/>
        <v>0</v>
      </c>
      <c r="X77" s="170">
        <f t="shared" si="6"/>
        <v>0</v>
      </c>
      <c r="Y77" s="170">
        <f t="shared" si="6"/>
        <v>0</v>
      </c>
      <c r="Z77" s="170">
        <f t="shared" si="6"/>
        <v>0</v>
      </c>
      <c r="AA77" s="170">
        <f t="shared" si="6"/>
        <v>0</v>
      </c>
      <c r="AB77" s="170">
        <f t="shared" si="6"/>
        <v>0</v>
      </c>
      <c r="AC77" s="170">
        <f t="shared" si="6"/>
        <v>0</v>
      </c>
      <c r="AD77" s="170">
        <f t="shared" si="6"/>
        <v>0</v>
      </c>
      <c r="AE77" s="170">
        <f t="shared" si="6"/>
        <v>0</v>
      </c>
      <c r="AF77" s="170">
        <f t="shared" si="6"/>
        <v>0</v>
      </c>
      <c r="AG77" s="170">
        <f t="shared" si="6"/>
        <v>0</v>
      </c>
      <c r="AH77" s="170">
        <f t="shared" si="6"/>
        <v>0</v>
      </c>
      <c r="AI77" s="170">
        <f t="shared" si="6"/>
        <v>0</v>
      </c>
      <c r="AJ77" s="170">
        <f t="shared" si="6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78"/>
  <sheetViews>
    <sheetView zoomScale="85" zoomScaleNormal="85" workbookViewId="0">
      <pane xSplit="3" ySplit="6" topLeftCell="D7" activePane="bottomRight" state="frozen"/>
      <selection activeCell="P16" sqref="P16"/>
      <selection pane="topRight" activeCell="P16" sqref="P16"/>
      <selection pane="bottomLeft" activeCell="P16" sqref="P16"/>
      <selection pane="bottomRight" activeCell="F84" sqref="F84"/>
    </sheetView>
  </sheetViews>
  <sheetFormatPr defaultRowHeight="12.75"/>
  <cols>
    <col min="2" max="2" width="35.25" customWidth="1"/>
    <col min="3" max="3" width="33.25" customWidth="1"/>
    <col min="4" max="36" width="7.75" style="116" customWidth="1"/>
  </cols>
  <sheetData>
    <row r="1" spans="1:36" ht="18">
      <c r="A1" s="1" t="s">
        <v>14</v>
      </c>
      <c r="B1" s="110"/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ht="15.75">
      <c r="A2" s="112" t="s">
        <v>111</v>
      </c>
      <c r="B2" s="113"/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</row>
    <row r="3" spans="1:36">
      <c r="A3" s="115" t="s">
        <v>46</v>
      </c>
    </row>
    <row r="5" spans="1:36">
      <c r="A5" s="117" t="s">
        <v>47</v>
      </c>
      <c r="B5" s="118" t="s">
        <v>48</v>
      </c>
      <c r="C5" s="119" t="s">
        <v>112</v>
      </c>
      <c r="D5" s="163"/>
      <c r="E5" s="120">
        <v>2010</v>
      </c>
      <c r="F5" s="121"/>
      <c r="G5" s="163"/>
      <c r="H5" s="120">
        <v>2011</v>
      </c>
      <c r="I5" s="121"/>
      <c r="J5" s="163"/>
      <c r="K5" s="120">
        <v>2012</v>
      </c>
      <c r="L5" s="121"/>
      <c r="M5" s="120"/>
      <c r="N5" s="120">
        <v>2013</v>
      </c>
      <c r="O5" s="121"/>
      <c r="P5" s="120"/>
      <c r="Q5" s="120">
        <v>2014</v>
      </c>
      <c r="R5" s="121"/>
      <c r="S5" s="120"/>
      <c r="T5" s="120">
        <v>2015</v>
      </c>
      <c r="U5" s="121"/>
      <c r="V5" s="120"/>
      <c r="W5" s="120">
        <v>2016</v>
      </c>
      <c r="X5" s="121"/>
      <c r="Y5" s="120"/>
      <c r="Z5" s="120">
        <v>2017</v>
      </c>
      <c r="AA5" s="121"/>
      <c r="AB5" s="120"/>
      <c r="AC5" s="120">
        <v>2018</v>
      </c>
      <c r="AD5" s="121"/>
      <c r="AE5" s="120"/>
      <c r="AF5" s="120">
        <v>2019</v>
      </c>
      <c r="AG5" s="121"/>
      <c r="AH5" s="120"/>
      <c r="AI5" s="120">
        <v>2020</v>
      </c>
      <c r="AJ5" s="121"/>
    </row>
    <row r="6" spans="1:36">
      <c r="A6" s="123"/>
      <c r="B6" s="124"/>
      <c r="C6" s="125"/>
      <c r="D6" s="126" t="s">
        <v>49</v>
      </c>
      <c r="E6" s="126" t="s">
        <v>50</v>
      </c>
      <c r="F6" s="127" t="s">
        <v>51</v>
      </c>
      <c r="G6" s="126" t="s">
        <v>49</v>
      </c>
      <c r="H6" s="126" t="s">
        <v>50</v>
      </c>
      <c r="I6" s="127" t="s">
        <v>51</v>
      </c>
      <c r="J6" s="126" t="s">
        <v>49</v>
      </c>
      <c r="K6" s="126" t="s">
        <v>50</v>
      </c>
      <c r="L6" s="127" t="s">
        <v>51</v>
      </c>
      <c r="M6" s="126" t="s">
        <v>49</v>
      </c>
      <c r="N6" s="126" t="s">
        <v>50</v>
      </c>
      <c r="O6" s="127" t="s">
        <v>51</v>
      </c>
      <c r="P6" s="126" t="s">
        <v>49</v>
      </c>
      <c r="Q6" s="126" t="s">
        <v>50</v>
      </c>
      <c r="R6" s="127" t="s">
        <v>51</v>
      </c>
      <c r="S6" s="126" t="s">
        <v>49</v>
      </c>
      <c r="T6" s="126" t="s">
        <v>50</v>
      </c>
      <c r="U6" s="127" t="s">
        <v>51</v>
      </c>
      <c r="V6" s="126" t="s">
        <v>49</v>
      </c>
      <c r="W6" s="126" t="s">
        <v>50</v>
      </c>
      <c r="X6" s="127" t="s">
        <v>51</v>
      </c>
      <c r="Y6" s="126" t="s">
        <v>49</v>
      </c>
      <c r="Z6" s="126" t="s">
        <v>50</v>
      </c>
      <c r="AA6" s="127" t="s">
        <v>51</v>
      </c>
      <c r="AB6" s="126" t="s">
        <v>49</v>
      </c>
      <c r="AC6" s="126" t="s">
        <v>50</v>
      </c>
      <c r="AD6" s="127" t="s">
        <v>51</v>
      </c>
      <c r="AE6" s="126" t="s">
        <v>49</v>
      </c>
      <c r="AF6" s="126" t="s">
        <v>50</v>
      </c>
      <c r="AG6" s="127" t="s">
        <v>51</v>
      </c>
      <c r="AH6" s="126" t="s">
        <v>49</v>
      </c>
      <c r="AI6" s="126" t="s">
        <v>50</v>
      </c>
      <c r="AJ6" s="127" t="s">
        <v>51</v>
      </c>
    </row>
    <row r="7" spans="1:36">
      <c r="A7" s="174">
        <f>'Base Capex Actual'!A7</f>
        <v>102</v>
      </c>
      <c r="B7" s="132" t="str">
        <f>'Base Capex Actual'!B7</f>
        <v>Rural Projects &lt; 50KVA</v>
      </c>
      <c r="C7" s="132" t="str">
        <f>'Base Capex Actual'!C7</f>
        <v>New Customer Connections</v>
      </c>
      <c r="D7" s="164">
        <f>'Provisions Actual'!D7</f>
        <v>-233.01269277494504</v>
      </c>
      <c r="E7" s="165">
        <v>0</v>
      </c>
      <c r="F7" s="166">
        <v>0</v>
      </c>
      <c r="G7" s="164">
        <f>'Provisions Actual'!E7</f>
        <v>-151.12705534802649</v>
      </c>
      <c r="H7" s="165">
        <v>0</v>
      </c>
      <c r="I7" s="166">
        <v>0</v>
      </c>
      <c r="J7" s="164">
        <f>'Provisions Actual'!F7</f>
        <v>-68.557543693459266</v>
      </c>
      <c r="K7" s="165">
        <v>0</v>
      </c>
      <c r="L7" s="166">
        <v>0</v>
      </c>
      <c r="M7" s="164">
        <f>'Provisions Actual'!G7</f>
        <v>-149.51276347285707</v>
      </c>
      <c r="N7" s="165">
        <v>0</v>
      </c>
      <c r="O7" s="166">
        <v>0</v>
      </c>
      <c r="P7" s="164">
        <f>'Provisions Actual'!H7</f>
        <v>135.70713461092419</v>
      </c>
      <c r="Q7" s="165">
        <v>0</v>
      </c>
      <c r="R7" s="166">
        <v>0</v>
      </c>
      <c r="S7" s="164">
        <v>0</v>
      </c>
      <c r="T7" s="165">
        <v>0</v>
      </c>
      <c r="U7" s="166">
        <v>0</v>
      </c>
      <c r="V7" s="164">
        <v>0</v>
      </c>
      <c r="W7" s="165">
        <v>0</v>
      </c>
      <c r="X7" s="166">
        <v>0</v>
      </c>
      <c r="Y7" s="164">
        <v>0</v>
      </c>
      <c r="Z7" s="165">
        <v>0</v>
      </c>
      <c r="AA7" s="166">
        <v>0</v>
      </c>
      <c r="AB7" s="164">
        <v>0</v>
      </c>
      <c r="AC7" s="165">
        <v>0</v>
      </c>
      <c r="AD7" s="166">
        <v>0</v>
      </c>
      <c r="AE7" s="164">
        <v>0</v>
      </c>
      <c r="AF7" s="165">
        <v>0</v>
      </c>
      <c r="AG7" s="166">
        <v>0</v>
      </c>
      <c r="AH7" s="164">
        <v>0</v>
      </c>
      <c r="AI7" s="165">
        <v>0</v>
      </c>
      <c r="AJ7" s="166">
        <v>0</v>
      </c>
    </row>
    <row r="8" spans="1:36">
      <c r="A8" s="174">
        <f>'Base Capex Actual'!A8</f>
        <v>103</v>
      </c>
      <c r="B8" s="132" t="str">
        <f>'Base Capex Actual'!B8</f>
        <v>Urban Projects &lt; 50KVA</v>
      </c>
      <c r="C8" s="132" t="str">
        <f>'Base Capex Actual'!C8</f>
        <v>New Customer Connections</v>
      </c>
      <c r="D8" s="164">
        <f>'Provisions Actual'!D8</f>
        <v>-14.463042100153066</v>
      </c>
      <c r="E8" s="165">
        <v>0</v>
      </c>
      <c r="F8" s="166">
        <v>0</v>
      </c>
      <c r="G8" s="164">
        <f>'Provisions Actual'!E8</f>
        <v>-4.3549112816309821</v>
      </c>
      <c r="H8" s="165">
        <v>0</v>
      </c>
      <c r="I8" s="166">
        <v>0</v>
      </c>
      <c r="J8" s="164">
        <f>'Provisions Actual'!F8</f>
        <v>-2.5981325035443391E-2</v>
      </c>
      <c r="K8" s="165">
        <v>0</v>
      </c>
      <c r="L8" s="166">
        <v>0</v>
      </c>
      <c r="M8" s="164">
        <f>'Provisions Actual'!G8</f>
        <v>-9.6444626571655506E-2</v>
      </c>
      <c r="N8" s="165">
        <v>0</v>
      </c>
      <c r="O8" s="166">
        <v>0</v>
      </c>
      <c r="P8" s="164">
        <f>'Provisions Actual'!H8</f>
        <v>0.195323692525006</v>
      </c>
      <c r="Q8" s="165">
        <v>0</v>
      </c>
      <c r="R8" s="166">
        <v>0</v>
      </c>
      <c r="S8" s="164">
        <v>0</v>
      </c>
      <c r="T8" s="165">
        <v>0</v>
      </c>
      <c r="U8" s="166">
        <v>0</v>
      </c>
      <c r="V8" s="164">
        <v>0</v>
      </c>
      <c r="W8" s="165">
        <v>0</v>
      </c>
      <c r="X8" s="166">
        <v>0</v>
      </c>
      <c r="Y8" s="164">
        <v>0</v>
      </c>
      <c r="Z8" s="165">
        <v>0</v>
      </c>
      <c r="AA8" s="166">
        <v>0</v>
      </c>
      <c r="AB8" s="164">
        <v>0</v>
      </c>
      <c r="AC8" s="165">
        <v>0</v>
      </c>
      <c r="AD8" s="166">
        <v>0</v>
      </c>
      <c r="AE8" s="164">
        <v>0</v>
      </c>
      <c r="AF8" s="165">
        <v>0</v>
      </c>
      <c r="AG8" s="166">
        <v>0</v>
      </c>
      <c r="AH8" s="164">
        <v>0</v>
      </c>
      <c r="AI8" s="165">
        <v>0</v>
      </c>
      <c r="AJ8" s="166">
        <v>0</v>
      </c>
    </row>
    <row r="9" spans="1:36">
      <c r="A9" s="174">
        <f>'Base Capex Actual'!A9</f>
        <v>104</v>
      </c>
      <c r="B9" s="132" t="str">
        <f>'Base Capex Actual'!B9</f>
        <v>Medium Density SubDivision</v>
      </c>
      <c r="C9" s="132" t="str">
        <f>'Base Capex Actual'!C9</f>
        <v>New Customer Connections</v>
      </c>
      <c r="D9" s="164">
        <f>'Provisions Actual'!D9</f>
        <v>-174.72049590163229</v>
      </c>
      <c r="E9" s="165">
        <v>0</v>
      </c>
      <c r="F9" s="166">
        <v>0</v>
      </c>
      <c r="G9" s="164">
        <f>'Provisions Actual'!E9</f>
        <v>-114.44418137415106</v>
      </c>
      <c r="H9" s="165">
        <v>0</v>
      </c>
      <c r="I9" s="166">
        <v>0</v>
      </c>
      <c r="J9" s="164">
        <f>'Provisions Actual'!F9</f>
        <v>-42.969719277175805</v>
      </c>
      <c r="K9" s="165">
        <v>0</v>
      </c>
      <c r="L9" s="166">
        <v>0</v>
      </c>
      <c r="M9" s="164">
        <f>'Provisions Actual'!G9</f>
        <v>-86.700951955405117</v>
      </c>
      <c r="N9" s="165">
        <v>0</v>
      </c>
      <c r="O9" s="166">
        <v>0</v>
      </c>
      <c r="P9" s="164">
        <f>'Provisions Actual'!H9</f>
        <v>74.142314298950495</v>
      </c>
      <c r="Q9" s="165">
        <v>0</v>
      </c>
      <c r="R9" s="166">
        <v>0</v>
      </c>
      <c r="S9" s="164">
        <v>0</v>
      </c>
      <c r="T9" s="165">
        <v>0</v>
      </c>
      <c r="U9" s="166">
        <v>0</v>
      </c>
      <c r="V9" s="164">
        <v>0</v>
      </c>
      <c r="W9" s="165">
        <v>0</v>
      </c>
      <c r="X9" s="166">
        <v>0</v>
      </c>
      <c r="Y9" s="164">
        <v>0</v>
      </c>
      <c r="Z9" s="165">
        <v>0</v>
      </c>
      <c r="AA9" s="166">
        <v>0</v>
      </c>
      <c r="AB9" s="164">
        <v>0</v>
      </c>
      <c r="AC9" s="165">
        <v>0</v>
      </c>
      <c r="AD9" s="166">
        <v>0</v>
      </c>
      <c r="AE9" s="164">
        <v>0</v>
      </c>
      <c r="AF9" s="165">
        <v>0</v>
      </c>
      <c r="AG9" s="166">
        <v>0</v>
      </c>
      <c r="AH9" s="164">
        <v>0</v>
      </c>
      <c r="AI9" s="165">
        <v>0</v>
      </c>
      <c r="AJ9" s="166">
        <v>0</v>
      </c>
    </row>
    <row r="10" spans="1:36">
      <c r="A10" s="174">
        <f>'Base Capex Actual'!A10</f>
        <v>105</v>
      </c>
      <c r="B10" s="132" t="str">
        <f>'Base Capex Actual'!B10</f>
        <v>Business Supply &gt; 50KVA &lt; 200KVA</v>
      </c>
      <c r="C10" s="132" t="str">
        <f>'Base Capex Actual'!C10</f>
        <v>New Customer Connections</v>
      </c>
      <c r="D10" s="164">
        <f>'Provisions Actual'!D10</f>
        <v>-157.69574568983001</v>
      </c>
      <c r="E10" s="165">
        <v>0</v>
      </c>
      <c r="F10" s="166">
        <v>0</v>
      </c>
      <c r="G10" s="164">
        <f>'Provisions Actual'!E10</f>
        <v>-123.1376592744581</v>
      </c>
      <c r="H10" s="165">
        <v>0</v>
      </c>
      <c r="I10" s="166">
        <v>0</v>
      </c>
      <c r="J10" s="164">
        <f>'Provisions Actual'!F10</f>
        <v>-47.570586747285915</v>
      </c>
      <c r="K10" s="165">
        <v>0</v>
      </c>
      <c r="L10" s="166">
        <v>0</v>
      </c>
      <c r="M10" s="164">
        <f>'Provisions Actual'!G10</f>
        <v>-89.195280735419558</v>
      </c>
      <c r="N10" s="165">
        <v>0</v>
      </c>
      <c r="O10" s="166">
        <v>0</v>
      </c>
      <c r="P10" s="164">
        <f>'Provisions Actual'!H10</f>
        <v>80.711073233149136</v>
      </c>
      <c r="Q10" s="165">
        <v>0</v>
      </c>
      <c r="R10" s="166">
        <v>0</v>
      </c>
      <c r="S10" s="164">
        <v>0</v>
      </c>
      <c r="T10" s="165">
        <v>0</v>
      </c>
      <c r="U10" s="166">
        <v>0</v>
      </c>
      <c r="V10" s="164">
        <v>0</v>
      </c>
      <c r="W10" s="165">
        <v>0</v>
      </c>
      <c r="X10" s="166">
        <v>0</v>
      </c>
      <c r="Y10" s="164">
        <v>0</v>
      </c>
      <c r="Z10" s="165">
        <v>0</v>
      </c>
      <c r="AA10" s="166">
        <v>0</v>
      </c>
      <c r="AB10" s="164">
        <v>0</v>
      </c>
      <c r="AC10" s="165">
        <v>0</v>
      </c>
      <c r="AD10" s="166">
        <v>0</v>
      </c>
      <c r="AE10" s="164">
        <v>0</v>
      </c>
      <c r="AF10" s="165">
        <v>0</v>
      </c>
      <c r="AG10" s="166">
        <v>0</v>
      </c>
      <c r="AH10" s="164">
        <v>0</v>
      </c>
      <c r="AI10" s="165">
        <v>0</v>
      </c>
      <c r="AJ10" s="166">
        <v>0</v>
      </c>
    </row>
    <row r="11" spans="1:36">
      <c r="A11" s="174">
        <f>'Base Capex Actual'!A11</f>
        <v>106</v>
      </c>
      <c r="B11" s="132" t="str">
        <f>'Base Capex Actual'!B11</f>
        <v>Business Supply &gt; 200KVA</v>
      </c>
      <c r="C11" s="132" t="str">
        <f>'Base Capex Actual'!C11</f>
        <v>New Customer Connections</v>
      </c>
      <c r="D11" s="164">
        <f>'Provisions Actual'!D11</f>
        <v>-289.10049388962011</v>
      </c>
      <c r="E11" s="165">
        <v>0</v>
      </c>
      <c r="F11" s="166">
        <v>0</v>
      </c>
      <c r="G11" s="164">
        <f>'Provisions Actual'!E11</f>
        <v>-137.51581199825895</v>
      </c>
      <c r="H11" s="165">
        <v>0</v>
      </c>
      <c r="I11" s="166">
        <v>0</v>
      </c>
      <c r="J11" s="164">
        <f>'Provisions Actual'!F11</f>
        <v>-46.031266592410809</v>
      </c>
      <c r="K11" s="165">
        <v>0</v>
      </c>
      <c r="L11" s="166">
        <v>0</v>
      </c>
      <c r="M11" s="164">
        <f>'Provisions Actual'!G11</f>
        <v>-106.08782011227879</v>
      </c>
      <c r="N11" s="165">
        <v>0</v>
      </c>
      <c r="O11" s="166">
        <v>0</v>
      </c>
      <c r="P11" s="164">
        <f>'Provisions Actual'!H11</f>
        <v>79.215305286621202</v>
      </c>
      <c r="Q11" s="165">
        <v>0</v>
      </c>
      <c r="R11" s="166">
        <v>0</v>
      </c>
      <c r="S11" s="164">
        <v>0</v>
      </c>
      <c r="T11" s="165">
        <v>0</v>
      </c>
      <c r="U11" s="166">
        <v>0</v>
      </c>
      <c r="V11" s="164">
        <v>0</v>
      </c>
      <c r="W11" s="165">
        <v>0</v>
      </c>
      <c r="X11" s="166">
        <v>0</v>
      </c>
      <c r="Y11" s="164">
        <v>0</v>
      </c>
      <c r="Z11" s="165">
        <v>0</v>
      </c>
      <c r="AA11" s="166">
        <v>0</v>
      </c>
      <c r="AB11" s="164">
        <v>0</v>
      </c>
      <c r="AC11" s="165">
        <v>0</v>
      </c>
      <c r="AD11" s="166">
        <v>0</v>
      </c>
      <c r="AE11" s="164">
        <v>0</v>
      </c>
      <c r="AF11" s="165">
        <v>0</v>
      </c>
      <c r="AG11" s="166">
        <v>0</v>
      </c>
      <c r="AH11" s="164">
        <v>0</v>
      </c>
      <c r="AI11" s="165">
        <v>0</v>
      </c>
      <c r="AJ11" s="166">
        <v>0</v>
      </c>
    </row>
    <row r="12" spans="1:36">
      <c r="A12" s="174">
        <f>'Base Capex Actual'!A12</f>
        <v>107</v>
      </c>
      <c r="B12" s="132" t="str">
        <f>'Base Capex Actual'!B12</f>
        <v>HV Connections</v>
      </c>
      <c r="C12" s="132" t="str">
        <f>'Base Capex Actual'!C12</f>
        <v>New Customer Connections</v>
      </c>
      <c r="D12" s="164">
        <f>'Provisions Actual'!D12</f>
        <v>-217.37070192257161</v>
      </c>
      <c r="E12" s="165">
        <v>0</v>
      </c>
      <c r="F12" s="166">
        <v>0</v>
      </c>
      <c r="G12" s="164">
        <f>'Provisions Actual'!E12</f>
        <v>-33.489935925144735</v>
      </c>
      <c r="H12" s="165">
        <v>0</v>
      </c>
      <c r="I12" s="166">
        <v>0</v>
      </c>
      <c r="J12" s="164">
        <f>'Provisions Actual'!F12</f>
        <v>-13.87737106984815</v>
      </c>
      <c r="K12" s="165">
        <v>0</v>
      </c>
      <c r="L12" s="166">
        <v>0</v>
      </c>
      <c r="M12" s="164">
        <f>'Provisions Actual'!G12</f>
        <v>-37.912582166456239</v>
      </c>
      <c r="N12" s="165">
        <v>0</v>
      </c>
      <c r="O12" s="166">
        <v>0</v>
      </c>
      <c r="P12" s="164">
        <f>'Provisions Actual'!H12</f>
        <v>29.414326422978352</v>
      </c>
      <c r="Q12" s="165">
        <v>0</v>
      </c>
      <c r="R12" s="166">
        <v>0</v>
      </c>
      <c r="S12" s="164">
        <v>0</v>
      </c>
      <c r="T12" s="165">
        <v>0</v>
      </c>
      <c r="U12" s="166">
        <v>0</v>
      </c>
      <c r="V12" s="164">
        <v>0</v>
      </c>
      <c r="W12" s="165">
        <v>0</v>
      </c>
      <c r="X12" s="166">
        <v>0</v>
      </c>
      <c r="Y12" s="164">
        <v>0</v>
      </c>
      <c r="Z12" s="165">
        <v>0</v>
      </c>
      <c r="AA12" s="166">
        <v>0</v>
      </c>
      <c r="AB12" s="164">
        <v>0</v>
      </c>
      <c r="AC12" s="165">
        <v>0</v>
      </c>
      <c r="AD12" s="166">
        <v>0</v>
      </c>
      <c r="AE12" s="164">
        <v>0</v>
      </c>
      <c r="AF12" s="165">
        <v>0</v>
      </c>
      <c r="AG12" s="166">
        <v>0</v>
      </c>
      <c r="AH12" s="164">
        <v>0</v>
      </c>
      <c r="AI12" s="165">
        <v>0</v>
      </c>
      <c r="AJ12" s="166">
        <v>0</v>
      </c>
    </row>
    <row r="13" spans="1:36">
      <c r="A13" s="174">
        <f>'Base Capex Actual'!A13</f>
        <v>108</v>
      </c>
      <c r="B13" s="132" t="str">
        <f>'Base Capex Actual'!B13</f>
        <v>Business SubDivisions</v>
      </c>
      <c r="C13" s="132" t="str">
        <f>'Base Capex Actual'!C13</f>
        <v>New Customer Connections</v>
      </c>
      <c r="D13" s="164">
        <f>'Provisions Actual'!D13</f>
        <v>-15.710114637110102</v>
      </c>
      <c r="E13" s="165">
        <v>0</v>
      </c>
      <c r="F13" s="166">
        <v>0</v>
      </c>
      <c r="G13" s="164">
        <f>'Provisions Actual'!E13</f>
        <v>-11.370988223829867</v>
      </c>
      <c r="H13" s="165">
        <v>0</v>
      </c>
      <c r="I13" s="166">
        <v>0</v>
      </c>
      <c r="J13" s="164">
        <f>'Provisions Actual'!F13</f>
        <v>-3.2889123089255485</v>
      </c>
      <c r="K13" s="165">
        <v>0</v>
      </c>
      <c r="L13" s="166">
        <v>0</v>
      </c>
      <c r="M13" s="164">
        <f>'Provisions Actual'!G13</f>
        <v>-10.177437506437084</v>
      </c>
      <c r="N13" s="165">
        <v>0</v>
      </c>
      <c r="O13" s="166">
        <v>0</v>
      </c>
      <c r="P13" s="164">
        <f>'Provisions Actual'!H13</f>
        <v>7.4231701269939165</v>
      </c>
      <c r="Q13" s="165">
        <v>0</v>
      </c>
      <c r="R13" s="166">
        <v>0</v>
      </c>
      <c r="S13" s="164">
        <v>0</v>
      </c>
      <c r="T13" s="165">
        <v>0</v>
      </c>
      <c r="U13" s="166">
        <v>0</v>
      </c>
      <c r="V13" s="164">
        <v>0</v>
      </c>
      <c r="W13" s="165">
        <v>0</v>
      </c>
      <c r="X13" s="166">
        <v>0</v>
      </c>
      <c r="Y13" s="164">
        <v>0</v>
      </c>
      <c r="Z13" s="165">
        <v>0</v>
      </c>
      <c r="AA13" s="166">
        <v>0</v>
      </c>
      <c r="AB13" s="164">
        <v>0</v>
      </c>
      <c r="AC13" s="165">
        <v>0</v>
      </c>
      <c r="AD13" s="166">
        <v>0</v>
      </c>
      <c r="AE13" s="164">
        <v>0</v>
      </c>
      <c r="AF13" s="165">
        <v>0</v>
      </c>
      <c r="AG13" s="166">
        <v>0</v>
      </c>
      <c r="AH13" s="164">
        <v>0</v>
      </c>
      <c r="AI13" s="165">
        <v>0</v>
      </c>
      <c r="AJ13" s="166">
        <v>0</v>
      </c>
    </row>
    <row r="14" spans="1:36">
      <c r="A14" s="174">
        <f>'Base Capex Actual'!A14</f>
        <v>109</v>
      </c>
      <c r="B14" s="132" t="str">
        <f>'Base Capex Actual'!B14</f>
        <v>U/G Service Pits Ex O/H Supply</v>
      </c>
      <c r="C14" s="132" t="str">
        <f>'Base Capex Actual'!C14</f>
        <v>New Customer Connections</v>
      </c>
      <c r="D14" s="164">
        <f>'Provisions Actual'!D14</f>
        <v>-149.90360357630036</v>
      </c>
      <c r="E14" s="165">
        <v>0</v>
      </c>
      <c r="F14" s="166">
        <v>0</v>
      </c>
      <c r="G14" s="164">
        <f>'Provisions Actual'!E14</f>
        <v>-126.15222950905493</v>
      </c>
      <c r="H14" s="165">
        <v>0</v>
      </c>
      <c r="I14" s="166">
        <v>0</v>
      </c>
      <c r="J14" s="164">
        <f>'Provisions Actual'!F14</f>
        <v>-52.397181176009269</v>
      </c>
      <c r="K14" s="165">
        <v>0</v>
      </c>
      <c r="L14" s="166">
        <v>0</v>
      </c>
      <c r="M14" s="164">
        <f>'Provisions Actual'!G14</f>
        <v>-120.33893696944055</v>
      </c>
      <c r="N14" s="165">
        <v>0</v>
      </c>
      <c r="O14" s="166">
        <v>0</v>
      </c>
      <c r="P14" s="164">
        <f>'Provisions Actual'!H14</f>
        <v>119.76872199519615</v>
      </c>
      <c r="Q14" s="165">
        <v>0</v>
      </c>
      <c r="R14" s="166">
        <v>0</v>
      </c>
      <c r="S14" s="164">
        <v>0</v>
      </c>
      <c r="T14" s="165">
        <v>0</v>
      </c>
      <c r="U14" s="166">
        <v>0</v>
      </c>
      <c r="V14" s="164">
        <v>0</v>
      </c>
      <c r="W14" s="165">
        <v>0</v>
      </c>
      <c r="X14" s="166">
        <v>0</v>
      </c>
      <c r="Y14" s="164">
        <v>0</v>
      </c>
      <c r="Z14" s="165">
        <v>0</v>
      </c>
      <c r="AA14" s="166">
        <v>0</v>
      </c>
      <c r="AB14" s="164">
        <v>0</v>
      </c>
      <c r="AC14" s="165">
        <v>0</v>
      </c>
      <c r="AD14" s="166">
        <v>0</v>
      </c>
      <c r="AE14" s="164">
        <v>0</v>
      </c>
      <c r="AF14" s="165">
        <v>0</v>
      </c>
      <c r="AG14" s="166">
        <v>0</v>
      </c>
      <c r="AH14" s="164">
        <v>0</v>
      </c>
      <c r="AI14" s="165">
        <v>0</v>
      </c>
      <c r="AJ14" s="166">
        <v>0</v>
      </c>
    </row>
    <row r="15" spans="1:36">
      <c r="A15" s="174">
        <f>'Base Capex Actual'!A15</f>
        <v>110</v>
      </c>
      <c r="B15" s="132" t="str">
        <f>'Base Capex Actual'!B15</f>
        <v>Low Density SubDivisions</v>
      </c>
      <c r="C15" s="132" t="str">
        <f>'Base Capex Actual'!C15</f>
        <v>New Customer Connections</v>
      </c>
      <c r="D15" s="164">
        <f>'Provisions Actual'!D15</f>
        <v>-30.22841198685569</v>
      </c>
      <c r="E15" s="165">
        <v>0</v>
      </c>
      <c r="F15" s="166">
        <v>0</v>
      </c>
      <c r="G15" s="164">
        <f>'Provisions Actual'!E15</f>
        <v>-18.652377797766089</v>
      </c>
      <c r="H15" s="165">
        <v>0</v>
      </c>
      <c r="I15" s="166">
        <v>0</v>
      </c>
      <c r="J15" s="164">
        <f>'Provisions Actual'!F15</f>
        <v>-6.1198465194137679</v>
      </c>
      <c r="K15" s="165">
        <v>0</v>
      </c>
      <c r="L15" s="166">
        <v>0</v>
      </c>
      <c r="M15" s="164">
        <f>'Provisions Actual'!G15</f>
        <v>-21.232850428124301</v>
      </c>
      <c r="N15" s="165">
        <v>0</v>
      </c>
      <c r="O15" s="166">
        <v>0</v>
      </c>
      <c r="P15" s="164">
        <f>'Provisions Actual'!H15</f>
        <v>14.16748375686152</v>
      </c>
      <c r="Q15" s="165">
        <v>0</v>
      </c>
      <c r="R15" s="166">
        <v>0</v>
      </c>
      <c r="S15" s="164">
        <v>0</v>
      </c>
      <c r="T15" s="165">
        <v>0</v>
      </c>
      <c r="U15" s="166">
        <v>0</v>
      </c>
      <c r="V15" s="164">
        <v>0</v>
      </c>
      <c r="W15" s="165">
        <v>0</v>
      </c>
      <c r="X15" s="166">
        <v>0</v>
      </c>
      <c r="Y15" s="164">
        <v>0</v>
      </c>
      <c r="Z15" s="165">
        <v>0</v>
      </c>
      <c r="AA15" s="166">
        <v>0</v>
      </c>
      <c r="AB15" s="164">
        <v>0</v>
      </c>
      <c r="AC15" s="165">
        <v>0</v>
      </c>
      <c r="AD15" s="166">
        <v>0</v>
      </c>
      <c r="AE15" s="164">
        <v>0</v>
      </c>
      <c r="AF15" s="165">
        <v>0</v>
      </c>
      <c r="AG15" s="166">
        <v>0</v>
      </c>
      <c r="AH15" s="164">
        <v>0</v>
      </c>
      <c r="AI15" s="165">
        <v>0</v>
      </c>
      <c r="AJ15" s="166">
        <v>0</v>
      </c>
    </row>
    <row r="16" spans="1:36">
      <c r="A16" s="174">
        <f>'Base Capex Actual'!A16</f>
        <v>111</v>
      </c>
      <c r="B16" s="132" t="str">
        <f>'Base Capex Actual'!B16</f>
        <v>High Density Residential/Business</v>
      </c>
      <c r="C16" s="132" t="str">
        <f>'Base Capex Actual'!C16</f>
        <v>New Customer Connections</v>
      </c>
      <c r="D16" s="164">
        <f>'Provisions Actual'!D16</f>
        <v>-42.834366289935559</v>
      </c>
      <c r="E16" s="165">
        <v>0</v>
      </c>
      <c r="F16" s="166">
        <v>0</v>
      </c>
      <c r="G16" s="164">
        <f>'Provisions Actual'!E16</f>
        <v>-70.93912717294873</v>
      </c>
      <c r="H16" s="165">
        <v>0</v>
      </c>
      <c r="I16" s="166">
        <v>0</v>
      </c>
      <c r="J16" s="164">
        <f>'Provisions Actual'!F16</f>
        <v>-30.90321718958138</v>
      </c>
      <c r="K16" s="165">
        <v>0</v>
      </c>
      <c r="L16" s="166">
        <v>0</v>
      </c>
      <c r="M16" s="164">
        <f>'Provisions Actual'!G16</f>
        <v>-79.869031910716188</v>
      </c>
      <c r="N16" s="165">
        <v>0</v>
      </c>
      <c r="O16" s="166">
        <v>0</v>
      </c>
      <c r="P16" s="164">
        <f>'Provisions Actual'!H16</f>
        <v>85.76689845260033</v>
      </c>
      <c r="Q16" s="165">
        <v>0</v>
      </c>
      <c r="R16" s="166">
        <v>0</v>
      </c>
      <c r="S16" s="164">
        <v>0</v>
      </c>
      <c r="T16" s="165">
        <v>0</v>
      </c>
      <c r="U16" s="166">
        <v>0</v>
      </c>
      <c r="V16" s="164">
        <v>0</v>
      </c>
      <c r="W16" s="165">
        <v>0</v>
      </c>
      <c r="X16" s="166">
        <v>0</v>
      </c>
      <c r="Y16" s="164">
        <v>0</v>
      </c>
      <c r="Z16" s="165">
        <v>0</v>
      </c>
      <c r="AA16" s="166">
        <v>0</v>
      </c>
      <c r="AB16" s="164">
        <v>0</v>
      </c>
      <c r="AC16" s="165">
        <v>0</v>
      </c>
      <c r="AD16" s="166">
        <v>0</v>
      </c>
      <c r="AE16" s="164">
        <v>0</v>
      </c>
      <c r="AF16" s="165">
        <v>0</v>
      </c>
      <c r="AG16" s="166">
        <v>0</v>
      </c>
      <c r="AH16" s="164">
        <v>0</v>
      </c>
      <c r="AI16" s="165">
        <v>0</v>
      </c>
      <c r="AJ16" s="166">
        <v>0</v>
      </c>
    </row>
    <row r="17" spans="1:36">
      <c r="A17" s="174">
        <f>'Base Capex Actual'!A17</f>
        <v>114</v>
      </c>
      <c r="B17" s="132" t="str">
        <f>'Base Capex Actual'!B17</f>
        <v>New Connections - Other Materials</v>
      </c>
      <c r="C17" s="132" t="str">
        <f>'Base Capex Actual'!C17</f>
        <v>New Customer Connections</v>
      </c>
      <c r="D17" s="164">
        <f>'Provisions Actual'!D17</f>
        <v>-27.30609383112057</v>
      </c>
      <c r="E17" s="165">
        <v>0</v>
      </c>
      <c r="F17" s="166">
        <v>0</v>
      </c>
      <c r="G17" s="164">
        <f>'Provisions Actual'!E17</f>
        <v>-17.320252706396076</v>
      </c>
      <c r="H17" s="165">
        <v>0</v>
      </c>
      <c r="I17" s="166">
        <v>0</v>
      </c>
      <c r="J17" s="164">
        <f>'Provisions Actual'!F17</f>
        <v>-6.3665911232946462</v>
      </c>
      <c r="K17" s="165">
        <v>0</v>
      </c>
      <c r="L17" s="166">
        <v>0</v>
      </c>
      <c r="M17" s="164">
        <f>'Provisions Actual'!G17</f>
        <v>-11.479429457105994</v>
      </c>
      <c r="N17" s="165">
        <v>0</v>
      </c>
      <c r="O17" s="166">
        <v>0</v>
      </c>
      <c r="P17" s="164">
        <f>'Provisions Actual'!H17</f>
        <v>10.605395029018554</v>
      </c>
      <c r="Q17" s="165">
        <v>0</v>
      </c>
      <c r="R17" s="166">
        <v>0</v>
      </c>
      <c r="S17" s="164">
        <v>0</v>
      </c>
      <c r="T17" s="165">
        <v>0</v>
      </c>
      <c r="U17" s="166">
        <v>0</v>
      </c>
      <c r="V17" s="164">
        <v>0</v>
      </c>
      <c r="W17" s="165">
        <v>0</v>
      </c>
      <c r="X17" s="166">
        <v>0</v>
      </c>
      <c r="Y17" s="164">
        <v>0</v>
      </c>
      <c r="Z17" s="165">
        <v>0</v>
      </c>
      <c r="AA17" s="166">
        <v>0</v>
      </c>
      <c r="AB17" s="164">
        <v>0</v>
      </c>
      <c r="AC17" s="165">
        <v>0</v>
      </c>
      <c r="AD17" s="166">
        <v>0</v>
      </c>
      <c r="AE17" s="164">
        <v>0</v>
      </c>
      <c r="AF17" s="165">
        <v>0</v>
      </c>
      <c r="AG17" s="166">
        <v>0</v>
      </c>
      <c r="AH17" s="164">
        <v>0</v>
      </c>
      <c r="AI17" s="165">
        <v>0</v>
      </c>
      <c r="AJ17" s="166">
        <v>0</v>
      </c>
    </row>
    <row r="18" spans="1:36">
      <c r="A18" s="174">
        <f>'Base Capex Actual'!A18</f>
        <v>115</v>
      </c>
      <c r="B18" s="132" t="str">
        <f>'Base Capex Actual'!B18</f>
        <v>New Connections - Other Labour</v>
      </c>
      <c r="C18" s="132" t="str">
        <f>'Base Capex Actual'!C18</f>
        <v>New Customer Connections</v>
      </c>
      <c r="D18" s="164">
        <f>'Provisions Actual'!D18</f>
        <v>-51.681542606485777</v>
      </c>
      <c r="E18" s="165">
        <v>0</v>
      </c>
      <c r="F18" s="166">
        <v>0</v>
      </c>
      <c r="G18" s="164">
        <f>'Provisions Actual'!E18</f>
        <v>-38.401893010603786</v>
      </c>
      <c r="H18" s="165">
        <v>0</v>
      </c>
      <c r="I18" s="166">
        <v>0</v>
      </c>
      <c r="J18" s="164">
        <f>'Provisions Actual'!F18</f>
        <v>-14.950830657615343</v>
      </c>
      <c r="K18" s="165">
        <v>0</v>
      </c>
      <c r="L18" s="166">
        <v>0</v>
      </c>
      <c r="M18" s="164">
        <f>'Provisions Actual'!G18</f>
        <v>-32.36321258464222</v>
      </c>
      <c r="N18" s="165">
        <v>0</v>
      </c>
      <c r="O18" s="166">
        <v>0</v>
      </c>
      <c r="P18" s="164">
        <f>'Provisions Actual'!H18</f>
        <v>32.552580958574339</v>
      </c>
      <c r="Q18" s="165">
        <v>0</v>
      </c>
      <c r="R18" s="166">
        <v>0</v>
      </c>
      <c r="S18" s="164">
        <v>0</v>
      </c>
      <c r="T18" s="165">
        <v>0</v>
      </c>
      <c r="U18" s="166">
        <v>0</v>
      </c>
      <c r="V18" s="164">
        <v>0</v>
      </c>
      <c r="W18" s="165">
        <v>0</v>
      </c>
      <c r="X18" s="166">
        <v>0</v>
      </c>
      <c r="Y18" s="164">
        <v>0</v>
      </c>
      <c r="Z18" s="165">
        <v>0</v>
      </c>
      <c r="AA18" s="166">
        <v>0</v>
      </c>
      <c r="AB18" s="164">
        <v>0</v>
      </c>
      <c r="AC18" s="165">
        <v>0</v>
      </c>
      <c r="AD18" s="166">
        <v>0</v>
      </c>
      <c r="AE18" s="164">
        <v>0</v>
      </c>
      <c r="AF18" s="165">
        <v>0</v>
      </c>
      <c r="AG18" s="166">
        <v>0</v>
      </c>
      <c r="AH18" s="164">
        <v>0</v>
      </c>
      <c r="AI18" s="165">
        <v>0</v>
      </c>
      <c r="AJ18" s="166">
        <v>0</v>
      </c>
    </row>
    <row r="19" spans="1:36">
      <c r="A19" s="174">
        <f>'Base Capex Actual'!A19</f>
        <v>116</v>
      </c>
      <c r="B19" s="132" t="str">
        <f>'Base Capex Actual'!B19</f>
        <v>Recoverable Works</v>
      </c>
      <c r="C19" s="132" t="str">
        <f>'Base Capex Actual'!C19</f>
        <v>New Customer Connections</v>
      </c>
      <c r="D19" s="164">
        <f>'Provisions Actual'!D19</f>
        <v>-134.36633660496838</v>
      </c>
      <c r="E19" s="165">
        <v>0</v>
      </c>
      <c r="F19" s="166">
        <v>0</v>
      </c>
      <c r="G19" s="164">
        <f>'Provisions Actual'!E19</f>
        <v>-157.44116754261583</v>
      </c>
      <c r="H19" s="165">
        <v>0</v>
      </c>
      <c r="I19" s="166">
        <v>0</v>
      </c>
      <c r="J19" s="164">
        <f>'Provisions Actual'!F19</f>
        <v>-58.918128216231104</v>
      </c>
      <c r="K19" s="165">
        <v>0</v>
      </c>
      <c r="L19" s="166">
        <v>0</v>
      </c>
      <c r="M19" s="164">
        <f>'Provisions Actual'!G19</f>
        <v>-140.44427340053781</v>
      </c>
      <c r="N19" s="165">
        <v>0</v>
      </c>
      <c r="O19" s="166">
        <v>0</v>
      </c>
      <c r="P19" s="164">
        <f>'Provisions Actual'!H19</f>
        <v>143.61017556120791</v>
      </c>
      <c r="Q19" s="165">
        <v>0</v>
      </c>
      <c r="R19" s="166">
        <v>0</v>
      </c>
      <c r="S19" s="164">
        <v>0</v>
      </c>
      <c r="T19" s="165">
        <v>0</v>
      </c>
      <c r="U19" s="166">
        <v>0</v>
      </c>
      <c r="V19" s="164">
        <v>0</v>
      </c>
      <c r="W19" s="165">
        <v>0</v>
      </c>
      <c r="X19" s="166">
        <v>0</v>
      </c>
      <c r="Y19" s="164">
        <v>0</v>
      </c>
      <c r="Z19" s="165">
        <v>0</v>
      </c>
      <c r="AA19" s="166">
        <v>0</v>
      </c>
      <c r="AB19" s="164">
        <v>0</v>
      </c>
      <c r="AC19" s="165">
        <v>0</v>
      </c>
      <c r="AD19" s="166">
        <v>0</v>
      </c>
      <c r="AE19" s="164">
        <v>0</v>
      </c>
      <c r="AF19" s="165">
        <v>0</v>
      </c>
      <c r="AG19" s="166">
        <v>0</v>
      </c>
      <c r="AH19" s="164">
        <v>0</v>
      </c>
      <c r="AI19" s="165">
        <v>0</v>
      </c>
      <c r="AJ19" s="166">
        <v>0</v>
      </c>
    </row>
    <row r="20" spans="1:36">
      <c r="A20" s="174">
        <f>'Base Capex Actual'!A20</f>
        <v>118</v>
      </c>
      <c r="B20" s="132" t="str">
        <f>'Base Capex Actual'!B20</f>
        <v>CO Generation Projects</v>
      </c>
      <c r="C20" s="132" t="str">
        <f>'Base Capex Actual'!C20</f>
        <v>New Customer Connections</v>
      </c>
      <c r="D20" s="164">
        <f>'Provisions Actual'!D20</f>
        <v>-59.115550690084831</v>
      </c>
      <c r="E20" s="165">
        <v>0</v>
      </c>
      <c r="F20" s="166">
        <v>0</v>
      </c>
      <c r="G20" s="164">
        <f>'Provisions Actual'!E20</f>
        <v>-68.075089901894216</v>
      </c>
      <c r="H20" s="165">
        <v>0</v>
      </c>
      <c r="I20" s="166">
        <v>0</v>
      </c>
      <c r="J20" s="164">
        <f>'Provisions Actual'!F20</f>
        <v>-18.440369115926288</v>
      </c>
      <c r="K20" s="165">
        <v>0</v>
      </c>
      <c r="L20" s="166">
        <v>0</v>
      </c>
      <c r="M20" s="164">
        <f>'Provisions Actual'!G20</f>
        <v>-9.0941136487780128</v>
      </c>
      <c r="N20" s="165">
        <v>0</v>
      </c>
      <c r="O20" s="166">
        <v>0</v>
      </c>
      <c r="P20" s="164">
        <f>'Provisions Actual'!H20</f>
        <v>14.885631692905141</v>
      </c>
      <c r="Q20" s="165">
        <v>0</v>
      </c>
      <c r="R20" s="166">
        <v>0</v>
      </c>
      <c r="S20" s="164">
        <v>0</v>
      </c>
      <c r="T20" s="165">
        <v>0</v>
      </c>
      <c r="U20" s="166">
        <v>0</v>
      </c>
      <c r="V20" s="164">
        <v>0</v>
      </c>
      <c r="W20" s="165">
        <v>0</v>
      </c>
      <c r="X20" s="166">
        <v>0</v>
      </c>
      <c r="Y20" s="164">
        <v>0</v>
      </c>
      <c r="Z20" s="165">
        <v>0</v>
      </c>
      <c r="AA20" s="166">
        <v>0</v>
      </c>
      <c r="AB20" s="164">
        <v>0</v>
      </c>
      <c r="AC20" s="165">
        <v>0</v>
      </c>
      <c r="AD20" s="166">
        <v>0</v>
      </c>
      <c r="AE20" s="164">
        <v>0</v>
      </c>
      <c r="AF20" s="165">
        <v>0</v>
      </c>
      <c r="AG20" s="166">
        <v>0</v>
      </c>
      <c r="AH20" s="164">
        <v>0</v>
      </c>
      <c r="AI20" s="165">
        <v>0</v>
      </c>
      <c r="AJ20" s="166">
        <v>0</v>
      </c>
    </row>
    <row r="21" spans="1:36">
      <c r="A21" s="174">
        <f>'Base Capex Actual'!A21</f>
        <v>121</v>
      </c>
      <c r="B21" s="132" t="str">
        <f>'Base Capex Actual'!B21</f>
        <v>Docklands</v>
      </c>
      <c r="C21" s="132" t="str">
        <f>'Base Capex Actual'!C21</f>
        <v>New Customer Connections</v>
      </c>
      <c r="D21" s="164">
        <f>'Provisions Actual'!D21</f>
        <v>-8.5102188718980162E-2</v>
      </c>
      <c r="E21" s="165">
        <v>0</v>
      </c>
      <c r="F21" s="166">
        <v>0</v>
      </c>
      <c r="G21" s="164">
        <f>'Provisions Actual'!E21</f>
        <v>-2.0852663496795914E-2</v>
      </c>
      <c r="H21" s="165">
        <v>0</v>
      </c>
      <c r="I21" s="166">
        <v>0</v>
      </c>
      <c r="J21" s="164">
        <f>'Provisions Actual'!F21</f>
        <v>0</v>
      </c>
      <c r="K21" s="165">
        <v>0</v>
      </c>
      <c r="L21" s="166">
        <v>0</v>
      </c>
      <c r="M21" s="164">
        <f>'Provisions Actual'!G21</f>
        <v>-0.10132555513963527</v>
      </c>
      <c r="N21" s="165">
        <v>0</v>
      </c>
      <c r="O21" s="166">
        <v>0</v>
      </c>
      <c r="P21" s="164">
        <f>'Provisions Actual'!H21</f>
        <v>0.37191380015135544</v>
      </c>
      <c r="Q21" s="165">
        <v>0</v>
      </c>
      <c r="R21" s="166">
        <v>0</v>
      </c>
      <c r="S21" s="164">
        <v>0</v>
      </c>
      <c r="T21" s="165">
        <v>0</v>
      </c>
      <c r="U21" s="166">
        <v>0</v>
      </c>
      <c r="V21" s="164">
        <v>0</v>
      </c>
      <c r="W21" s="165">
        <v>0</v>
      </c>
      <c r="X21" s="166">
        <v>0</v>
      </c>
      <c r="Y21" s="164">
        <v>0</v>
      </c>
      <c r="Z21" s="165">
        <v>0</v>
      </c>
      <c r="AA21" s="166">
        <v>0</v>
      </c>
      <c r="AB21" s="164">
        <v>0</v>
      </c>
      <c r="AC21" s="165">
        <v>0</v>
      </c>
      <c r="AD21" s="166">
        <v>0</v>
      </c>
      <c r="AE21" s="164">
        <v>0</v>
      </c>
      <c r="AF21" s="165">
        <v>0</v>
      </c>
      <c r="AG21" s="166">
        <v>0</v>
      </c>
      <c r="AH21" s="164">
        <v>0</v>
      </c>
      <c r="AI21" s="165">
        <v>0</v>
      </c>
      <c r="AJ21" s="166">
        <v>0</v>
      </c>
    </row>
    <row r="22" spans="1:36">
      <c r="A22" s="174">
        <f>'Base Capex Actual'!A22</f>
        <v>122</v>
      </c>
      <c r="B22" s="132" t="str">
        <f>'Base Capex Actual'!B22</f>
        <v>Major Generation Projects</v>
      </c>
      <c r="C22" s="132" t="str">
        <f>'Base Capex Actual'!C22</f>
        <v>New Customer Connections</v>
      </c>
      <c r="D22" s="164">
        <f>'Provisions Actual'!D22</f>
        <v>0</v>
      </c>
      <c r="E22" s="165">
        <v>0</v>
      </c>
      <c r="F22" s="166">
        <v>0</v>
      </c>
      <c r="G22" s="164">
        <f>'Provisions Actual'!E22</f>
        <v>0</v>
      </c>
      <c r="H22" s="165">
        <v>0</v>
      </c>
      <c r="I22" s="166">
        <v>0</v>
      </c>
      <c r="J22" s="164">
        <f>'Provisions Actual'!F22</f>
        <v>0</v>
      </c>
      <c r="K22" s="165">
        <v>0</v>
      </c>
      <c r="L22" s="166">
        <v>0</v>
      </c>
      <c r="M22" s="164">
        <f>'Provisions Actual'!G22</f>
        <v>0</v>
      </c>
      <c r="N22" s="165">
        <v>0</v>
      </c>
      <c r="O22" s="166">
        <v>0</v>
      </c>
      <c r="P22" s="164">
        <f>'Provisions Actual'!H22</f>
        <v>0</v>
      </c>
      <c r="Q22" s="165">
        <v>0</v>
      </c>
      <c r="R22" s="166">
        <v>0</v>
      </c>
      <c r="S22" s="164">
        <v>0</v>
      </c>
      <c r="T22" s="165">
        <v>0</v>
      </c>
      <c r="U22" s="166">
        <v>0</v>
      </c>
      <c r="V22" s="164">
        <v>0</v>
      </c>
      <c r="W22" s="165">
        <v>0</v>
      </c>
      <c r="X22" s="166">
        <v>0</v>
      </c>
      <c r="Y22" s="164">
        <v>0</v>
      </c>
      <c r="Z22" s="165">
        <v>0</v>
      </c>
      <c r="AA22" s="166">
        <v>0</v>
      </c>
      <c r="AB22" s="164">
        <v>0</v>
      </c>
      <c r="AC22" s="165">
        <v>0</v>
      </c>
      <c r="AD22" s="166">
        <v>0</v>
      </c>
      <c r="AE22" s="164">
        <v>0</v>
      </c>
      <c r="AF22" s="165">
        <v>0</v>
      </c>
      <c r="AG22" s="166">
        <v>0</v>
      </c>
      <c r="AH22" s="164">
        <v>0</v>
      </c>
      <c r="AI22" s="165">
        <v>0</v>
      </c>
      <c r="AJ22" s="166">
        <v>0</v>
      </c>
    </row>
    <row r="23" spans="1:36">
      <c r="A23" s="174">
        <f>'Base Capex Actual'!A23</f>
        <v>139</v>
      </c>
      <c r="B23" s="132" t="str">
        <f>'Base Capex Actual'!B23</f>
        <v>Maintenance Related Fault Capital</v>
      </c>
      <c r="C23" s="132" t="str">
        <f>'Base Capex Actual'!C23</f>
        <v>Reliability &amp; Quality Maintained</v>
      </c>
      <c r="D23" s="164">
        <f>'Provisions Actual'!D23</f>
        <v>-56.157956530093969</v>
      </c>
      <c r="E23" s="165">
        <v>0</v>
      </c>
      <c r="F23" s="166">
        <v>0</v>
      </c>
      <c r="G23" s="164">
        <f>'Provisions Actual'!E23</f>
        <v>-34.897812284027559</v>
      </c>
      <c r="H23" s="165">
        <v>0</v>
      </c>
      <c r="I23" s="166">
        <v>0</v>
      </c>
      <c r="J23" s="164">
        <f>'Provisions Actual'!F23</f>
        <v>-15.554816402203681</v>
      </c>
      <c r="K23" s="165">
        <v>0</v>
      </c>
      <c r="L23" s="166">
        <v>0</v>
      </c>
      <c r="M23" s="164">
        <f>'Provisions Actual'!G23</f>
        <v>-34.584972366690948</v>
      </c>
      <c r="N23" s="165">
        <v>0</v>
      </c>
      <c r="O23" s="166">
        <v>0</v>
      </c>
      <c r="P23" s="164">
        <f>'Provisions Actual'!H23</f>
        <v>35.761946176398752</v>
      </c>
      <c r="Q23" s="165">
        <v>0</v>
      </c>
      <c r="R23" s="166">
        <v>0</v>
      </c>
      <c r="S23" s="164">
        <v>0</v>
      </c>
      <c r="T23" s="165">
        <v>0</v>
      </c>
      <c r="U23" s="166">
        <v>0</v>
      </c>
      <c r="V23" s="164">
        <v>0</v>
      </c>
      <c r="W23" s="165">
        <v>0</v>
      </c>
      <c r="X23" s="166">
        <v>0</v>
      </c>
      <c r="Y23" s="164">
        <v>0</v>
      </c>
      <c r="Z23" s="165">
        <v>0</v>
      </c>
      <c r="AA23" s="166">
        <v>0</v>
      </c>
      <c r="AB23" s="164">
        <v>0</v>
      </c>
      <c r="AC23" s="165">
        <v>0</v>
      </c>
      <c r="AD23" s="166">
        <v>0</v>
      </c>
      <c r="AE23" s="164">
        <v>0</v>
      </c>
      <c r="AF23" s="165">
        <v>0</v>
      </c>
      <c r="AG23" s="166">
        <v>0</v>
      </c>
      <c r="AH23" s="164">
        <v>0</v>
      </c>
      <c r="AI23" s="165">
        <v>0</v>
      </c>
      <c r="AJ23" s="166">
        <v>0</v>
      </c>
    </row>
    <row r="24" spans="1:36">
      <c r="A24" s="174">
        <f>'Base Capex Actual'!A24</f>
        <v>141</v>
      </c>
      <c r="B24" s="132" t="str">
        <f>'Base Capex Actual'!B24</f>
        <v>Fault Related Capital</v>
      </c>
      <c r="C24" s="132" t="str">
        <f>'Base Capex Actual'!C24</f>
        <v>Reliability &amp; Quality Maintained</v>
      </c>
      <c r="D24" s="164">
        <f>'Provisions Actual'!D24</f>
        <v>-135.22062764702889</v>
      </c>
      <c r="E24" s="165">
        <v>0</v>
      </c>
      <c r="F24" s="166">
        <v>0</v>
      </c>
      <c r="G24" s="164">
        <f>'Provisions Actual'!E24</f>
        <v>-95.697257341659878</v>
      </c>
      <c r="H24" s="165">
        <v>0</v>
      </c>
      <c r="I24" s="166">
        <v>0</v>
      </c>
      <c r="J24" s="164">
        <f>'Provisions Actual'!F24</f>
        <v>-41.906151318658345</v>
      </c>
      <c r="K24" s="165">
        <v>0</v>
      </c>
      <c r="L24" s="166">
        <v>0</v>
      </c>
      <c r="M24" s="164">
        <f>'Provisions Actual'!G24</f>
        <v>-88.985512892269455</v>
      </c>
      <c r="N24" s="165">
        <v>0</v>
      </c>
      <c r="O24" s="166">
        <v>0</v>
      </c>
      <c r="P24" s="164">
        <f>'Provisions Actual'!H24</f>
        <v>89.307341807379331</v>
      </c>
      <c r="Q24" s="165">
        <v>0</v>
      </c>
      <c r="R24" s="166">
        <v>0</v>
      </c>
      <c r="S24" s="164">
        <v>0</v>
      </c>
      <c r="T24" s="165">
        <v>0</v>
      </c>
      <c r="U24" s="166">
        <v>0</v>
      </c>
      <c r="V24" s="164">
        <v>0</v>
      </c>
      <c r="W24" s="165">
        <v>0</v>
      </c>
      <c r="X24" s="166">
        <v>0</v>
      </c>
      <c r="Y24" s="164">
        <v>0</v>
      </c>
      <c r="Z24" s="165">
        <v>0</v>
      </c>
      <c r="AA24" s="166">
        <v>0</v>
      </c>
      <c r="AB24" s="164">
        <v>0</v>
      </c>
      <c r="AC24" s="165">
        <v>0</v>
      </c>
      <c r="AD24" s="166">
        <v>0</v>
      </c>
      <c r="AE24" s="164">
        <v>0</v>
      </c>
      <c r="AF24" s="165">
        <v>0</v>
      </c>
      <c r="AG24" s="166">
        <v>0</v>
      </c>
      <c r="AH24" s="164">
        <v>0</v>
      </c>
      <c r="AI24" s="165">
        <v>0</v>
      </c>
      <c r="AJ24" s="166">
        <v>0</v>
      </c>
    </row>
    <row r="25" spans="1:36">
      <c r="A25" s="174">
        <f>'Base Capex Actual'!A25</f>
        <v>142</v>
      </c>
      <c r="B25" s="132" t="str">
        <f>'Base Capex Actual'!B25</f>
        <v xml:space="preserve">Conductor Clearance </v>
      </c>
      <c r="C25" s="132" t="str">
        <f>'Base Capex Actual'!C25</f>
        <v>Environmental, Safety &amp; Legal</v>
      </c>
      <c r="D25" s="164">
        <f>'Provisions Actual'!D25</f>
        <v>-69.781667580126125</v>
      </c>
      <c r="E25" s="165">
        <v>0</v>
      </c>
      <c r="F25" s="166">
        <v>0</v>
      </c>
      <c r="G25" s="164">
        <f>'Provisions Actual'!E25</f>
        <v>-46.887820115684747</v>
      </c>
      <c r="H25" s="165">
        <v>0</v>
      </c>
      <c r="I25" s="166">
        <v>0</v>
      </c>
      <c r="J25" s="164">
        <f>'Provisions Actual'!F25</f>
        <v>-31.862265421728171</v>
      </c>
      <c r="K25" s="165">
        <v>0</v>
      </c>
      <c r="L25" s="166">
        <v>0</v>
      </c>
      <c r="M25" s="164">
        <f>'Provisions Actual'!G25</f>
        <v>-78.505042323391748</v>
      </c>
      <c r="N25" s="165">
        <v>0</v>
      </c>
      <c r="O25" s="166">
        <v>0</v>
      </c>
      <c r="P25" s="164">
        <f>'Provisions Actual'!H25</f>
        <v>53.49053000428713</v>
      </c>
      <c r="Q25" s="165">
        <v>0</v>
      </c>
      <c r="R25" s="166">
        <v>0</v>
      </c>
      <c r="S25" s="164">
        <v>0</v>
      </c>
      <c r="T25" s="165">
        <v>0</v>
      </c>
      <c r="U25" s="166">
        <v>0</v>
      </c>
      <c r="V25" s="164">
        <v>0</v>
      </c>
      <c r="W25" s="165">
        <v>0</v>
      </c>
      <c r="X25" s="166">
        <v>0</v>
      </c>
      <c r="Y25" s="164">
        <v>0</v>
      </c>
      <c r="Z25" s="165">
        <v>0</v>
      </c>
      <c r="AA25" s="166">
        <v>0</v>
      </c>
      <c r="AB25" s="164">
        <v>0</v>
      </c>
      <c r="AC25" s="165">
        <v>0</v>
      </c>
      <c r="AD25" s="166">
        <v>0</v>
      </c>
      <c r="AE25" s="164">
        <v>0</v>
      </c>
      <c r="AF25" s="165">
        <v>0</v>
      </c>
      <c r="AG25" s="166">
        <v>0</v>
      </c>
      <c r="AH25" s="164">
        <v>0</v>
      </c>
      <c r="AI25" s="165">
        <v>0</v>
      </c>
      <c r="AJ25" s="166">
        <v>0</v>
      </c>
    </row>
    <row r="26" spans="1:36">
      <c r="A26" s="174">
        <f>'Base Capex Actual'!A26</f>
        <v>143</v>
      </c>
      <c r="B26" s="132" t="str">
        <f>'Base Capex Actual'!B26</f>
        <v xml:space="preserve">HV Switch Replacement </v>
      </c>
      <c r="C26" s="132" t="str">
        <f>'Base Capex Actual'!C26</f>
        <v>Reliability &amp; Quality Maintained</v>
      </c>
      <c r="D26" s="164">
        <f>'Provisions Actual'!D26</f>
        <v>-10.945580202041157</v>
      </c>
      <c r="E26" s="165">
        <v>0</v>
      </c>
      <c r="F26" s="166">
        <v>0</v>
      </c>
      <c r="G26" s="164">
        <f>'Provisions Actual'!E26</f>
        <v>-14.655380904107735</v>
      </c>
      <c r="H26" s="165">
        <v>0</v>
      </c>
      <c r="I26" s="166">
        <v>0</v>
      </c>
      <c r="J26" s="164">
        <f>'Provisions Actual'!F26</f>
        <v>-7.8329667242863561</v>
      </c>
      <c r="K26" s="165">
        <v>0</v>
      </c>
      <c r="L26" s="166">
        <v>0</v>
      </c>
      <c r="M26" s="164">
        <f>'Provisions Actual'!G26</f>
        <v>-11.467391725014322</v>
      </c>
      <c r="N26" s="165">
        <v>0</v>
      </c>
      <c r="O26" s="166">
        <v>0</v>
      </c>
      <c r="P26" s="164">
        <f>'Provisions Actual'!H26</f>
        <v>4.251450031054449</v>
      </c>
      <c r="Q26" s="165">
        <v>0</v>
      </c>
      <c r="R26" s="166">
        <v>0</v>
      </c>
      <c r="S26" s="164">
        <v>0</v>
      </c>
      <c r="T26" s="165">
        <v>0</v>
      </c>
      <c r="U26" s="166">
        <v>0</v>
      </c>
      <c r="V26" s="164">
        <v>0</v>
      </c>
      <c r="W26" s="165">
        <v>0</v>
      </c>
      <c r="X26" s="166">
        <v>0</v>
      </c>
      <c r="Y26" s="164">
        <v>0</v>
      </c>
      <c r="Z26" s="165">
        <v>0</v>
      </c>
      <c r="AA26" s="166">
        <v>0</v>
      </c>
      <c r="AB26" s="164">
        <v>0</v>
      </c>
      <c r="AC26" s="165">
        <v>0</v>
      </c>
      <c r="AD26" s="166">
        <v>0</v>
      </c>
      <c r="AE26" s="164">
        <v>0</v>
      </c>
      <c r="AF26" s="165">
        <v>0</v>
      </c>
      <c r="AG26" s="166">
        <v>0</v>
      </c>
      <c r="AH26" s="164">
        <v>0</v>
      </c>
      <c r="AI26" s="165">
        <v>0</v>
      </c>
      <c r="AJ26" s="166">
        <v>0</v>
      </c>
    </row>
    <row r="27" spans="1:36">
      <c r="A27" s="174">
        <f>'Base Capex Actual'!A27</f>
        <v>144</v>
      </c>
      <c r="B27" s="132" t="str">
        <f>'Base Capex Actual'!B27</f>
        <v>Transformer Replacement</v>
      </c>
      <c r="C27" s="132" t="str">
        <f>'Base Capex Actual'!C27</f>
        <v>Reliability &amp; Quality Maintained</v>
      </c>
      <c r="D27" s="164">
        <f>'Provisions Actual'!D27</f>
        <v>-13.382057213371343</v>
      </c>
      <c r="E27" s="165">
        <v>0</v>
      </c>
      <c r="F27" s="166">
        <v>0</v>
      </c>
      <c r="G27" s="164">
        <f>'Provisions Actual'!E27</f>
        <v>-14.942281702996768</v>
      </c>
      <c r="H27" s="165">
        <v>0</v>
      </c>
      <c r="I27" s="166">
        <v>0</v>
      </c>
      <c r="J27" s="164">
        <f>'Provisions Actual'!F27</f>
        <v>-5.4015970295719136</v>
      </c>
      <c r="K27" s="165">
        <v>0</v>
      </c>
      <c r="L27" s="166">
        <v>0</v>
      </c>
      <c r="M27" s="164">
        <f>'Provisions Actual'!G27</f>
        <v>-12.990662012057253</v>
      </c>
      <c r="N27" s="165">
        <v>0</v>
      </c>
      <c r="O27" s="166">
        <v>0</v>
      </c>
      <c r="P27" s="164">
        <f>'Provisions Actual'!H27</f>
        <v>9.7140213629036722</v>
      </c>
      <c r="Q27" s="165">
        <v>0</v>
      </c>
      <c r="R27" s="166">
        <v>0</v>
      </c>
      <c r="S27" s="164">
        <v>0</v>
      </c>
      <c r="T27" s="165">
        <v>0</v>
      </c>
      <c r="U27" s="166">
        <v>0</v>
      </c>
      <c r="V27" s="164">
        <v>0</v>
      </c>
      <c r="W27" s="165">
        <v>0</v>
      </c>
      <c r="X27" s="166">
        <v>0</v>
      </c>
      <c r="Y27" s="164">
        <v>0</v>
      </c>
      <c r="Z27" s="165">
        <v>0</v>
      </c>
      <c r="AA27" s="166">
        <v>0</v>
      </c>
      <c r="AB27" s="164">
        <v>0</v>
      </c>
      <c r="AC27" s="165">
        <v>0</v>
      </c>
      <c r="AD27" s="166">
        <v>0</v>
      </c>
      <c r="AE27" s="164">
        <v>0</v>
      </c>
      <c r="AF27" s="165">
        <v>0</v>
      </c>
      <c r="AG27" s="166">
        <v>0</v>
      </c>
      <c r="AH27" s="164">
        <v>0</v>
      </c>
      <c r="AI27" s="165">
        <v>0</v>
      </c>
      <c r="AJ27" s="166">
        <v>0</v>
      </c>
    </row>
    <row r="28" spans="1:36">
      <c r="A28" s="174">
        <f>'Base Capex Actual'!A28</f>
        <v>145</v>
      </c>
      <c r="B28" s="132" t="str">
        <f>'Base Capex Actual'!B28</f>
        <v>HV Fuse Unit &amp; Surge Divert. Repl.</v>
      </c>
      <c r="C28" s="132" t="str">
        <f>'Base Capex Actual'!C28</f>
        <v>Reliability &amp; Quality Maintained</v>
      </c>
      <c r="D28" s="164">
        <f>'Provisions Actual'!D28</f>
        <v>-58.364947509140364</v>
      </c>
      <c r="E28" s="165">
        <v>0</v>
      </c>
      <c r="F28" s="166">
        <v>0</v>
      </c>
      <c r="G28" s="164">
        <f>'Provisions Actual'!E28</f>
        <v>-60.526841338526019</v>
      </c>
      <c r="H28" s="165">
        <v>0</v>
      </c>
      <c r="I28" s="166">
        <v>0</v>
      </c>
      <c r="J28" s="164">
        <f>'Provisions Actual'!F28</f>
        <v>-23.871805776667625</v>
      </c>
      <c r="K28" s="165">
        <v>0</v>
      </c>
      <c r="L28" s="166">
        <v>0</v>
      </c>
      <c r="M28" s="164">
        <f>'Provisions Actual'!G28</f>
        <v>-93.002579481248233</v>
      </c>
      <c r="N28" s="165">
        <v>0</v>
      </c>
      <c r="O28" s="166">
        <v>0</v>
      </c>
      <c r="P28" s="164">
        <f>'Provisions Actual'!H28</f>
        <v>91.86760886593018</v>
      </c>
      <c r="Q28" s="165">
        <v>0</v>
      </c>
      <c r="R28" s="166">
        <v>0</v>
      </c>
      <c r="S28" s="164">
        <v>0</v>
      </c>
      <c r="T28" s="165">
        <v>0</v>
      </c>
      <c r="U28" s="166">
        <v>0</v>
      </c>
      <c r="V28" s="164">
        <v>0</v>
      </c>
      <c r="W28" s="165">
        <v>0</v>
      </c>
      <c r="X28" s="166">
        <v>0</v>
      </c>
      <c r="Y28" s="164">
        <v>0</v>
      </c>
      <c r="Z28" s="165">
        <v>0</v>
      </c>
      <c r="AA28" s="166">
        <v>0</v>
      </c>
      <c r="AB28" s="164">
        <v>0</v>
      </c>
      <c r="AC28" s="165">
        <v>0</v>
      </c>
      <c r="AD28" s="166">
        <v>0</v>
      </c>
      <c r="AE28" s="164">
        <v>0</v>
      </c>
      <c r="AF28" s="165">
        <v>0</v>
      </c>
      <c r="AG28" s="166">
        <v>0</v>
      </c>
      <c r="AH28" s="164">
        <v>0</v>
      </c>
      <c r="AI28" s="165">
        <v>0</v>
      </c>
      <c r="AJ28" s="166">
        <v>0</v>
      </c>
    </row>
    <row r="29" spans="1:36">
      <c r="A29" s="174">
        <f>'Base Capex Actual'!A29</f>
        <v>146</v>
      </c>
      <c r="B29" s="132" t="str">
        <f>'Base Capex Actual'!B29</f>
        <v>Recoverable Works - Asset Damage</v>
      </c>
      <c r="C29" s="132" t="str">
        <f>'Base Capex Actual'!C29</f>
        <v>Reliability &amp; Quality Maintained</v>
      </c>
      <c r="D29" s="164">
        <f>'Provisions Actual'!D29</f>
        <v>-25.719793015029285</v>
      </c>
      <c r="E29" s="165">
        <v>0</v>
      </c>
      <c r="F29" s="166">
        <v>0</v>
      </c>
      <c r="G29" s="164">
        <f>'Provisions Actual'!E29</f>
        <v>0</v>
      </c>
      <c r="H29" s="165">
        <v>0</v>
      </c>
      <c r="I29" s="166">
        <v>0</v>
      </c>
      <c r="J29" s="164">
        <f>'Provisions Actual'!F29</f>
        <v>0</v>
      </c>
      <c r="K29" s="165">
        <v>0</v>
      </c>
      <c r="L29" s="166">
        <v>0</v>
      </c>
      <c r="M29" s="164">
        <f>'Provisions Actual'!G29</f>
        <v>0</v>
      </c>
      <c r="N29" s="165">
        <v>0</v>
      </c>
      <c r="O29" s="166">
        <v>0</v>
      </c>
      <c r="P29" s="164">
        <f>'Provisions Actual'!H29</f>
        <v>0</v>
      </c>
      <c r="Q29" s="165">
        <v>0</v>
      </c>
      <c r="R29" s="166">
        <v>0</v>
      </c>
      <c r="S29" s="164">
        <v>0</v>
      </c>
      <c r="T29" s="165">
        <v>0</v>
      </c>
      <c r="U29" s="166">
        <v>0</v>
      </c>
      <c r="V29" s="164">
        <v>0</v>
      </c>
      <c r="W29" s="165">
        <v>0</v>
      </c>
      <c r="X29" s="166">
        <v>0</v>
      </c>
      <c r="Y29" s="164">
        <v>0</v>
      </c>
      <c r="Z29" s="165">
        <v>0</v>
      </c>
      <c r="AA29" s="166">
        <v>0</v>
      </c>
      <c r="AB29" s="164">
        <v>0</v>
      </c>
      <c r="AC29" s="165">
        <v>0</v>
      </c>
      <c r="AD29" s="166">
        <v>0</v>
      </c>
      <c r="AE29" s="164">
        <v>0</v>
      </c>
      <c r="AF29" s="165">
        <v>0</v>
      </c>
      <c r="AG29" s="166">
        <v>0</v>
      </c>
      <c r="AH29" s="164">
        <v>0</v>
      </c>
      <c r="AI29" s="165">
        <v>0</v>
      </c>
      <c r="AJ29" s="166">
        <v>0</v>
      </c>
    </row>
    <row r="30" spans="1:36">
      <c r="A30" s="174">
        <f>'Base Capex Actual'!A30</f>
        <v>147</v>
      </c>
      <c r="B30" s="132" t="str">
        <f>'Base Capex Actual'!B30</f>
        <v>Pole Life Extension - Treatment</v>
      </c>
      <c r="C30" s="132" t="str">
        <f>'Base Capex Actual'!C30</f>
        <v>Environmental, Safety &amp; Legal</v>
      </c>
      <c r="D30" s="164">
        <f>'Provisions Actual'!D30</f>
        <v>-31.122119887589285</v>
      </c>
      <c r="E30" s="165">
        <v>0</v>
      </c>
      <c r="F30" s="166">
        <v>0</v>
      </c>
      <c r="G30" s="164">
        <f>'Provisions Actual'!E30</f>
        <v>-24.802011342811387</v>
      </c>
      <c r="H30" s="165">
        <v>0</v>
      </c>
      <c r="I30" s="166">
        <v>0</v>
      </c>
      <c r="J30" s="164">
        <f>'Provisions Actual'!F30</f>
        <v>-10.347899663921016</v>
      </c>
      <c r="K30" s="165">
        <v>0</v>
      </c>
      <c r="L30" s="166">
        <v>0</v>
      </c>
      <c r="M30" s="164">
        <f>'Provisions Actual'!G30</f>
        <v>-16.949557593381972</v>
      </c>
      <c r="N30" s="165">
        <v>0</v>
      </c>
      <c r="O30" s="166">
        <v>0</v>
      </c>
      <c r="P30" s="164">
        <f>'Provisions Actual'!H30</f>
        <v>13.963922035007762</v>
      </c>
      <c r="Q30" s="165">
        <v>0</v>
      </c>
      <c r="R30" s="166">
        <v>0</v>
      </c>
      <c r="S30" s="164">
        <v>0</v>
      </c>
      <c r="T30" s="165">
        <v>0</v>
      </c>
      <c r="U30" s="166">
        <v>0</v>
      </c>
      <c r="V30" s="164">
        <v>0</v>
      </c>
      <c r="W30" s="165">
        <v>0</v>
      </c>
      <c r="X30" s="166">
        <v>0</v>
      </c>
      <c r="Y30" s="164">
        <v>0</v>
      </c>
      <c r="Z30" s="165">
        <v>0</v>
      </c>
      <c r="AA30" s="166">
        <v>0</v>
      </c>
      <c r="AB30" s="164">
        <v>0</v>
      </c>
      <c r="AC30" s="165">
        <v>0</v>
      </c>
      <c r="AD30" s="166">
        <v>0</v>
      </c>
      <c r="AE30" s="164">
        <v>0</v>
      </c>
      <c r="AF30" s="165">
        <v>0</v>
      </c>
      <c r="AG30" s="166">
        <v>0</v>
      </c>
      <c r="AH30" s="164">
        <v>0</v>
      </c>
      <c r="AI30" s="165">
        <v>0</v>
      </c>
      <c r="AJ30" s="166">
        <v>0</v>
      </c>
    </row>
    <row r="31" spans="1:36">
      <c r="A31" s="174">
        <f>'Base Capex Actual'!A31</f>
        <v>148</v>
      </c>
      <c r="B31" s="132" t="str">
        <f>'Base Capex Actual'!B31</f>
        <v>Pole Replacement</v>
      </c>
      <c r="C31" s="132" t="str">
        <f>'Base Capex Actual'!C31</f>
        <v>Environmental, Safety &amp; Legal</v>
      </c>
      <c r="D31" s="164">
        <f>'Provisions Actual'!D31</f>
        <v>-160.12524479225988</v>
      </c>
      <c r="E31" s="165">
        <v>0</v>
      </c>
      <c r="F31" s="166">
        <v>0</v>
      </c>
      <c r="G31" s="164">
        <f>'Provisions Actual'!E31</f>
        <v>-154.96839264770557</v>
      </c>
      <c r="H31" s="165">
        <v>0</v>
      </c>
      <c r="I31" s="166">
        <v>0</v>
      </c>
      <c r="J31" s="164">
        <f>'Provisions Actual'!F31</f>
        <v>-62.864674446018277</v>
      </c>
      <c r="K31" s="165">
        <v>0</v>
      </c>
      <c r="L31" s="166">
        <v>0</v>
      </c>
      <c r="M31" s="164">
        <f>'Provisions Actual'!G31</f>
        <v>-162.30192188469482</v>
      </c>
      <c r="N31" s="165">
        <v>0</v>
      </c>
      <c r="O31" s="166">
        <v>0</v>
      </c>
      <c r="P31" s="164">
        <f>'Provisions Actual'!H31</f>
        <v>139.28865084579823</v>
      </c>
      <c r="Q31" s="165">
        <v>0</v>
      </c>
      <c r="R31" s="166">
        <v>0</v>
      </c>
      <c r="S31" s="164">
        <v>0</v>
      </c>
      <c r="T31" s="165">
        <v>0</v>
      </c>
      <c r="U31" s="166">
        <v>0</v>
      </c>
      <c r="V31" s="164">
        <v>0</v>
      </c>
      <c r="W31" s="165">
        <v>0</v>
      </c>
      <c r="X31" s="166">
        <v>0</v>
      </c>
      <c r="Y31" s="164">
        <v>0</v>
      </c>
      <c r="Z31" s="165">
        <v>0</v>
      </c>
      <c r="AA31" s="166">
        <v>0</v>
      </c>
      <c r="AB31" s="164">
        <v>0</v>
      </c>
      <c r="AC31" s="165">
        <v>0</v>
      </c>
      <c r="AD31" s="166">
        <v>0</v>
      </c>
      <c r="AE31" s="164">
        <v>0</v>
      </c>
      <c r="AF31" s="165">
        <v>0</v>
      </c>
      <c r="AG31" s="166">
        <v>0</v>
      </c>
      <c r="AH31" s="164">
        <v>0</v>
      </c>
      <c r="AI31" s="165">
        <v>0</v>
      </c>
      <c r="AJ31" s="166">
        <v>0</v>
      </c>
    </row>
    <row r="32" spans="1:36">
      <c r="A32" s="174">
        <f>'Base Capex Actual'!A32</f>
        <v>149</v>
      </c>
      <c r="B32" s="132" t="str">
        <f>'Base Capex Actual'!B32</f>
        <v>Pole Life Extension - Staking</v>
      </c>
      <c r="C32" s="132" t="str">
        <f>'Base Capex Actual'!C32</f>
        <v>Environmental, Safety &amp; Legal</v>
      </c>
      <c r="D32" s="164">
        <f>'Provisions Actual'!D32</f>
        <v>-11.689519727320441</v>
      </c>
      <c r="E32" s="165">
        <v>0</v>
      </c>
      <c r="F32" s="166">
        <v>0</v>
      </c>
      <c r="G32" s="164">
        <f>'Provisions Actual'!E32</f>
        <v>-9.0364744771848748</v>
      </c>
      <c r="H32" s="165">
        <v>0</v>
      </c>
      <c r="I32" s="166">
        <v>0</v>
      </c>
      <c r="J32" s="164">
        <f>'Provisions Actual'!F32</f>
        <v>-4.8676908001328965</v>
      </c>
      <c r="K32" s="165">
        <v>0</v>
      </c>
      <c r="L32" s="166">
        <v>0</v>
      </c>
      <c r="M32" s="164">
        <f>'Provisions Actual'!G32</f>
        <v>-10.483123167674565</v>
      </c>
      <c r="N32" s="165">
        <v>0</v>
      </c>
      <c r="O32" s="166">
        <v>0</v>
      </c>
      <c r="P32" s="164">
        <f>'Provisions Actual'!H32</f>
        <v>8.6145966329558963</v>
      </c>
      <c r="Q32" s="165">
        <v>0</v>
      </c>
      <c r="R32" s="166">
        <v>0</v>
      </c>
      <c r="S32" s="164">
        <v>0</v>
      </c>
      <c r="T32" s="165">
        <v>0</v>
      </c>
      <c r="U32" s="166">
        <v>0</v>
      </c>
      <c r="V32" s="164">
        <v>0</v>
      </c>
      <c r="W32" s="165">
        <v>0</v>
      </c>
      <c r="X32" s="166">
        <v>0</v>
      </c>
      <c r="Y32" s="164">
        <v>0</v>
      </c>
      <c r="Z32" s="165">
        <v>0</v>
      </c>
      <c r="AA32" s="166">
        <v>0</v>
      </c>
      <c r="AB32" s="164">
        <v>0</v>
      </c>
      <c r="AC32" s="165">
        <v>0</v>
      </c>
      <c r="AD32" s="166">
        <v>0</v>
      </c>
      <c r="AE32" s="164">
        <v>0</v>
      </c>
      <c r="AF32" s="165">
        <v>0</v>
      </c>
      <c r="AG32" s="166">
        <v>0</v>
      </c>
      <c r="AH32" s="164">
        <v>0</v>
      </c>
      <c r="AI32" s="165">
        <v>0</v>
      </c>
      <c r="AJ32" s="166">
        <v>0</v>
      </c>
    </row>
    <row r="33" spans="1:36">
      <c r="A33" s="174">
        <f>'Base Capex Actual'!A33</f>
        <v>150</v>
      </c>
      <c r="B33" s="132" t="str">
        <f>'Base Capex Actual'!B33</f>
        <v>OH/UG Line Replacement</v>
      </c>
      <c r="C33" s="132" t="str">
        <f>'Base Capex Actual'!C33</f>
        <v>Reliability &amp; Quality Maintained</v>
      </c>
      <c r="D33" s="164">
        <f>'Provisions Actual'!D33</f>
        <v>-23.1356518063841</v>
      </c>
      <c r="E33" s="165">
        <v>0</v>
      </c>
      <c r="F33" s="166">
        <v>0</v>
      </c>
      <c r="G33" s="164">
        <f>'Provisions Actual'!E33</f>
        <v>-27.564896289007297</v>
      </c>
      <c r="H33" s="165">
        <v>0</v>
      </c>
      <c r="I33" s="166">
        <v>0</v>
      </c>
      <c r="J33" s="164">
        <f>'Provisions Actual'!F33</f>
        <v>-12.383254709914555</v>
      </c>
      <c r="K33" s="165">
        <v>0</v>
      </c>
      <c r="L33" s="166">
        <v>0</v>
      </c>
      <c r="M33" s="164">
        <f>'Provisions Actual'!G33</f>
        <v>-9.6510629220253854</v>
      </c>
      <c r="N33" s="165">
        <v>0</v>
      </c>
      <c r="O33" s="166">
        <v>0</v>
      </c>
      <c r="P33" s="164">
        <f>'Provisions Actual'!H33</f>
        <v>2.008477245559332</v>
      </c>
      <c r="Q33" s="165">
        <v>0</v>
      </c>
      <c r="R33" s="166">
        <v>0</v>
      </c>
      <c r="S33" s="164">
        <v>0</v>
      </c>
      <c r="T33" s="165">
        <v>0</v>
      </c>
      <c r="U33" s="166">
        <v>0</v>
      </c>
      <c r="V33" s="164">
        <v>0</v>
      </c>
      <c r="W33" s="165">
        <v>0</v>
      </c>
      <c r="X33" s="166">
        <v>0</v>
      </c>
      <c r="Y33" s="164">
        <v>0</v>
      </c>
      <c r="Z33" s="165">
        <v>0</v>
      </c>
      <c r="AA33" s="166">
        <v>0</v>
      </c>
      <c r="AB33" s="164">
        <v>0</v>
      </c>
      <c r="AC33" s="165">
        <v>0</v>
      </c>
      <c r="AD33" s="166">
        <v>0</v>
      </c>
      <c r="AE33" s="164">
        <v>0</v>
      </c>
      <c r="AF33" s="165">
        <v>0</v>
      </c>
      <c r="AG33" s="166">
        <v>0</v>
      </c>
      <c r="AH33" s="164">
        <v>0</v>
      </c>
      <c r="AI33" s="165">
        <v>0</v>
      </c>
      <c r="AJ33" s="166">
        <v>0</v>
      </c>
    </row>
    <row r="34" spans="1:36">
      <c r="A34" s="174">
        <f>'Base Capex Actual'!A34</f>
        <v>150</v>
      </c>
      <c r="B34" s="132" t="str">
        <f>'Base Capex Actual'!B34</f>
        <v>OH/UG Line Replacement</v>
      </c>
      <c r="C34" s="132" t="str">
        <f>'Base Capex Actual'!C34</f>
        <v>Environmental, Safety &amp; Legal</v>
      </c>
      <c r="D34" s="164">
        <f>'Provisions Actual'!D34</f>
        <v>0</v>
      </c>
      <c r="E34" s="165">
        <v>0</v>
      </c>
      <c r="F34" s="166">
        <v>0</v>
      </c>
      <c r="G34" s="164">
        <f>'Provisions Actual'!E34</f>
        <v>0</v>
      </c>
      <c r="H34" s="165">
        <v>0</v>
      </c>
      <c r="I34" s="166">
        <v>0</v>
      </c>
      <c r="J34" s="164">
        <f>'Provisions Actual'!F34</f>
        <v>0</v>
      </c>
      <c r="K34" s="165">
        <v>0</v>
      </c>
      <c r="L34" s="166">
        <v>0</v>
      </c>
      <c r="M34" s="164">
        <f>'Provisions Actual'!G34</f>
        <v>0</v>
      </c>
      <c r="N34" s="165">
        <v>0</v>
      </c>
      <c r="O34" s="166">
        <v>0</v>
      </c>
      <c r="P34" s="164">
        <f>'Provisions Actual'!H34</f>
        <v>0</v>
      </c>
      <c r="Q34" s="165">
        <v>0</v>
      </c>
      <c r="R34" s="166">
        <v>0</v>
      </c>
      <c r="S34" s="164">
        <v>0</v>
      </c>
      <c r="T34" s="165">
        <v>0</v>
      </c>
      <c r="U34" s="166">
        <v>0</v>
      </c>
      <c r="V34" s="164">
        <v>0</v>
      </c>
      <c r="W34" s="165">
        <v>0</v>
      </c>
      <c r="X34" s="166">
        <v>0</v>
      </c>
      <c r="Y34" s="164">
        <v>0</v>
      </c>
      <c r="Z34" s="165">
        <v>0</v>
      </c>
      <c r="AA34" s="166">
        <v>0</v>
      </c>
      <c r="AB34" s="164">
        <v>0</v>
      </c>
      <c r="AC34" s="165">
        <v>0</v>
      </c>
      <c r="AD34" s="166">
        <v>0</v>
      </c>
      <c r="AE34" s="164">
        <v>0</v>
      </c>
      <c r="AF34" s="165">
        <v>0</v>
      </c>
      <c r="AG34" s="166">
        <v>0</v>
      </c>
      <c r="AH34" s="164">
        <v>0</v>
      </c>
      <c r="AI34" s="165">
        <v>0</v>
      </c>
      <c r="AJ34" s="166">
        <v>0</v>
      </c>
    </row>
    <row r="35" spans="1:36">
      <c r="A35" s="174">
        <f>'Base Capex Actual'!A35</f>
        <v>152</v>
      </c>
      <c r="B35" s="132" t="str">
        <f>'Base Capex Actual'!B35</f>
        <v>Neutral Screen Services</v>
      </c>
      <c r="C35" s="132" t="str">
        <f>'Base Capex Actual'!C35</f>
        <v>Reliability &amp; Quality Maintained</v>
      </c>
      <c r="D35" s="164">
        <f>'Provisions Actual'!D35</f>
        <v>-19.269013487404393</v>
      </c>
      <c r="E35" s="165">
        <v>0</v>
      </c>
      <c r="F35" s="166">
        <v>0</v>
      </c>
      <c r="G35" s="164">
        <f>'Provisions Actual'!E35</f>
        <v>-8.1734694802439289</v>
      </c>
      <c r="H35" s="165">
        <v>0</v>
      </c>
      <c r="I35" s="166">
        <v>0</v>
      </c>
      <c r="J35" s="164">
        <f>'Provisions Actual'!F35</f>
        <v>-6.8051336588917657</v>
      </c>
      <c r="K35" s="165">
        <v>0</v>
      </c>
      <c r="L35" s="166">
        <v>0</v>
      </c>
      <c r="M35" s="164">
        <f>'Provisions Actual'!G35</f>
        <v>-37.194022501806813</v>
      </c>
      <c r="N35" s="165">
        <v>0</v>
      </c>
      <c r="O35" s="166">
        <v>0</v>
      </c>
      <c r="P35" s="164">
        <f>'Provisions Actual'!H35</f>
        <v>29.763853389142543</v>
      </c>
      <c r="Q35" s="165">
        <v>0</v>
      </c>
      <c r="R35" s="166">
        <v>0</v>
      </c>
      <c r="S35" s="164">
        <v>0</v>
      </c>
      <c r="T35" s="165">
        <v>0</v>
      </c>
      <c r="U35" s="166">
        <v>0</v>
      </c>
      <c r="V35" s="164">
        <v>0</v>
      </c>
      <c r="W35" s="165">
        <v>0</v>
      </c>
      <c r="X35" s="166">
        <v>0</v>
      </c>
      <c r="Y35" s="164">
        <v>0</v>
      </c>
      <c r="Z35" s="165">
        <v>0</v>
      </c>
      <c r="AA35" s="166">
        <v>0</v>
      </c>
      <c r="AB35" s="164">
        <v>0</v>
      </c>
      <c r="AC35" s="165">
        <v>0</v>
      </c>
      <c r="AD35" s="166">
        <v>0</v>
      </c>
      <c r="AE35" s="164">
        <v>0</v>
      </c>
      <c r="AF35" s="165">
        <v>0</v>
      </c>
      <c r="AG35" s="166">
        <v>0</v>
      </c>
      <c r="AH35" s="164">
        <v>0</v>
      </c>
      <c r="AI35" s="165">
        <v>0</v>
      </c>
      <c r="AJ35" s="166">
        <v>0</v>
      </c>
    </row>
    <row r="36" spans="1:36">
      <c r="A36" s="174">
        <f>'Base Capex Actual'!A36</f>
        <v>153</v>
      </c>
      <c r="B36" s="132" t="str">
        <f>'Base Capex Actual'!B36</f>
        <v>Servicing Replacement</v>
      </c>
      <c r="C36" s="132" t="str">
        <f>'Base Capex Actual'!C36</f>
        <v>Reliability &amp; Quality Maintained</v>
      </c>
      <c r="D36" s="164">
        <f>'Provisions Actual'!D36</f>
        <v>-20.275336502227933</v>
      </c>
      <c r="E36" s="165">
        <v>0</v>
      </c>
      <c r="F36" s="166">
        <v>0</v>
      </c>
      <c r="G36" s="164">
        <f>'Provisions Actual'!E36</f>
        <v>-21.413401754511916</v>
      </c>
      <c r="H36" s="165">
        <v>0</v>
      </c>
      <c r="I36" s="166">
        <v>0</v>
      </c>
      <c r="J36" s="164">
        <f>'Provisions Actual'!F36</f>
        <v>-6.8446043182274021</v>
      </c>
      <c r="K36" s="165">
        <v>0</v>
      </c>
      <c r="L36" s="166">
        <v>0</v>
      </c>
      <c r="M36" s="164">
        <f>'Provisions Actual'!G36</f>
        <v>-9.5962313849002214</v>
      </c>
      <c r="N36" s="165">
        <v>0</v>
      </c>
      <c r="O36" s="166">
        <v>0</v>
      </c>
      <c r="P36" s="164">
        <f>'Provisions Actual'!H36</f>
        <v>4.5975757859468098</v>
      </c>
      <c r="Q36" s="165">
        <v>0</v>
      </c>
      <c r="R36" s="166">
        <v>0</v>
      </c>
      <c r="S36" s="164">
        <v>0</v>
      </c>
      <c r="T36" s="165">
        <v>0</v>
      </c>
      <c r="U36" s="166">
        <v>0</v>
      </c>
      <c r="V36" s="164">
        <v>0</v>
      </c>
      <c r="W36" s="165">
        <v>0</v>
      </c>
      <c r="X36" s="166">
        <v>0</v>
      </c>
      <c r="Y36" s="164">
        <v>0</v>
      </c>
      <c r="Z36" s="165">
        <v>0</v>
      </c>
      <c r="AA36" s="166">
        <v>0</v>
      </c>
      <c r="AB36" s="164">
        <v>0</v>
      </c>
      <c r="AC36" s="165">
        <v>0</v>
      </c>
      <c r="AD36" s="166">
        <v>0</v>
      </c>
      <c r="AE36" s="164">
        <v>0</v>
      </c>
      <c r="AF36" s="165">
        <v>0</v>
      </c>
      <c r="AG36" s="166">
        <v>0</v>
      </c>
      <c r="AH36" s="164">
        <v>0</v>
      </c>
      <c r="AI36" s="165">
        <v>0</v>
      </c>
      <c r="AJ36" s="166">
        <v>0</v>
      </c>
    </row>
    <row r="37" spans="1:36">
      <c r="A37" s="174">
        <f>'Base Capex Actual'!A37</f>
        <v>154</v>
      </c>
      <c r="B37" s="132" t="str">
        <f>'Base Capex Actual'!B37</f>
        <v>Bird Cover Replacement</v>
      </c>
      <c r="C37" s="132" t="str">
        <f>'Base Capex Actual'!C37</f>
        <v>Reliability &amp; Quality Maintained</v>
      </c>
      <c r="D37" s="164">
        <f>'Provisions Actual'!D37</f>
        <v>-2.1727530461188533</v>
      </c>
      <c r="E37" s="165">
        <v>0</v>
      </c>
      <c r="F37" s="166">
        <v>0</v>
      </c>
      <c r="G37" s="164">
        <f>'Provisions Actual'!E37</f>
        <v>-2.9714039420318286</v>
      </c>
      <c r="H37" s="165">
        <v>0</v>
      </c>
      <c r="I37" s="166">
        <v>0</v>
      </c>
      <c r="J37" s="164">
        <f>'Provisions Actual'!F37</f>
        <v>-6.7965381981592792</v>
      </c>
      <c r="K37" s="165">
        <v>0</v>
      </c>
      <c r="L37" s="166">
        <v>0</v>
      </c>
      <c r="M37" s="164">
        <f>'Provisions Actual'!G37</f>
        <v>-19.134167837420918</v>
      </c>
      <c r="N37" s="165">
        <v>0</v>
      </c>
      <c r="O37" s="166">
        <v>0</v>
      </c>
      <c r="P37" s="164">
        <f>'Provisions Actual'!H37</f>
        <v>8.8617387348923078</v>
      </c>
      <c r="Q37" s="165">
        <v>0</v>
      </c>
      <c r="R37" s="166">
        <v>0</v>
      </c>
      <c r="S37" s="164">
        <v>0</v>
      </c>
      <c r="T37" s="165">
        <v>0</v>
      </c>
      <c r="U37" s="166">
        <v>0</v>
      </c>
      <c r="V37" s="164">
        <v>0</v>
      </c>
      <c r="W37" s="165">
        <v>0</v>
      </c>
      <c r="X37" s="166">
        <v>0</v>
      </c>
      <c r="Y37" s="164">
        <v>0</v>
      </c>
      <c r="Z37" s="165">
        <v>0</v>
      </c>
      <c r="AA37" s="166">
        <v>0</v>
      </c>
      <c r="AB37" s="164">
        <v>0</v>
      </c>
      <c r="AC37" s="165">
        <v>0</v>
      </c>
      <c r="AD37" s="166">
        <v>0</v>
      </c>
      <c r="AE37" s="164">
        <v>0</v>
      </c>
      <c r="AF37" s="165">
        <v>0</v>
      </c>
      <c r="AG37" s="166">
        <v>0</v>
      </c>
      <c r="AH37" s="164">
        <v>0</v>
      </c>
      <c r="AI37" s="165">
        <v>0</v>
      </c>
      <c r="AJ37" s="166">
        <v>0</v>
      </c>
    </row>
    <row r="38" spans="1:36">
      <c r="A38" s="174">
        <f>'Base Capex Actual'!A38</f>
        <v>155</v>
      </c>
      <c r="B38" s="132" t="str">
        <f>'Base Capex Actual'!B38</f>
        <v>Cross-arm Replacement</v>
      </c>
      <c r="C38" s="132" t="str">
        <f>'Base Capex Actual'!C38</f>
        <v>Environmental, Safety &amp; Legal</v>
      </c>
      <c r="D38" s="164">
        <f>'Provisions Actual'!D38</f>
        <v>-154.84513277466411</v>
      </c>
      <c r="E38" s="165">
        <v>0</v>
      </c>
      <c r="F38" s="166">
        <v>0</v>
      </c>
      <c r="G38" s="164">
        <f>'Provisions Actual'!E38</f>
        <v>-143.31013355629798</v>
      </c>
      <c r="H38" s="165">
        <v>0</v>
      </c>
      <c r="I38" s="166">
        <v>0</v>
      </c>
      <c r="J38" s="164">
        <f>'Provisions Actual'!F38</f>
        <v>-65.048438531702018</v>
      </c>
      <c r="K38" s="165">
        <v>0</v>
      </c>
      <c r="L38" s="166">
        <v>0</v>
      </c>
      <c r="M38" s="164">
        <f>'Provisions Actual'!G38</f>
        <v>-121.29790740256787</v>
      </c>
      <c r="N38" s="165">
        <v>0</v>
      </c>
      <c r="O38" s="166">
        <v>0</v>
      </c>
      <c r="P38" s="164">
        <f>'Provisions Actual'!H38</f>
        <v>89.831468467472959</v>
      </c>
      <c r="Q38" s="165">
        <v>0</v>
      </c>
      <c r="R38" s="166">
        <v>0</v>
      </c>
      <c r="S38" s="164">
        <v>0</v>
      </c>
      <c r="T38" s="165">
        <v>0</v>
      </c>
      <c r="U38" s="166">
        <v>0</v>
      </c>
      <c r="V38" s="164">
        <v>0</v>
      </c>
      <c r="W38" s="165">
        <v>0</v>
      </c>
      <c r="X38" s="166">
        <v>0</v>
      </c>
      <c r="Y38" s="164">
        <v>0</v>
      </c>
      <c r="Z38" s="165">
        <v>0</v>
      </c>
      <c r="AA38" s="166">
        <v>0</v>
      </c>
      <c r="AB38" s="164">
        <v>0</v>
      </c>
      <c r="AC38" s="165">
        <v>0</v>
      </c>
      <c r="AD38" s="166">
        <v>0</v>
      </c>
      <c r="AE38" s="164">
        <v>0</v>
      </c>
      <c r="AF38" s="165">
        <v>0</v>
      </c>
      <c r="AG38" s="166">
        <v>0</v>
      </c>
      <c r="AH38" s="164">
        <v>0</v>
      </c>
      <c r="AI38" s="165">
        <v>0</v>
      </c>
      <c r="AJ38" s="166">
        <v>0</v>
      </c>
    </row>
    <row r="39" spans="1:36">
      <c r="A39" s="174">
        <f>'Base Capex Actual'!A39</f>
        <v>156</v>
      </c>
      <c r="B39" s="132" t="str">
        <f>'Base Capex Actual'!B39</f>
        <v>ZSS - Major Plant Replacement</v>
      </c>
      <c r="C39" s="132" t="str">
        <f>'Base Capex Actual'!C39</f>
        <v>Reliability &amp; Quality Maintained</v>
      </c>
      <c r="D39" s="164">
        <f>'Provisions Actual'!D39</f>
        <v>-53.629791072660019</v>
      </c>
      <c r="E39" s="165">
        <v>0</v>
      </c>
      <c r="F39" s="166">
        <v>0</v>
      </c>
      <c r="G39" s="164">
        <f>'Provisions Actual'!E39</f>
        <v>-24.919683842206879</v>
      </c>
      <c r="H39" s="165">
        <v>0</v>
      </c>
      <c r="I39" s="166">
        <v>0</v>
      </c>
      <c r="J39" s="164">
        <f>'Provisions Actual'!F39</f>
        <v>-11.940382508889684</v>
      </c>
      <c r="K39" s="165">
        <v>0</v>
      </c>
      <c r="L39" s="166">
        <v>0</v>
      </c>
      <c r="M39" s="164">
        <f>'Provisions Actual'!G39</f>
        <v>-16.835649613598601</v>
      </c>
      <c r="N39" s="165">
        <v>0</v>
      </c>
      <c r="O39" s="166">
        <v>0</v>
      </c>
      <c r="P39" s="164">
        <f>'Provisions Actual'!H39</f>
        <v>9.8150454978483008</v>
      </c>
      <c r="Q39" s="165">
        <v>0</v>
      </c>
      <c r="R39" s="166">
        <v>0</v>
      </c>
      <c r="S39" s="164">
        <v>0</v>
      </c>
      <c r="T39" s="165">
        <v>0</v>
      </c>
      <c r="U39" s="166">
        <v>0</v>
      </c>
      <c r="V39" s="164">
        <v>0</v>
      </c>
      <c r="W39" s="165">
        <v>0</v>
      </c>
      <c r="X39" s="166">
        <v>0</v>
      </c>
      <c r="Y39" s="164">
        <v>0</v>
      </c>
      <c r="Z39" s="165">
        <v>0</v>
      </c>
      <c r="AA39" s="166">
        <v>0</v>
      </c>
      <c r="AB39" s="164">
        <v>0</v>
      </c>
      <c r="AC39" s="165">
        <v>0</v>
      </c>
      <c r="AD39" s="166">
        <v>0</v>
      </c>
      <c r="AE39" s="164">
        <v>0</v>
      </c>
      <c r="AF39" s="165">
        <v>0</v>
      </c>
      <c r="AG39" s="166">
        <v>0</v>
      </c>
      <c r="AH39" s="164">
        <v>0</v>
      </c>
      <c r="AI39" s="165">
        <v>0</v>
      </c>
      <c r="AJ39" s="166">
        <v>0</v>
      </c>
    </row>
    <row r="40" spans="1:36">
      <c r="A40" s="174">
        <f>'Base Capex Actual'!A40</f>
        <v>157</v>
      </c>
      <c r="B40" s="132" t="str">
        <f>'Base Capex Actual'!B40</f>
        <v>Zone SubStation Plant Replacement</v>
      </c>
      <c r="C40" s="132" t="str">
        <f>'Base Capex Actual'!C40</f>
        <v>Reliability &amp; Quality Maintained</v>
      </c>
      <c r="D40" s="164">
        <f>'Provisions Actual'!D40</f>
        <v>-113.39847741906034</v>
      </c>
      <c r="E40" s="165">
        <v>0</v>
      </c>
      <c r="F40" s="166">
        <v>0</v>
      </c>
      <c r="G40" s="164">
        <f>'Provisions Actual'!E40</f>
        <v>-80.109794496493564</v>
      </c>
      <c r="H40" s="165">
        <v>0</v>
      </c>
      <c r="I40" s="166">
        <v>0</v>
      </c>
      <c r="J40" s="164">
        <f>'Provisions Actual'!F40</f>
        <v>-36.601946742240813</v>
      </c>
      <c r="K40" s="165">
        <v>0</v>
      </c>
      <c r="L40" s="166">
        <v>0</v>
      </c>
      <c r="M40" s="164">
        <f>'Provisions Actual'!G40</f>
        <v>-122.82266364799922</v>
      </c>
      <c r="N40" s="165">
        <v>0</v>
      </c>
      <c r="O40" s="166">
        <v>0</v>
      </c>
      <c r="P40" s="164">
        <f>'Provisions Actual'!H40</f>
        <v>95.20460752633447</v>
      </c>
      <c r="Q40" s="165">
        <v>0</v>
      </c>
      <c r="R40" s="166">
        <v>0</v>
      </c>
      <c r="S40" s="164">
        <v>0</v>
      </c>
      <c r="T40" s="165">
        <v>0</v>
      </c>
      <c r="U40" s="166">
        <v>0</v>
      </c>
      <c r="V40" s="164">
        <v>0</v>
      </c>
      <c r="W40" s="165">
        <v>0</v>
      </c>
      <c r="X40" s="166">
        <v>0</v>
      </c>
      <c r="Y40" s="164">
        <v>0</v>
      </c>
      <c r="Z40" s="165">
        <v>0</v>
      </c>
      <c r="AA40" s="166">
        <v>0</v>
      </c>
      <c r="AB40" s="164">
        <v>0</v>
      </c>
      <c r="AC40" s="165">
        <v>0</v>
      </c>
      <c r="AD40" s="166">
        <v>0</v>
      </c>
      <c r="AE40" s="164">
        <v>0</v>
      </c>
      <c r="AF40" s="165">
        <v>0</v>
      </c>
      <c r="AG40" s="166">
        <v>0</v>
      </c>
      <c r="AH40" s="164">
        <v>0</v>
      </c>
      <c r="AI40" s="165">
        <v>0</v>
      </c>
      <c r="AJ40" s="166">
        <v>0</v>
      </c>
    </row>
    <row r="41" spans="1:36">
      <c r="A41" s="174">
        <f>'Base Capex Actual'!A41</f>
        <v>158</v>
      </c>
      <c r="B41" s="132" t="str">
        <f>'Base Capex Actual'!B41</f>
        <v xml:space="preserve">Safety Compliance </v>
      </c>
      <c r="C41" s="132" t="str">
        <f>'Base Capex Actual'!C41</f>
        <v>Environmental, Safety &amp; Legal</v>
      </c>
      <c r="D41" s="164">
        <f>'Provisions Actual'!D41</f>
        <v>-26.289715248365731</v>
      </c>
      <c r="E41" s="165">
        <v>0</v>
      </c>
      <c r="F41" s="166">
        <v>0</v>
      </c>
      <c r="G41" s="164">
        <f>'Provisions Actual'!E41</f>
        <v>-25.846653013192999</v>
      </c>
      <c r="H41" s="165">
        <v>0</v>
      </c>
      <c r="I41" s="166">
        <v>0</v>
      </c>
      <c r="J41" s="164">
        <f>'Provisions Actual'!F41</f>
        <v>-10.542713396897264</v>
      </c>
      <c r="K41" s="165">
        <v>0</v>
      </c>
      <c r="L41" s="166">
        <v>0</v>
      </c>
      <c r="M41" s="164">
        <f>'Provisions Actual'!G41</f>
        <v>-65.603808033950401</v>
      </c>
      <c r="N41" s="165">
        <v>0</v>
      </c>
      <c r="O41" s="166">
        <v>0</v>
      </c>
      <c r="P41" s="164">
        <f>'Provisions Actual'!H41</f>
        <v>32.777573711223582</v>
      </c>
      <c r="Q41" s="165">
        <v>0</v>
      </c>
      <c r="R41" s="166">
        <v>0</v>
      </c>
      <c r="S41" s="164">
        <v>0</v>
      </c>
      <c r="T41" s="165">
        <v>0</v>
      </c>
      <c r="U41" s="166">
        <v>0</v>
      </c>
      <c r="V41" s="164">
        <v>0</v>
      </c>
      <c r="W41" s="165">
        <v>0</v>
      </c>
      <c r="X41" s="166">
        <v>0</v>
      </c>
      <c r="Y41" s="164">
        <v>0</v>
      </c>
      <c r="Z41" s="165">
        <v>0</v>
      </c>
      <c r="AA41" s="166">
        <v>0</v>
      </c>
      <c r="AB41" s="164">
        <v>0</v>
      </c>
      <c r="AC41" s="165">
        <v>0</v>
      </c>
      <c r="AD41" s="166">
        <v>0</v>
      </c>
      <c r="AE41" s="164">
        <v>0</v>
      </c>
      <c r="AF41" s="165">
        <v>0</v>
      </c>
      <c r="AG41" s="166">
        <v>0</v>
      </c>
      <c r="AH41" s="164">
        <v>0</v>
      </c>
      <c r="AI41" s="165">
        <v>0</v>
      </c>
      <c r="AJ41" s="166">
        <v>0</v>
      </c>
    </row>
    <row r="42" spans="1:36">
      <c r="A42" s="174">
        <f>'Base Capex Actual'!A42</f>
        <v>159</v>
      </c>
      <c r="B42" s="132" t="str">
        <f>'Base Capex Actual'!B42</f>
        <v>TV Interference Replacement Capital</v>
      </c>
      <c r="C42" s="132" t="str">
        <f>'Base Capex Actual'!C42</f>
        <v>Reliability &amp; Quality Maintained</v>
      </c>
      <c r="D42" s="164">
        <f>'Provisions Actual'!D42</f>
        <v>-6.767785311704519</v>
      </c>
      <c r="E42" s="165">
        <v>0</v>
      </c>
      <c r="F42" s="166">
        <v>0</v>
      </c>
      <c r="G42" s="164">
        <f>'Provisions Actual'!E42</f>
        <v>-1.328727932741149</v>
      </c>
      <c r="H42" s="165">
        <v>0</v>
      </c>
      <c r="I42" s="166">
        <v>0</v>
      </c>
      <c r="J42" s="164">
        <f>'Provisions Actual'!F42</f>
        <v>-0.56919811169351164</v>
      </c>
      <c r="K42" s="165">
        <v>0</v>
      </c>
      <c r="L42" s="166">
        <v>0</v>
      </c>
      <c r="M42" s="164">
        <f>'Provisions Actual'!G42</f>
        <v>-1.361047440034276</v>
      </c>
      <c r="N42" s="165">
        <v>0</v>
      </c>
      <c r="O42" s="166">
        <v>0</v>
      </c>
      <c r="P42" s="164">
        <f>'Provisions Actual'!H42</f>
        <v>0.37547438792958998</v>
      </c>
      <c r="Q42" s="165">
        <v>0</v>
      </c>
      <c r="R42" s="166">
        <v>0</v>
      </c>
      <c r="S42" s="164">
        <v>0</v>
      </c>
      <c r="T42" s="165">
        <v>0</v>
      </c>
      <c r="U42" s="166">
        <v>0</v>
      </c>
      <c r="V42" s="164">
        <v>0</v>
      </c>
      <c r="W42" s="165">
        <v>0</v>
      </c>
      <c r="X42" s="166">
        <v>0</v>
      </c>
      <c r="Y42" s="164">
        <v>0</v>
      </c>
      <c r="Z42" s="165">
        <v>0</v>
      </c>
      <c r="AA42" s="166">
        <v>0</v>
      </c>
      <c r="AB42" s="164">
        <v>0</v>
      </c>
      <c r="AC42" s="165">
        <v>0</v>
      </c>
      <c r="AD42" s="166">
        <v>0</v>
      </c>
      <c r="AE42" s="164">
        <v>0</v>
      </c>
      <c r="AF42" s="165">
        <v>0</v>
      </c>
      <c r="AG42" s="166">
        <v>0</v>
      </c>
      <c r="AH42" s="164">
        <v>0</v>
      </c>
      <c r="AI42" s="165">
        <v>0</v>
      </c>
      <c r="AJ42" s="166">
        <v>0</v>
      </c>
    </row>
    <row r="43" spans="1:36">
      <c r="A43" s="174">
        <f>'Base Capex Actual'!A43</f>
        <v>160</v>
      </c>
      <c r="B43" s="132" t="str">
        <f>'Base Capex Actual'!B43</f>
        <v>Augmentation Lines</v>
      </c>
      <c r="C43" s="132" t="str">
        <f>'Base Capex Actual'!C43</f>
        <v>Reinforcements</v>
      </c>
      <c r="D43" s="164">
        <f>'Provisions Actual'!D43</f>
        <v>-90.9285955778237</v>
      </c>
      <c r="E43" s="165">
        <v>0</v>
      </c>
      <c r="F43" s="166">
        <v>0</v>
      </c>
      <c r="G43" s="164">
        <f>'Provisions Actual'!E43</f>
        <v>-44.315773317058877</v>
      </c>
      <c r="H43" s="165">
        <v>0</v>
      </c>
      <c r="I43" s="166">
        <v>0</v>
      </c>
      <c r="J43" s="164">
        <f>'Provisions Actual'!F43</f>
        <v>-13.231416249543758</v>
      </c>
      <c r="K43" s="165">
        <v>0</v>
      </c>
      <c r="L43" s="166">
        <v>0</v>
      </c>
      <c r="M43" s="164">
        <f>'Provisions Actual'!G43</f>
        <v>-17.019267810996119</v>
      </c>
      <c r="N43" s="165">
        <v>0</v>
      </c>
      <c r="O43" s="166">
        <v>0</v>
      </c>
      <c r="P43" s="164">
        <f>'Provisions Actual'!H43</f>
        <v>21.944416604316213</v>
      </c>
      <c r="Q43" s="165">
        <v>0</v>
      </c>
      <c r="R43" s="166">
        <v>0</v>
      </c>
      <c r="S43" s="164">
        <v>0</v>
      </c>
      <c r="T43" s="165">
        <v>0</v>
      </c>
      <c r="U43" s="166">
        <v>0</v>
      </c>
      <c r="V43" s="164">
        <v>0</v>
      </c>
      <c r="W43" s="165">
        <v>0</v>
      </c>
      <c r="X43" s="166">
        <v>0</v>
      </c>
      <c r="Y43" s="164">
        <v>0</v>
      </c>
      <c r="Z43" s="165">
        <v>0</v>
      </c>
      <c r="AA43" s="166">
        <v>0</v>
      </c>
      <c r="AB43" s="164">
        <v>0</v>
      </c>
      <c r="AC43" s="165">
        <v>0</v>
      </c>
      <c r="AD43" s="166">
        <v>0</v>
      </c>
      <c r="AE43" s="164">
        <v>0</v>
      </c>
      <c r="AF43" s="165">
        <v>0</v>
      </c>
      <c r="AG43" s="166">
        <v>0</v>
      </c>
      <c r="AH43" s="164">
        <v>0</v>
      </c>
      <c r="AI43" s="165">
        <v>0</v>
      </c>
      <c r="AJ43" s="166">
        <v>0</v>
      </c>
    </row>
    <row r="44" spans="1:36">
      <c r="A44" s="174">
        <f>'Base Capex Actual'!A44</f>
        <v>161</v>
      </c>
      <c r="B44" s="132" t="str">
        <f>'Base Capex Actual'!B44</f>
        <v>Augmentation of Zone SubStation</v>
      </c>
      <c r="C44" s="132" t="str">
        <f>'Base Capex Actual'!C44</f>
        <v>Reinforcements</v>
      </c>
      <c r="D44" s="164">
        <f>'Provisions Actual'!D44</f>
        <v>-181.95589623085345</v>
      </c>
      <c r="E44" s="165">
        <v>0</v>
      </c>
      <c r="F44" s="166">
        <v>0</v>
      </c>
      <c r="G44" s="164">
        <f>'Provisions Actual'!E44</f>
        <v>-99.171604463374365</v>
      </c>
      <c r="H44" s="165">
        <v>0</v>
      </c>
      <c r="I44" s="166">
        <v>0</v>
      </c>
      <c r="J44" s="164">
        <f>'Provisions Actual'!F44</f>
        <v>-74.472302582841294</v>
      </c>
      <c r="K44" s="165">
        <v>0</v>
      </c>
      <c r="L44" s="166">
        <v>0</v>
      </c>
      <c r="M44" s="164">
        <f>'Provisions Actual'!G44</f>
        <v>-49.658593011395922</v>
      </c>
      <c r="N44" s="165">
        <v>0</v>
      </c>
      <c r="O44" s="166">
        <v>0</v>
      </c>
      <c r="P44" s="164">
        <f>'Provisions Actual'!H44</f>
        <v>78.608545438372389</v>
      </c>
      <c r="Q44" s="165">
        <v>0</v>
      </c>
      <c r="R44" s="166">
        <v>0</v>
      </c>
      <c r="S44" s="164">
        <v>0</v>
      </c>
      <c r="T44" s="165">
        <v>0</v>
      </c>
      <c r="U44" s="166">
        <v>0</v>
      </c>
      <c r="V44" s="164">
        <v>0</v>
      </c>
      <c r="W44" s="165">
        <v>0</v>
      </c>
      <c r="X44" s="166">
        <v>0</v>
      </c>
      <c r="Y44" s="164">
        <v>0</v>
      </c>
      <c r="Z44" s="165">
        <v>0</v>
      </c>
      <c r="AA44" s="166">
        <v>0</v>
      </c>
      <c r="AB44" s="164">
        <v>0</v>
      </c>
      <c r="AC44" s="165">
        <v>0</v>
      </c>
      <c r="AD44" s="166">
        <v>0</v>
      </c>
      <c r="AE44" s="164">
        <v>0</v>
      </c>
      <c r="AF44" s="165">
        <v>0</v>
      </c>
      <c r="AG44" s="166">
        <v>0</v>
      </c>
      <c r="AH44" s="164">
        <v>0</v>
      </c>
      <c r="AI44" s="165">
        <v>0</v>
      </c>
      <c r="AJ44" s="166">
        <v>0</v>
      </c>
    </row>
    <row r="45" spans="1:36">
      <c r="A45" s="174">
        <f>'Base Capex Actual'!A45</f>
        <v>162</v>
      </c>
      <c r="B45" s="132" t="str">
        <f>'Base Capex Actual'!B45</f>
        <v>Network Development - Augment Dist.</v>
      </c>
      <c r="C45" s="132" t="str">
        <f>'Base Capex Actual'!C45</f>
        <v>Reinforcements</v>
      </c>
      <c r="D45" s="164">
        <f>'Provisions Actual'!D45</f>
        <v>-181.72804729272346</v>
      </c>
      <c r="E45" s="165">
        <v>0</v>
      </c>
      <c r="F45" s="166">
        <v>0</v>
      </c>
      <c r="G45" s="164">
        <f>'Provisions Actual'!E45</f>
        <v>-215.22216450909696</v>
      </c>
      <c r="H45" s="165">
        <v>0</v>
      </c>
      <c r="I45" s="166">
        <v>0</v>
      </c>
      <c r="J45" s="164">
        <f>'Provisions Actual'!F45</f>
        <v>-74.117080320193523</v>
      </c>
      <c r="K45" s="165">
        <v>0</v>
      </c>
      <c r="L45" s="166">
        <v>0</v>
      </c>
      <c r="M45" s="164">
        <f>'Provisions Actual'!G45</f>
        <v>-168.99414544334348</v>
      </c>
      <c r="N45" s="165">
        <v>0</v>
      </c>
      <c r="O45" s="166">
        <v>0</v>
      </c>
      <c r="P45" s="164">
        <f>'Provisions Actual'!H45</f>
        <v>116.1165096260342</v>
      </c>
      <c r="Q45" s="165">
        <v>0</v>
      </c>
      <c r="R45" s="166">
        <v>0</v>
      </c>
      <c r="S45" s="164">
        <v>0</v>
      </c>
      <c r="T45" s="165">
        <v>0</v>
      </c>
      <c r="U45" s="166">
        <v>0</v>
      </c>
      <c r="V45" s="164">
        <v>0</v>
      </c>
      <c r="W45" s="165">
        <v>0</v>
      </c>
      <c r="X45" s="166">
        <v>0</v>
      </c>
      <c r="Y45" s="164">
        <v>0</v>
      </c>
      <c r="Z45" s="165">
        <v>0</v>
      </c>
      <c r="AA45" s="166">
        <v>0</v>
      </c>
      <c r="AB45" s="164">
        <v>0</v>
      </c>
      <c r="AC45" s="165">
        <v>0</v>
      </c>
      <c r="AD45" s="166">
        <v>0</v>
      </c>
      <c r="AE45" s="164">
        <v>0</v>
      </c>
      <c r="AF45" s="165">
        <v>0</v>
      </c>
      <c r="AG45" s="166">
        <v>0</v>
      </c>
      <c r="AH45" s="164">
        <v>0</v>
      </c>
      <c r="AI45" s="165">
        <v>0</v>
      </c>
      <c r="AJ45" s="166">
        <v>0</v>
      </c>
    </row>
    <row r="46" spans="1:36">
      <c r="A46" s="174">
        <f>'Base Capex Actual'!A46</f>
        <v>163</v>
      </c>
      <c r="B46" s="132" t="str">
        <f>'Base Capex Actual'!B46</f>
        <v>Environment Management'</v>
      </c>
      <c r="C46" s="132" t="str">
        <f>'Base Capex Actual'!C46</f>
        <v>Environmental, Safety &amp; Legal</v>
      </c>
      <c r="D46" s="164">
        <f>'Provisions Actual'!D46</f>
        <v>-5.5175028261325689</v>
      </c>
      <c r="E46" s="165">
        <v>0</v>
      </c>
      <c r="F46" s="166">
        <v>0</v>
      </c>
      <c r="G46" s="164">
        <f>'Provisions Actual'!E46</f>
        <v>-1.5261764498021138</v>
      </c>
      <c r="H46" s="165">
        <v>0</v>
      </c>
      <c r="I46" s="166">
        <v>0</v>
      </c>
      <c r="J46" s="164">
        <f>'Provisions Actual'!F46</f>
        <v>-0.96831899003377453</v>
      </c>
      <c r="K46" s="165">
        <v>0</v>
      </c>
      <c r="L46" s="166">
        <v>0</v>
      </c>
      <c r="M46" s="164">
        <f>'Provisions Actual'!G46</f>
        <v>-2.8891732187345807</v>
      </c>
      <c r="N46" s="165">
        <v>0</v>
      </c>
      <c r="O46" s="166">
        <v>0</v>
      </c>
      <c r="P46" s="164">
        <f>'Provisions Actual'!H46</f>
        <v>1.2546538876151792</v>
      </c>
      <c r="Q46" s="165">
        <v>0</v>
      </c>
      <c r="R46" s="166">
        <v>0</v>
      </c>
      <c r="S46" s="164">
        <v>0</v>
      </c>
      <c r="T46" s="165">
        <v>0</v>
      </c>
      <c r="U46" s="166">
        <v>0</v>
      </c>
      <c r="V46" s="164">
        <v>0</v>
      </c>
      <c r="W46" s="165">
        <v>0</v>
      </c>
      <c r="X46" s="166">
        <v>0</v>
      </c>
      <c r="Y46" s="164">
        <v>0</v>
      </c>
      <c r="Z46" s="165">
        <v>0</v>
      </c>
      <c r="AA46" s="166">
        <v>0</v>
      </c>
      <c r="AB46" s="164">
        <v>0</v>
      </c>
      <c r="AC46" s="165">
        <v>0</v>
      </c>
      <c r="AD46" s="166">
        <v>0</v>
      </c>
      <c r="AE46" s="164">
        <v>0</v>
      </c>
      <c r="AF46" s="165">
        <v>0</v>
      </c>
      <c r="AG46" s="166">
        <v>0</v>
      </c>
      <c r="AH46" s="164">
        <v>0</v>
      </c>
      <c r="AI46" s="165">
        <v>0</v>
      </c>
      <c r="AJ46" s="166">
        <v>0</v>
      </c>
    </row>
    <row r="47" spans="1:36">
      <c r="A47" s="174">
        <f>'Base Capex Actual'!A47</f>
        <v>164</v>
      </c>
      <c r="B47" s="132" t="str">
        <f>'Base Capex Actual'!B47</f>
        <v>Bushfire Mitigation Augmentation</v>
      </c>
      <c r="C47" s="132" t="str">
        <f>'Base Capex Actual'!C47</f>
        <v>Environmental, Safety &amp; Legal</v>
      </c>
      <c r="D47" s="164">
        <f>'Provisions Actual'!D47</f>
        <v>-2.7858621618321036</v>
      </c>
      <c r="E47" s="165">
        <v>0</v>
      </c>
      <c r="F47" s="166">
        <v>0</v>
      </c>
      <c r="G47" s="164">
        <f>'Provisions Actual'!E47</f>
        <v>-1.0693635912377224</v>
      </c>
      <c r="H47" s="165">
        <v>0</v>
      </c>
      <c r="I47" s="166">
        <v>0</v>
      </c>
      <c r="J47" s="164">
        <f>'Provisions Actual'!F47</f>
        <v>-0.26053296346160026</v>
      </c>
      <c r="K47" s="165">
        <v>0</v>
      </c>
      <c r="L47" s="166">
        <v>0</v>
      </c>
      <c r="M47" s="164">
        <f>'Provisions Actual'!G47</f>
        <v>-0.22819104491797809</v>
      </c>
      <c r="N47" s="165">
        <v>0</v>
      </c>
      <c r="O47" s="166">
        <v>0</v>
      </c>
      <c r="P47" s="164">
        <f>'Provisions Actual'!H47</f>
        <v>0.66804343011278489</v>
      </c>
      <c r="Q47" s="165">
        <v>0</v>
      </c>
      <c r="R47" s="166">
        <v>0</v>
      </c>
      <c r="S47" s="164">
        <v>0</v>
      </c>
      <c r="T47" s="165">
        <v>0</v>
      </c>
      <c r="U47" s="166">
        <v>0</v>
      </c>
      <c r="V47" s="164">
        <v>0</v>
      </c>
      <c r="W47" s="165">
        <v>0</v>
      </c>
      <c r="X47" s="166">
        <v>0</v>
      </c>
      <c r="Y47" s="164">
        <v>0</v>
      </c>
      <c r="Z47" s="165">
        <v>0</v>
      </c>
      <c r="AA47" s="166">
        <v>0</v>
      </c>
      <c r="AB47" s="164">
        <v>0</v>
      </c>
      <c r="AC47" s="165">
        <v>0</v>
      </c>
      <c r="AD47" s="166">
        <v>0</v>
      </c>
      <c r="AE47" s="164">
        <v>0</v>
      </c>
      <c r="AF47" s="165">
        <v>0</v>
      </c>
      <c r="AG47" s="166">
        <v>0</v>
      </c>
      <c r="AH47" s="164">
        <v>0</v>
      </c>
      <c r="AI47" s="165">
        <v>0</v>
      </c>
      <c r="AJ47" s="166">
        <v>0</v>
      </c>
    </row>
    <row r="48" spans="1:36">
      <c r="A48" s="174">
        <f>'Base Capex Actual'!A48</f>
        <v>165</v>
      </c>
      <c r="B48" s="132" t="str">
        <f>'Base Capex Actual'!B48</f>
        <v>LV Com. Multi Earth (CMEN)</v>
      </c>
      <c r="C48" s="132" t="str">
        <f>'Base Capex Actual'!C48</f>
        <v>Environmental, Safety &amp; Legal</v>
      </c>
      <c r="D48" s="164">
        <f>'Provisions Actual'!D48</f>
        <v>0</v>
      </c>
      <c r="E48" s="165">
        <v>0</v>
      </c>
      <c r="F48" s="166">
        <v>0</v>
      </c>
      <c r="G48" s="164">
        <f>'Provisions Actual'!E48</f>
        <v>0</v>
      </c>
      <c r="H48" s="165">
        <v>0</v>
      </c>
      <c r="I48" s="166">
        <v>0</v>
      </c>
      <c r="J48" s="164">
        <f>'Provisions Actual'!F48</f>
        <v>-2.9429255262715674E-2</v>
      </c>
      <c r="K48" s="165">
        <v>0</v>
      </c>
      <c r="L48" s="166">
        <v>0</v>
      </c>
      <c r="M48" s="164">
        <f>'Provisions Actual'!G48</f>
        <v>0</v>
      </c>
      <c r="N48" s="165">
        <v>0</v>
      </c>
      <c r="O48" s="166">
        <v>0</v>
      </c>
      <c r="P48" s="164">
        <f>'Provisions Actual'!H48</f>
        <v>0.48824098064618154</v>
      </c>
      <c r="Q48" s="165">
        <v>0</v>
      </c>
      <c r="R48" s="166">
        <v>0</v>
      </c>
      <c r="S48" s="164">
        <v>0</v>
      </c>
      <c r="T48" s="165">
        <v>0</v>
      </c>
      <c r="U48" s="166">
        <v>0</v>
      </c>
      <c r="V48" s="164">
        <v>0</v>
      </c>
      <c r="W48" s="165">
        <v>0</v>
      </c>
      <c r="X48" s="166">
        <v>0</v>
      </c>
      <c r="Y48" s="164">
        <v>0</v>
      </c>
      <c r="Z48" s="165">
        <v>0</v>
      </c>
      <c r="AA48" s="166">
        <v>0</v>
      </c>
      <c r="AB48" s="164">
        <v>0</v>
      </c>
      <c r="AC48" s="165">
        <v>0</v>
      </c>
      <c r="AD48" s="166">
        <v>0</v>
      </c>
      <c r="AE48" s="164">
        <v>0</v>
      </c>
      <c r="AF48" s="165">
        <v>0</v>
      </c>
      <c r="AG48" s="166">
        <v>0</v>
      </c>
      <c r="AH48" s="164">
        <v>0</v>
      </c>
      <c r="AI48" s="165">
        <v>0</v>
      </c>
      <c r="AJ48" s="166">
        <v>0</v>
      </c>
    </row>
    <row r="49" spans="1:36">
      <c r="A49" s="174">
        <f>'Base Capex Actual'!A49</f>
        <v>166</v>
      </c>
      <c r="B49" s="132" t="str">
        <f>'Base Capex Actual'!B49</f>
        <v>Reliability Improvement - Automation</v>
      </c>
      <c r="C49" s="132" t="str">
        <f>'Base Capex Actual'!C49</f>
        <v>Reliability &amp; Quality Maintained</v>
      </c>
      <c r="D49" s="164">
        <f>'Provisions Actual'!D49</f>
        <v>-1.0621329970603623</v>
      </c>
      <c r="E49" s="165">
        <v>0</v>
      </c>
      <c r="F49" s="166">
        <v>0</v>
      </c>
      <c r="G49" s="164">
        <f>'Provisions Actual'!E49</f>
        <v>-24.794843732518682</v>
      </c>
      <c r="H49" s="165">
        <v>0</v>
      </c>
      <c r="I49" s="166">
        <v>0</v>
      </c>
      <c r="J49" s="164">
        <f>'Provisions Actual'!F49</f>
        <v>-10.13878743772017</v>
      </c>
      <c r="K49" s="165">
        <v>0</v>
      </c>
      <c r="L49" s="166">
        <v>0</v>
      </c>
      <c r="M49" s="164">
        <f>'Provisions Actual'!G49</f>
        <v>-0.15336124236953863</v>
      </c>
      <c r="N49" s="165">
        <v>0</v>
      </c>
      <c r="O49" s="166">
        <v>0</v>
      </c>
      <c r="P49" s="164">
        <f>'Provisions Actual'!H49</f>
        <v>1.6370420194198472</v>
      </c>
      <c r="Q49" s="165">
        <v>0</v>
      </c>
      <c r="R49" s="166">
        <v>0</v>
      </c>
      <c r="S49" s="164">
        <v>0</v>
      </c>
      <c r="T49" s="165">
        <v>0</v>
      </c>
      <c r="U49" s="166">
        <v>0</v>
      </c>
      <c r="V49" s="164">
        <v>0</v>
      </c>
      <c r="W49" s="165">
        <v>0</v>
      </c>
      <c r="X49" s="166">
        <v>0</v>
      </c>
      <c r="Y49" s="164">
        <v>0</v>
      </c>
      <c r="Z49" s="165">
        <v>0</v>
      </c>
      <c r="AA49" s="166">
        <v>0</v>
      </c>
      <c r="AB49" s="164">
        <v>0</v>
      </c>
      <c r="AC49" s="165">
        <v>0</v>
      </c>
      <c r="AD49" s="166">
        <v>0</v>
      </c>
      <c r="AE49" s="164">
        <v>0</v>
      </c>
      <c r="AF49" s="165">
        <v>0</v>
      </c>
      <c r="AG49" s="166">
        <v>0</v>
      </c>
      <c r="AH49" s="164">
        <v>0</v>
      </c>
      <c r="AI49" s="165">
        <v>0</v>
      </c>
      <c r="AJ49" s="166">
        <v>0</v>
      </c>
    </row>
    <row r="50" spans="1:36">
      <c r="A50" s="174">
        <f>'Base Capex Actual'!A50</f>
        <v>167</v>
      </c>
      <c r="B50" s="132" t="str">
        <f>'Base Capex Actual'!B50</f>
        <v>VBRC</v>
      </c>
      <c r="C50" s="132" t="str">
        <f>'Base Capex Actual'!C50</f>
        <v>Environmental, Safety &amp; Legal</v>
      </c>
      <c r="D50" s="164">
        <f>'Provisions Actual'!D50</f>
        <v>0</v>
      </c>
      <c r="E50" s="165">
        <v>0</v>
      </c>
      <c r="F50" s="166">
        <v>0</v>
      </c>
      <c r="G50" s="164">
        <f>'Provisions Actual'!E50</f>
        <v>0</v>
      </c>
      <c r="H50" s="165">
        <v>0</v>
      </c>
      <c r="I50" s="166">
        <v>0</v>
      </c>
      <c r="J50" s="164">
        <f>'Provisions Actual'!F50</f>
        <v>-37.181767234836641</v>
      </c>
      <c r="K50" s="165">
        <v>0</v>
      </c>
      <c r="L50" s="166">
        <v>0</v>
      </c>
      <c r="M50" s="164">
        <f>'Provisions Actual'!G50</f>
        <v>-185.93868096651636</v>
      </c>
      <c r="N50" s="165">
        <v>0</v>
      </c>
      <c r="O50" s="166">
        <v>0</v>
      </c>
      <c r="P50" s="164">
        <f>'Provisions Actual'!H50</f>
        <v>251.77382822785856</v>
      </c>
      <c r="Q50" s="165">
        <v>0</v>
      </c>
      <c r="R50" s="166">
        <v>0</v>
      </c>
      <c r="S50" s="164">
        <v>0</v>
      </c>
      <c r="T50" s="165">
        <v>0</v>
      </c>
      <c r="U50" s="166">
        <v>0</v>
      </c>
      <c r="V50" s="164">
        <v>0</v>
      </c>
      <c r="W50" s="165">
        <v>0</v>
      </c>
      <c r="X50" s="166">
        <v>0</v>
      </c>
      <c r="Y50" s="164">
        <v>0</v>
      </c>
      <c r="Z50" s="165">
        <v>0</v>
      </c>
      <c r="AA50" s="166">
        <v>0</v>
      </c>
      <c r="AB50" s="164">
        <v>0</v>
      </c>
      <c r="AC50" s="165">
        <v>0</v>
      </c>
      <c r="AD50" s="166">
        <v>0</v>
      </c>
      <c r="AE50" s="164">
        <v>0</v>
      </c>
      <c r="AF50" s="165">
        <v>0</v>
      </c>
      <c r="AG50" s="166">
        <v>0</v>
      </c>
      <c r="AH50" s="164">
        <v>0</v>
      </c>
      <c r="AI50" s="165">
        <v>0</v>
      </c>
      <c r="AJ50" s="166">
        <v>0</v>
      </c>
    </row>
    <row r="51" spans="1:36">
      <c r="A51" s="174">
        <f>'Base Capex Actual'!A51</f>
        <v>168</v>
      </c>
      <c r="B51" s="132" t="str">
        <f>'Base Capex Actual'!B51</f>
        <v>Zone SubStation Automation</v>
      </c>
      <c r="C51" s="132" t="str">
        <f>'Base Capex Actual'!C51</f>
        <v>SCADA/Network Control</v>
      </c>
      <c r="D51" s="164">
        <f>'Provisions Actual'!D51</f>
        <v>-27.284931339948781</v>
      </c>
      <c r="E51" s="165">
        <v>0</v>
      </c>
      <c r="F51" s="166">
        <v>0</v>
      </c>
      <c r="G51" s="164">
        <f>'Provisions Actual'!E51</f>
        <v>-42.630875634565079</v>
      </c>
      <c r="H51" s="165">
        <v>0</v>
      </c>
      <c r="I51" s="166">
        <v>0</v>
      </c>
      <c r="J51" s="164">
        <f>'Provisions Actual'!F51</f>
        <v>-10.389521433830453</v>
      </c>
      <c r="K51" s="165">
        <v>0</v>
      </c>
      <c r="L51" s="166">
        <v>0</v>
      </c>
      <c r="M51" s="164">
        <f>'Provisions Actual'!G51</f>
        <v>-24.13666611058105</v>
      </c>
      <c r="N51" s="165">
        <v>0</v>
      </c>
      <c r="O51" s="166">
        <v>0</v>
      </c>
      <c r="P51" s="164">
        <f>'Provisions Actual'!H51</f>
        <v>22.190495922231676</v>
      </c>
      <c r="Q51" s="165">
        <v>0</v>
      </c>
      <c r="R51" s="166">
        <v>0</v>
      </c>
      <c r="S51" s="164">
        <v>0</v>
      </c>
      <c r="T51" s="165">
        <v>0</v>
      </c>
      <c r="U51" s="166">
        <v>0</v>
      </c>
      <c r="V51" s="164">
        <v>0</v>
      </c>
      <c r="W51" s="165">
        <v>0</v>
      </c>
      <c r="X51" s="166">
        <v>0</v>
      </c>
      <c r="Y51" s="164">
        <v>0</v>
      </c>
      <c r="Z51" s="165">
        <v>0</v>
      </c>
      <c r="AA51" s="166">
        <v>0</v>
      </c>
      <c r="AB51" s="164">
        <v>0</v>
      </c>
      <c r="AC51" s="165">
        <v>0</v>
      </c>
      <c r="AD51" s="166">
        <v>0</v>
      </c>
      <c r="AE51" s="164">
        <v>0</v>
      </c>
      <c r="AF51" s="165">
        <v>0</v>
      </c>
      <c r="AG51" s="166">
        <v>0</v>
      </c>
      <c r="AH51" s="164">
        <v>0</v>
      </c>
      <c r="AI51" s="165">
        <v>0</v>
      </c>
      <c r="AJ51" s="166">
        <v>0</v>
      </c>
    </row>
    <row r="52" spans="1:36">
      <c r="A52" s="174">
        <f>'Base Capex Actual'!A52</f>
        <v>169</v>
      </c>
      <c r="B52" s="132" t="str">
        <f>'Base Capex Actual'!B52</f>
        <v>Augmentation Connection Assets</v>
      </c>
      <c r="C52" s="132" t="str">
        <f>'Base Capex Actual'!C52</f>
        <v>Reinforcements</v>
      </c>
      <c r="D52" s="164">
        <f>'Provisions Actual'!D52</f>
        <v>0</v>
      </c>
      <c r="E52" s="165">
        <v>0</v>
      </c>
      <c r="F52" s="166">
        <v>0</v>
      </c>
      <c r="G52" s="164">
        <f>'Provisions Actual'!E52</f>
        <v>-0.531831113234292</v>
      </c>
      <c r="H52" s="165">
        <v>0</v>
      </c>
      <c r="I52" s="166">
        <v>0</v>
      </c>
      <c r="J52" s="164">
        <f>'Provisions Actual'!F52</f>
        <v>0</v>
      </c>
      <c r="K52" s="165">
        <v>0</v>
      </c>
      <c r="L52" s="166">
        <v>0</v>
      </c>
      <c r="M52" s="164">
        <f>'Provisions Actual'!G52</f>
        <v>0</v>
      </c>
      <c r="N52" s="165">
        <v>0</v>
      </c>
      <c r="O52" s="166">
        <v>0</v>
      </c>
      <c r="P52" s="164">
        <f>'Provisions Actual'!H52</f>
        <v>0</v>
      </c>
      <c r="Q52" s="165">
        <v>0</v>
      </c>
      <c r="R52" s="166">
        <v>0</v>
      </c>
      <c r="S52" s="164">
        <v>0</v>
      </c>
      <c r="T52" s="165">
        <v>0</v>
      </c>
      <c r="U52" s="166">
        <v>0</v>
      </c>
      <c r="V52" s="164">
        <v>0</v>
      </c>
      <c r="W52" s="165">
        <v>0</v>
      </c>
      <c r="X52" s="166">
        <v>0</v>
      </c>
      <c r="Y52" s="164">
        <v>0</v>
      </c>
      <c r="Z52" s="165">
        <v>0</v>
      </c>
      <c r="AA52" s="166">
        <v>0</v>
      </c>
      <c r="AB52" s="164">
        <v>0</v>
      </c>
      <c r="AC52" s="165">
        <v>0</v>
      </c>
      <c r="AD52" s="166">
        <v>0</v>
      </c>
      <c r="AE52" s="164">
        <v>0</v>
      </c>
      <c r="AF52" s="165">
        <v>0</v>
      </c>
      <c r="AG52" s="166">
        <v>0</v>
      </c>
      <c r="AH52" s="164">
        <v>0</v>
      </c>
      <c r="AI52" s="165">
        <v>0</v>
      </c>
      <c r="AJ52" s="166">
        <v>0</v>
      </c>
    </row>
    <row r="53" spans="1:36">
      <c r="A53" s="174">
        <f>'Base Capex Actual'!A53</f>
        <v>170</v>
      </c>
      <c r="B53" s="132" t="str">
        <f>'Base Capex Actual'!B53</f>
        <v xml:space="preserve">Conductor Clearance </v>
      </c>
      <c r="C53" s="132" t="str">
        <f>'Base Capex Actual'!C53</f>
        <v>Environmental, Safety &amp; Legal</v>
      </c>
      <c r="D53" s="164">
        <f>'Provisions Actual'!D53</f>
        <v>0</v>
      </c>
      <c r="E53" s="165">
        <v>0</v>
      </c>
      <c r="F53" s="166">
        <v>0</v>
      </c>
      <c r="G53" s="164">
        <f>'Provisions Actual'!E53</f>
        <v>0</v>
      </c>
      <c r="H53" s="165">
        <v>0</v>
      </c>
      <c r="I53" s="166">
        <v>0</v>
      </c>
      <c r="J53" s="164">
        <f>'Provisions Actual'!F53</f>
        <v>0</v>
      </c>
      <c r="K53" s="165">
        <v>0</v>
      </c>
      <c r="L53" s="166">
        <v>0</v>
      </c>
      <c r="M53" s="164">
        <f>'Provisions Actual'!G53</f>
        <v>0</v>
      </c>
      <c r="N53" s="165">
        <v>0</v>
      </c>
      <c r="O53" s="166">
        <v>0</v>
      </c>
      <c r="P53" s="164">
        <f>'Provisions Actual'!H53</f>
        <v>0</v>
      </c>
      <c r="Q53" s="165">
        <v>0</v>
      </c>
      <c r="R53" s="166">
        <v>0</v>
      </c>
      <c r="S53" s="164">
        <v>0</v>
      </c>
      <c r="T53" s="165">
        <v>0</v>
      </c>
      <c r="U53" s="166">
        <v>0</v>
      </c>
      <c r="V53" s="164">
        <v>0</v>
      </c>
      <c r="W53" s="165">
        <v>0</v>
      </c>
      <c r="X53" s="166">
        <v>0</v>
      </c>
      <c r="Y53" s="164">
        <v>0</v>
      </c>
      <c r="Z53" s="165">
        <v>0</v>
      </c>
      <c r="AA53" s="166">
        <v>0</v>
      </c>
      <c r="AB53" s="164">
        <v>0</v>
      </c>
      <c r="AC53" s="165">
        <v>0</v>
      </c>
      <c r="AD53" s="166">
        <v>0</v>
      </c>
      <c r="AE53" s="164">
        <v>0</v>
      </c>
      <c r="AF53" s="165">
        <v>0</v>
      </c>
      <c r="AG53" s="166">
        <v>0</v>
      </c>
      <c r="AH53" s="164">
        <v>0</v>
      </c>
      <c r="AI53" s="165">
        <v>0</v>
      </c>
      <c r="AJ53" s="166">
        <v>0</v>
      </c>
    </row>
    <row r="54" spans="1:36">
      <c r="A54" s="174">
        <f>'Base Capex Actual'!A54</f>
        <v>171</v>
      </c>
      <c r="B54" s="132" t="str">
        <f>'Base Capex Actual'!B54</f>
        <v>SWER Augmentation</v>
      </c>
      <c r="C54" s="132" t="str">
        <f>'Base Capex Actual'!C54</f>
        <v>New Customer Connections</v>
      </c>
      <c r="D54" s="164">
        <f>'Provisions Actual'!D54</f>
        <v>-40.81303468684635</v>
      </c>
      <c r="E54" s="165">
        <v>0</v>
      </c>
      <c r="F54" s="166">
        <v>0</v>
      </c>
      <c r="G54" s="164">
        <f>'Provisions Actual'!E54</f>
        <v>-27.271437066979427</v>
      </c>
      <c r="H54" s="165">
        <v>0</v>
      </c>
      <c r="I54" s="166">
        <v>0</v>
      </c>
      <c r="J54" s="164">
        <f>'Provisions Actual'!F54</f>
        <v>-7.907316007493205</v>
      </c>
      <c r="K54" s="165">
        <v>0</v>
      </c>
      <c r="L54" s="166">
        <v>0</v>
      </c>
      <c r="M54" s="164">
        <f>'Provisions Actual'!G54</f>
        <v>-6.6085453048878557</v>
      </c>
      <c r="N54" s="165">
        <v>0</v>
      </c>
      <c r="O54" s="166">
        <v>0</v>
      </c>
      <c r="P54" s="164">
        <f>'Provisions Actual'!H54</f>
        <v>1.1435474336266863E-2</v>
      </c>
      <c r="Q54" s="165">
        <v>0</v>
      </c>
      <c r="R54" s="166">
        <v>0</v>
      </c>
      <c r="S54" s="164">
        <v>0</v>
      </c>
      <c r="T54" s="165">
        <v>0</v>
      </c>
      <c r="U54" s="166">
        <v>0</v>
      </c>
      <c r="V54" s="164">
        <v>0</v>
      </c>
      <c r="W54" s="165">
        <v>0</v>
      </c>
      <c r="X54" s="166">
        <v>0</v>
      </c>
      <c r="Y54" s="164">
        <v>0</v>
      </c>
      <c r="Z54" s="165">
        <v>0</v>
      </c>
      <c r="AA54" s="166">
        <v>0</v>
      </c>
      <c r="AB54" s="164">
        <v>0</v>
      </c>
      <c r="AC54" s="165">
        <v>0</v>
      </c>
      <c r="AD54" s="166">
        <v>0</v>
      </c>
      <c r="AE54" s="164">
        <v>0</v>
      </c>
      <c r="AF54" s="165">
        <v>0</v>
      </c>
      <c r="AG54" s="166">
        <v>0</v>
      </c>
      <c r="AH54" s="164">
        <v>0</v>
      </c>
      <c r="AI54" s="165">
        <v>0</v>
      </c>
      <c r="AJ54" s="166">
        <v>0</v>
      </c>
    </row>
    <row r="55" spans="1:36">
      <c r="A55" s="174">
        <f>'Base Capex Actual'!A55</f>
        <v>172</v>
      </c>
      <c r="B55" s="132" t="str">
        <f>'Base Capex Actual'!B55</f>
        <v>Supply Reliability Improvement Scheme</v>
      </c>
      <c r="C55" s="132" t="str">
        <f>'Base Capex Actual'!C55</f>
        <v>Reliability &amp; Quality Maintained</v>
      </c>
      <c r="D55" s="164">
        <f>'Provisions Actual'!D55</f>
        <v>-32.488302129879507</v>
      </c>
      <c r="E55" s="165">
        <v>0</v>
      </c>
      <c r="F55" s="166">
        <v>0</v>
      </c>
      <c r="G55" s="164">
        <f>'Provisions Actual'!E55</f>
        <v>-16.812736589664276</v>
      </c>
      <c r="H55" s="165">
        <v>0</v>
      </c>
      <c r="I55" s="166">
        <v>0</v>
      </c>
      <c r="J55" s="164">
        <f>'Provisions Actual'!F55</f>
        <v>-0.355644668249125</v>
      </c>
      <c r="K55" s="165">
        <v>0</v>
      </c>
      <c r="L55" s="166">
        <v>0</v>
      </c>
      <c r="M55" s="164">
        <f>'Provisions Actual'!G55</f>
        <v>-0.30260724938232714</v>
      </c>
      <c r="N55" s="165">
        <v>0</v>
      </c>
      <c r="O55" s="166">
        <v>0</v>
      </c>
      <c r="P55" s="164">
        <f>'Provisions Actual'!H55</f>
        <v>31.11561058526037</v>
      </c>
      <c r="Q55" s="165">
        <v>0</v>
      </c>
      <c r="R55" s="166">
        <v>0</v>
      </c>
      <c r="S55" s="164">
        <v>0</v>
      </c>
      <c r="T55" s="165">
        <v>0</v>
      </c>
      <c r="U55" s="166">
        <v>0</v>
      </c>
      <c r="V55" s="164">
        <v>0</v>
      </c>
      <c r="W55" s="165">
        <v>0</v>
      </c>
      <c r="X55" s="166">
        <v>0</v>
      </c>
      <c r="Y55" s="164">
        <v>0</v>
      </c>
      <c r="Z55" s="165">
        <v>0</v>
      </c>
      <c r="AA55" s="166">
        <v>0</v>
      </c>
      <c r="AB55" s="164">
        <v>0</v>
      </c>
      <c r="AC55" s="165">
        <v>0</v>
      </c>
      <c r="AD55" s="166">
        <v>0</v>
      </c>
      <c r="AE55" s="164">
        <v>0</v>
      </c>
      <c r="AF55" s="165">
        <v>0</v>
      </c>
      <c r="AG55" s="166">
        <v>0</v>
      </c>
      <c r="AH55" s="164">
        <v>0</v>
      </c>
      <c r="AI55" s="165">
        <v>0</v>
      </c>
      <c r="AJ55" s="166">
        <v>0</v>
      </c>
    </row>
    <row r="56" spans="1:36">
      <c r="A56" s="174">
        <f>'Base Capex Actual'!A56</f>
        <v>174</v>
      </c>
      <c r="B56" s="132" t="str">
        <f>'Base Capex Actual'!B56</f>
        <v>Pole Fire Mitigation</v>
      </c>
      <c r="C56" s="132" t="str">
        <f>'Base Capex Actual'!C56</f>
        <v>Environmental, Safety &amp; Legal</v>
      </c>
      <c r="D56" s="164">
        <f>'Provisions Actual'!D56</f>
        <v>-7.4538859326433712E-2</v>
      </c>
      <c r="E56" s="165">
        <v>0</v>
      </c>
      <c r="F56" s="166">
        <v>0</v>
      </c>
      <c r="G56" s="164">
        <f>'Provisions Actual'!E56</f>
        <v>-0.18612839317642429</v>
      </c>
      <c r="H56" s="165">
        <v>0</v>
      </c>
      <c r="I56" s="166">
        <v>0</v>
      </c>
      <c r="J56" s="164">
        <f>'Provisions Actual'!F56</f>
        <v>-2.048254415115465E-2</v>
      </c>
      <c r="K56" s="165">
        <v>0</v>
      </c>
      <c r="L56" s="166">
        <v>0</v>
      </c>
      <c r="M56" s="164">
        <f>'Provisions Actual'!G56</f>
        <v>0</v>
      </c>
      <c r="N56" s="165">
        <v>0</v>
      </c>
      <c r="O56" s="166">
        <v>0</v>
      </c>
      <c r="P56" s="164">
        <f>'Provisions Actual'!H56</f>
        <v>6.9678467191050952</v>
      </c>
      <c r="Q56" s="165">
        <v>0</v>
      </c>
      <c r="R56" s="165">
        <v>0</v>
      </c>
      <c r="S56" s="167">
        <v>0</v>
      </c>
      <c r="T56" s="165">
        <v>0</v>
      </c>
      <c r="U56" s="166">
        <v>0</v>
      </c>
      <c r="V56" s="164">
        <v>0</v>
      </c>
      <c r="W56" s="165">
        <v>0</v>
      </c>
      <c r="X56" s="166">
        <v>0</v>
      </c>
      <c r="Y56" s="164">
        <v>0</v>
      </c>
      <c r="Z56" s="165">
        <v>0</v>
      </c>
      <c r="AA56" s="166">
        <v>0</v>
      </c>
      <c r="AB56" s="164">
        <v>0</v>
      </c>
      <c r="AC56" s="165">
        <v>0</v>
      </c>
      <c r="AD56" s="166">
        <v>0</v>
      </c>
      <c r="AE56" s="164">
        <v>0</v>
      </c>
      <c r="AF56" s="165">
        <v>0</v>
      </c>
      <c r="AG56" s="166">
        <v>0</v>
      </c>
      <c r="AH56" s="164">
        <v>0</v>
      </c>
      <c r="AI56" s="165">
        <v>0</v>
      </c>
      <c r="AJ56" s="166">
        <v>0</v>
      </c>
    </row>
    <row r="57" spans="1:36">
      <c r="A57" s="174">
        <f>'Base Capex Actual'!A57</f>
        <v>177</v>
      </c>
      <c r="B57" s="132" t="str">
        <f>'Base Capex Actual'!B57</f>
        <v>CBD Security Supply</v>
      </c>
      <c r="C57" s="132" t="str">
        <f>'Base Capex Actual'!C57</f>
        <v>Reinforcements</v>
      </c>
      <c r="D57" s="164">
        <f>'Provisions Actual'!D57</f>
        <v>0</v>
      </c>
      <c r="E57" s="165">
        <v>0</v>
      </c>
      <c r="F57" s="166">
        <v>0</v>
      </c>
      <c r="G57" s="164">
        <f>'Provisions Actual'!E57</f>
        <v>0</v>
      </c>
      <c r="H57" s="165">
        <v>0</v>
      </c>
      <c r="I57" s="166">
        <v>0</v>
      </c>
      <c r="J57" s="164">
        <f>'Provisions Actual'!F57</f>
        <v>0</v>
      </c>
      <c r="K57" s="165">
        <v>0</v>
      </c>
      <c r="L57" s="166">
        <v>0</v>
      </c>
      <c r="M57" s="164">
        <f>'Provisions Actual'!G57</f>
        <v>0</v>
      </c>
      <c r="N57" s="165">
        <v>0</v>
      </c>
      <c r="O57" s="166">
        <v>0</v>
      </c>
      <c r="P57" s="164">
        <f>'Provisions Actual'!H57</f>
        <v>0</v>
      </c>
      <c r="Q57" s="165">
        <v>0</v>
      </c>
      <c r="R57" s="165">
        <v>0</v>
      </c>
      <c r="S57" s="167">
        <v>0</v>
      </c>
      <c r="T57" s="165">
        <v>0</v>
      </c>
      <c r="U57" s="166">
        <v>0</v>
      </c>
      <c r="V57" s="164">
        <v>0</v>
      </c>
      <c r="W57" s="165">
        <v>0</v>
      </c>
      <c r="X57" s="166">
        <v>0</v>
      </c>
      <c r="Y57" s="164">
        <v>0</v>
      </c>
      <c r="Z57" s="165">
        <v>0</v>
      </c>
      <c r="AA57" s="166">
        <v>0</v>
      </c>
      <c r="AB57" s="164">
        <v>0</v>
      </c>
      <c r="AC57" s="165">
        <v>0</v>
      </c>
      <c r="AD57" s="166">
        <v>0</v>
      </c>
      <c r="AE57" s="164">
        <v>0</v>
      </c>
      <c r="AF57" s="165">
        <v>0</v>
      </c>
      <c r="AG57" s="166">
        <v>0</v>
      </c>
      <c r="AH57" s="164">
        <v>0</v>
      </c>
      <c r="AI57" s="165">
        <v>0</v>
      </c>
      <c r="AJ57" s="166">
        <v>0</v>
      </c>
    </row>
    <row r="58" spans="1:36">
      <c r="A58" s="174">
        <f>'Base Capex Actual'!A58</f>
        <v>200</v>
      </c>
      <c r="B58" s="132" t="str">
        <f>'Base Capex Actual'!B58</f>
        <v>Computers</v>
      </c>
      <c r="C58" s="132" t="str">
        <f>'Base Capex Actual'!C58</f>
        <v>Non Network General - IT</v>
      </c>
      <c r="D58" s="164">
        <f>'Provisions Actual'!D58</f>
        <v>-129.14950539051372</v>
      </c>
      <c r="E58" s="165">
        <v>0</v>
      </c>
      <c r="F58" s="166">
        <v>0</v>
      </c>
      <c r="G58" s="164">
        <f>'Provisions Actual'!E58</f>
        <v>-178.44489813142229</v>
      </c>
      <c r="H58" s="165">
        <v>0</v>
      </c>
      <c r="I58" s="166">
        <v>0</v>
      </c>
      <c r="J58" s="164">
        <f>'Provisions Actual'!F58</f>
        <v>-52.251665106390369</v>
      </c>
      <c r="K58" s="165">
        <v>0</v>
      </c>
      <c r="L58" s="166">
        <v>0</v>
      </c>
      <c r="M58" s="164">
        <f>'Provisions Actual'!G58</f>
        <v>-106.93911571126277</v>
      </c>
      <c r="N58" s="165">
        <v>0</v>
      </c>
      <c r="O58" s="166">
        <v>0</v>
      </c>
      <c r="P58" s="164">
        <f>'Provisions Actual'!H58</f>
        <v>98.316478350651195</v>
      </c>
      <c r="Q58" s="165">
        <v>0</v>
      </c>
      <c r="R58" s="165">
        <v>0</v>
      </c>
      <c r="S58" s="167">
        <v>0</v>
      </c>
      <c r="T58" s="165">
        <v>0</v>
      </c>
      <c r="U58" s="166">
        <v>0</v>
      </c>
      <c r="V58" s="164">
        <v>0</v>
      </c>
      <c r="W58" s="165">
        <v>0</v>
      </c>
      <c r="X58" s="166">
        <v>0</v>
      </c>
      <c r="Y58" s="164">
        <v>0</v>
      </c>
      <c r="Z58" s="165">
        <v>0</v>
      </c>
      <c r="AA58" s="166">
        <v>0</v>
      </c>
      <c r="AB58" s="164">
        <v>0</v>
      </c>
      <c r="AC58" s="165">
        <v>0</v>
      </c>
      <c r="AD58" s="166">
        <v>0</v>
      </c>
      <c r="AE58" s="164">
        <v>0</v>
      </c>
      <c r="AF58" s="165">
        <v>0</v>
      </c>
      <c r="AG58" s="166">
        <v>0</v>
      </c>
      <c r="AH58" s="164">
        <v>0</v>
      </c>
      <c r="AI58" s="165">
        <v>0</v>
      </c>
      <c r="AJ58" s="166">
        <v>0</v>
      </c>
    </row>
    <row r="59" spans="1:36">
      <c r="A59" s="174">
        <f>'Base Capex Actual'!A59</f>
        <v>210</v>
      </c>
      <c r="B59" s="132" t="str">
        <f>'Base Capex Actual'!B59</f>
        <v>General Equipment</v>
      </c>
      <c r="C59" s="132" t="str">
        <f>'Base Capex Actual'!C59</f>
        <v>Non Network General - Other</v>
      </c>
      <c r="D59" s="164">
        <f>'Provisions Actual'!D59</f>
        <v>-17.013098854300637</v>
      </c>
      <c r="E59" s="165">
        <v>0</v>
      </c>
      <c r="F59" s="166">
        <v>0</v>
      </c>
      <c r="G59" s="164">
        <f>'Provisions Actual'!E59</f>
        <v>-11.241369620735522</v>
      </c>
      <c r="H59" s="165">
        <v>0</v>
      </c>
      <c r="I59" s="166">
        <v>0</v>
      </c>
      <c r="J59" s="164">
        <f>'Provisions Actual'!F59</f>
        <v>-2.710681858819858</v>
      </c>
      <c r="K59" s="165">
        <v>0</v>
      </c>
      <c r="L59" s="166">
        <v>0</v>
      </c>
      <c r="M59" s="164">
        <f>'Provisions Actual'!G59</f>
        <v>-7.3572836778774198</v>
      </c>
      <c r="N59" s="165">
        <v>0</v>
      </c>
      <c r="O59" s="166">
        <v>0</v>
      </c>
      <c r="P59" s="164">
        <f>'Provisions Actual'!H59</f>
        <v>7.1883025016507318</v>
      </c>
      <c r="Q59" s="165">
        <v>0</v>
      </c>
      <c r="R59" s="166">
        <v>0</v>
      </c>
      <c r="S59" s="164">
        <v>0</v>
      </c>
      <c r="T59" s="165">
        <v>0</v>
      </c>
      <c r="U59" s="166">
        <v>0</v>
      </c>
      <c r="V59" s="164">
        <v>0</v>
      </c>
      <c r="W59" s="165">
        <v>0</v>
      </c>
      <c r="X59" s="166">
        <v>0</v>
      </c>
      <c r="Y59" s="164">
        <v>0</v>
      </c>
      <c r="Z59" s="165">
        <v>0</v>
      </c>
      <c r="AA59" s="166">
        <v>0</v>
      </c>
      <c r="AB59" s="164">
        <v>0</v>
      </c>
      <c r="AC59" s="165">
        <v>0</v>
      </c>
      <c r="AD59" s="166">
        <v>0</v>
      </c>
      <c r="AE59" s="164">
        <v>0</v>
      </c>
      <c r="AF59" s="165">
        <v>0</v>
      </c>
      <c r="AG59" s="166">
        <v>0</v>
      </c>
      <c r="AH59" s="164">
        <v>0</v>
      </c>
      <c r="AI59" s="165">
        <v>0</v>
      </c>
      <c r="AJ59" s="166">
        <v>0</v>
      </c>
    </row>
    <row r="60" spans="1:36">
      <c r="A60" s="174">
        <f>'Base Capex Actual'!A60</f>
        <v>220</v>
      </c>
      <c r="B60" s="132" t="str">
        <f>'Base Capex Actual'!B60</f>
        <v>Office Furniture</v>
      </c>
      <c r="C60" s="132" t="str">
        <f>'Base Capex Actual'!C60</f>
        <v>Non Network General - Other</v>
      </c>
      <c r="D60" s="164">
        <f>'Provisions Actual'!D60</f>
        <v>-2.6738994575841475</v>
      </c>
      <c r="E60" s="165">
        <v>0</v>
      </c>
      <c r="F60" s="166">
        <v>0</v>
      </c>
      <c r="G60" s="164">
        <f>'Provisions Actual'!E60</f>
        <v>-1.5106322586424379</v>
      </c>
      <c r="H60" s="165">
        <v>0</v>
      </c>
      <c r="I60" s="166">
        <v>0</v>
      </c>
      <c r="J60" s="164">
        <f>'Provisions Actual'!F60</f>
        <v>-1.4396181256277545</v>
      </c>
      <c r="K60" s="165">
        <v>0</v>
      </c>
      <c r="L60" s="166">
        <v>0</v>
      </c>
      <c r="M60" s="164">
        <f>'Provisions Actual'!G60</f>
        <v>-1.1686674933889505</v>
      </c>
      <c r="N60" s="165">
        <v>0</v>
      </c>
      <c r="O60" s="166">
        <v>0</v>
      </c>
      <c r="P60" s="164">
        <f>'Provisions Actual'!H60</f>
        <v>0.39057258520359944</v>
      </c>
      <c r="Q60" s="165">
        <v>0</v>
      </c>
      <c r="R60" s="166">
        <v>0</v>
      </c>
      <c r="S60" s="164">
        <v>0</v>
      </c>
      <c r="T60" s="165">
        <v>0</v>
      </c>
      <c r="U60" s="166">
        <v>0</v>
      </c>
      <c r="V60" s="164">
        <v>0</v>
      </c>
      <c r="W60" s="165">
        <v>0</v>
      </c>
      <c r="X60" s="166">
        <v>0</v>
      </c>
      <c r="Y60" s="164">
        <v>0</v>
      </c>
      <c r="Z60" s="165">
        <v>0</v>
      </c>
      <c r="AA60" s="166">
        <v>0</v>
      </c>
      <c r="AB60" s="164">
        <v>0</v>
      </c>
      <c r="AC60" s="165">
        <v>0</v>
      </c>
      <c r="AD60" s="166">
        <v>0</v>
      </c>
      <c r="AE60" s="164">
        <v>0</v>
      </c>
      <c r="AF60" s="165">
        <v>0</v>
      </c>
      <c r="AG60" s="166">
        <v>0</v>
      </c>
      <c r="AH60" s="164">
        <v>0</v>
      </c>
      <c r="AI60" s="165">
        <v>0</v>
      </c>
      <c r="AJ60" s="166">
        <v>0</v>
      </c>
    </row>
    <row r="61" spans="1:36">
      <c r="A61" s="174">
        <f>'Base Capex Actual'!A61</f>
        <v>230</v>
      </c>
      <c r="B61" s="132" t="str">
        <f>'Base Capex Actual'!B61</f>
        <v>Property</v>
      </c>
      <c r="C61" s="132" t="str">
        <f>'Base Capex Actual'!C61</f>
        <v>Non Network General - Other</v>
      </c>
      <c r="D61" s="164">
        <f>'Provisions Actual'!D61</f>
        <v>-26.881467649654553</v>
      </c>
      <c r="E61" s="165">
        <v>0</v>
      </c>
      <c r="F61" s="166">
        <v>0</v>
      </c>
      <c r="G61" s="164">
        <f>'Provisions Actual'!E61</f>
        <v>-23.285105537165695</v>
      </c>
      <c r="H61" s="165">
        <v>0</v>
      </c>
      <c r="I61" s="166">
        <v>0</v>
      </c>
      <c r="J61" s="164">
        <f>'Provisions Actual'!F61</f>
        <v>-3.0350635355892934</v>
      </c>
      <c r="K61" s="165">
        <v>0</v>
      </c>
      <c r="L61" s="166">
        <v>0</v>
      </c>
      <c r="M61" s="164">
        <f>'Provisions Actual'!G61</f>
        <v>-11.66017138119628</v>
      </c>
      <c r="N61" s="165">
        <v>0</v>
      </c>
      <c r="O61" s="166">
        <v>0</v>
      </c>
      <c r="P61" s="164">
        <f>'Provisions Actual'!H61</f>
        <v>39.984597423287447</v>
      </c>
      <c r="Q61" s="165">
        <v>0</v>
      </c>
      <c r="R61" s="166">
        <v>0</v>
      </c>
      <c r="S61" s="164">
        <v>0</v>
      </c>
      <c r="T61" s="165">
        <v>0</v>
      </c>
      <c r="U61" s="166">
        <v>0</v>
      </c>
      <c r="V61" s="164">
        <v>0</v>
      </c>
      <c r="W61" s="165">
        <v>0</v>
      </c>
      <c r="X61" s="166">
        <v>0</v>
      </c>
      <c r="Y61" s="164">
        <v>0</v>
      </c>
      <c r="Z61" s="165">
        <v>0</v>
      </c>
      <c r="AA61" s="166">
        <v>0</v>
      </c>
      <c r="AB61" s="164">
        <v>0</v>
      </c>
      <c r="AC61" s="165">
        <v>0</v>
      </c>
      <c r="AD61" s="166">
        <v>0</v>
      </c>
      <c r="AE61" s="164">
        <v>0</v>
      </c>
      <c r="AF61" s="165">
        <v>0</v>
      </c>
      <c r="AG61" s="166">
        <v>0</v>
      </c>
      <c r="AH61" s="164">
        <v>0</v>
      </c>
      <c r="AI61" s="165">
        <v>0</v>
      </c>
      <c r="AJ61" s="166">
        <v>0</v>
      </c>
    </row>
    <row r="62" spans="1:36">
      <c r="A62" s="174">
        <f>'Base Capex Actual'!A62</f>
        <v>240</v>
      </c>
      <c r="B62" s="132" t="str">
        <f>'Base Capex Actual'!B62</f>
        <v>Motor Vehicles</v>
      </c>
      <c r="C62" s="132" t="str">
        <f>'Base Capex Actual'!C62</f>
        <v>Non Network General - Other</v>
      </c>
      <c r="D62" s="164">
        <f>'Provisions Actual'!D62</f>
        <v>-171.41747645798264</v>
      </c>
      <c r="E62" s="165">
        <v>0</v>
      </c>
      <c r="F62" s="166">
        <v>0</v>
      </c>
      <c r="G62" s="164">
        <f>'Provisions Actual'!E62</f>
        <v>-123.71130366511404</v>
      </c>
      <c r="H62" s="165">
        <v>0</v>
      </c>
      <c r="I62" s="166">
        <v>0</v>
      </c>
      <c r="J62" s="164">
        <f>'Provisions Actual'!F62</f>
        <v>-26.939635338806024</v>
      </c>
      <c r="K62" s="165">
        <v>0</v>
      </c>
      <c r="L62" s="166">
        <v>0</v>
      </c>
      <c r="M62" s="164">
        <f>'Provisions Actual'!G62</f>
        <v>-64.365058483790122</v>
      </c>
      <c r="N62" s="165">
        <v>0</v>
      </c>
      <c r="O62" s="166">
        <v>0</v>
      </c>
      <c r="P62" s="164">
        <f>'Provisions Actual'!H62</f>
        <v>32.792460360827235</v>
      </c>
      <c r="Q62" s="165">
        <v>0</v>
      </c>
      <c r="R62" s="166">
        <v>0</v>
      </c>
      <c r="S62" s="164">
        <v>0</v>
      </c>
      <c r="T62" s="165">
        <v>0</v>
      </c>
      <c r="U62" s="166">
        <v>0</v>
      </c>
      <c r="V62" s="164">
        <v>0</v>
      </c>
      <c r="W62" s="165">
        <v>0</v>
      </c>
      <c r="X62" s="166">
        <v>0</v>
      </c>
      <c r="Y62" s="164">
        <v>0</v>
      </c>
      <c r="Z62" s="165">
        <v>0</v>
      </c>
      <c r="AA62" s="166">
        <v>0</v>
      </c>
      <c r="AB62" s="164">
        <v>0</v>
      </c>
      <c r="AC62" s="165">
        <v>0</v>
      </c>
      <c r="AD62" s="166">
        <v>0</v>
      </c>
      <c r="AE62" s="164">
        <v>0</v>
      </c>
      <c r="AF62" s="165">
        <v>0</v>
      </c>
      <c r="AG62" s="166">
        <v>0</v>
      </c>
      <c r="AH62" s="164">
        <v>0</v>
      </c>
      <c r="AI62" s="165">
        <v>0</v>
      </c>
      <c r="AJ62" s="166">
        <v>0</v>
      </c>
    </row>
    <row r="63" spans="1:36">
      <c r="A63" s="174">
        <f>'Base Capex Actual'!A63</f>
        <v>260</v>
      </c>
      <c r="B63" s="132" t="str">
        <f>'Base Capex Actual'!B63</f>
        <v>Intellectual Property</v>
      </c>
      <c r="C63" s="132" t="str">
        <f>'Base Capex Actual'!C63</f>
        <v>Non Network General - Other</v>
      </c>
      <c r="D63" s="164">
        <f>'Provisions Actual'!D63</f>
        <v>0</v>
      </c>
      <c r="E63" s="165">
        <v>0</v>
      </c>
      <c r="F63" s="166">
        <v>0</v>
      </c>
      <c r="G63" s="164">
        <f>'Provisions Actual'!E63</f>
        <v>0</v>
      </c>
      <c r="H63" s="165">
        <v>0</v>
      </c>
      <c r="I63" s="166">
        <v>0</v>
      </c>
      <c r="J63" s="164">
        <f>'Provisions Actual'!F63</f>
        <v>-0.70250060239329237</v>
      </c>
      <c r="K63" s="165">
        <v>0</v>
      </c>
      <c r="L63" s="166">
        <v>0</v>
      </c>
      <c r="M63" s="164">
        <f>'Provisions Actual'!G63</f>
        <v>1.4217514512697225</v>
      </c>
      <c r="N63" s="165">
        <v>0</v>
      </c>
      <c r="O63" s="166">
        <v>0</v>
      </c>
      <c r="P63" s="164">
        <f>'Provisions Actual'!H63</f>
        <v>0</v>
      </c>
      <c r="Q63" s="165">
        <v>0</v>
      </c>
      <c r="R63" s="166">
        <v>0</v>
      </c>
      <c r="S63" s="164">
        <v>0</v>
      </c>
      <c r="T63" s="165">
        <v>0</v>
      </c>
      <c r="U63" s="166">
        <v>0</v>
      </c>
      <c r="V63" s="164">
        <v>0</v>
      </c>
      <c r="W63" s="165">
        <v>0</v>
      </c>
      <c r="X63" s="166">
        <v>0</v>
      </c>
      <c r="Y63" s="164">
        <v>0</v>
      </c>
      <c r="Z63" s="165">
        <v>0</v>
      </c>
      <c r="AA63" s="166">
        <v>0</v>
      </c>
      <c r="AB63" s="164">
        <v>0</v>
      </c>
      <c r="AC63" s="165">
        <v>0</v>
      </c>
      <c r="AD63" s="166">
        <v>0</v>
      </c>
      <c r="AE63" s="164">
        <v>0</v>
      </c>
      <c r="AF63" s="165">
        <v>0</v>
      </c>
      <c r="AG63" s="166">
        <v>0</v>
      </c>
      <c r="AH63" s="164">
        <v>0</v>
      </c>
      <c r="AI63" s="165">
        <v>0</v>
      </c>
      <c r="AJ63" s="166">
        <v>0</v>
      </c>
    </row>
    <row r="64" spans="1:36">
      <c r="A64" s="174">
        <f>'Base Capex Actual'!A64</f>
        <v>270</v>
      </c>
      <c r="B64" s="132" t="str">
        <f>'Base Capex Actual'!B64</f>
        <v>Communications</v>
      </c>
      <c r="C64" s="132" t="str">
        <f>'Base Capex Actual'!C64</f>
        <v>Non Network General - Other</v>
      </c>
      <c r="D64" s="164">
        <f>'Provisions Actual'!D64</f>
        <v>-0.47463090594548518</v>
      </c>
      <c r="E64" s="165">
        <v>0</v>
      </c>
      <c r="F64" s="166">
        <v>0</v>
      </c>
      <c r="G64" s="164">
        <f>'Provisions Actual'!E64</f>
        <v>-2.5236425116686369E-2</v>
      </c>
      <c r="H64" s="165">
        <v>0</v>
      </c>
      <c r="I64" s="166">
        <v>0</v>
      </c>
      <c r="J64" s="164">
        <f>'Provisions Actual'!F64</f>
        <v>0</v>
      </c>
      <c r="K64" s="165">
        <v>0</v>
      </c>
      <c r="L64" s="166">
        <v>0</v>
      </c>
      <c r="M64" s="164">
        <f>'Provisions Actual'!G64</f>
        <v>-4.9655445089997778</v>
      </c>
      <c r="N64" s="165">
        <v>0</v>
      </c>
      <c r="O64" s="166">
        <v>0</v>
      </c>
      <c r="P64" s="164">
        <f>'Provisions Actual'!H64</f>
        <v>0.63583104727372974</v>
      </c>
      <c r="Q64" s="165">
        <v>0</v>
      </c>
      <c r="R64" s="166">
        <v>0</v>
      </c>
      <c r="S64" s="164">
        <v>0</v>
      </c>
      <c r="T64" s="165">
        <v>0</v>
      </c>
      <c r="U64" s="166">
        <v>0</v>
      </c>
      <c r="V64" s="164">
        <v>0</v>
      </c>
      <c r="W64" s="165">
        <v>0</v>
      </c>
      <c r="X64" s="166">
        <v>0</v>
      </c>
      <c r="Y64" s="164">
        <v>0</v>
      </c>
      <c r="Z64" s="165">
        <v>0</v>
      </c>
      <c r="AA64" s="166">
        <v>0</v>
      </c>
      <c r="AB64" s="164">
        <v>0</v>
      </c>
      <c r="AC64" s="165">
        <v>0</v>
      </c>
      <c r="AD64" s="166">
        <v>0</v>
      </c>
      <c r="AE64" s="164">
        <v>0</v>
      </c>
      <c r="AF64" s="165">
        <v>0</v>
      </c>
      <c r="AG64" s="166">
        <v>0</v>
      </c>
      <c r="AH64" s="164">
        <v>0</v>
      </c>
      <c r="AI64" s="165">
        <v>0</v>
      </c>
      <c r="AJ64" s="166">
        <v>0</v>
      </c>
    </row>
    <row r="65" spans="1:36">
      <c r="A65" s="128"/>
      <c r="B65" s="146" t="s">
        <v>118</v>
      </c>
      <c r="C65" s="147"/>
      <c r="D65" s="130">
        <f t="shared" ref="D65:AJ65" si="0">SUM(D7:D64)</f>
        <v>-3502.1363882813312</v>
      </c>
      <c r="E65" s="130">
        <f t="shared" si="0"/>
        <v>0</v>
      </c>
      <c r="F65" s="131">
        <f t="shared" si="0"/>
        <v>0</v>
      </c>
      <c r="G65" s="129">
        <f t="shared" si="0"/>
        <v>-2676.2474506906133</v>
      </c>
      <c r="H65" s="130">
        <f t="shared" si="0"/>
        <v>0</v>
      </c>
      <c r="I65" s="131">
        <f t="shared" si="0"/>
        <v>0</v>
      </c>
      <c r="J65" s="129">
        <f t="shared" si="0"/>
        <v>-1088.6113870272616</v>
      </c>
      <c r="K65" s="130">
        <f t="shared" si="0"/>
        <v>0</v>
      </c>
      <c r="L65" s="131">
        <f t="shared" si="0"/>
        <v>0</v>
      </c>
      <c r="M65" s="129">
        <f t="shared" si="0"/>
        <v>-2458.3370999690087</v>
      </c>
      <c r="N65" s="130">
        <f t="shared" si="0"/>
        <v>0</v>
      </c>
      <c r="O65" s="131">
        <f t="shared" si="0"/>
        <v>0</v>
      </c>
      <c r="P65" s="129">
        <f t="shared" si="0"/>
        <v>2260.1182426109262</v>
      </c>
      <c r="Q65" s="130">
        <f t="shared" si="0"/>
        <v>0</v>
      </c>
      <c r="R65" s="131">
        <f t="shared" si="0"/>
        <v>0</v>
      </c>
      <c r="S65" s="129">
        <f t="shared" si="0"/>
        <v>0</v>
      </c>
      <c r="T65" s="130">
        <f t="shared" si="0"/>
        <v>0</v>
      </c>
      <c r="U65" s="131">
        <f t="shared" si="0"/>
        <v>0</v>
      </c>
      <c r="V65" s="129">
        <f t="shared" si="0"/>
        <v>0</v>
      </c>
      <c r="W65" s="130">
        <f t="shared" si="0"/>
        <v>0</v>
      </c>
      <c r="X65" s="131">
        <f t="shared" si="0"/>
        <v>0</v>
      </c>
      <c r="Y65" s="129">
        <f t="shared" si="0"/>
        <v>0</v>
      </c>
      <c r="Z65" s="130">
        <f t="shared" si="0"/>
        <v>0</v>
      </c>
      <c r="AA65" s="131">
        <f t="shared" si="0"/>
        <v>0</v>
      </c>
      <c r="AB65" s="129">
        <f t="shared" si="0"/>
        <v>0</v>
      </c>
      <c r="AC65" s="130">
        <f t="shared" si="0"/>
        <v>0</v>
      </c>
      <c r="AD65" s="131">
        <f t="shared" si="0"/>
        <v>0</v>
      </c>
      <c r="AE65" s="129">
        <f t="shared" si="0"/>
        <v>0</v>
      </c>
      <c r="AF65" s="130">
        <f t="shared" si="0"/>
        <v>0</v>
      </c>
      <c r="AG65" s="131">
        <f t="shared" si="0"/>
        <v>0</v>
      </c>
      <c r="AH65" s="129">
        <f t="shared" si="0"/>
        <v>0</v>
      </c>
      <c r="AI65" s="130">
        <f t="shared" si="0"/>
        <v>0</v>
      </c>
      <c r="AJ65" s="131">
        <f t="shared" si="0"/>
        <v>0</v>
      </c>
    </row>
    <row r="66" spans="1:36" s="88" customFormat="1"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</row>
    <row r="67" spans="1:36" s="88" customFormat="1"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</row>
    <row r="68" spans="1:36" s="88" customFormat="1">
      <c r="C68" s="88" t="s">
        <v>53</v>
      </c>
      <c r="D68" s="155">
        <f>SUMIF($C$7:$C$64,$C68,D$7:D$64)</f>
        <v>-1638.4073293771789</v>
      </c>
      <c r="E68" s="155">
        <f t="shared" ref="E68:AJ75" si="1">SUMIF($C$7:$C$64,$C68,E$7:E$64)</f>
        <v>0</v>
      </c>
      <c r="F68" s="155">
        <f t="shared" si="1"/>
        <v>0</v>
      </c>
      <c r="G68" s="155">
        <f t="shared" si="1"/>
        <v>-1099.714970797256</v>
      </c>
      <c r="H68" s="155">
        <f t="shared" si="1"/>
        <v>0</v>
      </c>
      <c r="I68" s="155">
        <f t="shared" si="1"/>
        <v>0</v>
      </c>
      <c r="J68" s="155">
        <f t="shared" si="1"/>
        <v>-418.32486101970596</v>
      </c>
      <c r="K68" s="155">
        <f t="shared" si="1"/>
        <v>0</v>
      </c>
      <c r="L68" s="155">
        <f t="shared" si="1"/>
        <v>0</v>
      </c>
      <c r="M68" s="155">
        <f t="shared" si="1"/>
        <v>-901.21499983479816</v>
      </c>
      <c r="N68" s="155">
        <f t="shared" si="1"/>
        <v>0</v>
      </c>
      <c r="O68" s="155">
        <f t="shared" si="1"/>
        <v>0</v>
      </c>
      <c r="P68" s="155">
        <f t="shared" si="1"/>
        <v>828.54888439299395</v>
      </c>
      <c r="Q68" s="155">
        <f t="shared" si="1"/>
        <v>0</v>
      </c>
      <c r="R68" s="155">
        <f t="shared" si="1"/>
        <v>0</v>
      </c>
      <c r="S68" s="155">
        <f t="shared" si="1"/>
        <v>0</v>
      </c>
      <c r="T68" s="155">
        <f t="shared" si="1"/>
        <v>0</v>
      </c>
      <c r="U68" s="155">
        <f t="shared" si="1"/>
        <v>0</v>
      </c>
      <c r="V68" s="155">
        <f t="shared" si="1"/>
        <v>0</v>
      </c>
      <c r="W68" s="155">
        <f t="shared" si="1"/>
        <v>0</v>
      </c>
      <c r="X68" s="155">
        <f t="shared" si="1"/>
        <v>0</v>
      </c>
      <c r="Y68" s="155">
        <f t="shared" si="1"/>
        <v>0</v>
      </c>
      <c r="Z68" s="155">
        <f t="shared" si="1"/>
        <v>0</v>
      </c>
      <c r="AA68" s="155">
        <f t="shared" si="1"/>
        <v>0</v>
      </c>
      <c r="AB68" s="155">
        <f t="shared" si="1"/>
        <v>0</v>
      </c>
      <c r="AC68" s="155">
        <f t="shared" si="1"/>
        <v>0</v>
      </c>
      <c r="AD68" s="155">
        <f t="shared" si="1"/>
        <v>0</v>
      </c>
      <c r="AE68" s="155">
        <f t="shared" si="1"/>
        <v>0</v>
      </c>
      <c r="AF68" s="155">
        <f t="shared" si="1"/>
        <v>0</v>
      </c>
      <c r="AG68" s="155">
        <f t="shared" si="1"/>
        <v>0</v>
      </c>
      <c r="AH68" s="155">
        <f t="shared" si="1"/>
        <v>0</v>
      </c>
      <c r="AI68" s="155">
        <f t="shared" si="1"/>
        <v>0</v>
      </c>
      <c r="AJ68" s="155">
        <f t="shared" si="1"/>
        <v>0</v>
      </c>
    </row>
    <row r="69" spans="1:36" s="88" customFormat="1">
      <c r="C69" s="88" t="s">
        <v>89</v>
      </c>
      <c r="D69" s="155">
        <f t="shared" ref="D69:S75" si="2">SUMIF($C$7:$C$64,$C69,D$7:D$64)</f>
        <v>-454.61253910140056</v>
      </c>
      <c r="E69" s="155">
        <f t="shared" si="2"/>
        <v>0</v>
      </c>
      <c r="F69" s="155">
        <f t="shared" si="2"/>
        <v>0</v>
      </c>
      <c r="G69" s="155">
        <f t="shared" si="2"/>
        <v>-359.24137340276451</v>
      </c>
      <c r="H69" s="155">
        <f t="shared" si="2"/>
        <v>0</v>
      </c>
      <c r="I69" s="155">
        <f t="shared" si="2"/>
        <v>0</v>
      </c>
      <c r="J69" s="155">
        <f t="shared" si="2"/>
        <v>-161.82079915257856</v>
      </c>
      <c r="K69" s="155">
        <f t="shared" si="2"/>
        <v>0</v>
      </c>
      <c r="L69" s="155">
        <f t="shared" si="2"/>
        <v>0</v>
      </c>
      <c r="M69" s="155">
        <f t="shared" si="2"/>
        <v>-235.67200626573552</v>
      </c>
      <c r="N69" s="155">
        <f t="shared" si="2"/>
        <v>0</v>
      </c>
      <c r="O69" s="155">
        <f t="shared" si="2"/>
        <v>0</v>
      </c>
      <c r="P69" s="155">
        <f t="shared" si="2"/>
        <v>216.66947166872279</v>
      </c>
      <c r="Q69" s="155">
        <f t="shared" si="2"/>
        <v>0</v>
      </c>
      <c r="R69" s="155">
        <f t="shared" si="2"/>
        <v>0</v>
      </c>
      <c r="S69" s="155">
        <f t="shared" si="2"/>
        <v>0</v>
      </c>
      <c r="T69" s="155">
        <f t="shared" si="1"/>
        <v>0</v>
      </c>
      <c r="U69" s="155">
        <f t="shared" si="1"/>
        <v>0</v>
      </c>
      <c r="V69" s="155">
        <f t="shared" si="1"/>
        <v>0</v>
      </c>
      <c r="W69" s="155">
        <f t="shared" si="1"/>
        <v>0</v>
      </c>
      <c r="X69" s="155">
        <f t="shared" si="1"/>
        <v>0</v>
      </c>
      <c r="Y69" s="155">
        <f t="shared" si="1"/>
        <v>0</v>
      </c>
      <c r="Z69" s="155">
        <f t="shared" si="1"/>
        <v>0</v>
      </c>
      <c r="AA69" s="155">
        <f t="shared" si="1"/>
        <v>0</v>
      </c>
      <c r="AB69" s="155">
        <f t="shared" si="1"/>
        <v>0</v>
      </c>
      <c r="AC69" s="155">
        <f t="shared" si="1"/>
        <v>0</v>
      </c>
      <c r="AD69" s="155">
        <f t="shared" si="1"/>
        <v>0</v>
      </c>
      <c r="AE69" s="155">
        <f t="shared" si="1"/>
        <v>0</v>
      </c>
      <c r="AF69" s="155">
        <f t="shared" si="1"/>
        <v>0</v>
      </c>
      <c r="AG69" s="155">
        <f t="shared" si="1"/>
        <v>0</v>
      </c>
      <c r="AH69" s="155">
        <f t="shared" si="1"/>
        <v>0</v>
      </c>
      <c r="AI69" s="155">
        <f t="shared" si="1"/>
        <v>0</v>
      </c>
      <c r="AJ69" s="155">
        <f t="shared" si="1"/>
        <v>0</v>
      </c>
    </row>
    <row r="70" spans="1:36" s="88" customFormat="1">
      <c r="C70" s="88" t="s">
        <v>68</v>
      </c>
      <c r="D70" s="159">
        <f>SUMIF($C$7:$C$64,$C70,D$7:D$64)+SUM(D30:D32,D38)</f>
        <v>-929.77222307103875</v>
      </c>
      <c r="E70" s="159">
        <f t="shared" ref="E70:F70" si="3">SUMIF($C$7:$C$64,$C70,E$7:E$64)+SUM(E30:E32,E38)</f>
        <v>0</v>
      </c>
      <c r="F70" s="159">
        <f t="shared" si="3"/>
        <v>0</v>
      </c>
      <c r="G70" s="155">
        <f t="shared" si="1"/>
        <v>-428.8085316307376</v>
      </c>
      <c r="H70" s="155">
        <f t="shared" si="1"/>
        <v>0</v>
      </c>
      <c r="I70" s="155">
        <f t="shared" si="1"/>
        <v>0</v>
      </c>
      <c r="J70" s="155">
        <f t="shared" si="1"/>
        <v>-187.00282760537419</v>
      </c>
      <c r="K70" s="155">
        <f t="shared" si="1"/>
        <v>0</v>
      </c>
      <c r="L70" s="155">
        <f t="shared" si="1"/>
        <v>0</v>
      </c>
      <c r="M70" s="155">
        <f t="shared" si="1"/>
        <v>-458.08193231681747</v>
      </c>
      <c r="N70" s="155">
        <f t="shared" si="1"/>
        <v>0</v>
      </c>
      <c r="O70" s="155">
        <f t="shared" si="1"/>
        <v>0</v>
      </c>
      <c r="P70" s="155">
        <f t="shared" si="1"/>
        <v>414.28179341599991</v>
      </c>
      <c r="Q70" s="155">
        <f t="shared" si="1"/>
        <v>0</v>
      </c>
      <c r="R70" s="155">
        <f t="shared" si="1"/>
        <v>0</v>
      </c>
      <c r="S70" s="155">
        <f t="shared" si="1"/>
        <v>0</v>
      </c>
      <c r="T70" s="155">
        <f t="shared" si="1"/>
        <v>0</v>
      </c>
      <c r="U70" s="155">
        <f t="shared" si="1"/>
        <v>0</v>
      </c>
      <c r="V70" s="155">
        <f t="shared" si="1"/>
        <v>0</v>
      </c>
      <c r="W70" s="155">
        <f t="shared" si="1"/>
        <v>0</v>
      </c>
      <c r="X70" s="155">
        <f t="shared" si="1"/>
        <v>0</v>
      </c>
      <c r="Y70" s="155">
        <f t="shared" si="1"/>
        <v>0</v>
      </c>
      <c r="Z70" s="155">
        <f t="shared" si="1"/>
        <v>0</v>
      </c>
      <c r="AA70" s="155">
        <f t="shared" si="1"/>
        <v>0</v>
      </c>
      <c r="AB70" s="155">
        <f t="shared" si="1"/>
        <v>0</v>
      </c>
      <c r="AC70" s="155">
        <f t="shared" si="1"/>
        <v>0</v>
      </c>
      <c r="AD70" s="155">
        <f t="shared" si="1"/>
        <v>0</v>
      </c>
      <c r="AE70" s="155">
        <f t="shared" si="1"/>
        <v>0</v>
      </c>
      <c r="AF70" s="155">
        <f t="shared" si="1"/>
        <v>0</v>
      </c>
      <c r="AG70" s="155">
        <f t="shared" si="1"/>
        <v>0</v>
      </c>
      <c r="AH70" s="155">
        <f t="shared" si="1"/>
        <v>0</v>
      </c>
      <c r="AI70" s="155">
        <f t="shared" si="1"/>
        <v>0</v>
      </c>
      <c r="AJ70" s="155">
        <f t="shared" si="1"/>
        <v>0</v>
      </c>
    </row>
    <row r="71" spans="1:36" s="88" customFormat="1">
      <c r="C71" s="88" t="s">
        <v>96</v>
      </c>
      <c r="D71" s="155">
        <f t="shared" ref="D71:F71" si="4">SUMIF($C$7:$C$64,$C71,D$7:D$64)</f>
        <v>0</v>
      </c>
      <c r="E71" s="155">
        <f t="shared" si="4"/>
        <v>0</v>
      </c>
      <c r="F71" s="155">
        <f t="shared" si="4"/>
        <v>0</v>
      </c>
      <c r="G71" s="155">
        <f t="shared" si="1"/>
        <v>0</v>
      </c>
      <c r="H71" s="155">
        <f t="shared" si="1"/>
        <v>0</v>
      </c>
      <c r="I71" s="155">
        <f t="shared" si="1"/>
        <v>0</v>
      </c>
      <c r="J71" s="155">
        <f t="shared" si="1"/>
        <v>0</v>
      </c>
      <c r="K71" s="155">
        <f t="shared" si="1"/>
        <v>0</v>
      </c>
      <c r="L71" s="155">
        <f t="shared" si="1"/>
        <v>0</v>
      </c>
      <c r="M71" s="155">
        <f t="shared" si="1"/>
        <v>0</v>
      </c>
      <c r="N71" s="155">
        <f t="shared" si="1"/>
        <v>0</v>
      </c>
      <c r="O71" s="155">
        <f t="shared" si="1"/>
        <v>0</v>
      </c>
      <c r="P71" s="155">
        <f t="shared" si="1"/>
        <v>0</v>
      </c>
      <c r="Q71" s="155">
        <f t="shared" si="1"/>
        <v>0</v>
      </c>
      <c r="R71" s="155">
        <f t="shared" si="1"/>
        <v>0</v>
      </c>
      <c r="S71" s="155">
        <f t="shared" si="1"/>
        <v>0</v>
      </c>
      <c r="T71" s="155">
        <f t="shared" si="1"/>
        <v>0</v>
      </c>
      <c r="U71" s="155">
        <f t="shared" si="1"/>
        <v>0</v>
      </c>
      <c r="V71" s="155">
        <f t="shared" si="1"/>
        <v>0</v>
      </c>
      <c r="W71" s="155">
        <f t="shared" si="1"/>
        <v>0</v>
      </c>
      <c r="X71" s="155">
        <f t="shared" si="1"/>
        <v>0</v>
      </c>
      <c r="Y71" s="155">
        <f t="shared" si="1"/>
        <v>0</v>
      </c>
      <c r="Z71" s="155">
        <f t="shared" si="1"/>
        <v>0</v>
      </c>
      <c r="AA71" s="155">
        <f t="shared" si="1"/>
        <v>0</v>
      </c>
      <c r="AB71" s="155">
        <f t="shared" si="1"/>
        <v>0</v>
      </c>
      <c r="AC71" s="155">
        <f t="shared" si="1"/>
        <v>0</v>
      </c>
      <c r="AD71" s="155">
        <f t="shared" si="1"/>
        <v>0</v>
      </c>
      <c r="AE71" s="155">
        <f t="shared" si="1"/>
        <v>0</v>
      </c>
      <c r="AF71" s="155">
        <f t="shared" si="1"/>
        <v>0</v>
      </c>
      <c r="AG71" s="155">
        <f t="shared" si="1"/>
        <v>0</v>
      </c>
      <c r="AH71" s="155">
        <f t="shared" si="1"/>
        <v>0</v>
      </c>
      <c r="AI71" s="155">
        <f t="shared" si="1"/>
        <v>0</v>
      </c>
      <c r="AJ71" s="155">
        <f t="shared" si="1"/>
        <v>0</v>
      </c>
    </row>
    <row r="72" spans="1:36" s="88" customFormat="1">
      <c r="C72" s="88" t="s">
        <v>71</v>
      </c>
      <c r="D72" s="159">
        <f>SUMIF($C$7:$C$64,$C72,D$7:D$64)-SUM(D30:D32,D38)</f>
        <v>-104.44928667578296</v>
      </c>
      <c r="E72" s="159">
        <f t="shared" ref="E72:F72" si="5">SUMIF($C$7:$C$64,$C72,E$7:E$64)-SUM(E30:E32,E38)</f>
        <v>0</v>
      </c>
      <c r="F72" s="159">
        <f t="shared" si="5"/>
        <v>0</v>
      </c>
      <c r="G72" s="155">
        <f t="shared" si="1"/>
        <v>-407.63315358709389</v>
      </c>
      <c r="H72" s="155">
        <f t="shared" si="1"/>
        <v>0</v>
      </c>
      <c r="I72" s="155">
        <f t="shared" si="1"/>
        <v>0</v>
      </c>
      <c r="J72" s="155">
        <f t="shared" si="1"/>
        <v>-223.99421324814551</v>
      </c>
      <c r="K72" s="155">
        <f t="shared" si="1"/>
        <v>0</v>
      </c>
      <c r="L72" s="155">
        <f t="shared" si="1"/>
        <v>0</v>
      </c>
      <c r="M72" s="155">
        <f t="shared" si="1"/>
        <v>-644.19740563583036</v>
      </c>
      <c r="N72" s="155">
        <f t="shared" si="1"/>
        <v>0</v>
      </c>
      <c r="O72" s="155">
        <f t="shared" si="1"/>
        <v>0</v>
      </c>
      <c r="P72" s="155">
        <f t="shared" si="1"/>
        <v>599.11935494208331</v>
      </c>
      <c r="Q72" s="155">
        <f t="shared" si="1"/>
        <v>0</v>
      </c>
      <c r="R72" s="155">
        <f t="shared" si="1"/>
        <v>0</v>
      </c>
      <c r="S72" s="155">
        <f t="shared" si="1"/>
        <v>0</v>
      </c>
      <c r="T72" s="155">
        <f t="shared" si="1"/>
        <v>0</v>
      </c>
      <c r="U72" s="155">
        <f t="shared" si="1"/>
        <v>0</v>
      </c>
      <c r="V72" s="155">
        <f t="shared" si="1"/>
        <v>0</v>
      </c>
      <c r="W72" s="155">
        <f t="shared" si="1"/>
        <v>0</v>
      </c>
      <c r="X72" s="155">
        <f t="shared" si="1"/>
        <v>0</v>
      </c>
      <c r="Y72" s="155">
        <f t="shared" si="1"/>
        <v>0</v>
      </c>
      <c r="Z72" s="155">
        <f t="shared" si="1"/>
        <v>0</v>
      </c>
      <c r="AA72" s="155">
        <f t="shared" si="1"/>
        <v>0</v>
      </c>
      <c r="AB72" s="155">
        <f t="shared" si="1"/>
        <v>0</v>
      </c>
      <c r="AC72" s="155">
        <f t="shared" si="1"/>
        <v>0</v>
      </c>
      <c r="AD72" s="155">
        <f t="shared" si="1"/>
        <v>0</v>
      </c>
      <c r="AE72" s="155">
        <f t="shared" si="1"/>
        <v>0</v>
      </c>
      <c r="AF72" s="155">
        <f t="shared" si="1"/>
        <v>0</v>
      </c>
      <c r="AG72" s="155">
        <f t="shared" si="1"/>
        <v>0</v>
      </c>
      <c r="AH72" s="155">
        <f t="shared" si="1"/>
        <v>0</v>
      </c>
      <c r="AI72" s="155">
        <f t="shared" si="1"/>
        <v>0</v>
      </c>
      <c r="AJ72" s="155">
        <f t="shared" si="1"/>
        <v>0</v>
      </c>
    </row>
    <row r="73" spans="1:36" s="88" customFormat="1">
      <c r="C73" s="88" t="s">
        <v>33</v>
      </c>
      <c r="D73" s="155">
        <f t="shared" si="2"/>
        <v>-27.284931339948781</v>
      </c>
      <c r="E73" s="155">
        <f t="shared" si="1"/>
        <v>0</v>
      </c>
      <c r="F73" s="155">
        <f t="shared" si="1"/>
        <v>0</v>
      </c>
      <c r="G73" s="155">
        <f t="shared" si="1"/>
        <v>-42.630875634565079</v>
      </c>
      <c r="H73" s="155">
        <f t="shared" si="1"/>
        <v>0</v>
      </c>
      <c r="I73" s="155">
        <f t="shared" si="1"/>
        <v>0</v>
      </c>
      <c r="J73" s="155">
        <f t="shared" si="1"/>
        <v>-10.389521433830453</v>
      </c>
      <c r="K73" s="155">
        <f t="shared" si="1"/>
        <v>0</v>
      </c>
      <c r="L73" s="155">
        <f t="shared" si="1"/>
        <v>0</v>
      </c>
      <c r="M73" s="155">
        <f t="shared" si="1"/>
        <v>-24.13666611058105</v>
      </c>
      <c r="N73" s="155">
        <f t="shared" si="1"/>
        <v>0</v>
      </c>
      <c r="O73" s="155">
        <f t="shared" si="1"/>
        <v>0</v>
      </c>
      <c r="P73" s="155">
        <f t="shared" si="1"/>
        <v>22.190495922231676</v>
      </c>
      <c r="Q73" s="155">
        <f t="shared" si="1"/>
        <v>0</v>
      </c>
      <c r="R73" s="155">
        <f t="shared" si="1"/>
        <v>0</v>
      </c>
      <c r="S73" s="155">
        <f t="shared" si="1"/>
        <v>0</v>
      </c>
      <c r="T73" s="155">
        <f t="shared" si="1"/>
        <v>0</v>
      </c>
      <c r="U73" s="155">
        <f t="shared" si="1"/>
        <v>0</v>
      </c>
      <c r="V73" s="155">
        <f t="shared" si="1"/>
        <v>0</v>
      </c>
      <c r="W73" s="155">
        <f t="shared" si="1"/>
        <v>0</v>
      </c>
      <c r="X73" s="155">
        <f t="shared" si="1"/>
        <v>0</v>
      </c>
      <c r="Y73" s="155">
        <f t="shared" si="1"/>
        <v>0</v>
      </c>
      <c r="Z73" s="155">
        <f t="shared" si="1"/>
        <v>0</v>
      </c>
      <c r="AA73" s="155">
        <f t="shared" si="1"/>
        <v>0</v>
      </c>
      <c r="AB73" s="155">
        <f t="shared" si="1"/>
        <v>0</v>
      </c>
      <c r="AC73" s="155">
        <f t="shared" si="1"/>
        <v>0</v>
      </c>
      <c r="AD73" s="155">
        <f t="shared" si="1"/>
        <v>0</v>
      </c>
      <c r="AE73" s="155">
        <f t="shared" si="1"/>
        <v>0</v>
      </c>
      <c r="AF73" s="155">
        <f t="shared" si="1"/>
        <v>0</v>
      </c>
      <c r="AG73" s="155">
        <f t="shared" si="1"/>
        <v>0</v>
      </c>
      <c r="AH73" s="155">
        <f t="shared" si="1"/>
        <v>0</v>
      </c>
      <c r="AI73" s="155">
        <f t="shared" si="1"/>
        <v>0</v>
      </c>
      <c r="AJ73" s="155">
        <f t="shared" si="1"/>
        <v>0</v>
      </c>
    </row>
    <row r="74" spans="1:36" s="88" customFormat="1">
      <c r="C74" s="88" t="s">
        <v>34</v>
      </c>
      <c r="D74" s="155">
        <f t="shared" si="2"/>
        <v>-129.14950539051372</v>
      </c>
      <c r="E74" s="155">
        <f t="shared" si="1"/>
        <v>0</v>
      </c>
      <c r="F74" s="155">
        <f t="shared" si="1"/>
        <v>0</v>
      </c>
      <c r="G74" s="155">
        <f t="shared" si="1"/>
        <v>-178.44489813142229</v>
      </c>
      <c r="H74" s="155">
        <f t="shared" si="1"/>
        <v>0</v>
      </c>
      <c r="I74" s="155">
        <f t="shared" si="1"/>
        <v>0</v>
      </c>
      <c r="J74" s="155">
        <f t="shared" si="1"/>
        <v>-52.251665106390369</v>
      </c>
      <c r="K74" s="155">
        <f t="shared" si="1"/>
        <v>0</v>
      </c>
      <c r="L74" s="155">
        <f t="shared" si="1"/>
        <v>0</v>
      </c>
      <c r="M74" s="155">
        <f t="shared" si="1"/>
        <v>-106.93911571126277</v>
      </c>
      <c r="N74" s="155">
        <f t="shared" si="1"/>
        <v>0</v>
      </c>
      <c r="O74" s="155">
        <f t="shared" si="1"/>
        <v>0</v>
      </c>
      <c r="P74" s="155">
        <f t="shared" si="1"/>
        <v>98.316478350651195</v>
      </c>
      <c r="Q74" s="155">
        <f t="shared" si="1"/>
        <v>0</v>
      </c>
      <c r="R74" s="155">
        <f t="shared" si="1"/>
        <v>0</v>
      </c>
      <c r="S74" s="155">
        <f t="shared" si="1"/>
        <v>0</v>
      </c>
      <c r="T74" s="155">
        <f t="shared" si="1"/>
        <v>0</v>
      </c>
      <c r="U74" s="155">
        <f t="shared" si="1"/>
        <v>0</v>
      </c>
      <c r="V74" s="155">
        <f t="shared" si="1"/>
        <v>0</v>
      </c>
      <c r="W74" s="155">
        <f t="shared" si="1"/>
        <v>0</v>
      </c>
      <c r="X74" s="155">
        <f t="shared" si="1"/>
        <v>0</v>
      </c>
      <c r="Y74" s="155">
        <f t="shared" si="1"/>
        <v>0</v>
      </c>
      <c r="Z74" s="155">
        <f t="shared" si="1"/>
        <v>0</v>
      </c>
      <c r="AA74" s="155">
        <f t="shared" si="1"/>
        <v>0</v>
      </c>
      <c r="AB74" s="155">
        <f t="shared" si="1"/>
        <v>0</v>
      </c>
      <c r="AC74" s="155">
        <f t="shared" si="1"/>
        <v>0</v>
      </c>
      <c r="AD74" s="155">
        <f t="shared" si="1"/>
        <v>0</v>
      </c>
      <c r="AE74" s="155">
        <f t="shared" si="1"/>
        <v>0</v>
      </c>
      <c r="AF74" s="155">
        <f t="shared" si="1"/>
        <v>0</v>
      </c>
      <c r="AG74" s="155">
        <f t="shared" si="1"/>
        <v>0</v>
      </c>
      <c r="AH74" s="155">
        <f t="shared" si="1"/>
        <v>0</v>
      </c>
      <c r="AI74" s="155">
        <f t="shared" si="1"/>
        <v>0</v>
      </c>
      <c r="AJ74" s="155">
        <f t="shared" si="1"/>
        <v>0</v>
      </c>
    </row>
    <row r="75" spans="1:36" s="88" customFormat="1">
      <c r="C75" s="88" t="s">
        <v>35</v>
      </c>
      <c r="D75" s="155">
        <f t="shared" si="2"/>
        <v>-218.46057332546746</v>
      </c>
      <c r="E75" s="155">
        <f t="shared" si="1"/>
        <v>0</v>
      </c>
      <c r="F75" s="155">
        <f t="shared" si="1"/>
        <v>0</v>
      </c>
      <c r="G75" s="155">
        <f t="shared" si="1"/>
        <v>-159.77364750677438</v>
      </c>
      <c r="H75" s="155">
        <f t="shared" si="1"/>
        <v>0</v>
      </c>
      <c r="I75" s="155">
        <f t="shared" si="1"/>
        <v>0</v>
      </c>
      <c r="J75" s="155">
        <f t="shared" si="1"/>
        <v>-34.827499461236222</v>
      </c>
      <c r="K75" s="155">
        <f t="shared" si="1"/>
        <v>0</v>
      </c>
      <c r="L75" s="155">
        <f t="shared" si="1"/>
        <v>0</v>
      </c>
      <c r="M75" s="155">
        <f t="shared" si="1"/>
        <v>-88.094974093982827</v>
      </c>
      <c r="N75" s="155">
        <f t="shared" si="1"/>
        <v>0</v>
      </c>
      <c r="O75" s="155">
        <f t="shared" si="1"/>
        <v>0</v>
      </c>
      <c r="P75" s="155">
        <f t="shared" si="1"/>
        <v>80.991763918242739</v>
      </c>
      <c r="Q75" s="155">
        <f t="shared" si="1"/>
        <v>0</v>
      </c>
      <c r="R75" s="155">
        <f t="shared" si="1"/>
        <v>0</v>
      </c>
      <c r="S75" s="155">
        <f t="shared" si="1"/>
        <v>0</v>
      </c>
      <c r="T75" s="155">
        <f t="shared" si="1"/>
        <v>0</v>
      </c>
      <c r="U75" s="155">
        <f t="shared" si="1"/>
        <v>0</v>
      </c>
      <c r="V75" s="155">
        <f t="shared" si="1"/>
        <v>0</v>
      </c>
      <c r="W75" s="155">
        <f t="shared" si="1"/>
        <v>0</v>
      </c>
      <c r="X75" s="155">
        <f t="shared" si="1"/>
        <v>0</v>
      </c>
      <c r="Y75" s="155">
        <f t="shared" si="1"/>
        <v>0</v>
      </c>
      <c r="Z75" s="155">
        <f t="shared" si="1"/>
        <v>0</v>
      </c>
      <c r="AA75" s="155">
        <f t="shared" si="1"/>
        <v>0</v>
      </c>
      <c r="AB75" s="155">
        <f t="shared" si="1"/>
        <v>0</v>
      </c>
      <c r="AC75" s="155">
        <f t="shared" si="1"/>
        <v>0</v>
      </c>
      <c r="AD75" s="155">
        <f t="shared" si="1"/>
        <v>0</v>
      </c>
      <c r="AE75" s="155">
        <f t="shared" si="1"/>
        <v>0</v>
      </c>
      <c r="AF75" s="155">
        <f t="shared" si="1"/>
        <v>0</v>
      </c>
      <c r="AG75" s="155">
        <f t="shared" si="1"/>
        <v>0</v>
      </c>
      <c r="AH75" s="155">
        <f t="shared" si="1"/>
        <v>0</v>
      </c>
      <c r="AI75" s="155">
        <f t="shared" si="1"/>
        <v>0</v>
      </c>
      <c r="AJ75" s="155">
        <f t="shared" si="1"/>
        <v>0</v>
      </c>
    </row>
    <row r="76" spans="1:36" s="108" customFormat="1">
      <c r="C76" s="146" t="s">
        <v>118</v>
      </c>
      <c r="D76" s="196">
        <f>SUM(D68:D75)</f>
        <v>-3502.1363882813312</v>
      </c>
      <c r="E76" s="196">
        <f t="shared" ref="E76:AJ76" si="6">SUM(E68:E75)</f>
        <v>0</v>
      </c>
      <c r="F76" s="196">
        <f t="shared" si="6"/>
        <v>0</v>
      </c>
      <c r="G76" s="196">
        <f t="shared" si="6"/>
        <v>-2676.2474506906142</v>
      </c>
      <c r="H76" s="196">
        <f t="shared" si="6"/>
        <v>0</v>
      </c>
      <c r="I76" s="196">
        <f t="shared" si="6"/>
        <v>0</v>
      </c>
      <c r="J76" s="196">
        <f t="shared" si="6"/>
        <v>-1088.6113870272613</v>
      </c>
      <c r="K76" s="196">
        <f t="shared" si="6"/>
        <v>0</v>
      </c>
      <c r="L76" s="196">
        <f t="shared" si="6"/>
        <v>0</v>
      </c>
      <c r="M76" s="196">
        <f t="shared" si="6"/>
        <v>-2458.3370999690082</v>
      </c>
      <c r="N76" s="196">
        <f t="shared" si="6"/>
        <v>0</v>
      </c>
      <c r="O76" s="196">
        <f t="shared" si="6"/>
        <v>0</v>
      </c>
      <c r="P76" s="196">
        <f t="shared" si="6"/>
        <v>2260.1182426109253</v>
      </c>
      <c r="Q76" s="196">
        <f t="shared" si="6"/>
        <v>0</v>
      </c>
      <c r="R76" s="196">
        <f t="shared" si="6"/>
        <v>0</v>
      </c>
      <c r="S76" s="196">
        <f t="shared" si="6"/>
        <v>0</v>
      </c>
      <c r="T76" s="196">
        <f t="shared" si="6"/>
        <v>0</v>
      </c>
      <c r="U76" s="196">
        <f t="shared" si="6"/>
        <v>0</v>
      </c>
      <c r="V76" s="196">
        <f t="shared" si="6"/>
        <v>0</v>
      </c>
      <c r="W76" s="196">
        <f t="shared" si="6"/>
        <v>0</v>
      </c>
      <c r="X76" s="196">
        <f t="shared" si="6"/>
        <v>0</v>
      </c>
      <c r="Y76" s="196">
        <f t="shared" si="6"/>
        <v>0</v>
      </c>
      <c r="Z76" s="196">
        <f t="shared" si="6"/>
        <v>0</v>
      </c>
      <c r="AA76" s="196">
        <f t="shared" si="6"/>
        <v>0</v>
      </c>
      <c r="AB76" s="196">
        <f t="shared" si="6"/>
        <v>0</v>
      </c>
      <c r="AC76" s="196">
        <f t="shared" si="6"/>
        <v>0</v>
      </c>
      <c r="AD76" s="196">
        <f t="shared" si="6"/>
        <v>0</v>
      </c>
      <c r="AE76" s="196">
        <f t="shared" si="6"/>
        <v>0</v>
      </c>
      <c r="AF76" s="196">
        <f t="shared" si="6"/>
        <v>0</v>
      </c>
      <c r="AG76" s="196">
        <f t="shared" si="6"/>
        <v>0</v>
      </c>
      <c r="AH76" s="196">
        <f t="shared" si="6"/>
        <v>0</v>
      </c>
      <c r="AI76" s="196">
        <f t="shared" si="6"/>
        <v>0</v>
      </c>
      <c r="AJ76" s="196">
        <f t="shared" si="6"/>
        <v>0</v>
      </c>
    </row>
    <row r="77" spans="1:36" s="88" customFormat="1">
      <c r="C77" s="191"/>
      <c r="D77" s="170">
        <f>D65-D76</f>
        <v>0</v>
      </c>
      <c r="E77" s="170">
        <f t="shared" ref="E77:AJ77" si="7">E65-E76</f>
        <v>0</v>
      </c>
      <c r="F77" s="170">
        <f t="shared" si="7"/>
        <v>0</v>
      </c>
      <c r="G77" s="170">
        <f t="shared" si="7"/>
        <v>0</v>
      </c>
      <c r="H77" s="170">
        <f t="shared" si="7"/>
        <v>0</v>
      </c>
      <c r="I77" s="170">
        <f t="shared" si="7"/>
        <v>0</v>
      </c>
      <c r="J77" s="170">
        <f t="shared" si="7"/>
        <v>0</v>
      </c>
      <c r="K77" s="170">
        <f t="shared" si="7"/>
        <v>0</v>
      </c>
      <c r="L77" s="170">
        <f t="shared" si="7"/>
        <v>0</v>
      </c>
      <c r="M77" s="170">
        <f t="shared" si="7"/>
        <v>0</v>
      </c>
      <c r="N77" s="170">
        <f t="shared" si="7"/>
        <v>0</v>
      </c>
      <c r="O77" s="170">
        <f t="shared" si="7"/>
        <v>0</v>
      </c>
      <c r="P77" s="170">
        <f t="shared" si="7"/>
        <v>0</v>
      </c>
      <c r="Q77" s="170">
        <f t="shared" si="7"/>
        <v>0</v>
      </c>
      <c r="R77" s="170">
        <f t="shared" si="7"/>
        <v>0</v>
      </c>
      <c r="S77" s="170">
        <f t="shared" si="7"/>
        <v>0</v>
      </c>
      <c r="T77" s="170">
        <f t="shared" si="7"/>
        <v>0</v>
      </c>
      <c r="U77" s="170">
        <f t="shared" si="7"/>
        <v>0</v>
      </c>
      <c r="V77" s="170">
        <f t="shared" si="7"/>
        <v>0</v>
      </c>
      <c r="W77" s="170">
        <f t="shared" si="7"/>
        <v>0</v>
      </c>
      <c r="X77" s="170">
        <f t="shared" si="7"/>
        <v>0</v>
      </c>
      <c r="Y77" s="170">
        <f t="shared" si="7"/>
        <v>0</v>
      </c>
      <c r="Z77" s="170">
        <f t="shared" si="7"/>
        <v>0</v>
      </c>
      <c r="AA77" s="170">
        <f t="shared" si="7"/>
        <v>0</v>
      </c>
      <c r="AB77" s="170">
        <f t="shared" si="7"/>
        <v>0</v>
      </c>
      <c r="AC77" s="170">
        <f t="shared" si="7"/>
        <v>0</v>
      </c>
      <c r="AD77" s="170">
        <f t="shared" si="7"/>
        <v>0</v>
      </c>
      <c r="AE77" s="170">
        <f t="shared" si="7"/>
        <v>0</v>
      </c>
      <c r="AF77" s="170">
        <f t="shared" si="7"/>
        <v>0</v>
      </c>
      <c r="AG77" s="170">
        <f t="shared" si="7"/>
        <v>0</v>
      </c>
      <c r="AH77" s="170">
        <f t="shared" si="7"/>
        <v>0</v>
      </c>
      <c r="AI77" s="170">
        <f t="shared" si="7"/>
        <v>0</v>
      </c>
      <c r="AJ77" s="170">
        <f t="shared" si="7"/>
        <v>0</v>
      </c>
    </row>
    <row r="78" spans="1:36" s="88" customFormat="1"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77"/>
  <sheetViews>
    <sheetView zoomScale="85" zoomScaleNormal="85" workbookViewId="0">
      <pane xSplit="3" ySplit="6" topLeftCell="D7" activePane="bottomRight" state="frozen"/>
      <selection activeCell="P16" sqref="P16"/>
      <selection pane="topRight" activeCell="P16" sqref="P16"/>
      <selection pane="bottomLeft" activeCell="P16" sqref="P16"/>
      <selection pane="bottomRight" activeCell="AH36" sqref="AH36"/>
    </sheetView>
  </sheetViews>
  <sheetFormatPr defaultRowHeight="12.75"/>
  <cols>
    <col min="2" max="2" width="35.25" customWidth="1"/>
    <col min="3" max="3" width="33.25" customWidth="1"/>
    <col min="4" max="36" width="7.75" style="150" customWidth="1"/>
  </cols>
  <sheetData>
    <row r="1" spans="1:36" ht="18">
      <c r="A1" s="1" t="s">
        <v>14</v>
      </c>
      <c r="B1" s="110"/>
      <c r="C1" s="110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ht="15.75">
      <c r="A2" s="112" t="s">
        <v>135</v>
      </c>
      <c r="B2" s="113"/>
      <c r="C2" s="113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>
      <c r="A3" s="115" t="s">
        <v>46</v>
      </c>
      <c r="V3" s="154"/>
      <c r="W3" s="155"/>
      <c r="X3" s="155"/>
      <c r="Y3" s="197"/>
    </row>
    <row r="5" spans="1:36">
      <c r="A5" s="117" t="s">
        <v>47</v>
      </c>
      <c r="B5" s="118" t="s">
        <v>48</v>
      </c>
      <c r="C5" s="119" t="s">
        <v>112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  <c r="S5" s="151"/>
      <c r="T5" s="151">
        <v>2015</v>
      </c>
      <c r="U5" s="152"/>
      <c r="V5" s="151"/>
      <c r="W5" s="151">
        <v>2016</v>
      </c>
      <c r="X5" s="152"/>
      <c r="Y5" s="151"/>
      <c r="Z5" s="151">
        <v>2017</v>
      </c>
      <c r="AA5" s="152"/>
      <c r="AB5" s="151"/>
      <c r="AC5" s="151">
        <v>2018</v>
      </c>
      <c r="AD5" s="152"/>
      <c r="AE5" s="151"/>
      <c r="AF5" s="151">
        <v>2019</v>
      </c>
      <c r="AG5" s="152"/>
      <c r="AH5" s="151"/>
      <c r="AI5" s="151">
        <v>2020</v>
      </c>
      <c r="AJ5" s="152"/>
    </row>
    <row r="6" spans="1:36">
      <c r="A6" s="123"/>
      <c r="B6" s="124"/>
      <c r="C6" s="125"/>
      <c r="D6" s="124" t="s">
        <v>49</v>
      </c>
      <c r="E6" s="124" t="s">
        <v>50</v>
      </c>
      <c r="F6" s="153" t="s">
        <v>51</v>
      </c>
      <c r="G6" s="124" t="s">
        <v>49</v>
      </c>
      <c r="H6" s="124" t="s">
        <v>50</v>
      </c>
      <c r="I6" s="153" t="s">
        <v>51</v>
      </c>
      <c r="J6" s="124" t="s">
        <v>49</v>
      </c>
      <c r="K6" s="124" t="s">
        <v>50</v>
      </c>
      <c r="L6" s="153" t="s">
        <v>51</v>
      </c>
      <c r="M6" s="124" t="s">
        <v>49</v>
      </c>
      <c r="N6" s="124" t="s">
        <v>50</v>
      </c>
      <c r="O6" s="153" t="s">
        <v>51</v>
      </c>
      <c r="P6" s="124" t="s">
        <v>49</v>
      </c>
      <c r="Q6" s="124" t="s">
        <v>50</v>
      </c>
      <c r="R6" s="153" t="s">
        <v>51</v>
      </c>
      <c r="S6" s="124" t="s">
        <v>49</v>
      </c>
      <c r="T6" s="124" t="s">
        <v>50</v>
      </c>
      <c r="U6" s="153" t="s">
        <v>51</v>
      </c>
      <c r="V6" s="124" t="s">
        <v>49</v>
      </c>
      <c r="W6" s="124" t="s">
        <v>50</v>
      </c>
      <c r="X6" s="153" t="s">
        <v>51</v>
      </c>
      <c r="Y6" s="124" t="s">
        <v>49</v>
      </c>
      <c r="Z6" s="124" t="s">
        <v>50</v>
      </c>
      <c r="AA6" s="153" t="s">
        <v>51</v>
      </c>
      <c r="AB6" s="124" t="s">
        <v>49</v>
      </c>
      <c r="AC6" s="124" t="s">
        <v>50</v>
      </c>
      <c r="AD6" s="153" t="s">
        <v>51</v>
      </c>
      <c r="AE6" s="124" t="s">
        <v>49</v>
      </c>
      <c r="AF6" s="124" t="s">
        <v>50</v>
      </c>
      <c r="AG6" s="153" t="s">
        <v>51</v>
      </c>
      <c r="AH6" s="124" t="s">
        <v>49</v>
      </c>
      <c r="AI6" s="124" t="s">
        <v>50</v>
      </c>
      <c r="AJ6" s="153" t="s">
        <v>51</v>
      </c>
    </row>
    <row r="7" spans="1:36">
      <c r="A7" s="182">
        <f>'Base Capex Actual'!A7</f>
        <v>102</v>
      </c>
      <c r="B7" s="183" t="str">
        <f>'Base Capex Actual'!B7</f>
        <v>Rural Projects &lt; 50KVA</v>
      </c>
      <c r="C7" s="183" t="str">
        <f>'Base Capex Actual'!C7</f>
        <v>New Customer Connections</v>
      </c>
      <c r="D7" s="157"/>
      <c r="E7" s="157"/>
      <c r="F7" s="158"/>
      <c r="G7" s="157"/>
      <c r="H7" s="157"/>
      <c r="I7" s="158"/>
      <c r="J7" s="157"/>
      <c r="K7" s="157"/>
      <c r="L7" s="158"/>
      <c r="M7" s="157"/>
      <c r="N7" s="157"/>
      <c r="O7" s="158"/>
      <c r="P7" s="157"/>
      <c r="Q7" s="157"/>
      <c r="R7" s="158"/>
      <c r="S7" s="157"/>
      <c r="T7" s="157"/>
      <c r="U7" s="158"/>
      <c r="V7" s="154">
        <f>'Base Capex'!V7*'General Inputs'!L$22</f>
        <v>167.13516311209762</v>
      </c>
      <c r="W7" s="155">
        <f>'Base Capex'!W7*'General Inputs'!L$23</f>
        <v>0</v>
      </c>
      <c r="X7" s="156">
        <f>'Base Capex'!X7*'General Inputs'!L$24</f>
        <v>28.788305580986844</v>
      </c>
      <c r="Y7" s="154">
        <f>'Base Capex'!Y7*'General Inputs'!M$22</f>
        <v>324.69682855515697</v>
      </c>
      <c r="Z7" s="155">
        <f>'Base Capex'!Z7*'General Inputs'!M$23</f>
        <v>0</v>
      </c>
      <c r="AA7" s="156">
        <f>'Base Capex'!AA7*'General Inputs'!M$24</f>
        <v>94.981504257833109</v>
      </c>
      <c r="AB7" s="154">
        <f>'Base Capex'!AB7*'General Inputs'!N$22</f>
        <v>472.1749976280434</v>
      </c>
      <c r="AC7" s="155">
        <f>'Base Capex'!AC7*'General Inputs'!N$23</f>
        <v>0</v>
      </c>
      <c r="AD7" s="156">
        <f>'Base Capex'!AD7*'General Inputs'!N$24</f>
        <v>145.91044938146769</v>
      </c>
      <c r="AE7" s="154">
        <f>'Base Capex'!AE7*'General Inputs'!O$22</f>
        <v>614.58866133722961</v>
      </c>
      <c r="AF7" s="155">
        <f>'Base Capex'!AF7*'General Inputs'!O$23</f>
        <v>0</v>
      </c>
      <c r="AG7" s="156">
        <f>'Base Capex'!AG7*'General Inputs'!O$24</f>
        <v>194.55837875773793</v>
      </c>
      <c r="AH7" s="154">
        <f>'Base Capex'!AH7*'General Inputs'!P$22</f>
        <v>751.14206349503922</v>
      </c>
      <c r="AI7" s="155">
        <f>'Base Capex'!AI7*'General Inputs'!P$23</f>
        <v>0</v>
      </c>
      <c r="AJ7" s="156">
        <f>'Base Capex'!AJ7*'General Inputs'!P$24</f>
        <v>242.13288568725466</v>
      </c>
    </row>
    <row r="8" spans="1:36">
      <c r="A8" s="182">
        <f>'Base Capex Actual'!A8</f>
        <v>103</v>
      </c>
      <c r="B8" s="183" t="str">
        <f>'Base Capex Actual'!B8</f>
        <v>Urban Projects &lt; 50KVA</v>
      </c>
      <c r="C8" s="183" t="str">
        <f>'Base Capex Actual'!C8</f>
        <v>New Customer Connections</v>
      </c>
      <c r="D8" s="157"/>
      <c r="E8" s="157"/>
      <c r="F8" s="158"/>
      <c r="G8" s="157"/>
      <c r="H8" s="157"/>
      <c r="I8" s="158"/>
      <c r="J8" s="157"/>
      <c r="K8" s="157"/>
      <c r="L8" s="158"/>
      <c r="M8" s="157"/>
      <c r="N8" s="157"/>
      <c r="O8" s="158"/>
      <c r="P8" s="157"/>
      <c r="Q8" s="157"/>
      <c r="R8" s="158"/>
      <c r="S8" s="157"/>
      <c r="T8" s="157"/>
      <c r="U8" s="158"/>
      <c r="V8" s="154">
        <f>'Base Capex'!V8*'General Inputs'!L$22</f>
        <v>0</v>
      </c>
      <c r="W8" s="155">
        <f>'Base Capex'!W8*'General Inputs'!L$23</f>
        <v>0</v>
      </c>
      <c r="X8" s="156">
        <f>'Base Capex'!X8*'General Inputs'!L$24</f>
        <v>0</v>
      </c>
      <c r="Y8" s="154">
        <f>'Base Capex'!Y8*'General Inputs'!M$22</f>
        <v>0</v>
      </c>
      <c r="Z8" s="155">
        <f>'Base Capex'!Z8*'General Inputs'!M$23</f>
        <v>0</v>
      </c>
      <c r="AA8" s="156">
        <f>'Base Capex'!AA8*'General Inputs'!M$24</f>
        <v>0</v>
      </c>
      <c r="AB8" s="154">
        <f>'Base Capex'!AB8*'General Inputs'!N$22</f>
        <v>0</v>
      </c>
      <c r="AC8" s="155">
        <f>'Base Capex'!AC8*'General Inputs'!N$23</f>
        <v>0</v>
      </c>
      <c r="AD8" s="156">
        <f>'Base Capex'!AD8*'General Inputs'!N$24</f>
        <v>0</v>
      </c>
      <c r="AE8" s="154">
        <f>'Base Capex'!AE8*'General Inputs'!O$22</f>
        <v>0</v>
      </c>
      <c r="AF8" s="155">
        <f>'Base Capex'!AF8*'General Inputs'!O$23</f>
        <v>0</v>
      </c>
      <c r="AG8" s="156">
        <f>'Base Capex'!AG8*'General Inputs'!O$24</f>
        <v>0</v>
      </c>
      <c r="AH8" s="154">
        <f>'Base Capex'!AH8*'General Inputs'!P$22</f>
        <v>0</v>
      </c>
      <c r="AI8" s="155">
        <f>'Base Capex'!AI8*'General Inputs'!P$23</f>
        <v>0</v>
      </c>
      <c r="AJ8" s="156">
        <f>'Base Capex'!AJ8*'General Inputs'!P$24</f>
        <v>0</v>
      </c>
    </row>
    <row r="9" spans="1:36">
      <c r="A9" s="182">
        <f>'Base Capex Actual'!A9</f>
        <v>104</v>
      </c>
      <c r="B9" s="183" t="str">
        <f>'Base Capex Actual'!B9</f>
        <v>Medium Density SubDivision</v>
      </c>
      <c r="C9" s="183" t="str">
        <f>'Base Capex Actual'!C9</f>
        <v>New Customer Connections</v>
      </c>
      <c r="D9" s="157"/>
      <c r="E9" s="157"/>
      <c r="F9" s="158"/>
      <c r="G9" s="157"/>
      <c r="H9" s="157"/>
      <c r="I9" s="158"/>
      <c r="J9" s="157"/>
      <c r="K9" s="157"/>
      <c r="L9" s="158"/>
      <c r="M9" s="157"/>
      <c r="N9" s="157"/>
      <c r="O9" s="158"/>
      <c r="P9" s="157"/>
      <c r="Q9" s="157"/>
      <c r="R9" s="158"/>
      <c r="S9" s="157"/>
      <c r="T9" s="157"/>
      <c r="U9" s="158"/>
      <c r="V9" s="154">
        <f>'Base Capex'!V9*'General Inputs'!L$22</f>
        <v>308.58333995996992</v>
      </c>
      <c r="W9" s="155">
        <f>'Base Capex'!W9*'General Inputs'!L$23</f>
        <v>0</v>
      </c>
      <c r="X9" s="156">
        <f>'Base Capex'!X9*'General Inputs'!L$24</f>
        <v>40.543939922978069</v>
      </c>
      <c r="Y9" s="154">
        <f>'Base Capex'!Y9*'General Inputs'!M$22</f>
        <v>598.41288841458049</v>
      </c>
      <c r="Z9" s="155">
        <f>'Base Capex'!Z9*'General Inputs'!M$23</f>
        <v>0</v>
      </c>
      <c r="AA9" s="156">
        <f>'Base Capex'!AA9*'General Inputs'!M$24</f>
        <v>133.526398483203</v>
      </c>
      <c r="AB9" s="154">
        <f>'Base Capex'!AB9*'General Inputs'!N$22</f>
        <v>893.39770318346791</v>
      </c>
      <c r="AC9" s="155">
        <f>'Base Capex'!AC9*'General Inputs'!N$23</f>
        <v>0</v>
      </c>
      <c r="AD9" s="156">
        <f>'Base Capex'!AD9*'General Inputs'!N$24</f>
        <v>210.58791258616967</v>
      </c>
      <c r="AE9" s="154">
        <f>'Base Capex'!AE9*'General Inputs'!O$22</f>
        <v>1196.1104266245864</v>
      </c>
      <c r="AF9" s="155">
        <f>'Base Capex'!AF9*'General Inputs'!O$23</f>
        <v>0</v>
      </c>
      <c r="AG9" s="156">
        <f>'Base Capex'!AG9*'General Inputs'!O$24</f>
        <v>288.82971462987382</v>
      </c>
      <c r="AH9" s="154">
        <f>'Base Capex'!AH9*'General Inputs'!P$22</f>
        <v>1506.7899262962833</v>
      </c>
      <c r="AI9" s="155">
        <f>'Base Capex'!AI9*'General Inputs'!P$23</f>
        <v>0</v>
      </c>
      <c r="AJ9" s="156">
        <f>'Base Capex'!AJ9*'General Inputs'!P$24</f>
        <v>370.50118637689377</v>
      </c>
    </row>
    <row r="10" spans="1:36">
      <c r="A10" s="182">
        <f>'Base Capex Actual'!A10</f>
        <v>105</v>
      </c>
      <c r="B10" s="183" t="str">
        <f>'Base Capex Actual'!B10</f>
        <v>Business Supply &gt; 50KVA &lt; 200KVA</v>
      </c>
      <c r="C10" s="183" t="str">
        <f>'Base Capex Actual'!C10</f>
        <v>New Customer Connections</v>
      </c>
      <c r="D10" s="157"/>
      <c r="E10" s="157"/>
      <c r="F10" s="158"/>
      <c r="G10" s="157"/>
      <c r="H10" s="157"/>
      <c r="I10" s="158"/>
      <c r="J10" s="157"/>
      <c r="K10" s="157"/>
      <c r="L10" s="158"/>
      <c r="M10" s="157"/>
      <c r="N10" s="157"/>
      <c r="O10" s="158"/>
      <c r="P10" s="157"/>
      <c r="Q10" s="157"/>
      <c r="R10" s="158"/>
      <c r="S10" s="157"/>
      <c r="T10" s="157"/>
      <c r="U10" s="158"/>
      <c r="V10" s="154">
        <f>'Base Capex'!V10*'General Inputs'!L$22</f>
        <v>74.186015829313192</v>
      </c>
      <c r="W10" s="155">
        <f>'Base Capex'!W10*'General Inputs'!L$23</f>
        <v>0</v>
      </c>
      <c r="X10" s="156">
        <f>'Base Capex'!X10*'General Inputs'!L$24</f>
        <v>16.524366926823557</v>
      </c>
      <c r="Y10" s="154">
        <f>'Base Capex'!Y10*'General Inputs'!M$22</f>
        <v>132.28578171594793</v>
      </c>
      <c r="Z10" s="155">
        <f>'Base Capex'!Z10*'General Inputs'!M$23</f>
        <v>0</v>
      </c>
      <c r="AA10" s="156">
        <f>'Base Capex'!AA10*'General Inputs'!M$24</f>
        <v>50.041310245672413</v>
      </c>
      <c r="AB10" s="154">
        <f>'Base Capex'!AB10*'General Inputs'!N$22</f>
        <v>177.60451995185099</v>
      </c>
      <c r="AC10" s="155">
        <f>'Base Capex'!AC10*'General Inputs'!N$23</f>
        <v>0</v>
      </c>
      <c r="AD10" s="156">
        <f>'Base Capex'!AD10*'General Inputs'!N$24</f>
        <v>70.972798506841599</v>
      </c>
      <c r="AE10" s="154">
        <f>'Base Capex'!AE10*'General Inputs'!O$22</f>
        <v>230.66171308709954</v>
      </c>
      <c r="AF10" s="155">
        <f>'Base Capex'!AF10*'General Inputs'!O$23</f>
        <v>0</v>
      </c>
      <c r="AG10" s="156">
        <f>'Base Capex'!AG10*'General Inputs'!O$24</f>
        <v>94.426831229696447</v>
      </c>
      <c r="AH10" s="154">
        <f>'Base Capex'!AH10*'General Inputs'!P$22</f>
        <v>295.38459733741581</v>
      </c>
      <c r="AI10" s="155">
        <f>'Base Capex'!AI10*'General Inputs'!P$23</f>
        <v>0</v>
      </c>
      <c r="AJ10" s="156">
        <f>'Base Capex'!AJ10*'General Inputs'!P$24</f>
        <v>123.13288305622815</v>
      </c>
    </row>
    <row r="11" spans="1:36">
      <c r="A11" s="182">
        <f>'Base Capex Actual'!A11</f>
        <v>106</v>
      </c>
      <c r="B11" s="183" t="str">
        <f>'Base Capex Actual'!B11</f>
        <v>Business Supply &gt; 200KVA</v>
      </c>
      <c r="C11" s="183" t="str">
        <f>'Base Capex Actual'!C11</f>
        <v>New Customer Connections</v>
      </c>
      <c r="D11" s="157"/>
      <c r="E11" s="157"/>
      <c r="F11" s="158"/>
      <c r="G11" s="157"/>
      <c r="H11" s="157"/>
      <c r="I11" s="158"/>
      <c r="J11" s="157"/>
      <c r="K11" s="157"/>
      <c r="L11" s="158"/>
      <c r="M11" s="157"/>
      <c r="N11" s="157"/>
      <c r="O11" s="158"/>
      <c r="P11" s="157"/>
      <c r="Q11" s="157"/>
      <c r="R11" s="158"/>
      <c r="S11" s="157"/>
      <c r="T11" s="157"/>
      <c r="U11" s="158"/>
      <c r="V11" s="154">
        <f>'Base Capex'!V11*'General Inputs'!L$22</f>
        <v>55.865978147362895</v>
      </c>
      <c r="W11" s="155">
        <f>'Base Capex'!W11*'General Inputs'!L$23</f>
        <v>0</v>
      </c>
      <c r="X11" s="156">
        <f>'Base Capex'!X11*'General Inputs'!L$24</f>
        <v>17.163247080258394</v>
      </c>
      <c r="Y11" s="154">
        <f>'Base Capex'!Y11*'General Inputs'!M$22</f>
        <v>98.245238749950502</v>
      </c>
      <c r="Z11" s="155">
        <f>'Base Capex'!Z11*'General Inputs'!M$23</f>
        <v>0</v>
      </c>
      <c r="AA11" s="156">
        <f>'Base Capex'!AA11*'General Inputs'!M$24</f>
        <v>51.259726194286252</v>
      </c>
      <c r="AB11" s="154">
        <f>'Base Capex'!AB11*'General Inputs'!N$22</f>
        <v>130.22986458162265</v>
      </c>
      <c r="AC11" s="155">
        <f>'Base Capex'!AC11*'General Inputs'!N$23</f>
        <v>0</v>
      </c>
      <c r="AD11" s="156">
        <f>'Base Capex'!AD11*'General Inputs'!N$24</f>
        <v>71.779060586484007</v>
      </c>
      <c r="AE11" s="154">
        <f>'Base Capex'!AE11*'General Inputs'!O$22</f>
        <v>169.1740875761522</v>
      </c>
      <c r="AF11" s="155">
        <f>'Base Capex'!AF11*'General Inputs'!O$23</f>
        <v>0</v>
      </c>
      <c r="AG11" s="156">
        <f>'Base Capex'!AG11*'General Inputs'!O$24</f>
        <v>95.521912885159011</v>
      </c>
      <c r="AH11" s="154">
        <f>'Base Capex'!AH11*'General Inputs'!P$22</f>
        <v>218.50374999180931</v>
      </c>
      <c r="AI11" s="155">
        <f>'Base Capex'!AI11*'General Inputs'!P$23</f>
        <v>0</v>
      </c>
      <c r="AJ11" s="156">
        <f>'Base Capex'!AJ11*'General Inputs'!P$24</f>
        <v>125.6302901487028</v>
      </c>
    </row>
    <row r="12" spans="1:36">
      <c r="A12" s="182">
        <f>'Base Capex Actual'!A12</f>
        <v>107</v>
      </c>
      <c r="B12" s="183" t="str">
        <f>'Base Capex Actual'!B12</f>
        <v>HV Connections</v>
      </c>
      <c r="C12" s="183" t="str">
        <f>'Base Capex Actual'!C12</f>
        <v>New Customer Connections</v>
      </c>
      <c r="D12" s="157"/>
      <c r="E12" s="157"/>
      <c r="F12" s="158"/>
      <c r="G12" s="157"/>
      <c r="H12" s="157"/>
      <c r="I12" s="158"/>
      <c r="J12" s="157"/>
      <c r="K12" s="157"/>
      <c r="L12" s="158"/>
      <c r="M12" s="157"/>
      <c r="N12" s="157"/>
      <c r="O12" s="158"/>
      <c r="P12" s="157"/>
      <c r="Q12" s="157"/>
      <c r="R12" s="158"/>
      <c r="S12" s="157"/>
      <c r="T12" s="157"/>
      <c r="U12" s="158"/>
      <c r="V12" s="154">
        <f>'Base Capex'!V12*'General Inputs'!L$22</f>
        <v>124.94097239975299</v>
      </c>
      <c r="W12" s="155">
        <f>'Base Capex'!W12*'General Inputs'!L$23</f>
        <v>0</v>
      </c>
      <c r="X12" s="156">
        <f>'Base Capex'!X12*'General Inputs'!L$24</f>
        <v>38.406283879601233</v>
      </c>
      <c r="Y12" s="154">
        <f>'Base Capex'!Y12*'General Inputs'!M$22</f>
        <v>54.722017251930481</v>
      </c>
      <c r="Z12" s="155">
        <f>'Base Capex'!Z12*'General Inputs'!M$23</f>
        <v>0</v>
      </c>
      <c r="AA12" s="156">
        <f>'Base Capex'!AA12*'General Inputs'!M$24</f>
        <v>28.567499398242319</v>
      </c>
      <c r="AB12" s="154">
        <f>'Base Capex'!AB12*'General Inputs'!N$22</f>
        <v>81.323541795743921</v>
      </c>
      <c r="AC12" s="155">
        <f>'Base Capex'!AC12*'General Inputs'!N$23</f>
        <v>0</v>
      </c>
      <c r="AD12" s="156">
        <f>'Base Capex'!AD12*'General Inputs'!N$24</f>
        <v>44.84859317481407</v>
      </c>
      <c r="AE12" s="154">
        <f>'Base Capex'!AE12*'General Inputs'!O$22</f>
        <v>108.37313534446834</v>
      </c>
      <c r="AF12" s="155">
        <f>'Base Capex'!AF12*'General Inputs'!O$23</f>
        <v>0</v>
      </c>
      <c r="AG12" s="156">
        <f>'Base Capex'!AG12*'General Inputs'!O$24</f>
        <v>61.22603913261613</v>
      </c>
      <c r="AH12" s="154">
        <f>'Base Capex'!AH12*'General Inputs'!P$22</f>
        <v>135.87834505326106</v>
      </c>
      <c r="AI12" s="155">
        <f>'Base Capex'!AI12*'General Inputs'!P$23</f>
        <v>0</v>
      </c>
      <c r="AJ12" s="156">
        <f>'Base Capex'!AJ12*'General Inputs'!P$24</f>
        <v>78.168373472061205</v>
      </c>
    </row>
    <row r="13" spans="1:36">
      <c r="A13" s="182">
        <f>'Base Capex Actual'!A13</f>
        <v>108</v>
      </c>
      <c r="B13" s="183" t="str">
        <f>'Base Capex Actual'!B13</f>
        <v>Business SubDivisions</v>
      </c>
      <c r="C13" s="183" t="str">
        <f>'Base Capex Actual'!C13</f>
        <v>New Customer Connections</v>
      </c>
      <c r="D13" s="157"/>
      <c r="E13" s="157"/>
      <c r="F13" s="158"/>
      <c r="G13" s="157"/>
      <c r="H13" s="157"/>
      <c r="I13" s="158"/>
      <c r="J13" s="157"/>
      <c r="K13" s="157"/>
      <c r="L13" s="158"/>
      <c r="M13" s="157"/>
      <c r="N13" s="157"/>
      <c r="O13" s="158"/>
      <c r="P13" s="157"/>
      <c r="Q13" s="157"/>
      <c r="R13" s="158"/>
      <c r="S13" s="157"/>
      <c r="T13" s="157"/>
      <c r="U13" s="158"/>
      <c r="V13" s="154">
        <f>'Base Capex'!V13*'General Inputs'!L$22</f>
        <v>91.71681223852076</v>
      </c>
      <c r="W13" s="155">
        <f>'Base Capex'!W13*'General Inputs'!L$23</f>
        <v>0</v>
      </c>
      <c r="X13" s="156">
        <f>'Base Capex'!X13*'General Inputs'!L$24</f>
        <v>19.241538854529768</v>
      </c>
      <c r="Y13" s="154">
        <f>'Base Capex'!Y13*'General Inputs'!M$22</f>
        <v>163.1255564263156</v>
      </c>
      <c r="Z13" s="155">
        <f>'Base Capex'!Z13*'General Inputs'!M$23</f>
        <v>0</v>
      </c>
      <c r="AA13" s="156">
        <f>'Base Capex'!AA13*'General Inputs'!M$24</f>
        <v>58.11999639007653</v>
      </c>
      <c r="AB13" s="154">
        <f>'Base Capex'!AB13*'General Inputs'!N$22</f>
        <v>219.81660902008784</v>
      </c>
      <c r="AC13" s="155">
        <f>'Base Capex'!AC13*'General Inputs'!N$23</f>
        <v>0</v>
      </c>
      <c r="AD13" s="156">
        <f>'Base Capex'!AD13*'General Inputs'!N$24</f>
        <v>82.734469801517136</v>
      </c>
      <c r="AE13" s="154">
        <f>'Base Capex'!AE13*'General Inputs'!O$22</f>
        <v>286.6648281081608</v>
      </c>
      <c r="AF13" s="155">
        <f>'Base Capex'!AF13*'General Inputs'!O$23</f>
        <v>0</v>
      </c>
      <c r="AG13" s="156">
        <f>'Base Capex'!AG13*'General Inputs'!O$24</f>
        <v>110.53056298246386</v>
      </c>
      <c r="AH13" s="154">
        <f>'Base Capex'!AH13*'General Inputs'!P$22</f>
        <v>368.5831591282286</v>
      </c>
      <c r="AI13" s="155">
        <f>'Base Capex'!AI13*'General Inputs'!P$23</f>
        <v>0</v>
      </c>
      <c r="AJ13" s="156">
        <f>'Base Capex'!AJ13*'General Inputs'!P$24</f>
        <v>144.71373711385002</v>
      </c>
    </row>
    <row r="14" spans="1:36">
      <c r="A14" s="182">
        <f>'Base Capex Actual'!A14</f>
        <v>109</v>
      </c>
      <c r="B14" s="183" t="str">
        <f>'Base Capex Actual'!B14</f>
        <v>U/G Service Pits Ex O/H Supply</v>
      </c>
      <c r="C14" s="183" t="str">
        <f>'Base Capex Actual'!C14</f>
        <v>New Customer Connections</v>
      </c>
      <c r="D14" s="157"/>
      <c r="E14" s="157"/>
      <c r="F14" s="158"/>
      <c r="G14" s="157"/>
      <c r="H14" s="157"/>
      <c r="I14" s="158"/>
      <c r="J14" s="157"/>
      <c r="K14" s="157"/>
      <c r="L14" s="158"/>
      <c r="M14" s="157"/>
      <c r="N14" s="157"/>
      <c r="O14" s="158"/>
      <c r="P14" s="157"/>
      <c r="Q14" s="157"/>
      <c r="R14" s="158"/>
      <c r="S14" s="157"/>
      <c r="T14" s="157"/>
      <c r="U14" s="158"/>
      <c r="V14" s="154">
        <f>'Base Capex'!V14*'General Inputs'!L$22</f>
        <v>37.435713384199978</v>
      </c>
      <c r="W14" s="155">
        <f>'Base Capex'!W14*'General Inputs'!L$23</f>
        <v>0</v>
      </c>
      <c r="X14" s="156">
        <f>'Base Capex'!X14*'General Inputs'!L$24</f>
        <v>112.96752520112661</v>
      </c>
      <c r="Y14" s="154">
        <f>'Base Capex'!Y14*'General Inputs'!M$22</f>
        <v>71.860431157865492</v>
      </c>
      <c r="Z14" s="155">
        <f>'Base Capex'!Z14*'General Inputs'!M$23</f>
        <v>0</v>
      </c>
      <c r="AA14" s="156">
        <f>'Base Capex'!AA14*'General Inputs'!M$24</f>
        <v>368.27313765798851</v>
      </c>
      <c r="AB14" s="154">
        <f>'Base Capex'!AB14*'General Inputs'!N$22</f>
        <v>103.04384176562729</v>
      </c>
      <c r="AC14" s="155">
        <f>'Base Capex'!AC14*'General Inputs'!N$23</f>
        <v>0</v>
      </c>
      <c r="AD14" s="156">
        <f>'Base Capex'!AD14*'General Inputs'!N$24</f>
        <v>557.85929924315519</v>
      </c>
      <c r="AE14" s="154">
        <f>'Base Capex'!AE14*'General Inputs'!O$22</f>
        <v>132.05722062517935</v>
      </c>
      <c r="AF14" s="155">
        <f>'Base Capex'!AF14*'General Inputs'!O$23</f>
        <v>0</v>
      </c>
      <c r="AG14" s="156">
        <f>'Base Capex'!AG14*'General Inputs'!O$24</f>
        <v>732.39736694631483</v>
      </c>
      <c r="AH14" s="154">
        <f>'Base Capex'!AH14*'General Inputs'!P$22</f>
        <v>158.63538697406076</v>
      </c>
      <c r="AI14" s="155">
        <f>'Base Capex'!AI14*'General Inputs'!P$23</f>
        <v>0</v>
      </c>
      <c r="AJ14" s="156">
        <f>'Base Capex'!AJ14*'General Inputs'!P$24</f>
        <v>895.88237787853075</v>
      </c>
    </row>
    <row r="15" spans="1:36">
      <c r="A15" s="182">
        <f>'Base Capex Actual'!A15</f>
        <v>110</v>
      </c>
      <c r="B15" s="183" t="str">
        <f>'Base Capex Actual'!B15</f>
        <v>Low Density SubDivisions</v>
      </c>
      <c r="C15" s="183" t="str">
        <f>'Base Capex Actual'!C15</f>
        <v>New Customer Connections</v>
      </c>
      <c r="D15" s="157"/>
      <c r="E15" s="157"/>
      <c r="F15" s="158"/>
      <c r="G15" s="157"/>
      <c r="H15" s="157"/>
      <c r="I15" s="158"/>
      <c r="J15" s="157"/>
      <c r="K15" s="157"/>
      <c r="L15" s="158"/>
      <c r="M15" s="157"/>
      <c r="N15" s="157"/>
      <c r="O15" s="158"/>
      <c r="P15" s="157"/>
      <c r="Q15" s="157"/>
      <c r="R15" s="158"/>
      <c r="S15" s="157"/>
      <c r="T15" s="157"/>
      <c r="U15" s="158"/>
      <c r="V15" s="154">
        <f>'Base Capex'!V15*'General Inputs'!L$22</f>
        <v>63.065056853927054</v>
      </c>
      <c r="W15" s="155">
        <f>'Base Capex'!W15*'General Inputs'!L$23</f>
        <v>0</v>
      </c>
      <c r="X15" s="156">
        <f>'Base Capex'!X15*'General Inputs'!L$24</f>
        <v>12.278626938112676</v>
      </c>
      <c r="Y15" s="154">
        <f>'Base Capex'!Y15*'General Inputs'!M$22</f>
        <v>126.66742827297421</v>
      </c>
      <c r="Z15" s="155">
        <f>'Base Capex'!Z15*'General Inputs'!M$23</f>
        <v>0</v>
      </c>
      <c r="AA15" s="156">
        <f>'Base Capex'!AA15*'General Inputs'!M$24</f>
        <v>41.883087410751898</v>
      </c>
      <c r="AB15" s="154">
        <f>'Base Capex'!AB15*'General Inputs'!N$22</f>
        <v>191.56343609976858</v>
      </c>
      <c r="AC15" s="155">
        <f>'Base Capex'!AC15*'General Inputs'!N$23</f>
        <v>0</v>
      </c>
      <c r="AD15" s="156">
        <f>'Base Capex'!AD15*'General Inputs'!N$24</f>
        <v>66.912732436348136</v>
      </c>
      <c r="AE15" s="154">
        <f>'Base Capex'!AE15*'General Inputs'!O$22</f>
        <v>259.79598212553157</v>
      </c>
      <c r="AF15" s="155">
        <f>'Base Capex'!AF15*'General Inputs'!O$23</f>
        <v>0</v>
      </c>
      <c r="AG15" s="156">
        <f>'Base Capex'!AG15*'General Inputs'!O$24</f>
        <v>92.96309274364522</v>
      </c>
      <c r="AH15" s="154">
        <f>'Base Capex'!AH15*'General Inputs'!P$22</f>
        <v>331.50964635144072</v>
      </c>
      <c r="AI15" s="155">
        <f>'Base Capex'!AI15*'General Inputs'!P$23</f>
        <v>0</v>
      </c>
      <c r="AJ15" s="156">
        <f>'Base Capex'!AJ15*'General Inputs'!P$24</f>
        <v>120.79267625362112</v>
      </c>
    </row>
    <row r="16" spans="1:36">
      <c r="A16" s="182">
        <f>'Base Capex Actual'!A16</f>
        <v>111</v>
      </c>
      <c r="B16" s="183" t="str">
        <f>'Base Capex Actual'!B16</f>
        <v>High Density Residential/Business</v>
      </c>
      <c r="C16" s="183" t="str">
        <f>'Base Capex Actual'!C16</f>
        <v>New Customer Connections</v>
      </c>
      <c r="D16" s="157"/>
      <c r="E16" s="157"/>
      <c r="F16" s="158"/>
      <c r="G16" s="157"/>
      <c r="H16" s="157"/>
      <c r="I16" s="158"/>
      <c r="J16" s="157"/>
      <c r="K16" s="157"/>
      <c r="L16" s="158"/>
      <c r="M16" s="157"/>
      <c r="N16" s="157"/>
      <c r="O16" s="158"/>
      <c r="P16" s="157"/>
      <c r="Q16" s="157"/>
      <c r="R16" s="158"/>
      <c r="S16" s="157"/>
      <c r="T16" s="157"/>
      <c r="U16" s="158"/>
      <c r="V16" s="154">
        <f>'Base Capex'!V16*'General Inputs'!L$22</f>
        <v>54.583726049172469</v>
      </c>
      <c r="W16" s="155">
        <f>'Base Capex'!W16*'General Inputs'!L$23</f>
        <v>0</v>
      </c>
      <c r="X16" s="156">
        <f>'Base Capex'!X16*'General Inputs'!L$24</f>
        <v>13.302256016302579</v>
      </c>
      <c r="Y16" s="154">
        <f>'Base Capex'!Y16*'General Inputs'!M$22</f>
        <v>95.741302146121143</v>
      </c>
      <c r="Z16" s="155">
        <f>'Base Capex'!Z16*'General Inputs'!M$23</f>
        <v>0</v>
      </c>
      <c r="AA16" s="156">
        <f>'Base Capex'!AA16*'General Inputs'!M$24</f>
        <v>39.625447109880071</v>
      </c>
      <c r="AB16" s="154">
        <f>'Base Capex'!AB16*'General Inputs'!N$22</f>
        <v>126.42403817441796</v>
      </c>
      <c r="AC16" s="155">
        <f>'Base Capex'!AC16*'General Inputs'!N$23</f>
        <v>0</v>
      </c>
      <c r="AD16" s="156">
        <f>'Base Capex'!AD16*'General Inputs'!N$24</f>
        <v>55.274766350307175</v>
      </c>
      <c r="AE16" s="154">
        <f>'Base Capex'!AE16*'General Inputs'!O$22</f>
        <v>164.07890831054092</v>
      </c>
      <c r="AF16" s="155">
        <f>'Base Capex'!AF16*'General Inputs'!O$23</f>
        <v>0</v>
      </c>
      <c r="AG16" s="156">
        <f>'Base Capex'!AG16*'General Inputs'!O$24</f>
        <v>73.490635328898449</v>
      </c>
      <c r="AH16" s="154">
        <f>'Base Capex'!AH16*'General Inputs'!P$22</f>
        <v>212.14972584866013</v>
      </c>
      <c r="AI16" s="155">
        <f>'Base Capex'!AI16*'General Inputs'!P$23</f>
        <v>0</v>
      </c>
      <c r="AJ16" s="156">
        <f>'Base Capex'!AJ16*'General Inputs'!P$24</f>
        <v>96.758253103942693</v>
      </c>
    </row>
    <row r="17" spans="1:36">
      <c r="A17" s="182">
        <f>'Base Capex Actual'!A17</f>
        <v>114</v>
      </c>
      <c r="B17" s="183" t="str">
        <f>'Base Capex Actual'!B17</f>
        <v>New Connections - Other Materials</v>
      </c>
      <c r="C17" s="183" t="str">
        <f>'Base Capex Actual'!C17</f>
        <v>New Customer Connections</v>
      </c>
      <c r="D17" s="157"/>
      <c r="E17" s="157"/>
      <c r="F17" s="158"/>
      <c r="G17" s="157"/>
      <c r="H17" s="157"/>
      <c r="I17" s="158"/>
      <c r="J17" s="157"/>
      <c r="K17" s="157"/>
      <c r="L17" s="158"/>
      <c r="M17" s="157"/>
      <c r="N17" s="157"/>
      <c r="O17" s="158"/>
      <c r="P17" s="157"/>
      <c r="Q17" s="157"/>
      <c r="R17" s="158"/>
      <c r="S17" s="157"/>
      <c r="T17" s="157"/>
      <c r="U17" s="158"/>
      <c r="V17" s="154">
        <f>'Base Capex'!V17*'General Inputs'!L$22</f>
        <v>1.072270262363558</v>
      </c>
      <c r="W17" s="155">
        <f>'Base Capex'!W17*'General Inputs'!L$23</f>
        <v>0</v>
      </c>
      <c r="X17" s="156">
        <f>'Base Capex'!X17*'General Inputs'!L$24</f>
        <v>0.36772959960343082</v>
      </c>
      <c r="Y17" s="154">
        <f>'Base Capex'!Y17*'General Inputs'!M$22</f>
        <v>2.1223847318058011</v>
      </c>
      <c r="Z17" s="155">
        <f>'Base Capex'!Z17*'General Inputs'!M$23</f>
        <v>0</v>
      </c>
      <c r="AA17" s="156">
        <f>'Base Capex'!AA17*'General Inputs'!M$24</f>
        <v>1.2361215053813595</v>
      </c>
      <c r="AB17" s="154">
        <f>'Base Capex'!AB17*'General Inputs'!N$22</f>
        <v>3.1570557555311223</v>
      </c>
      <c r="AC17" s="155">
        <f>'Base Capex'!AC17*'General Inputs'!N$23</f>
        <v>0</v>
      </c>
      <c r="AD17" s="156">
        <f>'Base Capex'!AD17*'General Inputs'!N$24</f>
        <v>1.9424136118110287</v>
      </c>
      <c r="AE17" s="154">
        <f>'Base Capex'!AE17*'General Inputs'!O$22</f>
        <v>4.2677637784162705</v>
      </c>
      <c r="AF17" s="155">
        <f>'Base Capex'!AF17*'General Inputs'!O$23</f>
        <v>0</v>
      </c>
      <c r="AG17" s="156">
        <f>'Base Capex'!AG17*'General Inputs'!O$24</f>
        <v>2.6899352176049591</v>
      </c>
      <c r="AH17" s="154">
        <f>'Base Capex'!AH17*'General Inputs'!P$22</f>
        <v>5.4682294803341041</v>
      </c>
      <c r="AI17" s="155">
        <f>'Base Capex'!AI17*'General Inputs'!P$23</f>
        <v>0</v>
      </c>
      <c r="AJ17" s="156">
        <f>'Base Capex'!AJ17*'General Inputs'!P$24</f>
        <v>3.5095746112061161</v>
      </c>
    </row>
    <row r="18" spans="1:36">
      <c r="A18" s="182">
        <f>'Base Capex Actual'!A18</f>
        <v>115</v>
      </c>
      <c r="B18" s="183" t="str">
        <f>'Base Capex Actual'!B18</f>
        <v>New Connections - Other Labour</v>
      </c>
      <c r="C18" s="183" t="str">
        <f>'Base Capex Actual'!C18</f>
        <v>New Customer Connections</v>
      </c>
      <c r="D18" s="157"/>
      <c r="E18" s="157"/>
      <c r="F18" s="158"/>
      <c r="G18" s="157"/>
      <c r="H18" s="157"/>
      <c r="I18" s="158"/>
      <c r="J18" s="157"/>
      <c r="K18" s="157"/>
      <c r="L18" s="158"/>
      <c r="M18" s="157"/>
      <c r="N18" s="157"/>
      <c r="O18" s="158"/>
      <c r="P18" s="157"/>
      <c r="Q18" s="157"/>
      <c r="R18" s="158"/>
      <c r="S18" s="157"/>
      <c r="T18" s="157"/>
      <c r="U18" s="158"/>
      <c r="V18" s="154">
        <f>'Base Capex'!V18*'General Inputs'!L$22</f>
        <v>76.053263539588713</v>
      </c>
      <c r="W18" s="155">
        <f>'Base Capex'!W18*'General Inputs'!L$23</f>
        <v>0</v>
      </c>
      <c r="X18" s="156">
        <f>'Base Capex'!X18*'General Inputs'!L$24</f>
        <v>-0.32928945262837156</v>
      </c>
      <c r="Y18" s="154">
        <f>'Base Capex'!Y18*'General Inputs'!M$22</f>
        <v>150.53507590952628</v>
      </c>
      <c r="Z18" s="155">
        <f>'Base Capex'!Z18*'General Inputs'!M$23</f>
        <v>0</v>
      </c>
      <c r="AA18" s="156">
        <f>'Base Capex'!AA18*'General Inputs'!M$24</f>
        <v>-1.1069051126919096</v>
      </c>
      <c r="AB18" s="154">
        <f>'Base Capex'!AB18*'General Inputs'!N$22</f>
        <v>223.92152595496987</v>
      </c>
      <c r="AC18" s="155">
        <f>'Base Capex'!AC18*'General Inputs'!N$23</f>
        <v>0</v>
      </c>
      <c r="AD18" s="156">
        <f>'Base Capex'!AD18*'General Inputs'!N$24</f>
        <v>-1.7393658701962815</v>
      </c>
      <c r="AE18" s="154">
        <f>'Base Capex'!AE18*'General Inputs'!O$22</f>
        <v>302.70107710452771</v>
      </c>
      <c r="AF18" s="155">
        <f>'Base Capex'!AF18*'General Inputs'!O$23</f>
        <v>0</v>
      </c>
      <c r="AG18" s="156">
        <f>'Base Capex'!AG18*'General Inputs'!O$24</f>
        <v>-2.408746253677025</v>
      </c>
      <c r="AH18" s="154">
        <f>'Base Capex'!AH18*'General Inputs'!P$22</f>
        <v>387.84690050631377</v>
      </c>
      <c r="AI18" s="155">
        <f>'Base Capex'!AI18*'General Inputs'!P$23</f>
        <v>0</v>
      </c>
      <c r="AJ18" s="156">
        <f>'Base Capex'!AJ18*'General Inputs'!P$24</f>
        <v>-3.1427056835478893</v>
      </c>
    </row>
    <row r="19" spans="1:36">
      <c r="A19" s="182">
        <f>'Base Capex Actual'!A19</f>
        <v>116</v>
      </c>
      <c r="B19" s="183" t="str">
        <f>'Base Capex Actual'!B19</f>
        <v>Recoverable Works</v>
      </c>
      <c r="C19" s="183" t="str">
        <f>'Base Capex Actual'!C19</f>
        <v>New Customer Connections</v>
      </c>
      <c r="D19" s="157"/>
      <c r="E19" s="157"/>
      <c r="F19" s="158"/>
      <c r="G19" s="157"/>
      <c r="H19" s="157"/>
      <c r="I19" s="158"/>
      <c r="J19" s="157"/>
      <c r="K19" s="157"/>
      <c r="L19" s="158"/>
      <c r="M19" s="157"/>
      <c r="N19" s="157"/>
      <c r="O19" s="158"/>
      <c r="P19" s="157"/>
      <c r="Q19" s="157"/>
      <c r="R19" s="158"/>
      <c r="S19" s="157"/>
      <c r="T19" s="157"/>
      <c r="U19" s="158"/>
      <c r="V19" s="154">
        <f>'Base Capex'!V19*'General Inputs'!L$22</f>
        <v>259.87791091550969</v>
      </c>
      <c r="W19" s="155">
        <f>'Base Capex'!W19*'General Inputs'!L$23</f>
        <v>0</v>
      </c>
      <c r="X19" s="156">
        <f>'Base Capex'!X19*'General Inputs'!L$24</f>
        <v>65.515068184635737</v>
      </c>
      <c r="Y19" s="154">
        <f>'Base Capex'!Y19*'General Inputs'!M$22</f>
        <v>497.91583026544333</v>
      </c>
      <c r="Z19" s="155">
        <f>'Base Capex'!Z19*'General Inputs'!M$23</f>
        <v>0</v>
      </c>
      <c r="AA19" s="156">
        <f>'Base Capex'!AA19*'General Inputs'!M$24</f>
        <v>213.17706897494332</v>
      </c>
      <c r="AB19" s="154">
        <f>'Base Capex'!AB19*'General Inputs'!N$22</f>
        <v>739.9631970242441</v>
      </c>
      <c r="AC19" s="155">
        <f>'Base Capex'!AC19*'General Inputs'!N$23</f>
        <v>0</v>
      </c>
      <c r="AD19" s="156">
        <f>'Base Capex'!AD19*'General Inputs'!N$24</f>
        <v>334.67023162849023</v>
      </c>
      <c r="AE19" s="154">
        <f>'Base Capex'!AE19*'General Inputs'!O$22</f>
        <v>986.08754525778363</v>
      </c>
      <c r="AF19" s="155">
        <f>'Base Capex'!AF19*'General Inputs'!O$23</f>
        <v>0</v>
      </c>
      <c r="AG19" s="156">
        <f>'Base Capex'!AG19*'General Inputs'!O$24</f>
        <v>456.88239580533053</v>
      </c>
      <c r="AH19" s="154">
        <f>'Base Capex'!AH19*'General Inputs'!P$22</f>
        <v>1236.3575465577726</v>
      </c>
      <c r="AI19" s="155">
        <f>'Base Capex'!AI19*'General Inputs'!P$23</f>
        <v>0</v>
      </c>
      <c r="AJ19" s="156">
        <f>'Base Capex'!AJ19*'General Inputs'!P$24</f>
        <v>583.30988341030638</v>
      </c>
    </row>
    <row r="20" spans="1:36">
      <c r="A20" s="182">
        <f>'Base Capex Actual'!A20</f>
        <v>118</v>
      </c>
      <c r="B20" s="183" t="str">
        <f>'Base Capex Actual'!B20</f>
        <v>CO Generation Projects</v>
      </c>
      <c r="C20" s="183" t="str">
        <f>'Base Capex Actual'!C20</f>
        <v>New Customer Connections</v>
      </c>
      <c r="D20" s="157"/>
      <c r="E20" s="157"/>
      <c r="F20" s="158"/>
      <c r="G20" s="157"/>
      <c r="H20" s="157"/>
      <c r="I20" s="158"/>
      <c r="J20" s="157"/>
      <c r="K20" s="157"/>
      <c r="L20" s="158"/>
      <c r="M20" s="157"/>
      <c r="N20" s="157"/>
      <c r="O20" s="158"/>
      <c r="P20" s="157"/>
      <c r="Q20" s="157"/>
      <c r="R20" s="158"/>
      <c r="S20" s="157"/>
      <c r="T20" s="157"/>
      <c r="U20" s="158"/>
      <c r="V20" s="154">
        <f>'Base Capex'!V20*'General Inputs'!L$22</f>
        <v>116.15892873641138</v>
      </c>
      <c r="W20" s="155">
        <f>'Base Capex'!W20*'General Inputs'!L$23</f>
        <v>0</v>
      </c>
      <c r="X20" s="156">
        <f>'Base Capex'!X20*'General Inputs'!L$24</f>
        <v>35.854386955183173</v>
      </c>
      <c r="Y20" s="154">
        <f>'Base Capex'!Y20*'General Inputs'!M$22</f>
        <v>501.48526302372602</v>
      </c>
      <c r="Z20" s="155">
        <f>'Base Capex'!Z20*'General Inputs'!M$23</f>
        <v>0</v>
      </c>
      <c r="AA20" s="156">
        <f>'Base Capex'!AA20*'General Inputs'!M$24</f>
        <v>262.88184881067383</v>
      </c>
      <c r="AB20" s="154">
        <f>'Base Capex'!AB20*'General Inputs'!N$22</f>
        <v>216.30853785532688</v>
      </c>
      <c r="AC20" s="155">
        <f>'Base Capex'!AC20*'General Inputs'!N$23</f>
        <v>0</v>
      </c>
      <c r="AD20" s="156">
        <f>'Base Capex'!AD20*'General Inputs'!N$24</f>
        <v>119.78391367451813</v>
      </c>
      <c r="AE20" s="154">
        <f>'Base Capex'!AE20*'General Inputs'!O$22</f>
        <v>145.91784091684434</v>
      </c>
      <c r="AF20" s="155">
        <f>'Base Capex'!AF20*'General Inputs'!O$23</f>
        <v>0</v>
      </c>
      <c r="AG20" s="156">
        <f>'Base Capex'!AG20*'General Inputs'!O$24</f>
        <v>82.778055179220672</v>
      </c>
      <c r="AH20" s="154">
        <f>'Base Capex'!AH20*'General Inputs'!P$22</f>
        <v>182.9519343009195</v>
      </c>
      <c r="AI20" s="155">
        <f>'Base Capex'!AI20*'General Inputs'!P$23</f>
        <v>0</v>
      </c>
      <c r="AJ20" s="156">
        <f>'Base Capex'!AJ20*'General Inputs'!P$24</f>
        <v>105.68421580440275</v>
      </c>
    </row>
    <row r="21" spans="1:36">
      <c r="A21" s="182">
        <f>'Base Capex Actual'!A21</f>
        <v>121</v>
      </c>
      <c r="B21" s="183" t="str">
        <f>'Base Capex Actual'!B21</f>
        <v>Docklands</v>
      </c>
      <c r="C21" s="183" t="str">
        <f>'Base Capex Actual'!C21</f>
        <v>New Customer Connections</v>
      </c>
      <c r="D21" s="157"/>
      <c r="E21" s="157"/>
      <c r="F21" s="158"/>
      <c r="G21" s="157"/>
      <c r="H21" s="157"/>
      <c r="I21" s="158"/>
      <c r="J21" s="157"/>
      <c r="K21" s="157"/>
      <c r="L21" s="158"/>
      <c r="M21" s="157"/>
      <c r="N21" s="157"/>
      <c r="O21" s="158"/>
      <c r="P21" s="157"/>
      <c r="Q21" s="157"/>
      <c r="R21" s="158"/>
      <c r="S21" s="157"/>
      <c r="T21" s="157"/>
      <c r="U21" s="158"/>
      <c r="V21" s="154">
        <f>'Base Capex'!V21*'General Inputs'!L$22</f>
        <v>0</v>
      </c>
      <c r="W21" s="155">
        <f>'Base Capex'!W21*'General Inputs'!L$23</f>
        <v>0</v>
      </c>
      <c r="X21" s="156">
        <f>'Base Capex'!X21*'General Inputs'!L$24</f>
        <v>0</v>
      </c>
      <c r="Y21" s="154">
        <f>'Base Capex'!Y21*'General Inputs'!M$22</f>
        <v>0</v>
      </c>
      <c r="Z21" s="155">
        <f>'Base Capex'!Z21*'General Inputs'!M$23</f>
        <v>0</v>
      </c>
      <c r="AA21" s="156">
        <f>'Base Capex'!AA21*'General Inputs'!M$24</f>
        <v>0</v>
      </c>
      <c r="AB21" s="154">
        <f>'Base Capex'!AB21*'General Inputs'!N$22</f>
        <v>0</v>
      </c>
      <c r="AC21" s="155">
        <f>'Base Capex'!AC21*'General Inputs'!N$23</f>
        <v>0</v>
      </c>
      <c r="AD21" s="156">
        <f>'Base Capex'!AD21*'General Inputs'!N$24</f>
        <v>0</v>
      </c>
      <c r="AE21" s="154">
        <f>'Base Capex'!AE21*'General Inputs'!O$22</f>
        <v>0</v>
      </c>
      <c r="AF21" s="155">
        <f>'Base Capex'!AF21*'General Inputs'!O$23</f>
        <v>0</v>
      </c>
      <c r="AG21" s="156">
        <f>'Base Capex'!AG21*'General Inputs'!O$24</f>
        <v>0</v>
      </c>
      <c r="AH21" s="154">
        <f>'Base Capex'!AH21*'General Inputs'!P$22</f>
        <v>0</v>
      </c>
      <c r="AI21" s="155">
        <f>'Base Capex'!AI21*'General Inputs'!P$23</f>
        <v>0</v>
      </c>
      <c r="AJ21" s="156">
        <f>'Base Capex'!AJ21*'General Inputs'!P$24</f>
        <v>0</v>
      </c>
    </row>
    <row r="22" spans="1:36">
      <c r="A22" s="182">
        <f>'Base Capex Actual'!A22</f>
        <v>122</v>
      </c>
      <c r="B22" s="183" t="str">
        <f>'Base Capex Actual'!B22</f>
        <v>Major Generation Projects</v>
      </c>
      <c r="C22" s="183" t="str">
        <f>'Base Capex Actual'!C22</f>
        <v>New Customer Connections</v>
      </c>
      <c r="D22" s="157"/>
      <c r="E22" s="157"/>
      <c r="F22" s="158"/>
      <c r="G22" s="157"/>
      <c r="H22" s="157"/>
      <c r="I22" s="158"/>
      <c r="J22" s="157"/>
      <c r="K22" s="157"/>
      <c r="L22" s="158"/>
      <c r="M22" s="157"/>
      <c r="N22" s="157"/>
      <c r="O22" s="158"/>
      <c r="P22" s="157"/>
      <c r="Q22" s="157"/>
      <c r="R22" s="158"/>
      <c r="S22" s="157"/>
      <c r="T22" s="157"/>
      <c r="U22" s="158"/>
      <c r="V22" s="154">
        <f>'Base Capex'!V22*'General Inputs'!L$22</f>
        <v>0</v>
      </c>
      <c r="W22" s="155">
        <f>'Base Capex'!W22*'General Inputs'!L$23</f>
        <v>0</v>
      </c>
      <c r="X22" s="156">
        <f>'Base Capex'!X22*'General Inputs'!L$24</f>
        <v>0</v>
      </c>
      <c r="Y22" s="154">
        <f>'Base Capex'!Y22*'General Inputs'!M$22</f>
        <v>0</v>
      </c>
      <c r="Z22" s="155">
        <f>'Base Capex'!Z22*'General Inputs'!M$23</f>
        <v>0</v>
      </c>
      <c r="AA22" s="156">
        <f>'Base Capex'!AA22*'General Inputs'!M$24</f>
        <v>0</v>
      </c>
      <c r="AB22" s="154">
        <f>'Base Capex'!AB22*'General Inputs'!N$22</f>
        <v>0</v>
      </c>
      <c r="AC22" s="155">
        <f>'Base Capex'!AC22*'General Inputs'!N$23</f>
        <v>0</v>
      </c>
      <c r="AD22" s="156">
        <f>'Base Capex'!AD22*'General Inputs'!N$24</f>
        <v>0</v>
      </c>
      <c r="AE22" s="154">
        <f>'Base Capex'!AE22*'General Inputs'!O$22</f>
        <v>0</v>
      </c>
      <c r="AF22" s="155">
        <f>'Base Capex'!AF22*'General Inputs'!O$23</f>
        <v>0</v>
      </c>
      <c r="AG22" s="156">
        <f>'Base Capex'!AG22*'General Inputs'!O$24</f>
        <v>0</v>
      </c>
      <c r="AH22" s="154">
        <f>'Base Capex'!AH22*'General Inputs'!P$22</f>
        <v>0</v>
      </c>
      <c r="AI22" s="155">
        <f>'Base Capex'!AI22*'General Inputs'!P$23</f>
        <v>0</v>
      </c>
      <c r="AJ22" s="156">
        <f>'Base Capex'!AJ22*'General Inputs'!P$24</f>
        <v>0</v>
      </c>
    </row>
    <row r="23" spans="1:36">
      <c r="A23" s="182">
        <f>'Base Capex Actual'!A23</f>
        <v>139</v>
      </c>
      <c r="B23" s="183" t="str">
        <f>'Base Capex Actual'!B23</f>
        <v>Maintenance Related Fault Capital</v>
      </c>
      <c r="C23" s="183" t="str">
        <f>'Base Capex Actual'!C23</f>
        <v>Reliability &amp; Quality Maintained</v>
      </c>
      <c r="D23" s="157"/>
      <c r="E23" s="157"/>
      <c r="F23" s="158"/>
      <c r="G23" s="157"/>
      <c r="H23" s="157"/>
      <c r="I23" s="158"/>
      <c r="J23" s="157"/>
      <c r="K23" s="157"/>
      <c r="L23" s="157"/>
      <c r="M23" s="203"/>
      <c r="N23" s="157"/>
      <c r="O23" s="157"/>
      <c r="P23" s="203"/>
      <c r="Q23" s="157"/>
      <c r="R23" s="158"/>
      <c r="S23" s="203"/>
      <c r="T23" s="157"/>
      <c r="U23" s="158"/>
      <c r="V23" s="154">
        <f>'Base Capex'!V23*'General Inputs'!L$22</f>
        <v>53.462164752923847</v>
      </c>
      <c r="W23" s="155">
        <f>'Base Capex'!W23*'General Inputs'!L$23</f>
        <v>0</v>
      </c>
      <c r="X23" s="156">
        <f>'Base Capex'!X23*'General Inputs'!L$24</f>
        <v>2.5910868000734304</v>
      </c>
      <c r="Y23" s="154">
        <f>'Base Capex'!Y23*'General Inputs'!M$22</f>
        <v>102.43139964055837</v>
      </c>
      <c r="Z23" s="155">
        <f>'Base Capex'!Z23*'General Inputs'!M$23</f>
        <v>0</v>
      </c>
      <c r="AA23" s="156">
        <f>'Base Capex'!AA23*'General Inputs'!M$24</f>
        <v>8.4310419695000132</v>
      </c>
      <c r="AB23" s="154">
        <f>'Base Capex'!AB23*'General Inputs'!N$22</f>
        <v>152.22545929758519</v>
      </c>
      <c r="AC23" s="155">
        <f>'Base Capex'!AC23*'General Inputs'!N$23</f>
        <v>0</v>
      </c>
      <c r="AD23" s="156">
        <f>'Base Capex'!AD23*'General Inputs'!N$24</f>
        <v>13.236033229886196</v>
      </c>
      <c r="AE23" s="154">
        <f>'Base Capex'!AE23*'General Inputs'!O$22</f>
        <v>202.8582368530638</v>
      </c>
      <c r="AF23" s="155">
        <f>'Base Capex'!AF23*'General Inputs'!O$23</f>
        <v>0</v>
      </c>
      <c r="AG23" s="156">
        <f>'Base Capex'!AG23*'General Inputs'!O$24</f>
        <v>18.069460625773118</v>
      </c>
      <c r="AH23" s="154">
        <f>'Base Capex'!AH23*'General Inputs'!P$22</f>
        <v>254.34385944822353</v>
      </c>
      <c r="AI23" s="155">
        <f>'Base Capex'!AI23*'General Inputs'!P$23</f>
        <v>0</v>
      </c>
      <c r="AJ23" s="156">
        <f>'Base Capex'!AJ23*'General Inputs'!P$24</f>
        <v>23.069601866204941</v>
      </c>
    </row>
    <row r="24" spans="1:36">
      <c r="A24" s="182">
        <f>'Base Capex Actual'!A24</f>
        <v>141</v>
      </c>
      <c r="B24" s="183" t="str">
        <f>'Base Capex Actual'!B24</f>
        <v>Fault Related Capital</v>
      </c>
      <c r="C24" s="183" t="str">
        <f>'Base Capex Actual'!C24</f>
        <v>Reliability &amp; Quality Maintained</v>
      </c>
      <c r="D24" s="157"/>
      <c r="E24" s="157"/>
      <c r="F24" s="158"/>
      <c r="G24" s="157"/>
      <c r="H24" s="157"/>
      <c r="I24" s="158"/>
      <c r="J24" s="157"/>
      <c r="K24" s="157"/>
      <c r="L24" s="157"/>
      <c r="M24" s="203"/>
      <c r="N24" s="157"/>
      <c r="O24" s="158"/>
      <c r="P24" s="157"/>
      <c r="Q24" s="157"/>
      <c r="R24" s="158"/>
      <c r="S24" s="157"/>
      <c r="T24" s="157"/>
      <c r="U24" s="158"/>
      <c r="V24" s="154">
        <f>'Base Capex'!V24*'General Inputs'!L$22</f>
        <v>96.349615716282315</v>
      </c>
      <c r="W24" s="155">
        <f>'Base Capex'!W24*'General Inputs'!L$23</f>
        <v>0</v>
      </c>
      <c r="X24" s="156">
        <f>'Base Capex'!X24*'General Inputs'!L$24</f>
        <v>11.910998680469506</v>
      </c>
      <c r="Y24" s="154">
        <f>'Base Capex'!Y24*'General Inputs'!M$22</f>
        <v>184.60206462382334</v>
      </c>
      <c r="Z24" s="155">
        <f>'Base Capex'!Z24*'General Inputs'!M$23</f>
        <v>0</v>
      </c>
      <c r="AA24" s="156">
        <f>'Base Capex'!AA24*'General Inputs'!M$24</f>
        <v>38.756760202264061</v>
      </c>
      <c r="AB24" s="154">
        <f>'Base Capex'!AB24*'General Inputs'!N$22</f>
        <v>274.34101431058826</v>
      </c>
      <c r="AC24" s="155">
        <f>'Base Capex'!AC24*'General Inputs'!N$23</f>
        <v>0</v>
      </c>
      <c r="AD24" s="156">
        <f>'Base Capex'!AD24*'General Inputs'!N$24</f>
        <v>60.84488344093959</v>
      </c>
      <c r="AE24" s="154">
        <f>'Base Capex'!AE24*'General Inputs'!O$22</f>
        <v>365.59150300037834</v>
      </c>
      <c r="AF24" s="155">
        <f>'Base Capex'!AF24*'General Inputs'!O$23</f>
        <v>0</v>
      </c>
      <c r="AG24" s="156">
        <f>'Base Capex'!AG24*'General Inputs'!O$24</f>
        <v>83.063725099552769</v>
      </c>
      <c r="AH24" s="154">
        <f>'Base Capex'!AH24*'General Inputs'!P$22</f>
        <v>458.37899065417531</v>
      </c>
      <c r="AI24" s="155">
        <f>'Base Capex'!AI24*'General Inputs'!P$23</f>
        <v>0</v>
      </c>
      <c r="AJ24" s="156">
        <f>'Base Capex'!AJ24*'General Inputs'!P$24</f>
        <v>106.04893567422621</v>
      </c>
    </row>
    <row r="25" spans="1:36">
      <c r="A25" s="182">
        <f>'Base Capex Actual'!A25</f>
        <v>142</v>
      </c>
      <c r="B25" s="183" t="str">
        <f>'Base Capex Actual'!B25</f>
        <v xml:space="preserve">Conductor Clearance </v>
      </c>
      <c r="C25" s="183" t="str">
        <f>'Base Capex Actual'!C25</f>
        <v>Environmental, Safety &amp; Legal</v>
      </c>
      <c r="D25" s="157"/>
      <c r="E25" s="157"/>
      <c r="F25" s="158"/>
      <c r="G25" s="157"/>
      <c r="H25" s="157"/>
      <c r="I25" s="158"/>
      <c r="J25" s="157"/>
      <c r="K25" s="157"/>
      <c r="L25" s="158"/>
      <c r="M25" s="157"/>
      <c r="N25" s="157"/>
      <c r="O25" s="158"/>
      <c r="P25" s="157"/>
      <c r="Q25" s="157"/>
      <c r="R25" s="158"/>
      <c r="S25" s="157"/>
      <c r="T25" s="157"/>
      <c r="U25" s="158"/>
      <c r="V25" s="154">
        <f>'Base Capex'!V25*'General Inputs'!L$22</f>
        <v>101.51872364360833</v>
      </c>
      <c r="W25" s="155">
        <f>'Base Capex'!W25*'General Inputs'!L$23</f>
        <v>0</v>
      </c>
      <c r="X25" s="156">
        <f>'Base Capex'!X25*'General Inputs'!L$24</f>
        <v>7.0783042643195921</v>
      </c>
      <c r="Y25" s="154">
        <f>'Base Capex'!Y25*'General Inputs'!M$22</f>
        <v>180.15069629131494</v>
      </c>
      <c r="Z25" s="155">
        <f>'Base Capex'!Z25*'General Inputs'!M$23</f>
        <v>0</v>
      </c>
      <c r="AA25" s="156">
        <f>'Base Capex'!AA25*'General Inputs'!M$24</f>
        <v>21.332008370628408</v>
      </c>
      <c r="AB25" s="154">
        <f>'Base Capex'!AB25*'General Inputs'!N$22</f>
        <v>269.75366808621612</v>
      </c>
      <c r="AC25" s="155">
        <f>'Base Capex'!AC25*'General Inputs'!N$23</f>
        <v>0</v>
      </c>
      <c r="AD25" s="156">
        <f>'Base Capex'!AD25*'General Inputs'!N$24</f>
        <v>33.743145983470903</v>
      </c>
      <c r="AE25" s="154">
        <f>'Base Capex'!AE25*'General Inputs'!O$22</f>
        <v>370.12593287689981</v>
      </c>
      <c r="AF25" s="155">
        <f>'Base Capex'!AF25*'General Inputs'!O$23</f>
        <v>0</v>
      </c>
      <c r="AG25" s="156">
        <f>'Base Capex'!AG25*'General Inputs'!O$24</f>
        <v>47.429627494928653</v>
      </c>
      <c r="AH25" s="154">
        <f>'Base Capex'!AH25*'General Inputs'!P$22</f>
        <v>428.04969259081241</v>
      </c>
      <c r="AI25" s="155">
        <f>'Base Capex'!AI25*'General Inputs'!P$23</f>
        <v>0</v>
      </c>
      <c r="AJ25" s="156">
        <f>'Base Capex'!AJ25*'General Inputs'!P$24</f>
        <v>55.854824069931588</v>
      </c>
    </row>
    <row r="26" spans="1:36">
      <c r="A26" s="182">
        <f>'Base Capex Actual'!A26</f>
        <v>143</v>
      </c>
      <c r="B26" s="183" t="str">
        <f>'Base Capex Actual'!B26</f>
        <v xml:space="preserve">HV Switch Replacement </v>
      </c>
      <c r="C26" s="183" t="str">
        <f>'Base Capex Actual'!C26</f>
        <v>Reliability &amp; Quality Maintained</v>
      </c>
      <c r="D26" s="157"/>
      <c r="E26" s="157"/>
      <c r="F26" s="158"/>
      <c r="G26" s="157"/>
      <c r="H26" s="157"/>
      <c r="I26" s="158"/>
      <c r="J26" s="157"/>
      <c r="K26" s="157"/>
      <c r="L26" s="158"/>
      <c r="M26" s="157"/>
      <c r="N26" s="157"/>
      <c r="O26" s="158"/>
      <c r="P26" s="157"/>
      <c r="Q26" s="157"/>
      <c r="R26" s="158"/>
      <c r="S26" s="157"/>
      <c r="T26" s="157"/>
      <c r="U26" s="158"/>
      <c r="V26" s="154">
        <f>'Base Capex'!V26*'General Inputs'!L$22</f>
        <v>18.977202268377052</v>
      </c>
      <c r="W26" s="155">
        <f>'Base Capex'!W26*'General Inputs'!L$23</f>
        <v>0</v>
      </c>
      <c r="X26" s="156">
        <f>'Base Capex'!X26*'General Inputs'!L$24</f>
        <v>1.4402144823988627</v>
      </c>
      <c r="Y26" s="154">
        <f>'Base Capex'!Y26*'General Inputs'!M$22</f>
        <v>36.359571270550369</v>
      </c>
      <c r="Z26" s="155">
        <f>'Base Capex'!Z26*'General Inputs'!M$23</f>
        <v>0</v>
      </c>
      <c r="AA26" s="156">
        <f>'Base Capex'!AA26*'General Inputs'!M$24</f>
        <v>4.6862608947884086</v>
      </c>
      <c r="AB26" s="154">
        <f>'Base Capex'!AB26*'General Inputs'!N$22</f>
        <v>63.677511102930687</v>
      </c>
      <c r="AC26" s="155">
        <f>'Base Capex'!AC26*'General Inputs'!N$23</f>
        <v>0</v>
      </c>
      <c r="AD26" s="156">
        <f>'Base Capex'!AD26*'General Inputs'!N$24</f>
        <v>8.6699421812114323</v>
      </c>
      <c r="AE26" s="154">
        <f>'Base Capex'!AE26*'General Inputs'!O$22</f>
        <v>84.857734633465682</v>
      </c>
      <c r="AF26" s="155">
        <f>'Base Capex'!AF26*'General Inputs'!O$23</f>
        <v>0</v>
      </c>
      <c r="AG26" s="156">
        <f>'Base Capex'!AG26*'General Inputs'!O$24</f>
        <v>11.835961435741758</v>
      </c>
      <c r="AH26" s="154">
        <f>'Base Capex'!AH26*'General Inputs'!P$22</f>
        <v>106.394712216404</v>
      </c>
      <c r="AI26" s="155">
        <f>'Base Capex'!AI26*'General Inputs'!P$23</f>
        <v>0</v>
      </c>
      <c r="AJ26" s="156">
        <f>'Base Capex'!AJ26*'General Inputs'!P$24</f>
        <v>15.1111825461384</v>
      </c>
    </row>
    <row r="27" spans="1:36">
      <c r="A27" s="182">
        <f>'Base Capex Actual'!A27</f>
        <v>144</v>
      </c>
      <c r="B27" s="183" t="str">
        <f>'Base Capex Actual'!B27</f>
        <v>Transformer Replacement</v>
      </c>
      <c r="C27" s="183" t="str">
        <f>'Base Capex Actual'!C27</f>
        <v>Reliability &amp; Quality Maintained</v>
      </c>
      <c r="D27" s="157"/>
      <c r="E27" s="157"/>
      <c r="F27" s="158"/>
      <c r="G27" s="157"/>
      <c r="H27" s="157"/>
      <c r="I27" s="158"/>
      <c r="J27" s="157"/>
      <c r="K27" s="157"/>
      <c r="L27" s="158"/>
      <c r="M27" s="157"/>
      <c r="N27" s="157"/>
      <c r="O27" s="158"/>
      <c r="P27" s="157"/>
      <c r="Q27" s="157"/>
      <c r="R27" s="158"/>
      <c r="S27" s="157"/>
      <c r="T27" s="157"/>
      <c r="U27" s="158"/>
      <c r="V27" s="154">
        <f>'Base Capex'!V27*'General Inputs'!L$22</f>
        <v>17.37637293705037</v>
      </c>
      <c r="W27" s="155">
        <f>'Base Capex'!W27*'General Inputs'!L$23</f>
        <v>0</v>
      </c>
      <c r="X27" s="156">
        <f>'Base Capex'!X27*'General Inputs'!L$24</f>
        <v>1.9846639249737006</v>
      </c>
      <c r="Y27" s="154">
        <f>'Base Capex'!Y27*'General Inputs'!M$22</f>
        <v>33.292445392814876</v>
      </c>
      <c r="Z27" s="155">
        <f>'Base Capex'!Z27*'General Inputs'!M$23</f>
        <v>0</v>
      </c>
      <c r="AA27" s="156">
        <f>'Base Capex'!AA27*'General Inputs'!M$24</f>
        <v>6.4578248966154632</v>
      </c>
      <c r="AB27" s="154">
        <f>'Base Capex'!AB27*'General Inputs'!N$22</f>
        <v>37.051780237221436</v>
      </c>
      <c r="AC27" s="155">
        <f>'Base Capex'!AC27*'General Inputs'!N$23</f>
        <v>0</v>
      </c>
      <c r="AD27" s="156">
        <f>'Base Capex'!AD27*'General Inputs'!N$24</f>
        <v>7.5922772662978941</v>
      </c>
      <c r="AE27" s="154">
        <f>'Base Capex'!AE27*'General Inputs'!O$22</f>
        <v>49.375832701522143</v>
      </c>
      <c r="AF27" s="155">
        <f>'Base Capex'!AF27*'General Inputs'!O$23</f>
        <v>0</v>
      </c>
      <c r="AG27" s="156">
        <f>'Base Capex'!AG27*'General Inputs'!O$24</f>
        <v>10.36476357686673</v>
      </c>
      <c r="AH27" s="154">
        <f>'Base Capex'!AH27*'General Inputs'!P$22</f>
        <v>61.907468228028598</v>
      </c>
      <c r="AI27" s="155">
        <f>'Base Capex'!AI27*'General Inputs'!P$23</f>
        <v>0</v>
      </c>
      <c r="AJ27" s="156">
        <f>'Base Capex'!AJ27*'General Inputs'!P$24</f>
        <v>13.232878064694702</v>
      </c>
    </row>
    <row r="28" spans="1:36">
      <c r="A28" s="182">
        <f>'Base Capex Actual'!A28</f>
        <v>145</v>
      </c>
      <c r="B28" s="183" t="str">
        <f>'Base Capex Actual'!B28</f>
        <v>HV Fuse Unit &amp; Surge Divert. Repl.</v>
      </c>
      <c r="C28" s="183" t="str">
        <f>'Base Capex Actual'!C28</f>
        <v>Reliability &amp; Quality Maintained</v>
      </c>
      <c r="D28" s="157"/>
      <c r="E28" s="157"/>
      <c r="F28" s="158"/>
      <c r="G28" s="157"/>
      <c r="H28" s="157"/>
      <c r="I28" s="158"/>
      <c r="J28" s="157"/>
      <c r="K28" s="157"/>
      <c r="L28" s="158"/>
      <c r="M28" s="157"/>
      <c r="N28" s="157"/>
      <c r="O28" s="158"/>
      <c r="P28" s="157"/>
      <c r="Q28" s="157"/>
      <c r="R28" s="158"/>
      <c r="S28" s="157"/>
      <c r="T28" s="157"/>
      <c r="U28" s="158"/>
      <c r="V28" s="154">
        <f>'Base Capex'!V28*'General Inputs'!L$22</f>
        <v>135.61401654199952</v>
      </c>
      <c r="W28" s="155">
        <f>'Base Capex'!W28*'General Inputs'!L$23</f>
        <v>0</v>
      </c>
      <c r="X28" s="156">
        <f>'Base Capex'!X28*'General Inputs'!L$24</f>
        <v>9.2407953043381461</v>
      </c>
      <c r="Y28" s="154">
        <f>'Base Capex'!Y28*'General Inputs'!M$22</f>
        <v>252.23662148025599</v>
      </c>
      <c r="Z28" s="155">
        <f>'Base Capex'!Z28*'General Inputs'!M$23</f>
        <v>0</v>
      </c>
      <c r="AA28" s="156">
        <f>'Base Capex'!AA28*'General Inputs'!M$24</f>
        <v>29.189431340209108</v>
      </c>
      <c r="AB28" s="154">
        <f>'Base Capex'!AB28*'General Inputs'!N$22</f>
        <v>395.03602865877895</v>
      </c>
      <c r="AC28" s="155">
        <f>'Base Capex'!AC28*'General Inputs'!N$23</f>
        <v>0</v>
      </c>
      <c r="AD28" s="156">
        <f>'Base Capex'!AD28*'General Inputs'!N$24</f>
        <v>48.292157868646129</v>
      </c>
      <c r="AE28" s="154">
        <f>'Base Capex'!AE28*'General Inputs'!O$22</f>
        <v>565.81986526367905</v>
      </c>
      <c r="AF28" s="155">
        <f>'Base Capex'!AF28*'General Inputs'!O$23</f>
        <v>0</v>
      </c>
      <c r="AG28" s="156">
        <f>'Base Capex'!AG28*'General Inputs'!O$24</f>
        <v>70.859826213643004</v>
      </c>
      <c r="AH28" s="154">
        <f>'Base Capex'!AH28*'General Inputs'!P$22</f>
        <v>681.88858174222457</v>
      </c>
      <c r="AI28" s="155">
        <f>'Base Capex'!AI28*'General Inputs'!P$23</f>
        <v>0</v>
      </c>
      <c r="AJ28" s="156">
        <f>'Base Capex'!AJ28*'General Inputs'!P$24</f>
        <v>86.95641170635669</v>
      </c>
    </row>
    <row r="29" spans="1:36">
      <c r="A29" s="182">
        <f>'Base Capex Actual'!A29</f>
        <v>146</v>
      </c>
      <c r="B29" s="183" t="str">
        <f>'Base Capex Actual'!B29</f>
        <v>Recoverable Works - Asset Damage</v>
      </c>
      <c r="C29" s="183" t="str">
        <f>'Base Capex Actual'!C29</f>
        <v>Reliability &amp; Quality Maintained</v>
      </c>
      <c r="D29" s="157"/>
      <c r="E29" s="157"/>
      <c r="F29" s="158"/>
      <c r="G29" s="157"/>
      <c r="H29" s="157"/>
      <c r="I29" s="158"/>
      <c r="J29" s="157"/>
      <c r="K29" s="157"/>
      <c r="L29" s="158"/>
      <c r="M29" s="157"/>
      <c r="N29" s="157"/>
      <c r="O29" s="158"/>
      <c r="P29" s="157"/>
      <c r="Q29" s="157"/>
      <c r="R29" s="158"/>
      <c r="S29" s="157"/>
      <c r="T29" s="157"/>
      <c r="U29" s="158"/>
      <c r="V29" s="154">
        <f>'Base Capex'!V29*'General Inputs'!L$22</f>
        <v>0</v>
      </c>
      <c r="W29" s="155">
        <f>'Base Capex'!W29*'General Inputs'!L$23</f>
        <v>0</v>
      </c>
      <c r="X29" s="156">
        <f>'Base Capex'!X29*'General Inputs'!L$24</f>
        <v>0</v>
      </c>
      <c r="Y29" s="154">
        <f>'Base Capex'!Y29*'General Inputs'!M$22</f>
        <v>0</v>
      </c>
      <c r="Z29" s="155">
        <f>'Base Capex'!Z29*'General Inputs'!M$23</f>
        <v>0</v>
      </c>
      <c r="AA29" s="156">
        <f>'Base Capex'!AA29*'General Inputs'!M$24</f>
        <v>0</v>
      </c>
      <c r="AB29" s="154">
        <f>'Base Capex'!AB29*'General Inputs'!N$22</f>
        <v>0</v>
      </c>
      <c r="AC29" s="155">
        <f>'Base Capex'!AC29*'General Inputs'!N$23</f>
        <v>0</v>
      </c>
      <c r="AD29" s="156">
        <f>'Base Capex'!AD29*'General Inputs'!N$24</f>
        <v>0</v>
      </c>
      <c r="AE29" s="154">
        <f>'Base Capex'!AE29*'General Inputs'!O$22</f>
        <v>0</v>
      </c>
      <c r="AF29" s="155">
        <f>'Base Capex'!AF29*'General Inputs'!O$23</f>
        <v>0</v>
      </c>
      <c r="AG29" s="156">
        <f>'Base Capex'!AG29*'General Inputs'!O$24</f>
        <v>0</v>
      </c>
      <c r="AH29" s="154">
        <f>'Base Capex'!AH29*'General Inputs'!P$22</f>
        <v>0</v>
      </c>
      <c r="AI29" s="155">
        <f>'Base Capex'!AI29*'General Inputs'!P$23</f>
        <v>0</v>
      </c>
      <c r="AJ29" s="156">
        <f>'Base Capex'!AJ29*'General Inputs'!P$24</f>
        <v>0</v>
      </c>
    </row>
    <row r="30" spans="1:36">
      <c r="A30" s="182">
        <f>'Base Capex Actual'!A30</f>
        <v>147</v>
      </c>
      <c r="B30" s="183" t="str">
        <f>'Base Capex Actual'!B30</f>
        <v>Pole Life Extension - Treatment</v>
      </c>
      <c r="C30" s="183" t="str">
        <f>'Base Capex Actual'!C30</f>
        <v>Environmental, Safety &amp; Legal</v>
      </c>
      <c r="D30" s="157"/>
      <c r="E30" s="157"/>
      <c r="F30" s="158"/>
      <c r="G30" s="157"/>
      <c r="H30" s="157"/>
      <c r="I30" s="158"/>
      <c r="J30" s="157"/>
      <c r="K30" s="157"/>
      <c r="L30" s="158"/>
      <c r="M30" s="157"/>
      <c r="N30" s="157"/>
      <c r="O30" s="158"/>
      <c r="P30" s="157"/>
      <c r="Q30" s="157"/>
      <c r="R30" s="158"/>
      <c r="S30" s="157"/>
      <c r="T30" s="157"/>
      <c r="U30" s="158"/>
      <c r="V30" s="154">
        <f>'Base Capex'!V30*'General Inputs'!L$22</f>
        <v>0</v>
      </c>
      <c r="W30" s="155">
        <f>'Base Capex'!W30*'General Inputs'!L$23</f>
        <v>0</v>
      </c>
      <c r="X30" s="156">
        <f>'Base Capex'!X30*'General Inputs'!L$24</f>
        <v>0</v>
      </c>
      <c r="Y30" s="154">
        <f>'Base Capex'!Y30*'General Inputs'!M$22</f>
        <v>0</v>
      </c>
      <c r="Z30" s="155">
        <f>'Base Capex'!Z30*'General Inputs'!M$23</f>
        <v>0</v>
      </c>
      <c r="AA30" s="156">
        <f>'Base Capex'!AA30*'General Inputs'!M$24</f>
        <v>0</v>
      </c>
      <c r="AB30" s="154">
        <f>'Base Capex'!AB30*'General Inputs'!N$22</f>
        <v>0</v>
      </c>
      <c r="AC30" s="155">
        <f>'Base Capex'!AC30*'General Inputs'!N$23</f>
        <v>0</v>
      </c>
      <c r="AD30" s="156">
        <f>'Base Capex'!AD30*'General Inputs'!N$24</f>
        <v>0</v>
      </c>
      <c r="AE30" s="154">
        <f>'Base Capex'!AE30*'General Inputs'!O$22</f>
        <v>0</v>
      </c>
      <c r="AF30" s="155">
        <f>'Base Capex'!AF30*'General Inputs'!O$23</f>
        <v>0</v>
      </c>
      <c r="AG30" s="156">
        <f>'Base Capex'!AG30*'General Inputs'!O$24</f>
        <v>0</v>
      </c>
      <c r="AH30" s="154">
        <f>'Base Capex'!AH30*'General Inputs'!P$22</f>
        <v>0</v>
      </c>
      <c r="AI30" s="155">
        <f>'Base Capex'!AI30*'General Inputs'!P$23</f>
        <v>0</v>
      </c>
      <c r="AJ30" s="156">
        <f>'Base Capex'!AJ30*'General Inputs'!P$24</f>
        <v>0</v>
      </c>
    </row>
    <row r="31" spans="1:36">
      <c r="A31" s="182">
        <f>'Base Capex Actual'!A31</f>
        <v>148</v>
      </c>
      <c r="B31" s="183" t="str">
        <f>'Base Capex Actual'!B31</f>
        <v>Pole Replacement</v>
      </c>
      <c r="C31" s="183" t="str">
        <f>'Base Capex Actual'!C31</f>
        <v>Environmental, Safety &amp; Legal</v>
      </c>
      <c r="D31" s="157"/>
      <c r="E31" s="157"/>
      <c r="F31" s="158"/>
      <c r="G31" s="157"/>
      <c r="H31" s="157"/>
      <c r="I31" s="158"/>
      <c r="J31" s="157"/>
      <c r="K31" s="157"/>
      <c r="L31" s="158"/>
      <c r="M31" s="157"/>
      <c r="N31" s="157"/>
      <c r="O31" s="158"/>
      <c r="P31" s="157"/>
      <c r="Q31" s="157"/>
      <c r="R31" s="158"/>
      <c r="S31" s="157"/>
      <c r="T31" s="157"/>
      <c r="U31" s="158"/>
      <c r="V31" s="154">
        <f>'Base Capex'!V31*'General Inputs'!L$22</f>
        <v>261.67861959493712</v>
      </c>
      <c r="W31" s="155">
        <f>'Base Capex'!W31*'General Inputs'!L$23</f>
        <v>0</v>
      </c>
      <c r="X31" s="156">
        <f>'Base Capex'!X31*'General Inputs'!L$24</f>
        <v>19.487076076785186</v>
      </c>
      <c r="Y31" s="154">
        <f>'Base Capex'!Y31*'General Inputs'!M$22</f>
        <v>530.64891934195271</v>
      </c>
      <c r="Z31" s="155">
        <f>'Base Capex'!Z31*'General Inputs'!M$23</f>
        <v>0</v>
      </c>
      <c r="AA31" s="156">
        <f>'Base Capex'!AA31*'General Inputs'!M$24</f>
        <v>67.111731962026866</v>
      </c>
      <c r="AB31" s="154">
        <f>'Base Capex'!AB31*'General Inputs'!N$22</f>
        <v>832.36741687029757</v>
      </c>
      <c r="AC31" s="155">
        <f>'Base Capex'!AC31*'General Inputs'!N$23</f>
        <v>0</v>
      </c>
      <c r="AD31" s="156">
        <f>'Base Capex'!AD31*'General Inputs'!N$24</f>
        <v>111.20610904624112</v>
      </c>
      <c r="AE31" s="154">
        <f>'Base Capex'!AE31*'General Inputs'!O$22</f>
        <v>1167.8617136413768</v>
      </c>
      <c r="AF31" s="155">
        <f>'Base Capex'!AF31*'General Inputs'!O$23</f>
        <v>0</v>
      </c>
      <c r="AG31" s="156">
        <f>'Base Capex'!AG31*'General Inputs'!O$24</f>
        <v>159.84055622415107</v>
      </c>
      <c r="AH31" s="154">
        <f>'Base Capex'!AH31*'General Inputs'!P$22</f>
        <v>1538.1848056897556</v>
      </c>
      <c r="AI31" s="155">
        <f>'Base Capex'!AI31*'General Inputs'!P$23</f>
        <v>0</v>
      </c>
      <c r="AJ31" s="156">
        <f>'Base Capex'!AJ31*'General Inputs'!P$24</f>
        <v>214.37314436411242</v>
      </c>
    </row>
    <row r="32" spans="1:36">
      <c r="A32" s="182">
        <f>'Base Capex Actual'!A32</f>
        <v>149</v>
      </c>
      <c r="B32" s="183" t="str">
        <f>'Base Capex Actual'!B32</f>
        <v>Pole Life Extension - Staking</v>
      </c>
      <c r="C32" s="183" t="str">
        <f>'Base Capex Actual'!C32</f>
        <v>Environmental, Safety &amp; Legal</v>
      </c>
      <c r="D32" s="157"/>
      <c r="E32" s="157"/>
      <c r="F32" s="158"/>
      <c r="G32" s="157"/>
      <c r="H32" s="157"/>
      <c r="I32" s="158"/>
      <c r="J32" s="157"/>
      <c r="K32" s="157"/>
      <c r="L32" s="158"/>
      <c r="M32" s="157"/>
      <c r="N32" s="157"/>
      <c r="O32" s="158"/>
      <c r="P32" s="157"/>
      <c r="Q32" s="157"/>
      <c r="R32" s="158"/>
      <c r="S32" s="157"/>
      <c r="T32" s="157"/>
      <c r="U32" s="158"/>
      <c r="V32" s="154">
        <f>'Base Capex'!V32*'General Inputs'!L$22</f>
        <v>2.9403535522572173</v>
      </c>
      <c r="W32" s="155">
        <f>'Base Capex'!W32*'General Inputs'!L$23</f>
        <v>0</v>
      </c>
      <c r="X32" s="156">
        <f>'Base Capex'!X32*'General Inputs'!L$24</f>
        <v>11.570738788499414</v>
      </c>
      <c r="Y32" s="154">
        <f>'Base Capex'!Y32*'General Inputs'!M$22</f>
        <v>6.1175551548875093</v>
      </c>
      <c r="Z32" s="155">
        <f>'Base Capex'!Z32*'General Inputs'!M$23</f>
        <v>0</v>
      </c>
      <c r="AA32" s="156">
        <f>'Base Capex'!AA32*'General Inputs'!M$24</f>
        <v>40.883884386226988</v>
      </c>
      <c r="AB32" s="154">
        <f>'Base Capex'!AB32*'General Inputs'!N$22</f>
        <v>9.814687984505877</v>
      </c>
      <c r="AC32" s="155">
        <f>'Base Capex'!AC32*'General Inputs'!N$23</f>
        <v>0</v>
      </c>
      <c r="AD32" s="156">
        <f>'Base Capex'!AD32*'General Inputs'!N$24</f>
        <v>69.29041574285722</v>
      </c>
      <c r="AE32" s="154">
        <f>'Base Capex'!AE32*'General Inputs'!O$22</f>
        <v>14.048442149124844</v>
      </c>
      <c r="AF32" s="155">
        <f>'Base Capex'!AF32*'General Inputs'!O$23</f>
        <v>0</v>
      </c>
      <c r="AG32" s="156">
        <f>'Base Capex'!AG32*'General Inputs'!O$24</f>
        <v>101.60306838196404</v>
      </c>
      <c r="AH32" s="154">
        <f>'Base Capex'!AH32*'General Inputs'!P$22</f>
        <v>18.835923641935828</v>
      </c>
      <c r="AI32" s="155">
        <f>'Base Capex'!AI32*'General Inputs'!P$23</f>
        <v>0</v>
      </c>
      <c r="AJ32" s="156">
        <f>'Base Capex'!AJ32*'General Inputs'!P$24</f>
        <v>138.71769938215388</v>
      </c>
    </row>
    <row r="33" spans="1:36">
      <c r="A33" s="182">
        <f>'Base Capex Actual'!A33</f>
        <v>150</v>
      </c>
      <c r="B33" s="183" t="str">
        <f>'Base Capex Actual'!B33</f>
        <v>OH/UG Line Replacement</v>
      </c>
      <c r="C33" s="183" t="str">
        <f>'Base Capex Actual'!C33</f>
        <v>Reliability &amp; Quality Maintained</v>
      </c>
      <c r="D33" s="157"/>
      <c r="E33" s="157"/>
      <c r="F33" s="158"/>
      <c r="G33" s="157"/>
      <c r="H33" s="157"/>
      <c r="I33" s="158"/>
      <c r="J33" s="157"/>
      <c r="K33" s="157"/>
      <c r="L33" s="158"/>
      <c r="M33" s="157"/>
      <c r="N33" s="157"/>
      <c r="O33" s="158"/>
      <c r="P33" s="157"/>
      <c r="Q33" s="157"/>
      <c r="R33" s="158"/>
      <c r="S33" s="157"/>
      <c r="T33" s="157"/>
      <c r="U33" s="158"/>
      <c r="V33" s="154">
        <f>'Base Capex'!V33*'General Inputs'!L$22</f>
        <v>13.092824026517418</v>
      </c>
      <c r="W33" s="155">
        <f>'Base Capex'!W33*'General Inputs'!L$23</f>
        <v>0</v>
      </c>
      <c r="X33" s="156">
        <f>'Base Capex'!X33*'General Inputs'!L$24</f>
        <v>3.9646820109506025</v>
      </c>
      <c r="Y33" s="154">
        <f>'Base Capex'!Y33*'General Inputs'!M$22</f>
        <v>38.267001444578391</v>
      </c>
      <c r="Z33" s="155">
        <f>'Base Capex'!Z33*'General Inputs'!M$23</f>
        <v>0</v>
      </c>
      <c r="AA33" s="156">
        <f>'Base Capex'!AA33*'General Inputs'!M$24</f>
        <v>19.679415011077069</v>
      </c>
      <c r="AB33" s="154">
        <f>'Base Capex'!AB33*'General Inputs'!N$22</f>
        <v>62.811549787099139</v>
      </c>
      <c r="AC33" s="155">
        <f>'Base Capex'!AC33*'General Inputs'!N$23</f>
        <v>0</v>
      </c>
      <c r="AD33" s="156">
        <f>'Base Capex'!AD33*'General Inputs'!N$24</f>
        <v>34.123193776334666</v>
      </c>
      <c r="AE33" s="154">
        <f>'Base Capex'!AE33*'General Inputs'!O$22</f>
        <v>83.703739851494717</v>
      </c>
      <c r="AF33" s="155">
        <f>'Base Capex'!AF33*'General Inputs'!O$23</f>
        <v>0</v>
      </c>
      <c r="AG33" s="156">
        <f>'Base Capex'!AG33*'General Inputs'!O$24</f>
        <v>46.584025263315759</v>
      </c>
      <c r="AH33" s="154">
        <f>'Base Capex'!AH33*'General Inputs'!P$22</f>
        <v>104.94783240919062</v>
      </c>
      <c r="AI33" s="155">
        <f>'Base Capex'!AI33*'General Inputs'!P$23</f>
        <v>0</v>
      </c>
      <c r="AJ33" s="156">
        <f>'Base Capex'!AJ33*'General Inputs'!P$24</f>
        <v>59.474653859732818</v>
      </c>
    </row>
    <row r="34" spans="1:36">
      <c r="A34" s="182">
        <f>'Base Capex Actual'!A34</f>
        <v>150</v>
      </c>
      <c r="B34" s="183" t="str">
        <f>'Base Capex Actual'!B34</f>
        <v>OH/UG Line Replacement</v>
      </c>
      <c r="C34" s="183" t="str">
        <f>'Base Capex Actual'!C34</f>
        <v>Environmental, Safety &amp; Legal</v>
      </c>
      <c r="D34" s="157"/>
      <c r="E34" s="157"/>
      <c r="F34" s="158"/>
      <c r="G34" s="157"/>
      <c r="H34" s="157"/>
      <c r="I34" s="158"/>
      <c r="J34" s="157"/>
      <c r="K34" s="157"/>
      <c r="L34" s="158"/>
      <c r="M34" s="157"/>
      <c r="N34" s="157"/>
      <c r="O34" s="158"/>
      <c r="P34" s="157"/>
      <c r="Q34" s="157"/>
      <c r="R34" s="158"/>
      <c r="S34" s="157"/>
      <c r="T34" s="157"/>
      <c r="U34" s="158"/>
      <c r="V34" s="154">
        <f>'Base Capex'!V34*'General Inputs'!L$22</f>
        <v>0</v>
      </c>
      <c r="W34" s="155">
        <f>'Base Capex'!W34*'General Inputs'!L$23</f>
        <v>0</v>
      </c>
      <c r="X34" s="156">
        <f>'Base Capex'!X34*'General Inputs'!L$24</f>
        <v>0</v>
      </c>
      <c r="Y34" s="154">
        <f>'Base Capex'!Y34*'General Inputs'!M$22</f>
        <v>0</v>
      </c>
      <c r="Z34" s="155">
        <f>'Base Capex'!Z34*'General Inputs'!M$23</f>
        <v>0</v>
      </c>
      <c r="AA34" s="156">
        <f>'Base Capex'!AA34*'General Inputs'!M$24</f>
        <v>0</v>
      </c>
      <c r="AB34" s="154">
        <f>'Base Capex'!AB34*'General Inputs'!N$22</f>
        <v>0</v>
      </c>
      <c r="AC34" s="155">
        <f>'Base Capex'!AC34*'General Inputs'!N$23</f>
        <v>0</v>
      </c>
      <c r="AD34" s="156">
        <f>'Base Capex'!AD34*'General Inputs'!N$24</f>
        <v>0</v>
      </c>
      <c r="AE34" s="154">
        <f>'Base Capex'!AE34*'General Inputs'!O$22</f>
        <v>0</v>
      </c>
      <c r="AF34" s="155">
        <f>'Base Capex'!AF34*'General Inputs'!O$23</f>
        <v>0</v>
      </c>
      <c r="AG34" s="156">
        <f>'Base Capex'!AG34*'General Inputs'!O$24</f>
        <v>0</v>
      </c>
      <c r="AH34" s="154">
        <f>'Base Capex'!AH34*'General Inputs'!P$22</f>
        <v>0</v>
      </c>
      <c r="AI34" s="155">
        <f>'Base Capex'!AI34*'General Inputs'!P$23</f>
        <v>0</v>
      </c>
      <c r="AJ34" s="156">
        <f>'Base Capex'!AJ34*'General Inputs'!P$24</f>
        <v>0</v>
      </c>
    </row>
    <row r="35" spans="1:36">
      <c r="A35" s="182">
        <f>'Base Capex Actual'!A35</f>
        <v>152</v>
      </c>
      <c r="B35" s="183" t="str">
        <f>'Base Capex Actual'!B35</f>
        <v>Neutral Screen Services</v>
      </c>
      <c r="C35" s="183" t="str">
        <f>'Base Capex Actual'!C35</f>
        <v>Reliability &amp; Quality Maintained</v>
      </c>
      <c r="D35" s="157"/>
      <c r="E35" s="157"/>
      <c r="F35" s="158"/>
      <c r="G35" s="157"/>
      <c r="H35" s="157"/>
      <c r="I35" s="158"/>
      <c r="J35" s="157"/>
      <c r="K35" s="157"/>
      <c r="L35" s="158"/>
      <c r="M35" s="157"/>
      <c r="N35" s="157"/>
      <c r="O35" s="158"/>
      <c r="P35" s="157"/>
      <c r="Q35" s="157"/>
      <c r="R35" s="158"/>
      <c r="S35" s="157"/>
      <c r="T35" s="157"/>
      <c r="U35" s="158"/>
      <c r="V35" s="154">
        <f>'Base Capex'!V35*'General Inputs'!L$22</f>
        <v>32.791153980416276</v>
      </c>
      <c r="W35" s="155">
        <f>'Base Capex'!W35*'General Inputs'!L$23</f>
        <v>0</v>
      </c>
      <c r="X35" s="156">
        <f>'Base Capex'!X35*'General Inputs'!L$24</f>
        <v>13.422738404412314</v>
      </c>
      <c r="Y35" s="154">
        <f>'Base Capex'!Y35*'General Inputs'!M$22</f>
        <v>66.918615956468784</v>
      </c>
      <c r="Z35" s="155">
        <f>'Base Capex'!Z35*'General Inputs'!M$23</f>
        <v>0</v>
      </c>
      <c r="AA35" s="156">
        <f>'Base Capex'!AA35*'General Inputs'!M$24</f>
        <v>46.520470460285878</v>
      </c>
      <c r="AB35" s="154">
        <f>'Base Capex'!AB35*'General Inputs'!N$22</f>
        <v>113.27286518792718</v>
      </c>
      <c r="AC35" s="155">
        <f>'Base Capex'!AC35*'General Inputs'!N$23</f>
        <v>0</v>
      </c>
      <c r="AD35" s="156">
        <f>'Base Capex'!AD35*'General Inputs'!N$24</f>
        <v>83.185081314631162</v>
      </c>
      <c r="AE35" s="154">
        <f>'Base Capex'!AE35*'General Inputs'!O$22</f>
        <v>173.35416726799039</v>
      </c>
      <c r="AF35" s="155">
        <f>'Base Capex'!AF35*'General Inputs'!O$23</f>
        <v>0</v>
      </c>
      <c r="AG35" s="156">
        <f>'Base Capex'!AG35*'General Inputs'!O$24</f>
        <v>130.41748848179432</v>
      </c>
      <c r="AH35" s="154">
        <f>'Base Capex'!AH35*'General Inputs'!P$22</f>
        <v>221.22399778924228</v>
      </c>
      <c r="AI35" s="155">
        <f>'Base Capex'!AI35*'General Inputs'!P$23</f>
        <v>0</v>
      </c>
      <c r="AJ35" s="156">
        <f>'Base Capex'!AJ35*'General Inputs'!P$24</f>
        <v>169.47283034780679</v>
      </c>
    </row>
    <row r="36" spans="1:36">
      <c r="A36" s="182">
        <f>'Base Capex Actual'!A36</f>
        <v>153</v>
      </c>
      <c r="B36" s="183" t="str">
        <f>'Base Capex Actual'!B36</f>
        <v>Servicing Replacement</v>
      </c>
      <c r="C36" s="183" t="str">
        <f>'Base Capex Actual'!C36</f>
        <v>Reliability &amp; Quality Maintained</v>
      </c>
      <c r="D36" s="157"/>
      <c r="E36" s="157"/>
      <c r="F36" s="158"/>
      <c r="G36" s="157"/>
      <c r="H36" s="157"/>
      <c r="I36" s="158"/>
      <c r="J36" s="157"/>
      <c r="K36" s="157"/>
      <c r="L36" s="158"/>
      <c r="M36" s="157"/>
      <c r="N36" s="157"/>
      <c r="O36" s="158"/>
      <c r="P36" s="157"/>
      <c r="Q36" s="157"/>
      <c r="R36" s="158"/>
      <c r="S36" s="157"/>
      <c r="T36" s="157"/>
      <c r="U36" s="158"/>
      <c r="V36" s="154">
        <f>'Base Capex'!V36*'General Inputs'!L$22</f>
        <v>24.116881948016623</v>
      </c>
      <c r="W36" s="155">
        <f>'Base Capex'!W36*'General Inputs'!L$23</f>
        <v>0</v>
      </c>
      <c r="X36" s="156">
        <f>'Base Capex'!X36*'General Inputs'!L$24</f>
        <v>3.2018672469571213E-2</v>
      </c>
      <c r="Y36" s="154">
        <f>'Base Capex'!Y36*'General Inputs'!M$22</f>
        <v>46.206994877931059</v>
      </c>
      <c r="Z36" s="155">
        <f>'Base Capex'!Z36*'General Inputs'!M$23</f>
        <v>0</v>
      </c>
      <c r="AA36" s="156">
        <f>'Base Capex'!AA36*'General Inputs'!M$24</f>
        <v>0.10418437984824715</v>
      </c>
      <c r="AB36" s="154">
        <f>'Base Capex'!AB36*'General Inputs'!N$22</f>
        <v>68.669187795312624</v>
      </c>
      <c r="AC36" s="155">
        <f>'Base Capex'!AC36*'General Inputs'!N$23</f>
        <v>0</v>
      </c>
      <c r="AD36" s="156">
        <f>'Base Capex'!AD36*'General Inputs'!N$24</f>
        <v>0.1635607933983827</v>
      </c>
      <c r="AE36" s="154">
        <f>'Base Capex'!AE36*'General Inputs'!O$22</f>
        <v>91.509727916518287</v>
      </c>
      <c r="AF36" s="155">
        <f>'Base Capex'!AF36*'General Inputs'!O$23</f>
        <v>0</v>
      </c>
      <c r="AG36" s="156">
        <f>'Base Capex'!AG36*'General Inputs'!O$24</f>
        <v>0.22328859900102402</v>
      </c>
      <c r="AH36" s="154">
        <f>'Base Capex'!AH36*'General Inputs'!P$22</f>
        <v>114.73498802122994</v>
      </c>
      <c r="AI36" s="155">
        <f>'Base Capex'!AI36*'General Inputs'!P$23</f>
        <v>0</v>
      </c>
      <c r="AJ36" s="156">
        <f>'Base Capex'!AJ36*'General Inputs'!P$24</f>
        <v>0.28507652701425956</v>
      </c>
    </row>
    <row r="37" spans="1:36">
      <c r="A37" s="182">
        <f>'Base Capex Actual'!A37</f>
        <v>154</v>
      </c>
      <c r="B37" s="183" t="str">
        <f>'Base Capex Actual'!B37</f>
        <v>Bird Cover Replacement</v>
      </c>
      <c r="C37" s="183" t="str">
        <f>'Base Capex Actual'!C37</f>
        <v>Reliability &amp; Quality Maintained</v>
      </c>
      <c r="D37" s="157"/>
      <c r="E37" s="157"/>
      <c r="F37" s="158"/>
      <c r="G37" s="157"/>
      <c r="H37" s="157"/>
      <c r="I37" s="158"/>
      <c r="J37" s="157"/>
      <c r="K37" s="157"/>
      <c r="L37" s="158"/>
      <c r="M37" s="157"/>
      <c r="N37" s="157"/>
      <c r="O37" s="158"/>
      <c r="P37" s="157"/>
      <c r="Q37" s="157"/>
      <c r="R37" s="158"/>
      <c r="S37" s="157"/>
      <c r="T37" s="157"/>
      <c r="U37" s="158"/>
      <c r="V37" s="154">
        <f>'Base Capex'!V37*'General Inputs'!L$22</f>
        <v>7.6900876190774969</v>
      </c>
      <c r="W37" s="155">
        <f>'Base Capex'!W37*'General Inputs'!L$23</f>
        <v>0</v>
      </c>
      <c r="X37" s="156">
        <f>'Base Capex'!X37*'General Inputs'!L$24</f>
        <v>1.0980119910788309</v>
      </c>
      <c r="Y37" s="154">
        <f>'Base Capex'!Y37*'General Inputs'!M$22</f>
        <v>14.733904656143903</v>
      </c>
      <c r="Z37" s="155">
        <f>'Base Capex'!Z37*'General Inputs'!M$23</f>
        <v>0</v>
      </c>
      <c r="AA37" s="156">
        <f>'Base Capex'!AA37*'General Inputs'!M$24</f>
        <v>3.5727808036139677</v>
      </c>
      <c r="AB37" s="154">
        <f>'Base Capex'!AB37*'General Inputs'!N$22</f>
        <v>21.896365874124534</v>
      </c>
      <c r="AC37" s="155">
        <f>'Base Capex'!AC37*'General Inputs'!N$23</f>
        <v>0</v>
      </c>
      <c r="AD37" s="156">
        <f>'Base Capex'!AD37*'General Inputs'!N$24</f>
        <v>5.608968097989246</v>
      </c>
      <c r="AE37" s="154">
        <f>'Base Capex'!AE37*'General Inputs'!O$22</f>
        <v>29.179469684050162</v>
      </c>
      <c r="AF37" s="155">
        <f>'Base Capex'!AF37*'General Inputs'!O$23</f>
        <v>0</v>
      </c>
      <c r="AG37" s="156">
        <f>'Base Capex'!AG37*'General Inputs'!O$24</f>
        <v>7.6572056323483269</v>
      </c>
      <c r="AH37" s="154">
        <f>'Base Capex'!AH37*'General Inputs'!P$22</f>
        <v>36.585248157655293</v>
      </c>
      <c r="AI37" s="155">
        <f>'Base Capex'!AI37*'General Inputs'!P$23</f>
        <v>0</v>
      </c>
      <c r="AJ37" s="156">
        <f>'Base Capex'!AJ37*'General Inputs'!P$24</f>
        <v>9.7760906650405275</v>
      </c>
    </row>
    <row r="38" spans="1:36">
      <c r="A38" s="182">
        <f>'Base Capex Actual'!A38</f>
        <v>155</v>
      </c>
      <c r="B38" s="183" t="str">
        <f>'Base Capex Actual'!B38</f>
        <v>Cross-arm Replacement</v>
      </c>
      <c r="C38" s="183" t="str">
        <f>'Base Capex Actual'!C38</f>
        <v>Environmental, Safety &amp; Legal</v>
      </c>
      <c r="D38" s="157"/>
      <c r="E38" s="157"/>
      <c r="F38" s="158"/>
      <c r="G38" s="157"/>
      <c r="H38" s="157"/>
      <c r="I38" s="158"/>
      <c r="J38" s="157"/>
      <c r="K38" s="157"/>
      <c r="L38" s="158"/>
      <c r="M38" s="157"/>
      <c r="N38" s="157"/>
      <c r="O38" s="158"/>
      <c r="P38" s="157"/>
      <c r="Q38" s="157"/>
      <c r="R38" s="158"/>
      <c r="S38" s="157"/>
      <c r="T38" s="157"/>
      <c r="U38" s="158"/>
      <c r="V38" s="154">
        <f>'Base Capex'!V38*'General Inputs'!L$22</f>
        <v>242.21396773408733</v>
      </c>
      <c r="W38" s="155">
        <f>'Base Capex'!W38*'General Inputs'!L$23</f>
        <v>0</v>
      </c>
      <c r="X38" s="156">
        <f>'Base Capex'!X38*'General Inputs'!L$24</f>
        <v>27.647963441960929</v>
      </c>
      <c r="Y38" s="154">
        <f>'Base Capex'!Y38*'General Inputs'!M$22</f>
        <v>452.65082853604179</v>
      </c>
      <c r="Z38" s="155">
        <f>'Base Capex'!Z38*'General Inputs'!M$23</f>
        <v>0</v>
      </c>
      <c r="AA38" s="156">
        <f>'Base Capex'!AA38*'General Inputs'!M$24</f>
        <v>87.748561267724369</v>
      </c>
      <c r="AB38" s="154">
        <f>'Base Capex'!AB38*'General Inputs'!N$22</f>
        <v>711.97221888850368</v>
      </c>
      <c r="AC38" s="155">
        <f>'Base Capex'!AC38*'General Inputs'!N$23</f>
        <v>0</v>
      </c>
      <c r="AD38" s="156">
        <f>'Base Capex'!AD38*'General Inputs'!N$24</f>
        <v>145.80155109112459</v>
      </c>
      <c r="AE38" s="154">
        <f>'Base Capex'!AE38*'General Inputs'!O$22</f>
        <v>1023.7909051047783</v>
      </c>
      <c r="AF38" s="155">
        <f>'Base Capex'!AF38*'General Inputs'!O$23</f>
        <v>0</v>
      </c>
      <c r="AG38" s="156">
        <f>'Base Capex'!AG38*'General Inputs'!O$24</f>
        <v>214.77926426957725</v>
      </c>
      <c r="AH38" s="154">
        <f>'Base Capex'!AH38*'General Inputs'!P$22</f>
        <v>1238.2535305398901</v>
      </c>
      <c r="AI38" s="155">
        <f>'Base Capex'!AI38*'General Inputs'!P$23</f>
        <v>0</v>
      </c>
      <c r="AJ38" s="156">
        <f>'Base Capex'!AJ38*'General Inputs'!P$24</f>
        <v>264.51905230692387</v>
      </c>
    </row>
    <row r="39" spans="1:36">
      <c r="A39" s="182">
        <f>'Base Capex Actual'!A39</f>
        <v>156</v>
      </c>
      <c r="B39" s="183" t="str">
        <f>'Base Capex Actual'!B39</f>
        <v>ZSS - Major Plant Replacement</v>
      </c>
      <c r="C39" s="183" t="str">
        <f>'Base Capex Actual'!C39</f>
        <v>Reliability &amp; Quality Maintained</v>
      </c>
      <c r="D39" s="157"/>
      <c r="E39" s="157"/>
      <c r="F39" s="158"/>
      <c r="G39" s="157"/>
      <c r="H39" s="157"/>
      <c r="I39" s="158"/>
      <c r="J39" s="157"/>
      <c r="K39" s="157"/>
      <c r="L39" s="158"/>
      <c r="M39" s="157"/>
      <c r="N39" s="157"/>
      <c r="O39" s="158"/>
      <c r="P39" s="157"/>
      <c r="Q39" s="157"/>
      <c r="R39" s="158"/>
      <c r="S39" s="157"/>
      <c r="T39" s="157"/>
      <c r="U39" s="158"/>
      <c r="V39" s="154">
        <f>'Base Capex'!V39*'General Inputs'!L$22</f>
        <v>46.397721735419417</v>
      </c>
      <c r="W39" s="155">
        <f>'Base Capex'!W39*'General Inputs'!L$23</f>
        <v>0</v>
      </c>
      <c r="X39" s="156">
        <f>'Base Capex'!X39*'General Inputs'!L$24</f>
        <v>2.8948977266780007</v>
      </c>
      <c r="Y39" s="154">
        <f>'Base Capex'!Y39*'General Inputs'!M$22</f>
        <v>72.777303850938011</v>
      </c>
      <c r="Z39" s="155">
        <f>'Base Capex'!Z39*'General Inputs'!M$23</f>
        <v>0</v>
      </c>
      <c r="AA39" s="156">
        <f>'Base Capex'!AA39*'General Inputs'!M$24</f>
        <v>7.7116134823187892</v>
      </c>
      <c r="AB39" s="154">
        <f>'Base Capex'!AB39*'General Inputs'!N$22</f>
        <v>131.80495153217461</v>
      </c>
      <c r="AC39" s="155">
        <f>'Base Capex'!AC39*'General Inputs'!N$23</f>
        <v>0</v>
      </c>
      <c r="AD39" s="156">
        <f>'Base Capex'!AD39*'General Inputs'!N$24</f>
        <v>14.753784266810017</v>
      </c>
      <c r="AE39" s="154">
        <f>'Base Capex'!AE39*'General Inputs'!O$22</f>
        <v>170.62013051311726</v>
      </c>
      <c r="AF39" s="155">
        <f>'Base Capex'!AF39*'General Inputs'!O$23</f>
        <v>0</v>
      </c>
      <c r="AG39" s="156">
        <f>'Base Capex'!AG39*'General Inputs'!O$24</f>
        <v>19.565185043438479</v>
      </c>
      <c r="AH39" s="154">
        <f>'Base Capex'!AH39*'General Inputs'!P$22</f>
        <v>208.39639968010954</v>
      </c>
      <c r="AI39" s="155">
        <f>'Base Capex'!AI39*'General Inputs'!P$23</f>
        <v>0</v>
      </c>
      <c r="AJ39" s="156">
        <f>'Base Capex'!AJ39*'General Inputs'!P$24</f>
        <v>24.333814975971151</v>
      </c>
    </row>
    <row r="40" spans="1:36">
      <c r="A40" s="182">
        <f>'Base Capex Actual'!A40</f>
        <v>157</v>
      </c>
      <c r="B40" s="183" t="str">
        <f>'Base Capex Actual'!B40</f>
        <v>Zone SubStation Plant Replacement</v>
      </c>
      <c r="C40" s="183" t="str">
        <f>'Base Capex Actual'!C40</f>
        <v>Reliability &amp; Quality Maintained</v>
      </c>
      <c r="D40" s="157"/>
      <c r="E40" s="157"/>
      <c r="F40" s="158"/>
      <c r="G40" s="157"/>
      <c r="H40" s="157"/>
      <c r="I40" s="158"/>
      <c r="J40" s="157"/>
      <c r="K40" s="157"/>
      <c r="L40" s="158"/>
      <c r="M40" s="157"/>
      <c r="N40" s="157"/>
      <c r="O40" s="158"/>
      <c r="P40" s="157"/>
      <c r="Q40" s="157"/>
      <c r="R40" s="158"/>
      <c r="S40" s="157"/>
      <c r="T40" s="157"/>
      <c r="U40" s="158"/>
      <c r="V40" s="154">
        <f>'Base Capex'!V40*'General Inputs'!L$22</f>
        <v>120.93541957763838</v>
      </c>
      <c r="W40" s="155">
        <f>'Base Capex'!W40*'General Inputs'!L$23</f>
        <v>0</v>
      </c>
      <c r="X40" s="156">
        <f>'Base Capex'!X40*'General Inputs'!L$24</f>
        <v>44.522729190836344</v>
      </c>
      <c r="Y40" s="154">
        <f>'Base Capex'!Y40*'General Inputs'!M$22</f>
        <v>145.0057752955253</v>
      </c>
      <c r="Z40" s="155">
        <f>'Base Capex'!Z40*'General Inputs'!M$23</f>
        <v>0</v>
      </c>
      <c r="AA40" s="156">
        <f>'Base Capex'!AA40*'General Inputs'!M$24</f>
        <v>90.662206478224164</v>
      </c>
      <c r="AB40" s="154">
        <f>'Base Capex'!AB40*'General Inputs'!N$22</f>
        <v>350.25726616563685</v>
      </c>
      <c r="AC40" s="155">
        <f>'Base Capex'!AC40*'General Inputs'!N$23</f>
        <v>0</v>
      </c>
      <c r="AD40" s="156">
        <f>'Base Capex'!AD40*'General Inputs'!N$24</f>
        <v>231.33990339195782</v>
      </c>
      <c r="AE40" s="154">
        <f>'Base Capex'!AE40*'General Inputs'!O$22</f>
        <v>377.18105432612089</v>
      </c>
      <c r="AF40" s="155">
        <f>'Base Capex'!AF40*'General Inputs'!O$23</f>
        <v>0</v>
      </c>
      <c r="AG40" s="156">
        <f>'Base Capex'!AG40*'General Inputs'!O$24</f>
        <v>255.20856954009466</v>
      </c>
      <c r="AH40" s="154">
        <f>'Base Capex'!AH40*'General Inputs'!P$22</f>
        <v>781.8669431661707</v>
      </c>
      <c r="AI40" s="155">
        <f>'Base Capex'!AI40*'General Inputs'!P$23</f>
        <v>0</v>
      </c>
      <c r="AJ40" s="156">
        <f>'Base Capex'!AJ40*'General Inputs'!P$24</f>
        <v>538.69697263919716</v>
      </c>
    </row>
    <row r="41" spans="1:36">
      <c r="A41" s="182">
        <f>'Base Capex Actual'!A41</f>
        <v>158</v>
      </c>
      <c r="B41" s="183" t="str">
        <f>'Base Capex Actual'!B41</f>
        <v xml:space="preserve">Safety Compliance </v>
      </c>
      <c r="C41" s="183" t="str">
        <f>'Base Capex Actual'!C41</f>
        <v>Environmental, Safety &amp; Legal</v>
      </c>
      <c r="D41" s="157"/>
      <c r="E41" s="157"/>
      <c r="F41" s="158"/>
      <c r="G41" s="157"/>
      <c r="H41" s="157"/>
      <c r="I41" s="158"/>
      <c r="J41" s="157"/>
      <c r="K41" s="157"/>
      <c r="L41" s="158"/>
      <c r="M41" s="157"/>
      <c r="N41" s="157"/>
      <c r="O41" s="158"/>
      <c r="P41" s="157"/>
      <c r="Q41" s="157"/>
      <c r="R41" s="158"/>
      <c r="S41" s="157"/>
      <c r="T41" s="157"/>
      <c r="U41" s="158"/>
      <c r="V41" s="154">
        <f>'Base Capex'!V41*'General Inputs'!L$22</f>
        <v>197.70768081110492</v>
      </c>
      <c r="W41" s="155">
        <f>'Base Capex'!W41*'General Inputs'!L$23</f>
        <v>0</v>
      </c>
      <c r="X41" s="156">
        <f>'Base Capex'!X41*'General Inputs'!L$24</f>
        <v>22.500275547127064</v>
      </c>
      <c r="Y41" s="154">
        <f>'Base Capex'!Y41*'General Inputs'!M$22</f>
        <v>426.44915432908005</v>
      </c>
      <c r="Z41" s="155">
        <f>'Base Capex'!Z41*'General Inputs'!M$23</f>
        <v>0</v>
      </c>
      <c r="AA41" s="156">
        <f>'Base Capex'!AA41*'General Inputs'!M$24</f>
        <v>82.422213718613392</v>
      </c>
      <c r="AB41" s="154">
        <f>'Base Capex'!AB41*'General Inputs'!N$22</f>
        <v>718.72695328312432</v>
      </c>
      <c r="AC41" s="155">
        <f>'Base Capex'!AC41*'General Inputs'!N$23</f>
        <v>0</v>
      </c>
      <c r="AD41" s="156">
        <f>'Base Capex'!AD41*'General Inputs'!N$24</f>
        <v>146.74501622305314</v>
      </c>
      <c r="AE41" s="154">
        <f>'Base Capex'!AE41*'General Inputs'!O$22</f>
        <v>1094.6150172002842</v>
      </c>
      <c r="AF41" s="155">
        <f>'Base Capex'!AF41*'General Inputs'!O$23</f>
        <v>0</v>
      </c>
      <c r="AG41" s="156">
        <f>'Base Capex'!AG41*'General Inputs'!O$24</f>
        <v>228.9511438432103</v>
      </c>
      <c r="AH41" s="154">
        <f>'Base Capex'!AH41*'General Inputs'!P$22</f>
        <v>1567.6450901190592</v>
      </c>
      <c r="AI41" s="155">
        <f>'Base Capex'!AI41*'General Inputs'!P$23</f>
        <v>0</v>
      </c>
      <c r="AJ41" s="156">
        <f>'Base Capex'!AJ41*'General Inputs'!P$24</f>
        <v>333.88388802044352</v>
      </c>
    </row>
    <row r="42" spans="1:36">
      <c r="A42" s="182">
        <f>'Base Capex Actual'!A42</f>
        <v>159</v>
      </c>
      <c r="B42" s="183" t="str">
        <f>'Base Capex Actual'!B42</f>
        <v>TV Interference Replacement Capital</v>
      </c>
      <c r="C42" s="183" t="str">
        <f>'Base Capex Actual'!C42</f>
        <v>Reliability &amp; Quality Maintained</v>
      </c>
      <c r="D42" s="157"/>
      <c r="E42" s="157"/>
      <c r="F42" s="158"/>
      <c r="G42" s="157"/>
      <c r="H42" s="157"/>
      <c r="I42" s="158"/>
      <c r="J42" s="157"/>
      <c r="K42" s="157"/>
      <c r="L42" s="158"/>
      <c r="M42" s="157"/>
      <c r="N42" s="157"/>
      <c r="O42" s="158"/>
      <c r="P42" s="157"/>
      <c r="Q42" s="157"/>
      <c r="R42" s="158"/>
      <c r="S42" s="157"/>
      <c r="T42" s="157"/>
      <c r="U42" s="158"/>
      <c r="V42" s="154">
        <f>'Base Capex'!V42*'General Inputs'!L$22</f>
        <v>1.4408973848735938</v>
      </c>
      <c r="W42" s="155">
        <f>'Base Capex'!W42*'General Inputs'!L$23</f>
        <v>0</v>
      </c>
      <c r="X42" s="156">
        <f>'Base Capex'!X42*'General Inputs'!L$24</f>
        <v>0.10680771655122206</v>
      </c>
      <c r="Y42" s="154">
        <f>'Base Capex'!Y42*'General Inputs'!M$22</f>
        <v>2.7607025744865794</v>
      </c>
      <c r="Z42" s="155">
        <f>'Base Capex'!Z42*'General Inputs'!M$23</f>
        <v>0</v>
      </c>
      <c r="AA42" s="156">
        <f>'Base Capex'!AA42*'General Inputs'!M$24</f>
        <v>0.34753769765038151</v>
      </c>
      <c r="AB42" s="154">
        <f>'Base Capex'!AB42*'General Inputs'!N$22</f>
        <v>4.102738211719652</v>
      </c>
      <c r="AC42" s="155">
        <f>'Base Capex'!AC42*'General Inputs'!N$23</f>
        <v>0</v>
      </c>
      <c r="AD42" s="156">
        <f>'Base Capex'!AD42*'General Inputs'!N$24</f>
        <v>0.5456052207282972</v>
      </c>
      <c r="AE42" s="154">
        <f>'Base Capex'!AE42*'General Inputs'!O$22</f>
        <v>5.4673787403204983</v>
      </c>
      <c r="AF42" s="155">
        <f>'Base Capex'!AF42*'General Inputs'!O$23</f>
        <v>0</v>
      </c>
      <c r="AG42" s="156">
        <f>'Base Capex'!AG42*'General Inputs'!O$24</f>
        <v>0.74484491553750665</v>
      </c>
      <c r="AH42" s="154">
        <f>'Base Capex'!AH42*'General Inputs'!P$22</f>
        <v>6.8550049110676765</v>
      </c>
      <c r="AI42" s="155">
        <f>'Base Capex'!AI42*'General Inputs'!P$23</f>
        <v>0</v>
      </c>
      <c r="AJ42" s="156">
        <f>'Base Capex'!AJ42*'General Inputs'!P$24</f>
        <v>0.95095675567693505</v>
      </c>
    </row>
    <row r="43" spans="1:36">
      <c r="A43" s="182">
        <f>'Base Capex Actual'!A43</f>
        <v>160</v>
      </c>
      <c r="B43" s="183" t="str">
        <f>'Base Capex Actual'!B43</f>
        <v>Augmentation Lines</v>
      </c>
      <c r="C43" s="183" t="str">
        <f>'Base Capex Actual'!C43</f>
        <v>Reinforcements</v>
      </c>
      <c r="D43" s="157"/>
      <c r="E43" s="157"/>
      <c r="F43" s="158"/>
      <c r="G43" s="157"/>
      <c r="H43" s="157"/>
      <c r="I43" s="158"/>
      <c r="J43" s="157"/>
      <c r="K43" s="157"/>
      <c r="L43" s="158"/>
      <c r="M43" s="157"/>
      <c r="N43" s="157"/>
      <c r="O43" s="158"/>
      <c r="P43" s="157"/>
      <c r="Q43" s="157"/>
      <c r="R43" s="158"/>
      <c r="S43" s="157"/>
      <c r="T43" s="157"/>
      <c r="U43" s="158"/>
      <c r="V43" s="154">
        <f>'Base Capex'!V43*'General Inputs'!L$22</f>
        <v>36.937430269578861</v>
      </c>
      <c r="W43" s="155">
        <f>'Base Capex'!W43*'General Inputs'!L$23</f>
        <v>0</v>
      </c>
      <c r="X43" s="156">
        <f>'Base Capex'!X43*'General Inputs'!L$24</f>
        <v>5.3754842367772868</v>
      </c>
      <c r="Y43" s="154">
        <f>'Base Capex'!Y43*'General Inputs'!M$22</f>
        <v>70.770659944733481</v>
      </c>
      <c r="Z43" s="155">
        <f>'Base Capex'!Z43*'General Inputs'!M$23</f>
        <v>0</v>
      </c>
      <c r="AA43" s="156">
        <f>'Base Capex'!AA43*'General Inputs'!M$24</f>
        <v>17.491090304412293</v>
      </c>
      <c r="AB43" s="154">
        <f>'Base Capex'!AB43*'General Inputs'!N$22</f>
        <v>105.17376754280522</v>
      </c>
      <c r="AC43" s="155">
        <f>'Base Capex'!AC43*'General Inputs'!N$23</f>
        <v>0</v>
      </c>
      <c r="AD43" s="156">
        <f>'Base Capex'!AD43*'General Inputs'!N$24</f>
        <v>27.459554030647389</v>
      </c>
      <c r="AE43" s="154">
        <f>'Base Capex'!AE43*'General Inputs'!O$22</f>
        <v>140.15635193597282</v>
      </c>
      <c r="AF43" s="155">
        <f>'Base Capex'!AF43*'General Inputs'!O$23</f>
        <v>0</v>
      </c>
      <c r="AG43" s="156">
        <f>'Base Capex'!AG43*'General Inputs'!O$24</f>
        <v>37.48701153437181</v>
      </c>
      <c r="AH43" s="154">
        <f>'Base Capex'!AH43*'General Inputs'!P$22</f>
        <v>175.72817367726435</v>
      </c>
      <c r="AI43" s="155">
        <f>'Base Capex'!AI43*'General Inputs'!P$23</f>
        <v>0</v>
      </c>
      <c r="AJ43" s="156">
        <f>'Base Capex'!AJ43*'General Inputs'!P$24</f>
        <v>47.860334581225963</v>
      </c>
    </row>
    <row r="44" spans="1:36">
      <c r="A44" s="182">
        <f>'Base Capex Actual'!A44</f>
        <v>161</v>
      </c>
      <c r="B44" s="183" t="str">
        <f>'Base Capex Actual'!B44</f>
        <v>Augmentation of Zone SubStation</v>
      </c>
      <c r="C44" s="183" t="str">
        <f>'Base Capex Actual'!C44</f>
        <v>Reinforcements</v>
      </c>
      <c r="D44" s="157"/>
      <c r="E44" s="157"/>
      <c r="F44" s="158"/>
      <c r="G44" s="157"/>
      <c r="H44" s="157"/>
      <c r="I44" s="158"/>
      <c r="J44" s="157"/>
      <c r="K44" s="157"/>
      <c r="L44" s="158"/>
      <c r="M44" s="157"/>
      <c r="N44" s="157"/>
      <c r="O44" s="158"/>
      <c r="P44" s="157"/>
      <c r="Q44" s="157"/>
      <c r="R44" s="158"/>
      <c r="S44" s="157"/>
      <c r="T44" s="157"/>
      <c r="U44" s="158"/>
      <c r="V44" s="154">
        <f>'Base Capex'!V44*'General Inputs'!L$22</f>
        <v>123.09308027100771</v>
      </c>
      <c r="W44" s="155">
        <f>'Base Capex'!W44*'General Inputs'!L$23</f>
        <v>0</v>
      </c>
      <c r="X44" s="156">
        <f>'Base Capex'!X44*'General Inputs'!L$24</f>
        <v>34.484146854136746</v>
      </c>
      <c r="Y44" s="154">
        <f>'Base Capex'!Y44*'General Inputs'!M$22</f>
        <v>288.74831702075045</v>
      </c>
      <c r="Z44" s="155">
        <f>'Base Capex'!Z44*'General Inputs'!M$23</f>
        <v>0</v>
      </c>
      <c r="AA44" s="156">
        <f>'Base Capex'!AA44*'General Inputs'!M$24</f>
        <v>137.37826593980168</v>
      </c>
      <c r="AB44" s="154">
        <f>'Base Capex'!AB44*'General Inputs'!N$22</f>
        <v>333.7139958048856</v>
      </c>
      <c r="AC44" s="155">
        <f>'Base Capex'!AC44*'General Inputs'!N$23</f>
        <v>0</v>
      </c>
      <c r="AD44" s="156">
        <f>'Base Capex'!AD44*'General Inputs'!N$24</f>
        <v>167.72407339389264</v>
      </c>
      <c r="AE44" s="154">
        <f>'Base Capex'!AE44*'General Inputs'!O$22</f>
        <v>329.86241857710655</v>
      </c>
      <c r="AF44" s="155">
        <f>'Base Capex'!AF44*'General Inputs'!O$23</f>
        <v>0</v>
      </c>
      <c r="AG44" s="156">
        <f>'Base Capex'!AG44*'General Inputs'!O$24</f>
        <v>169.83836718061809</v>
      </c>
      <c r="AH44" s="154">
        <f>'Base Capex'!AH44*'General Inputs'!P$22</f>
        <v>198.0916596702007</v>
      </c>
      <c r="AI44" s="155">
        <f>'Base Capex'!AI44*'General Inputs'!P$23</f>
        <v>0</v>
      </c>
      <c r="AJ44" s="156">
        <f>'Base Capex'!AJ44*'General Inputs'!P$24</f>
        <v>103.8569244553362</v>
      </c>
    </row>
    <row r="45" spans="1:36">
      <c r="A45" s="182">
        <f>'Base Capex Actual'!A45</f>
        <v>162</v>
      </c>
      <c r="B45" s="183" t="str">
        <f>'Base Capex Actual'!B45</f>
        <v>Network Development - Augment Dist.</v>
      </c>
      <c r="C45" s="183" t="str">
        <f>'Base Capex Actual'!C45</f>
        <v>Reinforcements</v>
      </c>
      <c r="D45" s="157"/>
      <c r="E45" s="157"/>
      <c r="F45" s="158"/>
      <c r="G45" s="157"/>
      <c r="H45" s="157"/>
      <c r="I45" s="158"/>
      <c r="J45" s="157"/>
      <c r="K45" s="157"/>
      <c r="L45" s="158"/>
      <c r="M45" s="157"/>
      <c r="N45" s="157"/>
      <c r="O45" s="158"/>
      <c r="P45" s="157"/>
      <c r="Q45" s="157"/>
      <c r="R45" s="158"/>
      <c r="S45" s="157"/>
      <c r="T45" s="157"/>
      <c r="U45" s="158"/>
      <c r="V45" s="154">
        <f>'Base Capex'!V45*'General Inputs'!L$22</f>
        <v>157.07964080014071</v>
      </c>
      <c r="W45" s="155">
        <f>'Base Capex'!W45*'General Inputs'!L$23</f>
        <v>0</v>
      </c>
      <c r="X45" s="156">
        <f>'Base Capex'!X45*'General Inputs'!L$24</f>
        <v>32.301887256593062</v>
      </c>
      <c r="Y45" s="154">
        <f>'Base Capex'!Y45*'General Inputs'!M$22</f>
        <v>620.38630515969487</v>
      </c>
      <c r="Z45" s="155">
        <f>'Base Capex'!Z45*'General Inputs'!M$23</f>
        <v>0</v>
      </c>
      <c r="AA45" s="156">
        <f>'Base Capex'!AA45*'General Inputs'!M$24</f>
        <v>216.66208694299374</v>
      </c>
      <c r="AB45" s="154">
        <f>'Base Capex'!AB45*'General Inputs'!N$22</f>
        <v>1004.2690652722687</v>
      </c>
      <c r="AC45" s="155">
        <f>'Base Capex'!AC45*'General Inputs'!N$23</f>
        <v>0</v>
      </c>
      <c r="AD45" s="156">
        <f>'Base Capex'!AD45*'General Inputs'!N$24</f>
        <v>370.50426913745196</v>
      </c>
      <c r="AE45" s="154">
        <f>'Base Capex'!AE45*'General Inputs'!O$22</f>
        <v>1064.9721605509278</v>
      </c>
      <c r="AF45" s="155">
        <f>'Base Capex'!AF45*'General Inputs'!O$23</f>
        <v>0</v>
      </c>
      <c r="AG45" s="156">
        <f>'Base Capex'!AG45*'General Inputs'!O$24</f>
        <v>402.4976723133467</v>
      </c>
      <c r="AH45" s="154">
        <f>'Base Capex'!AH45*'General Inputs'!P$22</f>
        <v>1709.291817039594</v>
      </c>
      <c r="AI45" s="155">
        <f>'Base Capex'!AI45*'General Inputs'!P$23</f>
        <v>0</v>
      </c>
      <c r="AJ45" s="156">
        <f>'Base Capex'!AJ45*'General Inputs'!P$24</f>
        <v>657.82084547641114</v>
      </c>
    </row>
    <row r="46" spans="1:36">
      <c r="A46" s="182">
        <f>'Base Capex Actual'!A46</f>
        <v>163</v>
      </c>
      <c r="B46" s="183" t="str">
        <f>'Base Capex Actual'!B46</f>
        <v>Environment Management'</v>
      </c>
      <c r="C46" s="183" t="str">
        <f>'Base Capex Actual'!C46</f>
        <v>Environmental, Safety &amp; Legal</v>
      </c>
      <c r="D46" s="157"/>
      <c r="E46" s="157"/>
      <c r="F46" s="158"/>
      <c r="G46" s="157"/>
      <c r="H46" s="157"/>
      <c r="I46" s="158"/>
      <c r="J46" s="157"/>
      <c r="K46" s="157"/>
      <c r="L46" s="158"/>
      <c r="M46" s="157"/>
      <c r="N46" s="157"/>
      <c r="O46" s="158"/>
      <c r="P46" s="157"/>
      <c r="Q46" s="157"/>
      <c r="R46" s="158"/>
      <c r="S46" s="157"/>
      <c r="T46" s="157"/>
      <c r="U46" s="158"/>
      <c r="V46" s="154">
        <f>'Base Capex'!V46*'General Inputs'!L$22</f>
        <v>2.4669012955854033</v>
      </c>
      <c r="W46" s="155">
        <f>'Base Capex'!W46*'General Inputs'!L$23</f>
        <v>0</v>
      </c>
      <c r="X46" s="156">
        <f>'Base Capex'!X46*'General Inputs'!L$24</f>
        <v>5.620826582149455</v>
      </c>
      <c r="Y46" s="154">
        <f>'Base Capex'!Y46*'General Inputs'!M$22</f>
        <v>5.4016978420901491</v>
      </c>
      <c r="Z46" s="155">
        <f>'Base Capex'!Z46*'General Inputs'!M$23</f>
        <v>0</v>
      </c>
      <c r="AA46" s="156">
        <f>'Base Capex'!AA46*'General Inputs'!M$24</f>
        <v>20.902172264897985</v>
      </c>
      <c r="AB46" s="154">
        <f>'Base Capex'!AB46*'General Inputs'!N$22</f>
        <v>12.041365312068267</v>
      </c>
      <c r="AC46" s="155">
        <f>'Base Capex'!AC46*'General Inputs'!N$23</f>
        <v>0</v>
      </c>
      <c r="AD46" s="156">
        <f>'Base Capex'!AD46*'General Inputs'!N$24</f>
        <v>49.222002631912339</v>
      </c>
      <c r="AE46" s="154">
        <f>'Base Capex'!AE46*'General Inputs'!O$22</f>
        <v>12.970943687451586</v>
      </c>
      <c r="AF46" s="155">
        <f>'Base Capex'!AF46*'General Inputs'!O$23</f>
        <v>0</v>
      </c>
      <c r="AG46" s="156">
        <f>'Base Capex'!AG46*'General Inputs'!O$24</f>
        <v>54.317166652862767</v>
      </c>
      <c r="AH46" s="154">
        <f>'Base Capex'!AH46*'General Inputs'!P$22</f>
        <v>13.412768755981631</v>
      </c>
      <c r="AI46" s="155">
        <f>'Base Capex'!AI46*'General Inputs'!P$23</f>
        <v>0</v>
      </c>
      <c r="AJ46" s="156">
        <f>'Base Capex'!AJ46*'General Inputs'!P$24</f>
        <v>57.193973655266234</v>
      </c>
    </row>
    <row r="47" spans="1:36">
      <c r="A47" s="182">
        <f>'Base Capex Actual'!A47</f>
        <v>164</v>
      </c>
      <c r="B47" s="183" t="str">
        <f>'Base Capex Actual'!B47</f>
        <v>Bushfire Mitigation Augmentation</v>
      </c>
      <c r="C47" s="183" t="str">
        <f>'Base Capex Actual'!C47</f>
        <v>Environmental, Safety &amp; Legal</v>
      </c>
      <c r="D47" s="157"/>
      <c r="E47" s="157"/>
      <c r="F47" s="158"/>
      <c r="G47" s="157"/>
      <c r="H47" s="157"/>
      <c r="I47" s="158"/>
      <c r="J47" s="157"/>
      <c r="K47" s="157"/>
      <c r="L47" s="158"/>
      <c r="M47" s="157"/>
      <c r="N47" s="157"/>
      <c r="O47" s="158"/>
      <c r="P47" s="157"/>
      <c r="Q47" s="157"/>
      <c r="R47" s="158"/>
      <c r="S47" s="157"/>
      <c r="T47" s="157"/>
      <c r="U47" s="158"/>
      <c r="V47" s="154">
        <f>'Base Capex'!V47*'General Inputs'!L$22</f>
        <v>0</v>
      </c>
      <c r="W47" s="155">
        <f>'Base Capex'!W47*'General Inputs'!L$23</f>
        <v>0</v>
      </c>
      <c r="X47" s="156">
        <f>'Base Capex'!X47*'General Inputs'!L$24</f>
        <v>0</v>
      </c>
      <c r="Y47" s="154">
        <f>'Base Capex'!Y47*'General Inputs'!M$22</f>
        <v>0</v>
      </c>
      <c r="Z47" s="155">
        <f>'Base Capex'!Z47*'General Inputs'!M$23</f>
        <v>0</v>
      </c>
      <c r="AA47" s="156">
        <f>'Base Capex'!AA47*'General Inputs'!M$24</f>
        <v>0</v>
      </c>
      <c r="AB47" s="154">
        <f>'Base Capex'!AB47*'General Inputs'!N$22</f>
        <v>0</v>
      </c>
      <c r="AC47" s="155">
        <f>'Base Capex'!AC47*'General Inputs'!N$23</f>
        <v>0</v>
      </c>
      <c r="AD47" s="156">
        <f>'Base Capex'!AD47*'General Inputs'!N$24</f>
        <v>0</v>
      </c>
      <c r="AE47" s="154">
        <f>'Base Capex'!AE47*'General Inputs'!O$22</f>
        <v>0</v>
      </c>
      <c r="AF47" s="155">
        <f>'Base Capex'!AF47*'General Inputs'!O$23</f>
        <v>0</v>
      </c>
      <c r="AG47" s="156">
        <f>'Base Capex'!AG47*'General Inputs'!O$24</f>
        <v>0</v>
      </c>
      <c r="AH47" s="154">
        <f>'Base Capex'!AH47*'General Inputs'!P$22</f>
        <v>0</v>
      </c>
      <c r="AI47" s="155">
        <f>'Base Capex'!AI47*'General Inputs'!P$23</f>
        <v>0</v>
      </c>
      <c r="AJ47" s="156">
        <f>'Base Capex'!AJ47*'General Inputs'!P$24</f>
        <v>0</v>
      </c>
    </row>
    <row r="48" spans="1:36">
      <c r="A48" s="182">
        <f>'Base Capex Actual'!A48</f>
        <v>165</v>
      </c>
      <c r="B48" s="183" t="str">
        <f>'Base Capex Actual'!B48</f>
        <v>LV Com. Multi Earth (CMEN)</v>
      </c>
      <c r="C48" s="183" t="str">
        <f>'Base Capex Actual'!C48</f>
        <v>Environmental, Safety &amp; Legal</v>
      </c>
      <c r="D48" s="157"/>
      <c r="E48" s="157"/>
      <c r="F48" s="158"/>
      <c r="G48" s="157"/>
      <c r="H48" s="157"/>
      <c r="I48" s="158"/>
      <c r="J48" s="157"/>
      <c r="K48" s="157"/>
      <c r="L48" s="158"/>
      <c r="M48" s="157"/>
      <c r="N48" s="157"/>
      <c r="O48" s="158"/>
      <c r="P48" s="157"/>
      <c r="Q48" s="157"/>
      <c r="R48" s="158"/>
      <c r="S48" s="157"/>
      <c r="T48" s="157"/>
      <c r="U48" s="158"/>
      <c r="V48" s="154">
        <f>'Base Capex'!V48*'General Inputs'!L$22</f>
        <v>0</v>
      </c>
      <c r="W48" s="155">
        <f>'Base Capex'!W48*'General Inputs'!L$23</f>
        <v>0</v>
      </c>
      <c r="X48" s="156">
        <f>'Base Capex'!X48*'General Inputs'!L$24</f>
        <v>0</v>
      </c>
      <c r="Y48" s="154">
        <f>'Base Capex'!Y48*'General Inputs'!M$22</f>
        <v>0</v>
      </c>
      <c r="Z48" s="155">
        <f>'Base Capex'!Z48*'General Inputs'!M$23</f>
        <v>0</v>
      </c>
      <c r="AA48" s="156">
        <f>'Base Capex'!AA48*'General Inputs'!M$24</f>
        <v>0</v>
      </c>
      <c r="AB48" s="154">
        <f>'Base Capex'!AB48*'General Inputs'!N$22</f>
        <v>0</v>
      </c>
      <c r="AC48" s="155">
        <f>'Base Capex'!AC48*'General Inputs'!N$23</f>
        <v>0</v>
      </c>
      <c r="AD48" s="156">
        <f>'Base Capex'!AD48*'General Inputs'!N$24</f>
        <v>0</v>
      </c>
      <c r="AE48" s="154">
        <f>'Base Capex'!AE48*'General Inputs'!O$22</f>
        <v>0</v>
      </c>
      <c r="AF48" s="155">
        <f>'Base Capex'!AF48*'General Inputs'!O$23</f>
        <v>0</v>
      </c>
      <c r="AG48" s="156">
        <f>'Base Capex'!AG48*'General Inputs'!O$24</f>
        <v>0</v>
      </c>
      <c r="AH48" s="154">
        <f>'Base Capex'!AH48*'General Inputs'!P$22</f>
        <v>0</v>
      </c>
      <c r="AI48" s="155">
        <f>'Base Capex'!AI48*'General Inputs'!P$23</f>
        <v>0</v>
      </c>
      <c r="AJ48" s="156">
        <f>'Base Capex'!AJ48*'General Inputs'!P$24</f>
        <v>0</v>
      </c>
    </row>
    <row r="49" spans="1:36">
      <c r="A49" s="182">
        <f>'Base Capex Actual'!A49</f>
        <v>166</v>
      </c>
      <c r="B49" s="183" t="str">
        <f>'Base Capex Actual'!B49</f>
        <v>Reliability Improvement - Automation</v>
      </c>
      <c r="C49" s="183" t="str">
        <f>'Base Capex Actual'!C49</f>
        <v>Reliability &amp; Quality Maintained</v>
      </c>
      <c r="D49" s="157"/>
      <c r="E49" s="157"/>
      <c r="F49" s="158"/>
      <c r="G49" s="157"/>
      <c r="H49" s="157"/>
      <c r="I49" s="158"/>
      <c r="J49" s="157"/>
      <c r="K49" s="157"/>
      <c r="L49" s="158"/>
      <c r="M49" s="157"/>
      <c r="N49" s="157"/>
      <c r="O49" s="158"/>
      <c r="P49" s="157"/>
      <c r="Q49" s="157"/>
      <c r="R49" s="158"/>
      <c r="S49" s="157"/>
      <c r="T49" s="157"/>
      <c r="U49" s="158"/>
      <c r="V49" s="154">
        <f>'Base Capex'!V49*'General Inputs'!L$22</f>
        <v>0</v>
      </c>
      <c r="W49" s="155">
        <f>'Base Capex'!W49*'General Inputs'!L$23</f>
        <v>0</v>
      </c>
      <c r="X49" s="156">
        <f>'Base Capex'!X49*'General Inputs'!L$24</f>
        <v>0</v>
      </c>
      <c r="Y49" s="154">
        <f>'Base Capex'!Y49*'General Inputs'!M$22</f>
        <v>0</v>
      </c>
      <c r="Z49" s="155">
        <f>'Base Capex'!Z49*'General Inputs'!M$23</f>
        <v>0</v>
      </c>
      <c r="AA49" s="156">
        <f>'Base Capex'!AA49*'General Inputs'!M$24</f>
        <v>0</v>
      </c>
      <c r="AB49" s="154">
        <f>'Base Capex'!AB49*'General Inputs'!N$22</f>
        <v>0</v>
      </c>
      <c r="AC49" s="155">
        <f>'Base Capex'!AC49*'General Inputs'!N$23</f>
        <v>0</v>
      </c>
      <c r="AD49" s="156">
        <f>'Base Capex'!AD49*'General Inputs'!N$24</f>
        <v>0</v>
      </c>
      <c r="AE49" s="154">
        <f>'Base Capex'!AE49*'General Inputs'!O$22</f>
        <v>0</v>
      </c>
      <c r="AF49" s="155">
        <f>'Base Capex'!AF49*'General Inputs'!O$23</f>
        <v>0</v>
      </c>
      <c r="AG49" s="156">
        <f>'Base Capex'!AG49*'General Inputs'!O$24</f>
        <v>0</v>
      </c>
      <c r="AH49" s="154">
        <f>'Base Capex'!AH49*'General Inputs'!P$22</f>
        <v>0</v>
      </c>
      <c r="AI49" s="155">
        <f>'Base Capex'!AI49*'General Inputs'!P$23</f>
        <v>0</v>
      </c>
      <c r="AJ49" s="156">
        <f>'Base Capex'!AJ49*'General Inputs'!P$24</f>
        <v>0</v>
      </c>
    </row>
    <row r="50" spans="1:36">
      <c r="A50" s="182">
        <f>'Base Capex Actual'!A50</f>
        <v>167</v>
      </c>
      <c r="B50" s="183" t="str">
        <f>'Base Capex Actual'!B50</f>
        <v>VBRC</v>
      </c>
      <c r="C50" s="183" t="str">
        <f>'Base Capex Actual'!C50</f>
        <v>Environmental, Safety &amp; Legal</v>
      </c>
      <c r="D50" s="157"/>
      <c r="E50" s="157"/>
      <c r="F50" s="158"/>
      <c r="G50" s="157"/>
      <c r="H50" s="157"/>
      <c r="I50" s="158"/>
      <c r="J50" s="157"/>
      <c r="K50" s="157"/>
      <c r="L50" s="158"/>
      <c r="M50" s="157"/>
      <c r="N50" s="157"/>
      <c r="O50" s="158"/>
      <c r="P50" s="157"/>
      <c r="Q50" s="157"/>
      <c r="R50" s="158"/>
      <c r="S50" s="157"/>
      <c r="T50" s="157"/>
      <c r="U50" s="158"/>
      <c r="V50" s="154">
        <f>'Base Capex'!V50*'General Inputs'!L$22</f>
        <v>124.86341725829037</v>
      </c>
      <c r="W50" s="155">
        <f>'Base Capex'!W50*'General Inputs'!L$23</f>
        <v>0</v>
      </c>
      <c r="X50" s="156">
        <f>'Base Capex'!X50*'General Inputs'!L$24</f>
        <v>261.61079507247365</v>
      </c>
      <c r="Y50" s="154">
        <f>'Base Capex'!Y50*'General Inputs'!M$22</f>
        <v>157.20632291802033</v>
      </c>
      <c r="Z50" s="155">
        <f>'Base Capex'!Z50*'General Inputs'!M$23</f>
        <v>0</v>
      </c>
      <c r="AA50" s="156">
        <f>'Base Capex'!AA50*'General Inputs'!M$24</f>
        <v>559.37515887566587</v>
      </c>
      <c r="AB50" s="154">
        <f>'Base Capex'!AB50*'General Inputs'!N$22</f>
        <v>228.37455205443641</v>
      </c>
      <c r="AC50" s="155">
        <f>'Base Capex'!AC50*'General Inputs'!N$23</f>
        <v>0</v>
      </c>
      <c r="AD50" s="156">
        <f>'Base Capex'!AD50*'General Inputs'!N$24</f>
        <v>858.42683689712794</v>
      </c>
      <c r="AE50" s="154">
        <f>'Base Capex'!AE50*'General Inputs'!O$22</f>
        <v>304.33581337603579</v>
      </c>
      <c r="AF50" s="155">
        <f>'Base Capex'!AF50*'General Inputs'!O$23</f>
        <v>0</v>
      </c>
      <c r="AG50" s="156">
        <f>'Base Capex'!AG50*'General Inputs'!O$24</f>
        <v>1171.9001954751802</v>
      </c>
      <c r="AH50" s="154">
        <f>'Base Capex'!AH50*'General Inputs'!P$22</f>
        <v>368.02901018657701</v>
      </c>
      <c r="AI50" s="155">
        <f>'Base Capex'!AI50*'General Inputs'!P$23</f>
        <v>0</v>
      </c>
      <c r="AJ50" s="156">
        <f>'Base Capex'!AJ50*'General Inputs'!P$24</f>
        <v>1443.0650827887248</v>
      </c>
    </row>
    <row r="51" spans="1:36">
      <c r="A51" s="182">
        <f>'Base Capex Actual'!A51</f>
        <v>168</v>
      </c>
      <c r="B51" s="183" t="str">
        <f>'Base Capex Actual'!B51</f>
        <v>Zone SubStation Automation</v>
      </c>
      <c r="C51" s="183" t="str">
        <f>'Base Capex Actual'!C51</f>
        <v>SCADA/Network Control</v>
      </c>
      <c r="D51" s="157"/>
      <c r="E51" s="157"/>
      <c r="F51" s="158"/>
      <c r="G51" s="157"/>
      <c r="H51" s="157"/>
      <c r="I51" s="158"/>
      <c r="J51" s="157"/>
      <c r="K51" s="157"/>
      <c r="L51" s="158"/>
      <c r="M51" s="157"/>
      <c r="N51" s="157"/>
      <c r="O51" s="158"/>
      <c r="P51" s="157"/>
      <c r="Q51" s="157"/>
      <c r="R51" s="158"/>
      <c r="S51" s="157"/>
      <c r="T51" s="157"/>
      <c r="U51" s="158"/>
      <c r="V51" s="154">
        <f>'Base Capex'!V51*'General Inputs'!L$22</f>
        <v>47.481954722888091</v>
      </c>
      <c r="W51" s="155">
        <f>'Base Capex'!W51*'General Inputs'!L$23</f>
        <v>0</v>
      </c>
      <c r="X51" s="156">
        <f>'Base Capex'!X51*'General Inputs'!L$24</f>
        <v>4.3455870432828574</v>
      </c>
      <c r="Y51" s="154">
        <f>'Base Capex'!Y51*'General Inputs'!M$22</f>
        <v>107.08273876206623</v>
      </c>
      <c r="Z51" s="155">
        <f>'Base Capex'!Z51*'General Inputs'!M$23</f>
        <v>0</v>
      </c>
      <c r="AA51" s="156">
        <f>'Base Capex'!AA51*'General Inputs'!M$24</f>
        <v>16.6437834377762</v>
      </c>
      <c r="AB51" s="154">
        <f>'Base Capex'!AB51*'General Inputs'!N$22</f>
        <v>176.29663273271777</v>
      </c>
      <c r="AC51" s="155">
        <f>'Base Capex'!AC51*'General Inputs'!N$23</f>
        <v>0</v>
      </c>
      <c r="AD51" s="156">
        <f>'Base Capex'!AD51*'General Inputs'!N$24</f>
        <v>28.946696986287403</v>
      </c>
      <c r="AE51" s="154">
        <f>'Base Capex'!AE51*'General Inputs'!O$22</f>
        <v>234.18576304177489</v>
      </c>
      <c r="AF51" s="155">
        <f>'Base Capex'!AF51*'General Inputs'!O$23</f>
        <v>0</v>
      </c>
      <c r="AG51" s="156">
        <f>'Base Capex'!AG51*'General Inputs'!O$24</f>
        <v>39.391042407803099</v>
      </c>
      <c r="AH51" s="154">
        <f>'Base Capex'!AH51*'General Inputs'!P$22</f>
        <v>316.10545768605601</v>
      </c>
      <c r="AI51" s="155">
        <f>'Base Capex'!AI51*'General Inputs'!P$23</f>
        <v>0</v>
      </c>
      <c r="AJ51" s="156">
        <f>'Base Capex'!AJ51*'General Inputs'!P$24</f>
        <v>54.14212267723925</v>
      </c>
    </row>
    <row r="52" spans="1:36">
      <c r="A52" s="182">
        <f>'Base Capex Actual'!A52</f>
        <v>169</v>
      </c>
      <c r="B52" s="183" t="str">
        <f>'Base Capex Actual'!B52</f>
        <v>Augmentation Connection Assets</v>
      </c>
      <c r="C52" s="183" t="str">
        <f>'Base Capex Actual'!C52</f>
        <v>Reinforcements</v>
      </c>
      <c r="D52" s="157"/>
      <c r="E52" s="157"/>
      <c r="F52" s="158"/>
      <c r="G52" s="157"/>
      <c r="H52" s="157"/>
      <c r="I52" s="158"/>
      <c r="J52" s="157"/>
      <c r="K52" s="157"/>
      <c r="L52" s="158"/>
      <c r="M52" s="157"/>
      <c r="N52" s="157"/>
      <c r="O52" s="158"/>
      <c r="P52" s="157"/>
      <c r="Q52" s="157"/>
      <c r="R52" s="158"/>
      <c r="S52" s="157"/>
      <c r="T52" s="157"/>
      <c r="U52" s="158"/>
      <c r="V52" s="154">
        <f>'Base Capex'!V52*'General Inputs'!L$22</f>
        <v>0</v>
      </c>
      <c r="W52" s="155">
        <f>'Base Capex'!W52*'General Inputs'!L$23</f>
        <v>0</v>
      </c>
      <c r="X52" s="156">
        <f>'Base Capex'!X52*'General Inputs'!L$24</f>
        <v>0</v>
      </c>
      <c r="Y52" s="154">
        <f>'Base Capex'!Y52*'General Inputs'!M$22</f>
        <v>0</v>
      </c>
      <c r="Z52" s="155">
        <f>'Base Capex'!Z52*'General Inputs'!M$23</f>
        <v>0</v>
      </c>
      <c r="AA52" s="156">
        <f>'Base Capex'!AA52*'General Inputs'!M$24</f>
        <v>0</v>
      </c>
      <c r="AB52" s="154">
        <f>'Base Capex'!AB52*'General Inputs'!N$22</f>
        <v>0</v>
      </c>
      <c r="AC52" s="155">
        <f>'Base Capex'!AC52*'General Inputs'!N$23</f>
        <v>0</v>
      </c>
      <c r="AD52" s="156">
        <f>'Base Capex'!AD52*'General Inputs'!N$24</f>
        <v>0</v>
      </c>
      <c r="AE52" s="154">
        <f>'Base Capex'!AE52*'General Inputs'!O$22</f>
        <v>0</v>
      </c>
      <c r="AF52" s="155">
        <f>'Base Capex'!AF52*'General Inputs'!O$23</f>
        <v>0</v>
      </c>
      <c r="AG52" s="156">
        <f>'Base Capex'!AG52*'General Inputs'!O$24</f>
        <v>0</v>
      </c>
      <c r="AH52" s="154">
        <f>'Base Capex'!AH52*'General Inputs'!P$22</f>
        <v>0</v>
      </c>
      <c r="AI52" s="155">
        <f>'Base Capex'!AI52*'General Inputs'!P$23</f>
        <v>0</v>
      </c>
      <c r="AJ52" s="156">
        <f>'Base Capex'!AJ52*'General Inputs'!P$24</f>
        <v>0</v>
      </c>
    </row>
    <row r="53" spans="1:36">
      <c r="A53" s="182">
        <f>'Base Capex Actual'!A53</f>
        <v>170</v>
      </c>
      <c r="B53" s="183" t="str">
        <f>'Base Capex Actual'!B53</f>
        <v xml:space="preserve">Conductor Clearance </v>
      </c>
      <c r="C53" s="183" t="str">
        <f>'Base Capex Actual'!C53</f>
        <v>Environmental, Safety &amp; Legal</v>
      </c>
      <c r="D53" s="157"/>
      <c r="E53" s="157"/>
      <c r="F53" s="158"/>
      <c r="G53" s="157"/>
      <c r="H53" s="157"/>
      <c r="I53" s="158"/>
      <c r="J53" s="157"/>
      <c r="K53" s="157"/>
      <c r="L53" s="158"/>
      <c r="M53" s="157"/>
      <c r="N53" s="157"/>
      <c r="O53" s="158"/>
      <c r="P53" s="157"/>
      <c r="Q53" s="157"/>
      <c r="R53" s="158"/>
      <c r="S53" s="157"/>
      <c r="T53" s="157"/>
      <c r="U53" s="158"/>
      <c r="V53" s="154">
        <f>'Base Capex'!V53*'General Inputs'!L$22</f>
        <v>0</v>
      </c>
      <c r="W53" s="155">
        <f>'Base Capex'!W53*'General Inputs'!L$23</f>
        <v>0</v>
      </c>
      <c r="X53" s="156">
        <f>'Base Capex'!X53*'General Inputs'!L$24</f>
        <v>0</v>
      </c>
      <c r="Y53" s="154">
        <f>'Base Capex'!Y53*'General Inputs'!M$22</f>
        <v>0</v>
      </c>
      <c r="Z53" s="155">
        <f>'Base Capex'!Z53*'General Inputs'!M$23</f>
        <v>0</v>
      </c>
      <c r="AA53" s="156">
        <f>'Base Capex'!AA53*'General Inputs'!M$24</f>
        <v>0</v>
      </c>
      <c r="AB53" s="154">
        <f>'Base Capex'!AB53*'General Inputs'!N$22</f>
        <v>0</v>
      </c>
      <c r="AC53" s="155">
        <f>'Base Capex'!AC53*'General Inputs'!N$23</f>
        <v>0</v>
      </c>
      <c r="AD53" s="156">
        <f>'Base Capex'!AD53*'General Inputs'!N$24</f>
        <v>0</v>
      </c>
      <c r="AE53" s="154">
        <f>'Base Capex'!AE53*'General Inputs'!O$22</f>
        <v>0</v>
      </c>
      <c r="AF53" s="155">
        <f>'Base Capex'!AF53*'General Inputs'!O$23</f>
        <v>0</v>
      </c>
      <c r="AG53" s="156">
        <f>'Base Capex'!AG53*'General Inputs'!O$24</f>
        <v>0</v>
      </c>
      <c r="AH53" s="154">
        <f>'Base Capex'!AH53*'General Inputs'!P$22</f>
        <v>0</v>
      </c>
      <c r="AI53" s="155">
        <f>'Base Capex'!AI53*'General Inputs'!P$23</f>
        <v>0</v>
      </c>
      <c r="AJ53" s="156">
        <f>'Base Capex'!AJ53*'General Inputs'!P$24</f>
        <v>0</v>
      </c>
    </row>
    <row r="54" spans="1:36">
      <c r="A54" s="182">
        <f>'Base Capex Actual'!A54</f>
        <v>171</v>
      </c>
      <c r="B54" s="183" t="str">
        <f>'Base Capex Actual'!B54</f>
        <v>SWER Augmentation</v>
      </c>
      <c r="C54" s="183" t="str">
        <f>'Base Capex Actual'!C54</f>
        <v>New Customer Connections</v>
      </c>
      <c r="D54" s="157"/>
      <c r="E54" s="157"/>
      <c r="F54" s="158"/>
      <c r="G54" s="157"/>
      <c r="H54" s="157"/>
      <c r="I54" s="158"/>
      <c r="J54" s="157"/>
      <c r="K54" s="157"/>
      <c r="L54" s="158"/>
      <c r="M54" s="157"/>
      <c r="N54" s="157"/>
      <c r="O54" s="158"/>
      <c r="P54" s="157"/>
      <c r="Q54" s="157"/>
      <c r="R54" s="158"/>
      <c r="S54" s="157"/>
      <c r="T54" s="157"/>
      <c r="U54" s="158"/>
      <c r="V54" s="154">
        <f>'Base Capex'!V54*'General Inputs'!L$22</f>
        <v>90.911027582582605</v>
      </c>
      <c r="W54" s="155">
        <f>'Base Capex'!W54*'General Inputs'!L$23</f>
        <v>0</v>
      </c>
      <c r="X54" s="156">
        <f>'Base Capex'!X54*'General Inputs'!L$24</f>
        <v>7.7192312269751735</v>
      </c>
      <c r="Y54" s="154">
        <f>'Base Capex'!Y54*'General Inputs'!M$22</f>
        <v>159.08220636907885</v>
      </c>
      <c r="Z54" s="155">
        <f>'Base Capex'!Z54*'General Inputs'!M$23</f>
        <v>0</v>
      </c>
      <c r="AA54" s="156">
        <f>'Base Capex'!AA54*'General Inputs'!M$24</f>
        <v>22.93991537987101</v>
      </c>
      <c r="AB54" s="154">
        <f>'Base Capex'!AB54*'General Inputs'!N$22</f>
        <v>209.32302893504843</v>
      </c>
      <c r="AC54" s="155">
        <f>'Base Capex'!AC54*'General Inputs'!N$23</f>
        <v>0</v>
      </c>
      <c r="AD54" s="156">
        <f>'Base Capex'!AD54*'General Inputs'!N$24</f>
        <v>31.886703814798029</v>
      </c>
      <c r="AE54" s="154">
        <f>'Base Capex'!AE54*'General Inputs'!O$22</f>
        <v>271.43781974091593</v>
      </c>
      <c r="AF54" s="155">
        <f>'Base Capex'!AF54*'General Inputs'!O$23</f>
        <v>0</v>
      </c>
      <c r="AG54" s="156">
        <f>'Base Capex'!AG54*'General Inputs'!O$24</f>
        <v>42.35892817772654</v>
      </c>
      <c r="AH54" s="154">
        <f>'Base Capex'!AH54*'General Inputs'!P$22</f>
        <v>351.3090803454495</v>
      </c>
      <c r="AI54" s="155">
        <f>'Base Capex'!AI54*'General Inputs'!P$23</f>
        <v>0</v>
      </c>
      <c r="AJ54" s="156">
        <f>'Base Capex'!AJ54*'General Inputs'!P$24</f>
        <v>55.825198934261536</v>
      </c>
    </row>
    <row r="55" spans="1:36">
      <c r="A55" s="182">
        <f>'Base Capex Actual'!A55</f>
        <v>172</v>
      </c>
      <c r="B55" s="183" t="str">
        <f>'Base Capex Actual'!B55</f>
        <v>Supply Reliability Improvement Scheme</v>
      </c>
      <c r="C55" s="183" t="str">
        <f>'Base Capex Actual'!C55</f>
        <v>Reliability &amp; Quality Maintained</v>
      </c>
      <c r="D55" s="157"/>
      <c r="E55" s="157"/>
      <c r="F55" s="158"/>
      <c r="G55" s="157"/>
      <c r="H55" s="157"/>
      <c r="I55" s="158"/>
      <c r="J55" s="157"/>
      <c r="K55" s="157"/>
      <c r="L55" s="158"/>
      <c r="M55" s="157"/>
      <c r="N55" s="157"/>
      <c r="O55" s="158"/>
      <c r="P55" s="157"/>
      <c r="Q55" s="157"/>
      <c r="R55" s="158"/>
      <c r="S55" s="157"/>
      <c r="T55" s="157"/>
      <c r="U55" s="158"/>
      <c r="V55" s="154">
        <f>'Base Capex'!V55*'General Inputs'!L$22</f>
        <v>0</v>
      </c>
      <c r="W55" s="155">
        <f>'Base Capex'!W55*'General Inputs'!L$23</f>
        <v>0</v>
      </c>
      <c r="X55" s="156">
        <f>'Base Capex'!X55*'General Inputs'!L$24</f>
        <v>0</v>
      </c>
      <c r="Y55" s="154">
        <f>'Base Capex'!Y55*'General Inputs'!M$22</f>
        <v>0</v>
      </c>
      <c r="Z55" s="155">
        <f>'Base Capex'!Z55*'General Inputs'!M$23</f>
        <v>0</v>
      </c>
      <c r="AA55" s="156">
        <f>'Base Capex'!AA55*'General Inputs'!M$24</f>
        <v>0</v>
      </c>
      <c r="AB55" s="154">
        <f>'Base Capex'!AB55*'General Inputs'!N$22</f>
        <v>0</v>
      </c>
      <c r="AC55" s="155">
        <f>'Base Capex'!AC55*'General Inputs'!N$23</f>
        <v>0</v>
      </c>
      <c r="AD55" s="156">
        <f>'Base Capex'!AD55*'General Inputs'!N$24</f>
        <v>0</v>
      </c>
      <c r="AE55" s="154">
        <f>'Base Capex'!AE55*'General Inputs'!O$22</f>
        <v>0</v>
      </c>
      <c r="AF55" s="155">
        <f>'Base Capex'!AF55*'General Inputs'!O$23</f>
        <v>0</v>
      </c>
      <c r="AG55" s="156">
        <f>'Base Capex'!AG55*'General Inputs'!O$24</f>
        <v>0</v>
      </c>
      <c r="AH55" s="154">
        <f>'Base Capex'!AH55*'General Inputs'!P$22</f>
        <v>0</v>
      </c>
      <c r="AI55" s="155">
        <f>'Base Capex'!AI55*'General Inputs'!P$23</f>
        <v>0</v>
      </c>
      <c r="AJ55" s="156">
        <f>'Base Capex'!AJ55*'General Inputs'!P$24</f>
        <v>0</v>
      </c>
    </row>
    <row r="56" spans="1:36">
      <c r="A56" s="182">
        <f>'Base Capex Actual'!A56</f>
        <v>174</v>
      </c>
      <c r="B56" s="183" t="str">
        <f>'Base Capex Actual'!B56</f>
        <v>Pole Fire Mitigation</v>
      </c>
      <c r="C56" s="183" t="str">
        <f>'Base Capex Actual'!C56</f>
        <v>Environmental, Safety &amp; Legal</v>
      </c>
      <c r="D56" s="157"/>
      <c r="E56" s="157"/>
      <c r="F56" s="158"/>
      <c r="G56" s="157"/>
      <c r="H56" s="157"/>
      <c r="I56" s="158"/>
      <c r="J56" s="157"/>
      <c r="K56" s="157"/>
      <c r="L56" s="158"/>
      <c r="M56" s="157"/>
      <c r="N56" s="157"/>
      <c r="O56" s="158"/>
      <c r="P56" s="157"/>
      <c r="Q56" s="157"/>
      <c r="R56" s="158"/>
      <c r="S56" s="157"/>
      <c r="T56" s="157"/>
      <c r="U56" s="158"/>
      <c r="V56" s="154">
        <f>'Base Capex'!V56*'General Inputs'!L$22</f>
        <v>0</v>
      </c>
      <c r="W56" s="155">
        <f>'Base Capex'!W56*'General Inputs'!L$23</f>
        <v>0</v>
      </c>
      <c r="X56" s="156">
        <f>'Base Capex'!X56*'General Inputs'!L$24</f>
        <v>0</v>
      </c>
      <c r="Y56" s="154">
        <f>'Base Capex'!Y56*'General Inputs'!M$22</f>
        <v>0</v>
      </c>
      <c r="Z56" s="155">
        <f>'Base Capex'!Z56*'General Inputs'!M$23</f>
        <v>0</v>
      </c>
      <c r="AA56" s="156">
        <f>'Base Capex'!AA56*'General Inputs'!M$24</f>
        <v>0</v>
      </c>
      <c r="AB56" s="154">
        <f>'Base Capex'!AB56*'General Inputs'!N$22</f>
        <v>0</v>
      </c>
      <c r="AC56" s="155">
        <f>'Base Capex'!AC56*'General Inputs'!N$23</f>
        <v>0</v>
      </c>
      <c r="AD56" s="156">
        <f>'Base Capex'!AD56*'General Inputs'!N$24</f>
        <v>0</v>
      </c>
      <c r="AE56" s="154">
        <f>'Base Capex'!AE56*'General Inputs'!O$22</f>
        <v>0</v>
      </c>
      <c r="AF56" s="155">
        <f>'Base Capex'!AF56*'General Inputs'!O$23</f>
        <v>0</v>
      </c>
      <c r="AG56" s="156">
        <f>'Base Capex'!AG56*'General Inputs'!O$24</f>
        <v>0</v>
      </c>
      <c r="AH56" s="154">
        <f>'Base Capex'!AH56*'General Inputs'!P$22</f>
        <v>0</v>
      </c>
      <c r="AI56" s="155">
        <f>'Base Capex'!AI56*'General Inputs'!P$23</f>
        <v>0</v>
      </c>
      <c r="AJ56" s="156">
        <f>'Base Capex'!AJ56*'General Inputs'!P$24</f>
        <v>0</v>
      </c>
    </row>
    <row r="57" spans="1:36">
      <c r="A57" s="182">
        <f>'Base Capex Actual'!A57</f>
        <v>177</v>
      </c>
      <c r="B57" s="183" t="str">
        <f>'Base Capex Actual'!B57</f>
        <v>CBD Security Supply</v>
      </c>
      <c r="C57" s="183" t="str">
        <f>'Base Capex Actual'!C57</f>
        <v>Reinforcements</v>
      </c>
      <c r="D57" s="157"/>
      <c r="E57" s="157"/>
      <c r="F57" s="158"/>
      <c r="G57" s="157"/>
      <c r="H57" s="157"/>
      <c r="I57" s="158"/>
      <c r="J57" s="157"/>
      <c r="K57" s="157"/>
      <c r="L57" s="157"/>
      <c r="M57" s="203"/>
      <c r="N57" s="157"/>
      <c r="O57" s="158"/>
      <c r="P57" s="157"/>
      <c r="Q57" s="157"/>
      <c r="R57" s="158"/>
      <c r="S57" s="157"/>
      <c r="T57" s="157"/>
      <c r="U57" s="158"/>
      <c r="V57" s="154">
        <f>'Base Capex'!V57*'General Inputs'!L$22</f>
        <v>0</v>
      </c>
      <c r="W57" s="155">
        <f>'Base Capex'!W57*'General Inputs'!L$23</f>
        <v>0</v>
      </c>
      <c r="X57" s="156">
        <f>'Base Capex'!X57*'General Inputs'!L$24</f>
        <v>0</v>
      </c>
      <c r="Y57" s="154">
        <f>'Base Capex'!Y57*'General Inputs'!M$22</f>
        <v>0</v>
      </c>
      <c r="Z57" s="155">
        <f>'Base Capex'!Z57*'General Inputs'!M$23</f>
        <v>0</v>
      </c>
      <c r="AA57" s="156">
        <f>'Base Capex'!AA57*'General Inputs'!M$24</f>
        <v>0</v>
      </c>
      <c r="AB57" s="154">
        <f>'Base Capex'!AB57*'General Inputs'!N$22</f>
        <v>0</v>
      </c>
      <c r="AC57" s="155">
        <f>'Base Capex'!AC57*'General Inputs'!N$23</f>
        <v>0</v>
      </c>
      <c r="AD57" s="156">
        <f>'Base Capex'!AD57*'General Inputs'!N$24</f>
        <v>0</v>
      </c>
      <c r="AE57" s="154">
        <f>'Base Capex'!AE57*'General Inputs'!O$22</f>
        <v>0</v>
      </c>
      <c r="AF57" s="155">
        <f>'Base Capex'!AF57*'General Inputs'!O$23</f>
        <v>0</v>
      </c>
      <c r="AG57" s="156">
        <f>'Base Capex'!AG57*'General Inputs'!O$24</f>
        <v>0</v>
      </c>
      <c r="AH57" s="154">
        <f>'Base Capex'!AH57*'General Inputs'!P$22</f>
        <v>0</v>
      </c>
      <c r="AI57" s="155">
        <f>'Base Capex'!AI57*'General Inputs'!P$23</f>
        <v>0</v>
      </c>
      <c r="AJ57" s="156">
        <f>'Base Capex'!AJ57*'General Inputs'!P$24</f>
        <v>0</v>
      </c>
    </row>
    <row r="58" spans="1:36">
      <c r="A58" s="182">
        <f>'Base Capex Actual'!A58</f>
        <v>200</v>
      </c>
      <c r="B58" s="183" t="str">
        <f>'Base Capex Actual'!B58</f>
        <v>Computers</v>
      </c>
      <c r="C58" s="183" t="str">
        <f>'Base Capex Actual'!C58</f>
        <v>Non Network General - IT</v>
      </c>
      <c r="D58" s="157"/>
      <c r="E58" s="157"/>
      <c r="F58" s="158"/>
      <c r="G58" s="157"/>
      <c r="H58" s="157"/>
      <c r="I58" s="158"/>
      <c r="J58" s="157"/>
      <c r="K58" s="157"/>
      <c r="L58" s="158"/>
      <c r="M58" s="157"/>
      <c r="N58" s="157"/>
      <c r="O58" s="158"/>
      <c r="P58" s="157"/>
      <c r="Q58" s="157"/>
      <c r="R58" s="158"/>
      <c r="S58" s="157"/>
      <c r="T58" s="157"/>
      <c r="U58" s="158"/>
      <c r="V58" s="154">
        <f>'Base Capex'!V58*'General Inputs'!L$22</f>
        <v>133.32228827593406</v>
      </c>
      <c r="W58" s="155">
        <f>'Base Capex'!W58*'General Inputs'!L$23</f>
        <v>0</v>
      </c>
      <c r="X58" s="156">
        <f>'Base Capex'!X58*'General Inputs'!L$24</f>
        <v>176.10384720994048</v>
      </c>
      <c r="Y58" s="154">
        <f>'Base Capex'!Y58*'General Inputs'!M$22</f>
        <v>279.5460171026852</v>
      </c>
      <c r="Z58" s="155">
        <f>'Base Capex'!Z58*'General Inputs'!M$23</f>
        <v>0</v>
      </c>
      <c r="AA58" s="156">
        <f>'Base Capex'!AA58*'General Inputs'!M$24</f>
        <v>591.23722755371728</v>
      </c>
      <c r="AB58" s="154">
        <f>'Base Capex'!AB58*'General Inputs'!N$22</f>
        <v>358.43283469556422</v>
      </c>
      <c r="AC58" s="155">
        <f>'Base Capex'!AC58*'General Inputs'!N$23</f>
        <v>0</v>
      </c>
      <c r="AD58" s="156">
        <f>'Base Capex'!AD58*'General Inputs'!N$24</f>
        <v>687.63800269718001</v>
      </c>
      <c r="AE58" s="154">
        <f>'Base Capex'!AE58*'General Inputs'!O$22</f>
        <v>531.29123446369351</v>
      </c>
      <c r="AF58" s="155">
        <f>'Base Capex'!AF58*'General Inputs'!O$23</f>
        <v>0</v>
      </c>
      <c r="AG58" s="156">
        <f>'Base Capex'!AG58*'General Inputs'!O$24</f>
        <v>953.28527480858247</v>
      </c>
      <c r="AH58" s="154">
        <f>'Base Capex'!AH58*'General Inputs'!P$22</f>
        <v>492.52676601524189</v>
      </c>
      <c r="AI58" s="155">
        <f>'Base Capex'!AI58*'General Inputs'!P$23</f>
        <v>0</v>
      </c>
      <c r="AJ58" s="156">
        <f>'Base Capex'!AJ58*'General Inputs'!P$24</f>
        <v>920.86112607224698</v>
      </c>
    </row>
    <row r="59" spans="1:36">
      <c r="A59" s="182">
        <f>'Base Capex Actual'!A59</f>
        <v>210</v>
      </c>
      <c r="B59" s="183" t="str">
        <f>'Base Capex Actual'!B59</f>
        <v>General Equipment</v>
      </c>
      <c r="C59" s="183" t="str">
        <f>'Base Capex Actual'!C59</f>
        <v>Non Network General - Other</v>
      </c>
      <c r="D59" s="157"/>
      <c r="E59" s="157"/>
      <c r="F59" s="158"/>
      <c r="G59" s="157"/>
      <c r="H59" s="157"/>
      <c r="I59" s="158"/>
      <c r="J59" s="157"/>
      <c r="K59" s="157"/>
      <c r="L59" s="158"/>
      <c r="M59" s="157"/>
      <c r="N59" s="157"/>
      <c r="O59" s="158"/>
      <c r="P59" s="157"/>
      <c r="Q59" s="157"/>
      <c r="R59" s="158"/>
      <c r="S59" s="157"/>
      <c r="T59" s="157"/>
      <c r="U59" s="158"/>
      <c r="V59" s="154">
        <f>'Base Capex'!V59*'General Inputs'!L$22</f>
        <v>3.6138092965903681</v>
      </c>
      <c r="W59" s="155">
        <f>'Base Capex'!W59*'General Inputs'!L$23</f>
        <v>0</v>
      </c>
      <c r="X59" s="156">
        <f>'Base Capex'!X59*'General Inputs'!L$24</f>
        <v>0.12062257627816507</v>
      </c>
      <c r="Y59" s="154">
        <f>'Base Capex'!Y59*'General Inputs'!M$22</f>
        <v>6.9239161188954412</v>
      </c>
      <c r="Z59" s="155">
        <f>'Base Capex'!Z59*'General Inputs'!M$23</f>
        <v>0</v>
      </c>
      <c r="AA59" s="156">
        <f>'Base Capex'!AA59*'General Inputs'!M$24</f>
        <v>0.39248936123699352</v>
      </c>
      <c r="AB59" s="154">
        <f>'Base Capex'!AB59*'General Inputs'!N$22</f>
        <v>10.289777500213669</v>
      </c>
      <c r="AC59" s="155">
        <f>'Base Capex'!AC59*'General Inputs'!N$23</f>
        <v>0</v>
      </c>
      <c r="AD59" s="156">
        <f>'Base Capex'!AD59*'General Inputs'!N$24</f>
        <v>0.61617558618531398</v>
      </c>
      <c r="AE59" s="154">
        <f>'Base Capex'!AE59*'General Inputs'!O$22</f>
        <v>13.712332555509549</v>
      </c>
      <c r="AF59" s="155">
        <f>'Base Capex'!AF59*'General Inputs'!O$23</f>
        <v>0</v>
      </c>
      <c r="AG59" s="156">
        <f>'Base Capex'!AG59*'General Inputs'!O$24</f>
        <v>0.84118559539412163</v>
      </c>
      <c r="AH59" s="154">
        <f>'Base Capex'!AH59*'General Inputs'!P$22</f>
        <v>17.192536217950206</v>
      </c>
      <c r="AI59" s="155">
        <f>'Base Capex'!AI59*'General Inputs'!P$23</f>
        <v>0</v>
      </c>
      <c r="AJ59" s="156">
        <f>'Base Capex'!AJ59*'General Inputs'!P$24</f>
        <v>1.0739566157082594</v>
      </c>
    </row>
    <row r="60" spans="1:36">
      <c r="A60" s="182">
        <f>'Base Capex Actual'!A60</f>
        <v>220</v>
      </c>
      <c r="B60" s="183" t="str">
        <f>'Base Capex Actual'!B60</f>
        <v>Office Furniture</v>
      </c>
      <c r="C60" s="183" t="str">
        <f>'Base Capex Actual'!C60</f>
        <v>Non Network General - Other</v>
      </c>
      <c r="D60" s="157"/>
      <c r="E60" s="157"/>
      <c r="F60" s="158"/>
      <c r="G60" s="157"/>
      <c r="H60" s="157"/>
      <c r="I60" s="158"/>
      <c r="J60" s="157"/>
      <c r="K60" s="157"/>
      <c r="L60" s="158"/>
      <c r="M60" s="157"/>
      <c r="N60" s="157"/>
      <c r="O60" s="158"/>
      <c r="P60" s="157"/>
      <c r="Q60" s="157"/>
      <c r="R60" s="158"/>
      <c r="S60" s="157"/>
      <c r="T60" s="157"/>
      <c r="U60" s="158"/>
      <c r="V60" s="154">
        <f>'Base Capex'!V60*'General Inputs'!L$22</f>
        <v>0</v>
      </c>
      <c r="W60" s="155">
        <f>'Base Capex'!W60*'General Inputs'!L$23</f>
        <v>0</v>
      </c>
      <c r="X60" s="156">
        <f>'Base Capex'!X60*'General Inputs'!L$24</f>
        <v>2.5538499258198781E-8</v>
      </c>
      <c r="Y60" s="154">
        <f>'Base Capex'!Y60*'General Inputs'!M$22</f>
        <v>0</v>
      </c>
      <c r="Z60" s="155">
        <f>'Base Capex'!Z60*'General Inputs'!M$23</f>
        <v>0</v>
      </c>
      <c r="AA60" s="156">
        <f>'Base Capex'!AA60*'General Inputs'!M$24</f>
        <v>8.3098782749314632E-8</v>
      </c>
      <c r="AB60" s="154">
        <f>'Base Capex'!AB60*'General Inputs'!N$22</f>
        <v>0</v>
      </c>
      <c r="AC60" s="155">
        <f>'Base Capex'!AC60*'General Inputs'!N$23</f>
        <v>0</v>
      </c>
      <c r="AD60" s="156">
        <f>'Base Capex'!AD60*'General Inputs'!N$24</f>
        <v>1.3045816327471679E-7</v>
      </c>
      <c r="AE60" s="154">
        <f>'Base Capex'!AE60*'General Inputs'!O$22</f>
        <v>0</v>
      </c>
      <c r="AF60" s="155">
        <f>'Base Capex'!AF60*'General Inputs'!O$23</f>
        <v>0</v>
      </c>
      <c r="AG60" s="156">
        <f>'Base Capex'!AG60*'General Inputs'!O$24</f>
        <v>1.7809781855794294E-7</v>
      </c>
      <c r="AH60" s="154">
        <f>'Base Capex'!AH60*'General Inputs'!P$22</f>
        <v>0</v>
      </c>
      <c r="AI60" s="155">
        <f>'Base Capex'!AI60*'General Inputs'!P$23</f>
        <v>0</v>
      </c>
      <c r="AJ60" s="156">
        <f>'Base Capex'!AJ60*'General Inputs'!P$24</f>
        <v>2.273806536046262E-7</v>
      </c>
    </row>
    <row r="61" spans="1:36">
      <c r="A61" s="182">
        <f>'Base Capex Actual'!A61</f>
        <v>230</v>
      </c>
      <c r="B61" s="183" t="str">
        <f>'Base Capex Actual'!B61</f>
        <v>Property</v>
      </c>
      <c r="C61" s="183" t="str">
        <f>'Base Capex Actual'!C61</f>
        <v>Non Network General - Other</v>
      </c>
      <c r="D61" s="157"/>
      <c r="E61" s="157"/>
      <c r="F61" s="158"/>
      <c r="G61" s="157"/>
      <c r="H61" s="157"/>
      <c r="I61" s="158"/>
      <c r="J61" s="157"/>
      <c r="K61" s="157"/>
      <c r="L61" s="158"/>
      <c r="M61" s="157"/>
      <c r="N61" s="157"/>
      <c r="O61" s="158"/>
      <c r="P61" s="157"/>
      <c r="Q61" s="157"/>
      <c r="R61" s="158"/>
      <c r="S61" s="157"/>
      <c r="T61" s="157"/>
      <c r="U61" s="158"/>
      <c r="V61" s="154">
        <f>'Base Capex'!V61*'General Inputs'!L$22</f>
        <v>1.621180107866049</v>
      </c>
      <c r="W61" s="155">
        <f>'Base Capex'!W61*'General Inputs'!L$23</f>
        <v>0</v>
      </c>
      <c r="X61" s="156">
        <f>'Base Capex'!X61*'General Inputs'!L$24</f>
        <v>31.205336736024815</v>
      </c>
      <c r="Y61" s="154">
        <f>'Base Capex'!Y61*'General Inputs'!M$22</f>
        <v>3.1061171631488977</v>
      </c>
      <c r="Z61" s="155">
        <f>'Base Capex'!Z61*'General Inputs'!M$23</f>
        <v>0</v>
      </c>
      <c r="AA61" s="156">
        <f>'Base Capex'!AA61*'General Inputs'!M$24</f>
        <v>101.53789664103486</v>
      </c>
      <c r="AB61" s="154">
        <f>'Base Capex'!AB61*'General Inputs'!N$22</f>
        <v>4.6160661032814119</v>
      </c>
      <c r="AC61" s="155">
        <f>'Base Capex'!AC61*'General Inputs'!N$23</f>
        <v>0</v>
      </c>
      <c r="AD61" s="156">
        <f>'Base Capex'!AD61*'General Inputs'!N$24</f>
        <v>159.40603532699393</v>
      </c>
      <c r="AE61" s="154">
        <f>'Base Capex'!AE61*'General Inputs'!O$22</f>
        <v>6.1514482218002708</v>
      </c>
      <c r="AF61" s="155">
        <f>'Base Capex'!AF61*'General Inputs'!O$23</f>
        <v>0</v>
      </c>
      <c r="AG61" s="156">
        <f>'Base Capex'!AG61*'General Inputs'!O$24</f>
        <v>217.61664003290514</v>
      </c>
      <c r="AH61" s="154">
        <f>'Base Capex'!AH61*'General Inputs'!P$22</f>
        <v>7.7126919083984067</v>
      </c>
      <c r="AI61" s="155">
        <f>'Base Capex'!AI61*'General Inputs'!P$23</f>
        <v>0</v>
      </c>
      <c r="AJ61" s="156">
        <f>'Base Capex'!AJ61*'General Inputs'!P$24</f>
        <v>277.8350360862284</v>
      </c>
    </row>
    <row r="62" spans="1:36">
      <c r="A62" s="182">
        <f>'Base Capex Actual'!A62</f>
        <v>240</v>
      </c>
      <c r="B62" s="183" t="str">
        <f>'Base Capex Actual'!B62</f>
        <v>Motor Vehicles</v>
      </c>
      <c r="C62" s="183" t="str">
        <f>'Base Capex Actual'!C62</f>
        <v>Non Network General - Other</v>
      </c>
      <c r="D62" s="157"/>
      <c r="E62" s="157"/>
      <c r="F62" s="158"/>
      <c r="G62" s="157"/>
      <c r="H62" s="157"/>
      <c r="I62" s="158"/>
      <c r="J62" s="157"/>
      <c r="K62" s="157"/>
      <c r="L62" s="158"/>
      <c r="M62" s="157"/>
      <c r="N62" s="157"/>
      <c r="O62" s="158"/>
      <c r="P62" s="157"/>
      <c r="Q62" s="157"/>
      <c r="R62" s="158"/>
      <c r="S62" s="157"/>
      <c r="T62" s="157"/>
      <c r="U62" s="158"/>
      <c r="V62" s="154">
        <f>'Base Capex'!V62*'General Inputs'!L$22</f>
        <v>2.6629524100595728E-2</v>
      </c>
      <c r="W62" s="155">
        <f>'Base Capex'!W62*'General Inputs'!L$23</f>
        <v>0</v>
      </c>
      <c r="X62" s="156">
        <f>'Base Capex'!X62*'General Inputs'!L$24</f>
        <v>-1.5385812458211325E-4</v>
      </c>
      <c r="Y62" s="154">
        <f>'Base Capex'!Y62*'General Inputs'!M$22</f>
        <v>5.1021118168186858E-2</v>
      </c>
      <c r="Z62" s="155">
        <f>'Base Capex'!Z62*'General Inputs'!M$23</f>
        <v>0</v>
      </c>
      <c r="AA62" s="156">
        <f>'Base Capex'!AA62*'General Inputs'!M$24</f>
        <v>-5.0063328857358105E-4</v>
      </c>
      <c r="AB62" s="154">
        <f>'Base Capex'!AB62*'General Inputs'!N$22</f>
        <v>7.582355775946395E-2</v>
      </c>
      <c r="AC62" s="155">
        <f>'Base Capex'!AC62*'General Inputs'!N$23</f>
        <v>0</v>
      </c>
      <c r="AD62" s="156">
        <f>'Base Capex'!AD62*'General Inputs'!N$24</f>
        <v>-7.8595253914269037E-4</v>
      </c>
      <c r="AE62" s="154">
        <f>'Base Capex'!AE62*'General Inputs'!O$22</f>
        <v>0.1010437630471666</v>
      </c>
      <c r="AF62" s="155">
        <f>'Base Capex'!AF62*'General Inputs'!O$23</f>
        <v>0</v>
      </c>
      <c r="AG62" s="156">
        <f>'Base Capex'!AG62*'General Inputs'!O$24</f>
        <v>-1.07296032074765E-3</v>
      </c>
      <c r="AH62" s="154">
        <f>'Base Capex'!AH62*'General Inputs'!P$22</f>
        <v>0.12668877076558302</v>
      </c>
      <c r="AI62" s="155">
        <f>'Base Capex'!AI62*'General Inputs'!P$23</f>
        <v>0</v>
      </c>
      <c r="AJ62" s="156">
        <f>'Base Capex'!AJ62*'General Inputs'!P$24</f>
        <v>-1.369867531218839E-3</v>
      </c>
    </row>
    <row r="63" spans="1:36">
      <c r="A63" s="182">
        <f>'Base Capex Actual'!A63</f>
        <v>260</v>
      </c>
      <c r="B63" s="183" t="str">
        <f>'Base Capex Actual'!B63</f>
        <v>Intellectual Property</v>
      </c>
      <c r="C63" s="183" t="str">
        <f>'Base Capex Actual'!C63</f>
        <v>Non Network General - Other</v>
      </c>
      <c r="D63" s="157"/>
      <c r="E63" s="157"/>
      <c r="F63" s="158"/>
      <c r="G63" s="157"/>
      <c r="H63" s="157"/>
      <c r="I63" s="158"/>
      <c r="J63" s="157"/>
      <c r="K63" s="157"/>
      <c r="L63" s="158"/>
      <c r="M63" s="157"/>
      <c r="N63" s="157"/>
      <c r="O63" s="158"/>
      <c r="P63" s="157"/>
      <c r="Q63" s="157"/>
      <c r="R63" s="158"/>
      <c r="S63" s="157"/>
      <c r="T63" s="157"/>
      <c r="U63" s="158"/>
      <c r="V63" s="154">
        <f>'Base Capex'!V63*'General Inputs'!L$22</f>
        <v>0</v>
      </c>
      <c r="W63" s="155">
        <f>'Base Capex'!W63*'General Inputs'!L$23</f>
        <v>0</v>
      </c>
      <c r="X63" s="156">
        <f>'Base Capex'!X63*'General Inputs'!L$24</f>
        <v>0</v>
      </c>
      <c r="Y63" s="154">
        <f>'Base Capex'!Y63*'General Inputs'!M$22</f>
        <v>0</v>
      </c>
      <c r="Z63" s="155">
        <f>'Base Capex'!Z63*'General Inputs'!M$23</f>
        <v>0</v>
      </c>
      <c r="AA63" s="156">
        <f>'Base Capex'!AA63*'General Inputs'!M$24</f>
        <v>0</v>
      </c>
      <c r="AB63" s="154">
        <f>'Base Capex'!AB63*'General Inputs'!N$22</f>
        <v>0</v>
      </c>
      <c r="AC63" s="155">
        <f>'Base Capex'!AC63*'General Inputs'!N$23</f>
        <v>0</v>
      </c>
      <c r="AD63" s="156">
        <f>'Base Capex'!AD63*'General Inputs'!N$24</f>
        <v>0</v>
      </c>
      <c r="AE63" s="154">
        <f>'Base Capex'!AE63*'General Inputs'!O$22</f>
        <v>0</v>
      </c>
      <c r="AF63" s="155">
        <f>'Base Capex'!AF63*'General Inputs'!O$23</f>
        <v>0</v>
      </c>
      <c r="AG63" s="156">
        <f>'Base Capex'!AG63*'General Inputs'!O$24</f>
        <v>0</v>
      </c>
      <c r="AH63" s="154">
        <f>'Base Capex'!AH63*'General Inputs'!P$22</f>
        <v>0</v>
      </c>
      <c r="AI63" s="155">
        <f>'Base Capex'!AI63*'General Inputs'!P$23</f>
        <v>0</v>
      </c>
      <c r="AJ63" s="156">
        <f>'Base Capex'!AJ63*'General Inputs'!P$24</f>
        <v>0</v>
      </c>
    </row>
    <row r="64" spans="1:36">
      <c r="A64" s="182">
        <f>'Base Capex Actual'!A64</f>
        <v>270</v>
      </c>
      <c r="B64" s="183" t="str">
        <f>'Base Capex Actual'!B64</f>
        <v>Communications</v>
      </c>
      <c r="C64" s="183" t="str">
        <f>'Base Capex Actual'!C64</f>
        <v>Non Network General - Other</v>
      </c>
      <c r="D64" s="157"/>
      <c r="E64" s="157"/>
      <c r="F64" s="158"/>
      <c r="G64" s="157"/>
      <c r="H64" s="157"/>
      <c r="I64" s="158"/>
      <c r="J64" s="157"/>
      <c r="K64" s="157"/>
      <c r="L64" s="158"/>
      <c r="M64" s="157"/>
      <c r="N64" s="157"/>
      <c r="O64" s="158"/>
      <c r="P64" s="157"/>
      <c r="Q64" s="157"/>
      <c r="R64" s="158"/>
      <c r="S64" s="157"/>
      <c r="T64" s="157"/>
      <c r="U64" s="158"/>
      <c r="V64" s="154">
        <f>'Base Capex'!V64*'General Inputs'!L$22</f>
        <v>1.6893961929944155</v>
      </c>
      <c r="W64" s="155">
        <f>'Base Capex'!W64*'General Inputs'!L$23</f>
        <v>0</v>
      </c>
      <c r="X64" s="156">
        <f>'Base Capex'!X64*'General Inputs'!L$24</f>
        <v>0</v>
      </c>
      <c r="Y64" s="154">
        <f>'Base Capex'!Y64*'General Inputs'!M$22</f>
        <v>3.2368164924781668</v>
      </c>
      <c r="Z64" s="155">
        <f>'Base Capex'!Z64*'General Inputs'!M$23</f>
        <v>0</v>
      </c>
      <c r="AA64" s="156">
        <f>'Base Capex'!AA64*'General Inputs'!M$24</f>
        <v>0</v>
      </c>
      <c r="AB64" s="154">
        <f>'Base Capex'!AB64*'General Inputs'!N$22</f>
        <v>4.8103011279598844</v>
      </c>
      <c r="AC64" s="155">
        <f>'Base Capex'!AC64*'General Inputs'!N$23</f>
        <v>0</v>
      </c>
      <c r="AD64" s="156">
        <f>'Base Capex'!AD64*'General Inputs'!N$24</f>
        <v>0</v>
      </c>
      <c r="AE64" s="154">
        <f>'Base Capex'!AE64*'General Inputs'!O$22</f>
        <v>6.4102891201834984</v>
      </c>
      <c r="AF64" s="155">
        <f>'Base Capex'!AF64*'General Inputs'!O$23</f>
        <v>0</v>
      </c>
      <c r="AG64" s="156">
        <f>'Base Capex'!AG64*'General Inputs'!O$24</f>
        <v>0</v>
      </c>
      <c r="AH64" s="154">
        <f>'Base Capex'!AH64*'General Inputs'!P$22</f>
        <v>8.0372268846415515</v>
      </c>
      <c r="AI64" s="155">
        <f>'Base Capex'!AI64*'General Inputs'!P$23</f>
        <v>0</v>
      </c>
      <c r="AJ64" s="156">
        <f>'Base Capex'!AJ64*'General Inputs'!P$24</f>
        <v>0</v>
      </c>
    </row>
    <row r="65" spans="1:36">
      <c r="A65" s="128"/>
      <c r="B65" s="146" t="s">
        <v>136</v>
      </c>
      <c r="C65" s="147"/>
      <c r="D65" s="160">
        <f t="shared" ref="D65:AJ65" si="0">SUM(D7:D64)</f>
        <v>0</v>
      </c>
      <c r="E65" s="160">
        <f t="shared" si="0"/>
        <v>0</v>
      </c>
      <c r="F65" s="161">
        <f t="shared" si="0"/>
        <v>0</v>
      </c>
      <c r="G65" s="162">
        <f t="shared" si="0"/>
        <v>0</v>
      </c>
      <c r="H65" s="160">
        <f t="shared" si="0"/>
        <v>0</v>
      </c>
      <c r="I65" s="161">
        <f t="shared" si="0"/>
        <v>0</v>
      </c>
      <c r="J65" s="162">
        <f t="shared" si="0"/>
        <v>0</v>
      </c>
      <c r="K65" s="160">
        <f t="shared" si="0"/>
        <v>0</v>
      </c>
      <c r="L65" s="161">
        <f t="shared" si="0"/>
        <v>0</v>
      </c>
      <c r="M65" s="162">
        <f t="shared" si="0"/>
        <v>0</v>
      </c>
      <c r="N65" s="160">
        <f t="shared" si="0"/>
        <v>0</v>
      </c>
      <c r="O65" s="161">
        <f t="shared" si="0"/>
        <v>0</v>
      </c>
      <c r="P65" s="162">
        <f t="shared" si="0"/>
        <v>0</v>
      </c>
      <c r="Q65" s="160">
        <f t="shared" si="0"/>
        <v>0</v>
      </c>
      <c r="R65" s="161">
        <f t="shared" si="0"/>
        <v>0</v>
      </c>
      <c r="S65" s="162">
        <f t="shared" si="0"/>
        <v>0</v>
      </c>
      <c r="T65" s="160">
        <f t="shared" si="0"/>
        <v>0</v>
      </c>
      <c r="U65" s="161">
        <f t="shared" si="0"/>
        <v>0</v>
      </c>
      <c r="V65" s="162">
        <f t="shared" si="0"/>
        <v>3528.0856108503367</v>
      </c>
      <c r="W65" s="160">
        <f t="shared" si="0"/>
        <v>0</v>
      </c>
      <c r="X65" s="161">
        <f t="shared" si="0"/>
        <v>1141.005599673482</v>
      </c>
      <c r="Y65" s="162">
        <f t="shared" si="0"/>
        <v>7110.9677173505061</v>
      </c>
      <c r="Z65" s="160">
        <f t="shared" si="0"/>
        <v>0</v>
      </c>
      <c r="AA65" s="161">
        <f t="shared" si="0"/>
        <v>3582.6437547990745</v>
      </c>
      <c r="AB65" s="162">
        <f t="shared" si="0"/>
        <v>10244.127742703458</v>
      </c>
      <c r="AC65" s="160">
        <f t="shared" si="0"/>
        <v>0</v>
      </c>
      <c r="AD65" s="161">
        <f t="shared" si="0"/>
        <v>5158.5084687277003</v>
      </c>
      <c r="AE65" s="162">
        <f t="shared" si="0"/>
        <v>13386.027660955126</v>
      </c>
      <c r="AF65" s="160">
        <f t="shared" si="0"/>
        <v>0</v>
      </c>
      <c r="AG65" s="161">
        <f t="shared" si="0"/>
        <v>6780.6165906223914</v>
      </c>
      <c r="AH65" s="162">
        <f t="shared" si="0"/>
        <v>17277.258157484834</v>
      </c>
      <c r="AI65" s="160">
        <f t="shared" si="0"/>
        <v>0</v>
      </c>
      <c r="AJ65" s="161">
        <f t="shared" si="0"/>
        <v>8561.3648767075756</v>
      </c>
    </row>
    <row r="68" spans="1:36">
      <c r="C68" t="s">
        <v>53</v>
      </c>
      <c r="D68" s="155">
        <f>SUMIF($C$7:$C$64,$C68,D$7:D$64)</f>
        <v>0</v>
      </c>
      <c r="E68" s="155">
        <f t="shared" ref="E68:AJ75" si="1">SUMIF($C$7:$C$64,$C68,E$7:E$64)</f>
        <v>0</v>
      </c>
      <c r="F68" s="155">
        <f t="shared" si="1"/>
        <v>0</v>
      </c>
      <c r="G68" s="155">
        <f t="shared" si="1"/>
        <v>0</v>
      </c>
      <c r="H68" s="155">
        <f t="shared" si="1"/>
        <v>0</v>
      </c>
      <c r="I68" s="155">
        <f t="shared" si="1"/>
        <v>0</v>
      </c>
      <c r="J68" s="155">
        <f t="shared" si="1"/>
        <v>0</v>
      </c>
      <c r="K68" s="155">
        <f t="shared" si="1"/>
        <v>0</v>
      </c>
      <c r="L68" s="155">
        <f t="shared" si="1"/>
        <v>0</v>
      </c>
      <c r="M68" s="155">
        <f t="shared" si="1"/>
        <v>0</v>
      </c>
      <c r="N68" s="155">
        <f t="shared" si="1"/>
        <v>0</v>
      </c>
      <c r="O68" s="155">
        <f t="shared" si="1"/>
        <v>0</v>
      </c>
      <c r="P68" s="155">
        <f t="shared" si="1"/>
        <v>0</v>
      </c>
      <c r="Q68" s="155">
        <f t="shared" si="1"/>
        <v>0</v>
      </c>
      <c r="R68" s="155">
        <f t="shared" si="1"/>
        <v>0</v>
      </c>
      <c r="S68" s="155">
        <f t="shared" si="1"/>
        <v>0</v>
      </c>
      <c r="T68" s="155">
        <f t="shared" si="1"/>
        <v>0</v>
      </c>
      <c r="U68" s="155">
        <f t="shared" si="1"/>
        <v>0</v>
      </c>
      <c r="V68" s="155">
        <f t="shared" si="1"/>
        <v>1521.5861790107726</v>
      </c>
      <c r="W68" s="155">
        <f t="shared" si="1"/>
        <v>0</v>
      </c>
      <c r="X68" s="155">
        <f t="shared" si="1"/>
        <v>408.34321691448889</v>
      </c>
      <c r="Y68" s="155">
        <f t="shared" si="1"/>
        <v>2976.8982329904234</v>
      </c>
      <c r="Z68" s="155">
        <f t="shared" si="1"/>
        <v>0</v>
      </c>
      <c r="AA68" s="155">
        <f t="shared" si="1"/>
        <v>1365.4061567061117</v>
      </c>
      <c r="AB68" s="155">
        <f t="shared" si="1"/>
        <v>3788.251897725751</v>
      </c>
      <c r="AC68" s="155">
        <f t="shared" si="1"/>
        <v>0</v>
      </c>
      <c r="AD68" s="155">
        <f t="shared" si="1"/>
        <v>1793.4239789265255</v>
      </c>
      <c r="AE68" s="155">
        <f t="shared" si="1"/>
        <v>4871.9170099374369</v>
      </c>
      <c r="AF68" s="155">
        <f t="shared" si="1"/>
        <v>0</v>
      </c>
      <c r="AG68" s="155">
        <f t="shared" si="1"/>
        <v>2326.2451027626112</v>
      </c>
      <c r="AH68" s="155">
        <f t="shared" si="1"/>
        <v>6142.5102916669885</v>
      </c>
      <c r="AI68" s="155">
        <f t="shared" si="1"/>
        <v>0</v>
      </c>
      <c r="AJ68" s="155">
        <f t="shared" si="1"/>
        <v>2942.8988301677146</v>
      </c>
    </row>
    <row r="69" spans="1:36">
      <c r="C69" t="s">
        <v>89</v>
      </c>
      <c r="D69" s="155">
        <f t="shared" ref="D69:S75" si="2">SUMIF($C$7:$C$64,$C69,D$7:D$64)</f>
        <v>0</v>
      </c>
      <c r="E69" s="155">
        <f t="shared" si="2"/>
        <v>0</v>
      </c>
      <c r="F69" s="155">
        <f t="shared" si="2"/>
        <v>0</v>
      </c>
      <c r="G69" s="155">
        <f t="shared" si="2"/>
        <v>0</v>
      </c>
      <c r="H69" s="155">
        <f t="shared" si="2"/>
        <v>0</v>
      </c>
      <c r="I69" s="155">
        <f t="shared" si="2"/>
        <v>0</v>
      </c>
      <c r="J69" s="155">
        <f t="shared" si="2"/>
        <v>0</v>
      </c>
      <c r="K69" s="155">
        <f t="shared" si="2"/>
        <v>0</v>
      </c>
      <c r="L69" s="155">
        <f t="shared" si="2"/>
        <v>0</v>
      </c>
      <c r="M69" s="155">
        <f t="shared" si="2"/>
        <v>0</v>
      </c>
      <c r="N69" s="155">
        <f t="shared" si="2"/>
        <v>0</v>
      </c>
      <c r="O69" s="155">
        <f t="shared" si="2"/>
        <v>0</v>
      </c>
      <c r="P69" s="155">
        <f t="shared" si="2"/>
        <v>0</v>
      </c>
      <c r="Q69" s="155">
        <f t="shared" si="2"/>
        <v>0</v>
      </c>
      <c r="R69" s="155">
        <f t="shared" si="2"/>
        <v>0</v>
      </c>
      <c r="S69" s="155">
        <f t="shared" si="2"/>
        <v>0</v>
      </c>
      <c r="T69" s="155">
        <f t="shared" si="1"/>
        <v>0</v>
      </c>
      <c r="U69" s="155">
        <f t="shared" si="1"/>
        <v>0</v>
      </c>
      <c r="V69" s="155">
        <f t="shared" si="1"/>
        <v>317.11015134072727</v>
      </c>
      <c r="W69" s="155">
        <f t="shared" si="1"/>
        <v>0</v>
      </c>
      <c r="X69" s="155">
        <f t="shared" si="1"/>
        <v>72.161518347507098</v>
      </c>
      <c r="Y69" s="155">
        <f t="shared" si="1"/>
        <v>979.90528212517881</v>
      </c>
      <c r="Z69" s="155">
        <f t="shared" si="1"/>
        <v>0</v>
      </c>
      <c r="AA69" s="155">
        <f t="shared" si="1"/>
        <v>371.53144318720774</v>
      </c>
      <c r="AB69" s="155">
        <f t="shared" si="1"/>
        <v>1443.1568286199595</v>
      </c>
      <c r="AC69" s="155">
        <f t="shared" si="1"/>
        <v>0</v>
      </c>
      <c r="AD69" s="155">
        <f t="shared" si="1"/>
        <v>565.68789656199192</v>
      </c>
      <c r="AE69" s="155">
        <f t="shared" si="1"/>
        <v>1534.9909310640073</v>
      </c>
      <c r="AF69" s="155">
        <f t="shared" si="1"/>
        <v>0</v>
      </c>
      <c r="AG69" s="155">
        <f t="shared" si="1"/>
        <v>609.82305102833664</v>
      </c>
      <c r="AH69" s="155">
        <f t="shared" si="1"/>
        <v>2083.1116503870589</v>
      </c>
      <c r="AI69" s="155">
        <f t="shared" si="1"/>
        <v>0</v>
      </c>
      <c r="AJ69" s="155">
        <f t="shared" si="1"/>
        <v>809.53810451297329</v>
      </c>
    </row>
    <row r="70" spans="1:36">
      <c r="C70" t="s">
        <v>68</v>
      </c>
      <c r="D70" s="159">
        <f>SUMIF($C$7:$C$64,$C70,D$7:D$64)+SUM(D30:D32,D38)</f>
        <v>0</v>
      </c>
      <c r="E70" s="159">
        <f t="shared" ref="E70:F70" si="3">SUMIF($C$7:$C$64,$C70,E$7:E$64)+SUM(E30:E32,E38)</f>
        <v>0</v>
      </c>
      <c r="F70" s="159">
        <f t="shared" si="3"/>
        <v>0</v>
      </c>
      <c r="G70" s="155">
        <f t="shared" si="1"/>
        <v>0</v>
      </c>
      <c r="H70" s="155">
        <f t="shared" si="1"/>
        <v>0</v>
      </c>
      <c r="I70" s="155">
        <f t="shared" si="1"/>
        <v>0</v>
      </c>
      <c r="J70" s="155">
        <f t="shared" si="1"/>
        <v>0</v>
      </c>
      <c r="K70" s="155">
        <f t="shared" si="1"/>
        <v>0</v>
      </c>
      <c r="L70" s="155">
        <f t="shared" si="1"/>
        <v>0</v>
      </c>
      <c r="M70" s="155">
        <f t="shared" si="1"/>
        <v>0</v>
      </c>
      <c r="N70" s="155">
        <f t="shared" si="1"/>
        <v>0</v>
      </c>
      <c r="O70" s="155">
        <f t="shared" si="1"/>
        <v>0</v>
      </c>
      <c r="P70" s="155">
        <f t="shared" si="1"/>
        <v>0</v>
      </c>
      <c r="Q70" s="155">
        <f t="shared" si="1"/>
        <v>0</v>
      </c>
      <c r="R70" s="155">
        <f t="shared" si="1"/>
        <v>0</v>
      </c>
      <c r="S70" s="155">
        <f t="shared" si="1"/>
        <v>0</v>
      </c>
      <c r="T70" s="155">
        <f t="shared" si="1"/>
        <v>0</v>
      </c>
      <c r="U70" s="155">
        <f t="shared" si="1"/>
        <v>0</v>
      </c>
      <c r="V70" s="155">
        <f t="shared" si="1"/>
        <v>568.24435848859218</v>
      </c>
      <c r="W70" s="155">
        <f t="shared" si="1"/>
        <v>0</v>
      </c>
      <c r="X70" s="155">
        <f t="shared" si="1"/>
        <v>93.209644905230519</v>
      </c>
      <c r="Y70" s="155">
        <f t="shared" si="1"/>
        <v>995.59240106407481</v>
      </c>
      <c r="Z70" s="155">
        <f t="shared" si="1"/>
        <v>0</v>
      </c>
      <c r="AA70" s="155">
        <f t="shared" si="1"/>
        <v>256.11952761639554</v>
      </c>
      <c r="AB70" s="155">
        <f t="shared" si="1"/>
        <v>1675.146718161099</v>
      </c>
      <c r="AC70" s="155">
        <f t="shared" si="1"/>
        <v>0</v>
      </c>
      <c r="AD70" s="155">
        <f t="shared" si="1"/>
        <v>508.35539084883089</v>
      </c>
      <c r="AE70" s="155">
        <f t="shared" si="1"/>
        <v>2199.5188407517212</v>
      </c>
      <c r="AF70" s="155">
        <f t="shared" si="1"/>
        <v>0</v>
      </c>
      <c r="AG70" s="155">
        <f t="shared" si="1"/>
        <v>654.59434442710756</v>
      </c>
      <c r="AH70" s="155">
        <f t="shared" si="1"/>
        <v>3037.5240264237218</v>
      </c>
      <c r="AI70" s="155">
        <f t="shared" si="1"/>
        <v>0</v>
      </c>
      <c r="AJ70" s="155">
        <f t="shared" si="1"/>
        <v>1047.4094056280608</v>
      </c>
    </row>
    <row r="71" spans="1:36">
      <c r="C71" t="s">
        <v>96</v>
      </c>
      <c r="D71" s="155">
        <f t="shared" ref="D71:F71" si="4">SUMIF($C$7:$C$64,$C71,D$7:D$64)</f>
        <v>0</v>
      </c>
      <c r="E71" s="155">
        <f t="shared" si="4"/>
        <v>0</v>
      </c>
      <c r="F71" s="155">
        <f t="shared" si="4"/>
        <v>0</v>
      </c>
      <c r="G71" s="155">
        <f t="shared" si="1"/>
        <v>0</v>
      </c>
      <c r="H71" s="155">
        <f t="shared" si="1"/>
        <v>0</v>
      </c>
      <c r="I71" s="155">
        <f t="shared" si="1"/>
        <v>0</v>
      </c>
      <c r="J71" s="155">
        <f t="shared" si="1"/>
        <v>0</v>
      </c>
      <c r="K71" s="155">
        <f t="shared" si="1"/>
        <v>0</v>
      </c>
      <c r="L71" s="155">
        <f t="shared" si="1"/>
        <v>0</v>
      </c>
      <c r="M71" s="155">
        <f t="shared" si="1"/>
        <v>0</v>
      </c>
      <c r="N71" s="155">
        <f t="shared" si="1"/>
        <v>0</v>
      </c>
      <c r="O71" s="155">
        <f t="shared" si="1"/>
        <v>0</v>
      </c>
      <c r="P71" s="155">
        <f t="shared" si="1"/>
        <v>0</v>
      </c>
      <c r="Q71" s="155">
        <f t="shared" si="1"/>
        <v>0</v>
      </c>
      <c r="R71" s="155">
        <f t="shared" si="1"/>
        <v>0</v>
      </c>
      <c r="S71" s="155">
        <f t="shared" si="1"/>
        <v>0</v>
      </c>
      <c r="T71" s="155">
        <f t="shared" si="1"/>
        <v>0</v>
      </c>
      <c r="U71" s="155">
        <f t="shared" si="1"/>
        <v>0</v>
      </c>
      <c r="V71" s="155">
        <f t="shared" si="1"/>
        <v>0</v>
      </c>
      <c r="W71" s="155">
        <f t="shared" si="1"/>
        <v>0</v>
      </c>
      <c r="X71" s="155">
        <f t="shared" si="1"/>
        <v>0</v>
      </c>
      <c r="Y71" s="155">
        <f t="shared" si="1"/>
        <v>0</v>
      </c>
      <c r="Z71" s="155">
        <f t="shared" si="1"/>
        <v>0</v>
      </c>
      <c r="AA71" s="155">
        <f t="shared" si="1"/>
        <v>0</v>
      </c>
      <c r="AB71" s="155">
        <f t="shared" si="1"/>
        <v>0</v>
      </c>
      <c r="AC71" s="155">
        <f t="shared" si="1"/>
        <v>0</v>
      </c>
      <c r="AD71" s="155">
        <f t="shared" si="1"/>
        <v>0</v>
      </c>
      <c r="AE71" s="155">
        <f t="shared" si="1"/>
        <v>0</v>
      </c>
      <c r="AF71" s="155">
        <f t="shared" si="1"/>
        <v>0</v>
      </c>
      <c r="AG71" s="155">
        <f t="shared" si="1"/>
        <v>0</v>
      </c>
      <c r="AH71" s="155">
        <f t="shared" si="1"/>
        <v>0</v>
      </c>
      <c r="AI71" s="155">
        <f t="shared" si="1"/>
        <v>0</v>
      </c>
      <c r="AJ71" s="155">
        <f t="shared" si="1"/>
        <v>0</v>
      </c>
    </row>
    <row r="72" spans="1:36">
      <c r="C72" t="s">
        <v>71</v>
      </c>
      <c r="D72" s="159">
        <f>SUMIF($C$7:$C$64,$C72,D$7:D$64)-SUM(D30:D32,D38)</f>
        <v>0</v>
      </c>
      <c r="E72" s="159">
        <f t="shared" ref="E72:F72" si="5">SUMIF($C$7:$C$64,$C72,E$7:E$64)-SUM(E30:E32,E38)</f>
        <v>0</v>
      </c>
      <c r="F72" s="159">
        <f t="shared" si="5"/>
        <v>0</v>
      </c>
      <c r="G72" s="155">
        <f t="shared" si="1"/>
        <v>0</v>
      </c>
      <c r="H72" s="155">
        <f t="shared" si="1"/>
        <v>0</v>
      </c>
      <c r="I72" s="155">
        <f t="shared" si="1"/>
        <v>0</v>
      </c>
      <c r="J72" s="155">
        <f t="shared" si="1"/>
        <v>0</v>
      </c>
      <c r="K72" s="155">
        <f t="shared" si="1"/>
        <v>0</v>
      </c>
      <c r="L72" s="155">
        <f t="shared" si="1"/>
        <v>0</v>
      </c>
      <c r="M72" s="155">
        <f t="shared" si="1"/>
        <v>0</v>
      </c>
      <c r="N72" s="155">
        <f t="shared" si="1"/>
        <v>0</v>
      </c>
      <c r="O72" s="155">
        <f t="shared" si="1"/>
        <v>0</v>
      </c>
      <c r="P72" s="155">
        <f t="shared" si="1"/>
        <v>0</v>
      </c>
      <c r="Q72" s="155">
        <f t="shared" si="1"/>
        <v>0</v>
      </c>
      <c r="R72" s="155">
        <f t="shared" si="1"/>
        <v>0</v>
      </c>
      <c r="S72" s="155">
        <f t="shared" si="1"/>
        <v>0</v>
      </c>
      <c r="T72" s="155">
        <f t="shared" si="1"/>
        <v>0</v>
      </c>
      <c r="U72" s="155">
        <f t="shared" si="1"/>
        <v>0</v>
      </c>
      <c r="V72" s="155">
        <f t="shared" si="1"/>
        <v>933.3896638898708</v>
      </c>
      <c r="W72" s="155">
        <f t="shared" si="1"/>
        <v>0</v>
      </c>
      <c r="X72" s="155">
        <f t="shared" si="1"/>
        <v>355.51597977331528</v>
      </c>
      <c r="Y72" s="155">
        <f t="shared" si="1"/>
        <v>1758.6251744133876</v>
      </c>
      <c r="Z72" s="155">
        <f t="shared" si="1"/>
        <v>0</v>
      </c>
      <c r="AA72" s="155">
        <f t="shared" si="1"/>
        <v>879.77573084578387</v>
      </c>
      <c r="AB72" s="155">
        <f t="shared" si="1"/>
        <v>2783.0508624791519</v>
      </c>
      <c r="AC72" s="155">
        <f t="shared" si="1"/>
        <v>0</v>
      </c>
      <c r="AD72" s="155">
        <f t="shared" si="1"/>
        <v>1414.4350776157871</v>
      </c>
      <c r="AE72" s="155">
        <f t="shared" si="1"/>
        <v>3987.7487680359513</v>
      </c>
      <c r="AF72" s="155">
        <f t="shared" si="1"/>
        <v>0</v>
      </c>
      <c r="AG72" s="155">
        <f t="shared" si="1"/>
        <v>1978.8210223418741</v>
      </c>
      <c r="AH72" s="155">
        <f t="shared" si="1"/>
        <v>5172.4108215240112</v>
      </c>
      <c r="AI72" s="155">
        <f t="shared" si="1"/>
        <v>0</v>
      </c>
      <c r="AJ72" s="155">
        <f t="shared" si="1"/>
        <v>2507.6076645875564</v>
      </c>
    </row>
    <row r="73" spans="1:36">
      <c r="C73" t="s">
        <v>33</v>
      </c>
      <c r="D73" s="155">
        <f t="shared" si="2"/>
        <v>0</v>
      </c>
      <c r="E73" s="155">
        <f t="shared" si="1"/>
        <v>0</v>
      </c>
      <c r="F73" s="155">
        <f t="shared" si="1"/>
        <v>0</v>
      </c>
      <c r="G73" s="155">
        <f t="shared" si="1"/>
        <v>0</v>
      </c>
      <c r="H73" s="155">
        <f t="shared" si="1"/>
        <v>0</v>
      </c>
      <c r="I73" s="155">
        <f t="shared" si="1"/>
        <v>0</v>
      </c>
      <c r="J73" s="155">
        <f t="shared" si="1"/>
        <v>0</v>
      </c>
      <c r="K73" s="155">
        <f t="shared" si="1"/>
        <v>0</v>
      </c>
      <c r="L73" s="155">
        <f t="shared" si="1"/>
        <v>0</v>
      </c>
      <c r="M73" s="155">
        <f t="shared" si="1"/>
        <v>0</v>
      </c>
      <c r="N73" s="155">
        <f t="shared" si="1"/>
        <v>0</v>
      </c>
      <c r="O73" s="155">
        <f t="shared" si="1"/>
        <v>0</v>
      </c>
      <c r="P73" s="155">
        <f t="shared" si="1"/>
        <v>0</v>
      </c>
      <c r="Q73" s="155">
        <f t="shared" si="1"/>
        <v>0</v>
      </c>
      <c r="R73" s="155">
        <f t="shared" si="1"/>
        <v>0</v>
      </c>
      <c r="S73" s="155">
        <f t="shared" si="1"/>
        <v>0</v>
      </c>
      <c r="T73" s="155">
        <f t="shared" si="1"/>
        <v>0</v>
      </c>
      <c r="U73" s="155">
        <f t="shared" si="1"/>
        <v>0</v>
      </c>
      <c r="V73" s="155">
        <f t="shared" si="1"/>
        <v>47.481954722888091</v>
      </c>
      <c r="W73" s="155">
        <f t="shared" si="1"/>
        <v>0</v>
      </c>
      <c r="X73" s="155">
        <f t="shared" si="1"/>
        <v>4.3455870432828574</v>
      </c>
      <c r="Y73" s="155">
        <f t="shared" si="1"/>
        <v>107.08273876206623</v>
      </c>
      <c r="Z73" s="155">
        <f t="shared" si="1"/>
        <v>0</v>
      </c>
      <c r="AA73" s="155">
        <f t="shared" si="1"/>
        <v>16.6437834377762</v>
      </c>
      <c r="AB73" s="155">
        <f t="shared" si="1"/>
        <v>176.29663273271777</v>
      </c>
      <c r="AC73" s="155">
        <f t="shared" si="1"/>
        <v>0</v>
      </c>
      <c r="AD73" s="155">
        <f t="shared" si="1"/>
        <v>28.946696986287403</v>
      </c>
      <c r="AE73" s="155">
        <f t="shared" si="1"/>
        <v>234.18576304177489</v>
      </c>
      <c r="AF73" s="155">
        <f t="shared" si="1"/>
        <v>0</v>
      </c>
      <c r="AG73" s="155">
        <f t="shared" si="1"/>
        <v>39.391042407803099</v>
      </c>
      <c r="AH73" s="155">
        <f t="shared" si="1"/>
        <v>316.10545768605601</v>
      </c>
      <c r="AI73" s="155">
        <f t="shared" si="1"/>
        <v>0</v>
      </c>
      <c r="AJ73" s="155">
        <f t="shared" si="1"/>
        <v>54.14212267723925</v>
      </c>
    </row>
    <row r="74" spans="1:36">
      <c r="C74" t="s">
        <v>34</v>
      </c>
      <c r="D74" s="155">
        <f t="shared" si="2"/>
        <v>0</v>
      </c>
      <c r="E74" s="155">
        <f t="shared" si="1"/>
        <v>0</v>
      </c>
      <c r="F74" s="155">
        <f t="shared" si="1"/>
        <v>0</v>
      </c>
      <c r="G74" s="155">
        <f t="shared" si="1"/>
        <v>0</v>
      </c>
      <c r="H74" s="155">
        <f t="shared" si="1"/>
        <v>0</v>
      </c>
      <c r="I74" s="155">
        <f t="shared" si="1"/>
        <v>0</v>
      </c>
      <c r="J74" s="155">
        <f t="shared" si="1"/>
        <v>0</v>
      </c>
      <c r="K74" s="155">
        <f t="shared" si="1"/>
        <v>0</v>
      </c>
      <c r="L74" s="155">
        <f t="shared" si="1"/>
        <v>0</v>
      </c>
      <c r="M74" s="155">
        <f t="shared" si="1"/>
        <v>0</v>
      </c>
      <c r="N74" s="155">
        <f t="shared" si="1"/>
        <v>0</v>
      </c>
      <c r="O74" s="155">
        <f t="shared" si="1"/>
        <v>0</v>
      </c>
      <c r="P74" s="155">
        <f t="shared" si="1"/>
        <v>0</v>
      </c>
      <c r="Q74" s="155">
        <f t="shared" si="1"/>
        <v>0</v>
      </c>
      <c r="R74" s="155">
        <f t="shared" si="1"/>
        <v>0</v>
      </c>
      <c r="S74" s="155">
        <f t="shared" si="1"/>
        <v>0</v>
      </c>
      <c r="T74" s="155">
        <f t="shared" si="1"/>
        <v>0</v>
      </c>
      <c r="U74" s="155">
        <f t="shared" si="1"/>
        <v>0</v>
      </c>
      <c r="V74" s="155">
        <f t="shared" si="1"/>
        <v>133.32228827593406</v>
      </c>
      <c r="W74" s="155">
        <f t="shared" si="1"/>
        <v>0</v>
      </c>
      <c r="X74" s="155">
        <f t="shared" si="1"/>
        <v>176.10384720994048</v>
      </c>
      <c r="Y74" s="155">
        <f t="shared" si="1"/>
        <v>279.5460171026852</v>
      </c>
      <c r="Z74" s="155">
        <f t="shared" si="1"/>
        <v>0</v>
      </c>
      <c r="AA74" s="155">
        <f t="shared" si="1"/>
        <v>591.23722755371728</v>
      </c>
      <c r="AB74" s="155">
        <f t="shared" si="1"/>
        <v>358.43283469556422</v>
      </c>
      <c r="AC74" s="155">
        <f t="shared" si="1"/>
        <v>0</v>
      </c>
      <c r="AD74" s="155">
        <f t="shared" si="1"/>
        <v>687.63800269718001</v>
      </c>
      <c r="AE74" s="155">
        <f t="shared" si="1"/>
        <v>531.29123446369351</v>
      </c>
      <c r="AF74" s="155">
        <f t="shared" si="1"/>
        <v>0</v>
      </c>
      <c r="AG74" s="155">
        <f t="shared" si="1"/>
        <v>953.28527480858247</v>
      </c>
      <c r="AH74" s="155">
        <f t="shared" si="1"/>
        <v>492.52676601524189</v>
      </c>
      <c r="AI74" s="155">
        <f t="shared" si="1"/>
        <v>0</v>
      </c>
      <c r="AJ74" s="155">
        <f t="shared" si="1"/>
        <v>920.86112607224698</v>
      </c>
    </row>
    <row r="75" spans="1:36">
      <c r="C75" t="s">
        <v>35</v>
      </c>
      <c r="D75" s="155">
        <f t="shared" si="2"/>
        <v>0</v>
      </c>
      <c r="E75" s="155">
        <f t="shared" si="1"/>
        <v>0</v>
      </c>
      <c r="F75" s="155">
        <f t="shared" si="1"/>
        <v>0</v>
      </c>
      <c r="G75" s="155">
        <f t="shared" si="1"/>
        <v>0</v>
      </c>
      <c r="H75" s="155">
        <f t="shared" si="1"/>
        <v>0</v>
      </c>
      <c r="I75" s="155">
        <f t="shared" si="1"/>
        <v>0</v>
      </c>
      <c r="J75" s="155">
        <f t="shared" si="1"/>
        <v>0</v>
      </c>
      <c r="K75" s="155">
        <f t="shared" si="1"/>
        <v>0</v>
      </c>
      <c r="L75" s="155">
        <f t="shared" si="1"/>
        <v>0</v>
      </c>
      <c r="M75" s="155">
        <f t="shared" si="1"/>
        <v>0</v>
      </c>
      <c r="N75" s="155">
        <f t="shared" si="1"/>
        <v>0</v>
      </c>
      <c r="O75" s="155">
        <f t="shared" si="1"/>
        <v>0</v>
      </c>
      <c r="P75" s="155">
        <f t="shared" si="1"/>
        <v>0</v>
      </c>
      <c r="Q75" s="155">
        <f t="shared" si="1"/>
        <v>0</v>
      </c>
      <c r="R75" s="155">
        <f t="shared" si="1"/>
        <v>0</v>
      </c>
      <c r="S75" s="155">
        <f t="shared" si="1"/>
        <v>0</v>
      </c>
      <c r="T75" s="155">
        <f t="shared" si="1"/>
        <v>0</v>
      </c>
      <c r="U75" s="155">
        <f t="shared" si="1"/>
        <v>0</v>
      </c>
      <c r="V75" s="155">
        <f t="shared" si="1"/>
        <v>6.9510151215514284</v>
      </c>
      <c r="W75" s="155">
        <f t="shared" si="1"/>
        <v>0</v>
      </c>
      <c r="X75" s="155">
        <f t="shared" si="1"/>
        <v>31.325805479716898</v>
      </c>
      <c r="Y75" s="155">
        <f t="shared" si="1"/>
        <v>13.317870892690692</v>
      </c>
      <c r="Z75" s="155">
        <f t="shared" si="1"/>
        <v>0</v>
      </c>
      <c r="AA75" s="155">
        <f t="shared" si="1"/>
        <v>101.92988545208208</v>
      </c>
      <c r="AB75" s="155">
        <f t="shared" si="1"/>
        <v>19.791968289214427</v>
      </c>
      <c r="AC75" s="155">
        <f t="shared" si="1"/>
        <v>0</v>
      </c>
      <c r="AD75" s="155">
        <f t="shared" si="1"/>
        <v>160.02142509109828</v>
      </c>
      <c r="AE75" s="155">
        <f t="shared" si="1"/>
        <v>26.375113660540485</v>
      </c>
      <c r="AF75" s="155">
        <f t="shared" si="1"/>
        <v>0</v>
      </c>
      <c r="AG75" s="155">
        <f t="shared" si="1"/>
        <v>218.45675284607631</v>
      </c>
      <c r="AH75" s="155">
        <f t="shared" si="1"/>
        <v>33.069143781755741</v>
      </c>
      <c r="AI75" s="155">
        <f t="shared" si="1"/>
        <v>0</v>
      </c>
      <c r="AJ75" s="155">
        <f t="shared" si="1"/>
        <v>278.90762306178613</v>
      </c>
    </row>
    <row r="76" spans="1:36" s="108" customFormat="1">
      <c r="C76" s="146" t="s">
        <v>136</v>
      </c>
      <c r="D76" s="196">
        <f>SUM(D68:D75)</f>
        <v>0</v>
      </c>
      <c r="E76" s="196">
        <f t="shared" ref="E76:AJ76" si="6">SUM(E68:E75)</f>
        <v>0</v>
      </c>
      <c r="F76" s="196">
        <f t="shared" si="6"/>
        <v>0</v>
      </c>
      <c r="G76" s="196">
        <f t="shared" si="6"/>
        <v>0</v>
      </c>
      <c r="H76" s="196">
        <f t="shared" si="6"/>
        <v>0</v>
      </c>
      <c r="I76" s="196">
        <f t="shared" si="6"/>
        <v>0</v>
      </c>
      <c r="J76" s="196">
        <f t="shared" si="6"/>
        <v>0</v>
      </c>
      <c r="K76" s="196">
        <f t="shared" si="6"/>
        <v>0</v>
      </c>
      <c r="L76" s="196">
        <f t="shared" si="6"/>
        <v>0</v>
      </c>
      <c r="M76" s="196">
        <f t="shared" si="6"/>
        <v>0</v>
      </c>
      <c r="N76" s="196">
        <f t="shared" si="6"/>
        <v>0</v>
      </c>
      <c r="O76" s="196">
        <f t="shared" si="6"/>
        <v>0</v>
      </c>
      <c r="P76" s="196">
        <f t="shared" si="6"/>
        <v>0</v>
      </c>
      <c r="Q76" s="196">
        <f t="shared" si="6"/>
        <v>0</v>
      </c>
      <c r="R76" s="196">
        <f t="shared" si="6"/>
        <v>0</v>
      </c>
      <c r="S76" s="196">
        <f t="shared" si="6"/>
        <v>0</v>
      </c>
      <c r="T76" s="196">
        <f t="shared" si="6"/>
        <v>0</v>
      </c>
      <c r="U76" s="196">
        <f t="shared" si="6"/>
        <v>0</v>
      </c>
      <c r="V76" s="196">
        <f t="shared" si="6"/>
        <v>3528.0856108503367</v>
      </c>
      <c r="W76" s="196">
        <f t="shared" si="6"/>
        <v>0</v>
      </c>
      <c r="X76" s="196">
        <f t="shared" si="6"/>
        <v>1141.005599673482</v>
      </c>
      <c r="Y76" s="196">
        <f t="shared" si="6"/>
        <v>7110.9677173505079</v>
      </c>
      <c r="Z76" s="196">
        <f t="shared" si="6"/>
        <v>0</v>
      </c>
      <c r="AA76" s="196">
        <f t="shared" si="6"/>
        <v>3582.6437547990745</v>
      </c>
      <c r="AB76" s="196">
        <f t="shared" si="6"/>
        <v>10244.127742703458</v>
      </c>
      <c r="AC76" s="196">
        <f t="shared" si="6"/>
        <v>0</v>
      </c>
      <c r="AD76" s="196">
        <f t="shared" si="6"/>
        <v>5158.5084687277013</v>
      </c>
      <c r="AE76" s="196">
        <f t="shared" si="6"/>
        <v>13386.027660955126</v>
      </c>
      <c r="AF76" s="196">
        <f t="shared" si="6"/>
        <v>0</v>
      </c>
      <c r="AG76" s="196">
        <f t="shared" si="6"/>
        <v>6780.6165906223914</v>
      </c>
      <c r="AH76" s="196">
        <f t="shared" si="6"/>
        <v>17277.258157484834</v>
      </c>
      <c r="AI76" s="196">
        <f t="shared" si="6"/>
        <v>0</v>
      </c>
      <c r="AJ76" s="196">
        <f t="shared" si="6"/>
        <v>8561.3648767075774</v>
      </c>
    </row>
    <row r="77" spans="1:36" s="169" customFormat="1">
      <c r="D77" s="170">
        <f>D65-D76</f>
        <v>0</v>
      </c>
      <c r="E77" s="170">
        <f t="shared" ref="E77:AJ77" si="7">E65-E76</f>
        <v>0</v>
      </c>
      <c r="F77" s="170">
        <f t="shared" si="7"/>
        <v>0</v>
      </c>
      <c r="G77" s="170">
        <f t="shared" si="7"/>
        <v>0</v>
      </c>
      <c r="H77" s="170">
        <f t="shared" si="7"/>
        <v>0</v>
      </c>
      <c r="I77" s="170">
        <f t="shared" si="7"/>
        <v>0</v>
      </c>
      <c r="J77" s="170">
        <f t="shared" si="7"/>
        <v>0</v>
      </c>
      <c r="K77" s="170">
        <f t="shared" si="7"/>
        <v>0</v>
      </c>
      <c r="L77" s="170">
        <f t="shared" si="7"/>
        <v>0</v>
      </c>
      <c r="M77" s="170">
        <f t="shared" si="7"/>
        <v>0</v>
      </c>
      <c r="N77" s="170">
        <f t="shared" si="7"/>
        <v>0</v>
      </c>
      <c r="O77" s="170">
        <f t="shared" si="7"/>
        <v>0</v>
      </c>
      <c r="P77" s="170">
        <f t="shared" si="7"/>
        <v>0</v>
      </c>
      <c r="Q77" s="170">
        <f t="shared" si="7"/>
        <v>0</v>
      </c>
      <c r="R77" s="170">
        <f t="shared" si="7"/>
        <v>0</v>
      </c>
      <c r="S77" s="170">
        <f t="shared" si="7"/>
        <v>0</v>
      </c>
      <c r="T77" s="170">
        <f t="shared" si="7"/>
        <v>0</v>
      </c>
      <c r="U77" s="170">
        <f t="shared" si="7"/>
        <v>0</v>
      </c>
      <c r="V77" s="170">
        <f t="shared" si="7"/>
        <v>0</v>
      </c>
      <c r="W77" s="170">
        <f t="shared" si="7"/>
        <v>0</v>
      </c>
      <c r="X77" s="170">
        <f t="shared" si="7"/>
        <v>0</v>
      </c>
      <c r="Y77" s="170">
        <f t="shared" si="7"/>
        <v>0</v>
      </c>
      <c r="Z77" s="170">
        <f t="shared" si="7"/>
        <v>0</v>
      </c>
      <c r="AA77" s="170">
        <f t="shared" si="7"/>
        <v>0</v>
      </c>
      <c r="AB77" s="170">
        <f t="shared" si="7"/>
        <v>0</v>
      </c>
      <c r="AC77" s="170">
        <f t="shared" si="7"/>
        <v>0</v>
      </c>
      <c r="AD77" s="170">
        <f t="shared" si="7"/>
        <v>0</v>
      </c>
      <c r="AE77" s="170">
        <f t="shared" si="7"/>
        <v>0</v>
      </c>
      <c r="AF77" s="170">
        <f t="shared" si="7"/>
        <v>0</v>
      </c>
      <c r="AG77" s="170">
        <f t="shared" si="7"/>
        <v>0</v>
      </c>
      <c r="AH77" s="170">
        <f t="shared" si="7"/>
        <v>0</v>
      </c>
      <c r="AI77" s="170">
        <f t="shared" si="7"/>
        <v>0</v>
      </c>
      <c r="AJ77" s="170">
        <f t="shared" si="7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77"/>
  <sheetViews>
    <sheetView zoomScale="85" zoomScaleNormal="85" workbookViewId="0">
      <pane xSplit="3" ySplit="6" topLeftCell="D7" activePane="bottomRight" state="frozen"/>
      <selection activeCell="P16" sqref="P16"/>
      <selection pane="topRight" activeCell="P16" sqref="P16"/>
      <selection pane="bottomLeft" activeCell="P16" sqref="P16"/>
      <selection pane="bottomRight" activeCell="D50" sqref="D50:F50"/>
    </sheetView>
  </sheetViews>
  <sheetFormatPr defaultRowHeight="12.75"/>
  <cols>
    <col min="2" max="2" width="35.25" customWidth="1"/>
    <col min="3" max="3" width="33.25" customWidth="1"/>
    <col min="4" max="36" width="7.75" style="150" customWidth="1"/>
  </cols>
  <sheetData>
    <row r="1" spans="1:36" ht="18">
      <c r="A1" s="1" t="s">
        <v>14</v>
      </c>
      <c r="B1" s="110"/>
      <c r="C1" s="110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ht="15.75">
      <c r="A2" s="112" t="s">
        <v>111</v>
      </c>
      <c r="B2" s="113"/>
      <c r="C2" s="113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>
      <c r="A3" s="115" t="s">
        <v>46</v>
      </c>
      <c r="V3" s="154"/>
      <c r="W3" s="155"/>
      <c r="X3" s="155"/>
      <c r="Y3" s="197"/>
    </row>
    <row r="5" spans="1:36">
      <c r="A5" s="117" t="s">
        <v>47</v>
      </c>
      <c r="B5" s="118" t="s">
        <v>48</v>
      </c>
      <c r="C5" s="119" t="s">
        <v>112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  <c r="S5" s="151"/>
      <c r="T5" s="151">
        <v>2015</v>
      </c>
      <c r="U5" s="152"/>
      <c r="V5" s="151"/>
      <c r="W5" s="151">
        <v>2016</v>
      </c>
      <c r="X5" s="152"/>
      <c r="Y5" s="151"/>
      <c r="Z5" s="151">
        <v>2017</v>
      </c>
      <c r="AA5" s="152"/>
      <c r="AB5" s="151"/>
      <c r="AC5" s="151">
        <v>2018</v>
      </c>
      <c r="AD5" s="152"/>
      <c r="AE5" s="151"/>
      <c r="AF5" s="151">
        <v>2019</v>
      </c>
      <c r="AG5" s="152"/>
      <c r="AH5" s="151"/>
      <c r="AI5" s="151">
        <v>2020</v>
      </c>
      <c r="AJ5" s="152"/>
    </row>
    <row r="6" spans="1:36">
      <c r="A6" s="123"/>
      <c r="B6" s="124"/>
      <c r="C6" s="125"/>
      <c r="D6" s="124" t="s">
        <v>49</v>
      </c>
      <c r="E6" s="124" t="s">
        <v>50</v>
      </c>
      <c r="F6" s="153" t="s">
        <v>51</v>
      </c>
      <c r="G6" s="124" t="s">
        <v>49</v>
      </c>
      <c r="H6" s="124" t="s">
        <v>50</v>
      </c>
      <c r="I6" s="153" t="s">
        <v>51</v>
      </c>
      <c r="J6" s="124" t="s">
        <v>49</v>
      </c>
      <c r="K6" s="124" t="s">
        <v>50</v>
      </c>
      <c r="L6" s="153" t="s">
        <v>51</v>
      </c>
      <c r="M6" s="124" t="s">
        <v>49</v>
      </c>
      <c r="N6" s="124" t="s">
        <v>50</v>
      </c>
      <c r="O6" s="153" t="s">
        <v>51</v>
      </c>
      <c r="P6" s="124" t="s">
        <v>49</v>
      </c>
      <c r="Q6" s="124" t="s">
        <v>50</v>
      </c>
      <c r="R6" s="153" t="s">
        <v>51</v>
      </c>
      <c r="S6" s="124" t="s">
        <v>49</v>
      </c>
      <c r="T6" s="124" t="s">
        <v>50</v>
      </c>
      <c r="U6" s="153" t="s">
        <v>51</v>
      </c>
      <c r="V6" s="124" t="s">
        <v>49</v>
      </c>
      <c r="W6" s="124" t="s">
        <v>50</v>
      </c>
      <c r="X6" s="153" t="s">
        <v>51</v>
      </c>
      <c r="Y6" s="124" t="s">
        <v>49</v>
      </c>
      <c r="Z6" s="124" t="s">
        <v>50</v>
      </c>
      <c r="AA6" s="153" t="s">
        <v>51</v>
      </c>
      <c r="AB6" s="124" t="s">
        <v>49</v>
      </c>
      <c r="AC6" s="124" t="s">
        <v>50</v>
      </c>
      <c r="AD6" s="153" t="s">
        <v>51</v>
      </c>
      <c r="AE6" s="124" t="s">
        <v>49</v>
      </c>
      <c r="AF6" s="124" t="s">
        <v>50</v>
      </c>
      <c r="AG6" s="153" t="s">
        <v>51</v>
      </c>
      <c r="AH6" s="124" t="s">
        <v>49</v>
      </c>
      <c r="AI6" s="124" t="s">
        <v>50</v>
      </c>
      <c r="AJ6" s="153" t="s">
        <v>51</v>
      </c>
    </row>
    <row r="7" spans="1:36">
      <c r="A7" s="182">
        <f>'Base Capex Actual'!A7</f>
        <v>102</v>
      </c>
      <c r="B7" s="183" t="str">
        <f>'Base Capex Actual'!B7</f>
        <v>Rural Projects &lt; 50KVA</v>
      </c>
      <c r="C7" s="183" t="str">
        <f>'Base Capex Actual'!C7</f>
        <v>New Customer Connections</v>
      </c>
      <c r="D7" s="154">
        <f>'Base Capex'!D7+Provisions!D7+'Real Price Change'!D7</f>
        <v>7021.1880863364895</v>
      </c>
      <c r="E7" s="155">
        <f>'Base Capex'!E7+Provisions!E7+'Real Price Change'!E7</f>
        <v>4907.4880422508668</v>
      </c>
      <c r="F7" s="156">
        <f>'Base Capex'!F7+Provisions!F7+'Real Price Change'!F7</f>
        <v>2286.0864544734336</v>
      </c>
      <c r="G7" s="154">
        <f>'Base Capex'!G7+Provisions!G7+'Real Price Change'!G7</f>
        <v>7177.4643118140921</v>
      </c>
      <c r="H7" s="155">
        <f>'Base Capex'!H7+Provisions!H7+'Real Price Change'!H7</f>
        <v>3786.6827995607446</v>
      </c>
      <c r="I7" s="156">
        <f>'Base Capex'!I7+Provisions!I7+'Real Price Change'!I7</f>
        <v>2406.6863400453149</v>
      </c>
      <c r="J7" s="154">
        <f>'Base Capex'!J7+Provisions!J7+'Real Price Change'!J7</f>
        <v>7690.7578942974005</v>
      </c>
      <c r="K7" s="155">
        <f>'Base Capex'!K7+Provisions!K7+'Real Price Change'!K7</f>
        <v>4377.7907486903396</v>
      </c>
      <c r="L7" s="156">
        <f>'Base Capex'!L7+Provisions!L7+'Real Price Change'!L7</f>
        <v>2784.9678275506276</v>
      </c>
      <c r="M7" s="154">
        <f>'Base Capex'!M7+Provisions!M7+'Real Price Change'!M7</f>
        <v>8428.8598650206914</v>
      </c>
      <c r="N7" s="155">
        <f>'Base Capex'!N7+Provisions!N7+'Real Price Change'!N7</f>
        <v>4409.382636748428</v>
      </c>
      <c r="O7" s="156">
        <f>'Base Capex'!O7+Provisions!O7+'Real Price Change'!O7</f>
        <v>3021.091309752599</v>
      </c>
      <c r="P7" s="154">
        <f>'Base Capex'!P7+Provisions!P7+'Real Price Change'!P7</f>
        <v>8529.0457966714021</v>
      </c>
      <c r="Q7" s="155">
        <f>'Base Capex'!Q7+Provisions!Q7+'Real Price Change'!Q7</f>
        <v>4288.199505880455</v>
      </c>
      <c r="R7" s="156">
        <f>'Base Capex'!R7+Provisions!R7+'Real Price Change'!R7</f>
        <v>2508.3961026994461</v>
      </c>
      <c r="S7" s="154">
        <f>'Base Capex'!S7+Provisions!S7+'Real Price Change'!S7</f>
        <v>9094.103645594605</v>
      </c>
      <c r="T7" s="155">
        <f>'Base Capex'!T7+Provisions!T7+'Real Price Change'!T7</f>
        <v>4783.1287844063463</v>
      </c>
      <c r="U7" s="156">
        <f>'Base Capex'!U7+Provisions!U7+'Real Price Change'!U7</f>
        <v>3041.1832242351652</v>
      </c>
      <c r="V7" s="154">
        <f>'Base Capex'!V7+Provisions!V7+'Real Price Change'!V7</f>
        <v>9088.7934182695026</v>
      </c>
      <c r="W7" s="155">
        <f>'Base Capex'!W7+Provisions!W7+'Real Price Change'!W7</f>
        <v>4692.4295200387214</v>
      </c>
      <c r="X7" s="156">
        <f>'Base Capex'!X7+Provisions!X7+'Real Price Change'!X7</f>
        <v>3012.3036112469208</v>
      </c>
      <c r="Y7" s="154">
        <f>'Base Capex'!Y7+Provisions!Y7+'Real Price Change'!Y7</f>
        <v>9370.9603257538256</v>
      </c>
      <c r="Z7" s="155">
        <f>'Base Capex'!Z7+Provisions!Z7+'Real Price Change'!Z7</f>
        <v>4757.9668113565094</v>
      </c>
      <c r="AA7" s="156">
        <f>'Base Capex'!AA7+Provisions!AA7+'Real Price Change'!AA7</f>
        <v>3120.1663780874446</v>
      </c>
      <c r="AB7" s="154">
        <f>'Base Capex'!AB7+Provisions!AB7+'Real Price Change'!AB7</f>
        <v>9324.1461032696679</v>
      </c>
      <c r="AC7" s="155">
        <f>'Base Capex'!AC7+Provisions!AC7+'Real Price Change'!AC7</f>
        <v>4655.7769126194498</v>
      </c>
      <c r="AD7" s="156">
        <f>'Base Capex'!AD7+Provisions!AD7+'Real Price Change'!AD7</f>
        <v>3106.1214912836144</v>
      </c>
      <c r="AE7" s="154">
        <f>'Base Capex'!AE7+Provisions!AE7+'Real Price Change'!AE7</f>
        <v>9260.6077703175688</v>
      </c>
      <c r="AF7" s="155">
        <f>'Base Capex'!AF7+Provisions!AF7+'Real Price Change'!AF7</f>
        <v>4547.4545356346907</v>
      </c>
      <c r="AG7" s="156">
        <f>'Base Capex'!AG7+Provisions!AG7+'Real Price Change'!AG7</f>
        <v>3085.8964693880512</v>
      </c>
      <c r="AH7" s="154">
        <f>'Base Capex'!AH7+Provisions!AH7+'Real Price Change'!AH7</f>
        <v>9179.1535680892302</v>
      </c>
      <c r="AI7" s="155">
        <f>'Base Capex'!AI7+Provisions!AI7+'Real Price Change'!AI7</f>
        <v>4432.7913991238165</v>
      </c>
      <c r="AJ7" s="156">
        <f>'Base Capex'!AJ7+Provisions!AJ7+'Real Price Change'!AJ7</f>
        <v>3060.5664774188749</v>
      </c>
    </row>
    <row r="8" spans="1:36">
      <c r="A8" s="182">
        <f>'Base Capex Actual'!A8</f>
        <v>103</v>
      </c>
      <c r="B8" s="183" t="str">
        <f>'Base Capex Actual'!B8</f>
        <v>Urban Projects &lt; 50KVA</v>
      </c>
      <c r="C8" s="183" t="str">
        <f>'Base Capex Actual'!C8</f>
        <v>New Customer Connections</v>
      </c>
      <c r="D8" s="154">
        <f>'Base Capex'!D8+Provisions!D8+'Real Price Change'!D8</f>
        <v>470.73190330408988</v>
      </c>
      <c r="E8" s="155">
        <f>'Base Capex'!E8+Provisions!E8+'Real Price Change'!E8</f>
        <v>304.23335611298978</v>
      </c>
      <c r="F8" s="156">
        <f>'Base Capex'!F8+Provisions!F8+'Real Price Change'!F8</f>
        <v>87.272182146290717</v>
      </c>
      <c r="G8" s="154">
        <f>'Base Capex'!G8+Provisions!G8+'Real Price Change'!G8</f>
        <v>197.57450652207601</v>
      </c>
      <c r="H8" s="155">
        <f>'Base Capex'!H8+Provisions!H8+'Real Price Change'!H8</f>
        <v>101.4847604089442</v>
      </c>
      <c r="I8" s="156">
        <f>'Base Capex'!I8+Provisions!I8+'Real Price Change'!I8</f>
        <v>72.846655645199775</v>
      </c>
      <c r="J8" s="154">
        <f>'Base Capex'!J8+Provisions!J8+'Real Price Change'!J8</f>
        <v>3.0622152668018825</v>
      </c>
      <c r="K8" s="155">
        <f>'Base Capex'!K8+Provisions!K8+'Real Price Change'!K8</f>
        <v>0.47345109441222893</v>
      </c>
      <c r="L8" s="156">
        <f>'Base Capex'!L8+Provisions!L8+'Real Price Change'!L8</f>
        <v>1.9778229900356734</v>
      </c>
      <c r="M8" s="154">
        <f>'Base Capex'!M8+Provisions!M8+'Real Price Change'!M8</f>
        <v>8.4449706082620768</v>
      </c>
      <c r="N8" s="155">
        <f>'Base Capex'!N8+Provisions!N8+'Real Price Change'!N8</f>
        <v>0.32583206054666652</v>
      </c>
      <c r="O8" s="156">
        <f>'Base Capex'!O8+Provisions!O8+'Real Price Change'!O8</f>
        <v>1.0189825119331231</v>
      </c>
      <c r="P8" s="154">
        <f>'Base Capex'!P8+Provisions!P8+'Real Price Change'!P8</f>
        <v>6.9603580666039058</v>
      </c>
      <c r="Q8" s="155">
        <f>'Base Capex'!Q8+Provisions!Q8+'Real Price Change'!Q8</f>
        <v>3.4334723482583236</v>
      </c>
      <c r="R8" s="156">
        <f>'Base Capex'!R8+Provisions!R8+'Real Price Change'!R8</f>
        <v>11.114373674052802</v>
      </c>
      <c r="S8" s="154">
        <f>'Base Capex'!S8+Provisions!S8+'Real Price Change'!S8</f>
        <v>0</v>
      </c>
      <c r="T8" s="155">
        <f>'Base Capex'!T8+Provisions!T8+'Real Price Change'!T8</f>
        <v>0</v>
      </c>
      <c r="U8" s="156">
        <f>'Base Capex'!U8+Provisions!U8+'Real Price Change'!U8</f>
        <v>0</v>
      </c>
      <c r="V8" s="154">
        <f>'Base Capex'!V8+Provisions!V8+'Real Price Change'!V8</f>
        <v>0</v>
      </c>
      <c r="W8" s="155">
        <f>'Base Capex'!W8+Provisions!W8+'Real Price Change'!W8</f>
        <v>0</v>
      </c>
      <c r="X8" s="156">
        <f>'Base Capex'!X8+Provisions!X8+'Real Price Change'!X8</f>
        <v>0</v>
      </c>
      <c r="Y8" s="154">
        <f>'Base Capex'!Y8+Provisions!Y8+'Real Price Change'!Y8</f>
        <v>0</v>
      </c>
      <c r="Z8" s="155">
        <f>'Base Capex'!Z8+Provisions!Z8+'Real Price Change'!Z8</f>
        <v>0</v>
      </c>
      <c r="AA8" s="156">
        <f>'Base Capex'!AA8+Provisions!AA8+'Real Price Change'!AA8</f>
        <v>0</v>
      </c>
      <c r="AB8" s="154">
        <f>'Base Capex'!AB8+Provisions!AB8+'Real Price Change'!AB8</f>
        <v>0</v>
      </c>
      <c r="AC8" s="155">
        <f>'Base Capex'!AC8+Provisions!AC8+'Real Price Change'!AC8</f>
        <v>0</v>
      </c>
      <c r="AD8" s="156">
        <f>'Base Capex'!AD8+Provisions!AD8+'Real Price Change'!AD8</f>
        <v>0</v>
      </c>
      <c r="AE8" s="154">
        <f>'Base Capex'!AE8+Provisions!AE8+'Real Price Change'!AE8</f>
        <v>0</v>
      </c>
      <c r="AF8" s="155">
        <f>'Base Capex'!AF8+Provisions!AF8+'Real Price Change'!AF8</f>
        <v>0</v>
      </c>
      <c r="AG8" s="156">
        <f>'Base Capex'!AG8+Provisions!AG8+'Real Price Change'!AG8</f>
        <v>0</v>
      </c>
      <c r="AH8" s="154">
        <f>'Base Capex'!AH8+Provisions!AH8+'Real Price Change'!AH8</f>
        <v>0</v>
      </c>
      <c r="AI8" s="155">
        <f>'Base Capex'!AI8+Provisions!AI8+'Real Price Change'!AI8</f>
        <v>0</v>
      </c>
      <c r="AJ8" s="156">
        <f>'Base Capex'!AJ8+Provisions!AJ8+'Real Price Change'!AJ8</f>
        <v>0</v>
      </c>
    </row>
    <row r="9" spans="1:36">
      <c r="A9" s="182">
        <f>'Base Capex Actual'!A9</f>
        <v>104</v>
      </c>
      <c r="B9" s="183" t="str">
        <f>'Base Capex Actual'!B9</f>
        <v>Medium Density SubDivision</v>
      </c>
      <c r="C9" s="183" t="str">
        <f>'Base Capex Actual'!C9</f>
        <v>New Customer Connections</v>
      </c>
      <c r="D9" s="154">
        <f>'Base Capex'!D9+Provisions!D9+'Real Price Change'!D9</f>
        <v>19721.721215853664</v>
      </c>
      <c r="E9" s="155">
        <f>'Base Capex'!E9+Provisions!E9+'Real Price Change'!E9</f>
        <v>8111.4117985938556</v>
      </c>
      <c r="F9" s="156">
        <f>'Base Capex'!F9+Provisions!F9+'Real Price Change'!F9</f>
        <v>5094.0647321787519</v>
      </c>
      <c r="G9" s="154">
        <f>'Base Capex'!G9+Provisions!G9+'Real Price Change'!G9</f>
        <v>21722.827311660494</v>
      </c>
      <c r="H9" s="155">
        <f>'Base Capex'!H9+Provisions!H9+'Real Price Change'!H9</f>
        <v>6548.1740721474216</v>
      </c>
      <c r="I9" s="156">
        <f>'Base Capex'!I9+Provisions!I9+'Real Price Change'!I9</f>
        <v>5721.6075874610215</v>
      </c>
      <c r="J9" s="154">
        <f>'Base Capex'!J9+Provisions!J9+'Real Price Change'!J9</f>
        <v>17741.675543026573</v>
      </c>
      <c r="K9" s="155">
        <f>'Base Capex'!K9+Provisions!K9+'Real Price Change'!K9</f>
        <v>6794.2745173088906</v>
      </c>
      <c r="L9" s="156">
        <f>'Base Capex'!L9+Provisions!L9+'Real Price Change'!L9</f>
        <v>5434.1831087875607</v>
      </c>
      <c r="M9" s="154">
        <f>'Base Capex'!M9+Provisions!M9+'Real Price Change'!M9</f>
        <v>19452.631948637441</v>
      </c>
      <c r="N9" s="155">
        <f>'Base Capex'!N9+Provisions!N9+'Real Price Change'!N9</f>
        <v>5015.2976603479165</v>
      </c>
      <c r="O9" s="156">
        <f>'Base Capex'!O9+Provisions!O9+'Real Price Change'!O9</f>
        <v>5101.3825429188291</v>
      </c>
      <c r="P9" s="154">
        <f>'Base Capex'!P9+Provisions!P9+'Real Price Change'!P9</f>
        <v>16062.484313851301</v>
      </c>
      <c r="Q9" s="155">
        <f>'Base Capex'!Q9+Provisions!Q9+'Real Price Change'!Q9</f>
        <v>4276.4712426893966</v>
      </c>
      <c r="R9" s="156">
        <f>'Base Capex'!R9+Provisions!R9+'Real Price Change'!R9</f>
        <v>2912.4912394725047</v>
      </c>
      <c r="S9" s="154">
        <f>'Base Capex'!S9+Provisions!S9+'Real Price Change'!S9</f>
        <v>16403.561154942025</v>
      </c>
      <c r="T9" s="155">
        <f>'Base Capex'!T9+Provisions!T9+'Real Price Change'!T9</f>
        <v>4940.5693717470213</v>
      </c>
      <c r="U9" s="156">
        <f>'Base Capex'!U9+Provisions!U9+'Real Price Change'!U9</f>
        <v>4184.3309679799777</v>
      </c>
      <c r="V9" s="154">
        <f>'Base Capex'!V9+Provisions!V9+'Real Price Change'!V9</f>
        <v>16780.731098067703</v>
      </c>
      <c r="W9" s="155">
        <f>'Base Capex'!W9+Provisions!W9+'Real Price Change'!W9</f>
        <v>4961.2268904231159</v>
      </c>
      <c r="X9" s="156">
        <f>'Base Capex'!X9+Provisions!X9+'Real Price Change'!X9</f>
        <v>4242.3704410316495</v>
      </c>
      <c r="Y9" s="154">
        <f>'Base Capex'!Y9+Provisions!Y9+'Real Price Change'!Y9</f>
        <v>17270.582717749556</v>
      </c>
      <c r="Z9" s="155">
        <f>'Base Capex'!Z9+Provisions!Z9+'Real Price Change'!Z9</f>
        <v>5021.4713037821612</v>
      </c>
      <c r="AA9" s="156">
        <f>'Base Capex'!AA9+Provisions!AA9+'Real Price Change'!AA9</f>
        <v>4386.3758780177186</v>
      </c>
      <c r="AB9" s="154">
        <f>'Base Capex'!AB9+Provisions!AB9+'Real Price Change'!AB9</f>
        <v>17642.125810673082</v>
      </c>
      <c r="AC9" s="155">
        <f>'Base Capex'!AC9+Provisions!AC9+'Real Price Change'!AC9</f>
        <v>5044.5298019114252</v>
      </c>
      <c r="AD9" s="156">
        <f>'Base Capex'!AD9+Provisions!AD9+'Real Price Change'!AD9</f>
        <v>4482.966393848531</v>
      </c>
      <c r="AE9" s="154">
        <f>'Base Capex'!AE9+Provisions!AE9+'Real Price Change'!AE9</f>
        <v>18022.96431381709</v>
      </c>
      <c r="AF9" s="155">
        <f>'Base Capex'!AF9+Provisions!AF9+'Real Price Change'!AF9</f>
        <v>5068.060413996086</v>
      </c>
      <c r="AG9" s="156">
        <f>'Base Capex'!AG9+Provisions!AG9+'Real Price Change'!AG9</f>
        <v>4581.1370464826996</v>
      </c>
      <c r="AH9" s="154">
        <f>'Base Capex'!AH9+Provisions!AH9+'Real Price Change'!AH9</f>
        <v>18413.3691887364</v>
      </c>
      <c r="AI9" s="155">
        <f>'Base Capex'!AI9+Provisions!AI9+'Real Price Change'!AI9</f>
        <v>5092.0728063893521</v>
      </c>
      <c r="AJ9" s="156">
        <f>'Base Capex'!AJ9+Provisions!AJ9+'Real Price Change'!AJ9</f>
        <v>4683.1454044357934</v>
      </c>
    </row>
    <row r="10" spans="1:36">
      <c r="A10" s="182">
        <f>'Base Capex Actual'!A10</f>
        <v>105</v>
      </c>
      <c r="B10" s="183" t="str">
        <f>'Base Capex Actual'!B10</f>
        <v>Business Supply &gt; 50KVA &lt; 200KVA</v>
      </c>
      <c r="C10" s="183" t="str">
        <f>'Base Capex Actual'!C10</f>
        <v>New Customer Connections</v>
      </c>
      <c r="D10" s="154">
        <f>'Base Capex'!D10+Provisions!D10+'Real Price Change'!D10</f>
        <v>3929.7544323558168</v>
      </c>
      <c r="E10" s="155">
        <f>'Base Capex'!E10+Provisions!E10+'Real Price Change'!E10</f>
        <v>4255.5373136076196</v>
      </c>
      <c r="F10" s="156">
        <f>'Base Capex'!F10+Provisions!F10+'Real Price Change'!F10</f>
        <v>1825.6944326255202</v>
      </c>
      <c r="G10" s="154">
        <f>'Base Capex'!G10+Provisions!G10+'Real Price Change'!G10</f>
        <v>4433.3005258699031</v>
      </c>
      <c r="H10" s="155">
        <f>'Base Capex'!H10+Provisions!H10+'Real Price Change'!H10</f>
        <v>3935.5854167985585</v>
      </c>
      <c r="I10" s="156">
        <f>'Base Capex'!I10+Provisions!I10+'Real Price Change'!I10</f>
        <v>2336.7202652101691</v>
      </c>
      <c r="J10" s="154">
        <f>'Base Capex'!J10+Provisions!J10+'Real Price Change'!J10</f>
        <v>4780.2960100187729</v>
      </c>
      <c r="K10" s="155">
        <f>'Base Capex'!K10+Provisions!K10+'Real Price Change'!K10</f>
        <v>3291.7539690620119</v>
      </c>
      <c r="L10" s="156">
        <f>'Base Capex'!L10+Provisions!L10+'Real Price Change'!L10</f>
        <v>2023.3572706635648</v>
      </c>
      <c r="M10" s="154">
        <f>'Base Capex'!M10+Provisions!M10+'Real Price Change'!M10</f>
        <v>4108.6347204293379</v>
      </c>
      <c r="N10" s="155">
        <f>'Base Capex'!N10+Provisions!N10+'Real Price Change'!N10</f>
        <v>3406.9665770136248</v>
      </c>
      <c r="O10" s="156">
        <f>'Base Capex'!O10+Provisions!O10+'Real Price Change'!O10</f>
        <v>1847.8825207164032</v>
      </c>
      <c r="P10" s="154">
        <f>'Base Capex'!P10+Provisions!P10+'Real Price Change'!P10</f>
        <v>4745.9962615010963</v>
      </c>
      <c r="Q10" s="155">
        <f>'Base Capex'!Q10+Provisions!Q10+'Real Price Change'!Q10</f>
        <v>2789.1224729227415</v>
      </c>
      <c r="R10" s="156">
        <f>'Base Capex'!R10+Provisions!R10+'Real Price Change'!R10</f>
        <v>1683.1602016280362</v>
      </c>
      <c r="S10" s="154">
        <f>'Base Capex'!S10+Provisions!S10+'Real Price Change'!S10</f>
        <v>3869.0195335480144</v>
      </c>
      <c r="T10" s="155">
        <f>'Base Capex'!T10+Provisions!T10+'Real Price Change'!T10</f>
        <v>2846.1835649557547</v>
      </c>
      <c r="U10" s="156">
        <f>'Base Capex'!U10+Provisions!U10+'Real Price Change'!U10</f>
        <v>1673.1624782336444</v>
      </c>
      <c r="V10" s="154">
        <f>'Base Capex'!V10+Provisions!V10+'Real Price Change'!V10</f>
        <v>4034.228105218478</v>
      </c>
      <c r="W10" s="155">
        <f>'Base Capex'!W10+Provisions!W10+'Real Price Change'!W10</f>
        <v>2913.142881193111</v>
      </c>
      <c r="X10" s="156">
        <f>'Base Capex'!X10+Provisions!X10+'Real Price Change'!X10</f>
        <v>1729.0496666158249</v>
      </c>
      <c r="Y10" s="154">
        <f>'Base Capex'!Y10+Provisions!Y10+'Real Price Change'!Y10</f>
        <v>3817.8531574751664</v>
      </c>
      <c r="Z10" s="155">
        <f>'Base Capex'!Z10+Provisions!Z10+'Real Price Change'!Z10</f>
        <v>2711.2298610711628</v>
      </c>
      <c r="AA10" s="156">
        <f>'Base Capex'!AA10+Provisions!AA10+'Real Price Change'!AA10</f>
        <v>1643.8696666684264</v>
      </c>
      <c r="AB10" s="154">
        <f>'Base Capex'!AB10+Provisions!AB10+'Real Price Change'!AB10</f>
        <v>3507.1964863685062</v>
      </c>
      <c r="AC10" s="155">
        <f>'Base Capex'!AC10+Provisions!AC10+'Real Price Change'!AC10</f>
        <v>2449.3621318405249</v>
      </c>
      <c r="AD10" s="156">
        <f>'Base Capex'!AD10+Provisions!AD10+'Real Price Change'!AD10</f>
        <v>1510.8591308789571</v>
      </c>
      <c r="AE10" s="154">
        <f>'Base Capex'!AE10+Provisions!AE10+'Real Price Change'!AE10</f>
        <v>3475.6053713738766</v>
      </c>
      <c r="AF10" s="155">
        <f>'Base Capex'!AF10+Provisions!AF10+'Real Price Change'!AF10</f>
        <v>2387.0919310024242</v>
      </c>
      <c r="AG10" s="156">
        <f>'Base Capex'!AG10+Provisions!AG10+'Real Price Change'!AG10</f>
        <v>1497.70689377536</v>
      </c>
      <c r="AH10" s="154">
        <f>'Base Capex'!AH10+Provisions!AH10+'Real Price Change'!AH10</f>
        <v>3609.6774663269111</v>
      </c>
      <c r="AI10" s="155">
        <f>'Base Capex'!AI10+Provisions!AI10+'Real Price Change'!AI10</f>
        <v>2438.1075906632905</v>
      </c>
      <c r="AJ10" s="156">
        <f>'Base Capex'!AJ10+Provisions!AJ10+'Real Price Change'!AJ10</f>
        <v>1556.4031010500089</v>
      </c>
    </row>
    <row r="11" spans="1:36">
      <c r="A11" s="182">
        <f>'Base Capex Actual'!A11</f>
        <v>106</v>
      </c>
      <c r="B11" s="183" t="str">
        <f>'Base Capex Actual'!B11</f>
        <v>Business Supply &gt; 200KVA</v>
      </c>
      <c r="C11" s="183" t="str">
        <f>'Base Capex Actual'!C11</f>
        <v>New Customer Connections</v>
      </c>
      <c r="D11" s="154">
        <f>'Base Capex'!D11+Provisions!D11+'Real Price Change'!D11</f>
        <v>5995.9853499339342</v>
      </c>
      <c r="E11" s="155">
        <f>'Base Capex'!E11+Provisions!E11+'Real Price Change'!E11</f>
        <v>9030.5679802084342</v>
      </c>
      <c r="F11" s="156">
        <f>'Base Capex'!F11+Provisions!F11+'Real Price Change'!F11</f>
        <v>3127.7650463555283</v>
      </c>
      <c r="G11" s="154">
        <f>'Base Capex'!G11+Provisions!G11+'Real Price Change'!G11</f>
        <v>4069.8013791537533</v>
      </c>
      <c r="H11" s="155">
        <f>'Base Capex'!H11+Provisions!H11+'Real Price Change'!H11</f>
        <v>5854.4458184740997</v>
      </c>
      <c r="I11" s="156">
        <f>'Base Capex'!I11+Provisions!I11+'Real Price Change'!I11</f>
        <v>2172.4605912140214</v>
      </c>
      <c r="J11" s="154">
        <f>'Base Capex'!J11+Provisions!J11+'Real Price Change'!J11</f>
        <v>3797.1250786167971</v>
      </c>
      <c r="K11" s="155">
        <f>'Base Capex'!K11+Provisions!K11+'Real Price Change'!K11</f>
        <v>4036.4931183369858</v>
      </c>
      <c r="L11" s="156">
        <f>'Base Capex'!L11+Provisions!L11+'Real Price Change'!L11</f>
        <v>2380.6727007827267</v>
      </c>
      <c r="M11" s="154">
        <f>'Base Capex'!M11+Provisions!M11+'Real Price Change'!M11</f>
        <v>4015.4104881537796</v>
      </c>
      <c r="N11" s="155">
        <f>'Base Capex'!N11+Provisions!N11+'Real Price Change'!N11</f>
        <v>4748.2170168247576</v>
      </c>
      <c r="O11" s="156">
        <f>'Base Capex'!O11+Provisions!O11+'Real Price Change'!O11</f>
        <v>2592.4989545620933</v>
      </c>
      <c r="P11" s="154">
        <f>'Base Capex'!P11+Provisions!P11+'Real Price Change'!P11</f>
        <v>3790.7861961135391</v>
      </c>
      <c r="Q11" s="155">
        <f>'Base Capex'!Q11+Provisions!Q11+'Real Price Change'!Q11</f>
        <v>3488.8746707474957</v>
      </c>
      <c r="R11" s="156">
        <f>'Base Capex'!R11+Provisions!R11+'Real Price Change'!R11</f>
        <v>2328.3776807707632</v>
      </c>
      <c r="S11" s="154">
        <f>'Base Capex'!S11+Provisions!S11+'Real Price Change'!S11</f>
        <v>2894.288452361664</v>
      </c>
      <c r="T11" s="155">
        <f>'Base Capex'!T11+Provisions!T11+'Real Price Change'!T11</f>
        <v>3303.2775227844013</v>
      </c>
      <c r="U11" s="156">
        <f>'Base Capex'!U11+Provisions!U11+'Real Price Change'!U11</f>
        <v>1726.3477038421393</v>
      </c>
      <c r="V11" s="154">
        <f>'Base Capex'!V11+Provisions!V11+'Real Price Change'!V11</f>
        <v>3037.9862922704583</v>
      </c>
      <c r="W11" s="155">
        <f>'Base Capex'!W11+Provisions!W11+'Real Price Change'!W11</f>
        <v>3403.5208190267304</v>
      </c>
      <c r="X11" s="156">
        <f>'Base Capex'!X11+Provisions!X11+'Real Price Change'!X11</f>
        <v>1795.8997626706885</v>
      </c>
      <c r="Y11" s="154">
        <f>'Base Capex'!Y11+Provisions!Y11+'Real Price Change'!Y11</f>
        <v>2835.4210868542727</v>
      </c>
      <c r="Z11" s="155">
        <f>'Base Capex'!Z11+Provisions!Z11+'Real Price Change'!Z11</f>
        <v>3123.9634900846131</v>
      </c>
      <c r="AA11" s="156">
        <f>'Base Capex'!AA11+Provisions!AA11+'Real Price Change'!AA11</f>
        <v>1683.8949379788342</v>
      </c>
      <c r="AB11" s="154">
        <f>'Base Capex'!AB11+Provisions!AB11+'Real Price Change'!AB11</f>
        <v>2571.6784888399075</v>
      </c>
      <c r="AC11" s="155">
        <f>'Base Capex'!AC11+Provisions!AC11+'Real Price Change'!AC11</f>
        <v>2786.4473414751174</v>
      </c>
      <c r="AD11" s="156">
        <f>'Base Capex'!AD11+Provisions!AD11+'Real Price Change'!AD11</f>
        <v>1528.022726658427</v>
      </c>
      <c r="AE11" s="154">
        <f>'Base Capex'!AE11+Provisions!AE11+'Real Price Change'!AE11</f>
        <v>2549.1112487095888</v>
      </c>
      <c r="AF11" s="155">
        <f>'Base Capex'!AF11+Provisions!AF11+'Real Price Change'!AF11</f>
        <v>2716.2437536578441</v>
      </c>
      <c r="AG11" s="156">
        <f>'Base Capex'!AG11+Provisions!AG11+'Real Price Change'!AG11</f>
        <v>1515.0760178185419</v>
      </c>
      <c r="AH11" s="154">
        <f>'Base Capex'!AH11+Provisions!AH11+'Real Price Change'!AH11</f>
        <v>2670.1732919147589</v>
      </c>
      <c r="AI11" s="155">
        <f>'Base Capex'!AI11+Provisions!AI11+'Real Price Change'!AI11</f>
        <v>2798.112567018331</v>
      </c>
      <c r="AJ11" s="156">
        <f>'Base Capex'!AJ11+Provisions!AJ11+'Real Price Change'!AJ11</f>
        <v>1587.9703968595034</v>
      </c>
    </row>
    <row r="12" spans="1:36">
      <c r="A12" s="182">
        <f>'Base Capex Actual'!A12</f>
        <v>107</v>
      </c>
      <c r="B12" s="183" t="str">
        <f>'Base Capex Actual'!B12</f>
        <v>HV Connections</v>
      </c>
      <c r="C12" s="183" t="str">
        <f>'Base Capex Actual'!C12</f>
        <v>New Customer Connections</v>
      </c>
      <c r="D12" s="154">
        <f>'Base Capex'!D12+Provisions!D12+'Real Price Change'!D12</f>
        <v>5815.5037262436063</v>
      </c>
      <c r="E12" s="155">
        <f>'Base Capex'!E12+Provisions!E12+'Real Price Change'!E12</f>
        <v>4656.8272571450916</v>
      </c>
      <c r="F12" s="156">
        <f>'Base Capex'!F12+Provisions!F12+'Real Price Change'!F12</f>
        <v>2788.6836123699522</v>
      </c>
      <c r="G12" s="154">
        <f>'Base Capex'!G12+Provisions!G12+'Real Price Change'!G12</f>
        <v>1524.9618105048457</v>
      </c>
      <c r="H12" s="155">
        <f>'Base Capex'!H12+Provisions!H12+'Real Price Change'!H12</f>
        <v>709.58072000721984</v>
      </c>
      <c r="I12" s="156">
        <f>'Base Capex'!I12+Provisions!I12+'Real Price Change'!I12</f>
        <v>707.04808255536614</v>
      </c>
      <c r="J12" s="154">
        <f>'Base Capex'!J12+Provisions!J12+'Real Price Change'!J12</f>
        <v>1482.328769926602</v>
      </c>
      <c r="K12" s="155">
        <f>'Base Capex'!K12+Provisions!K12+'Real Price Change'!K12</f>
        <v>939.27009626332631</v>
      </c>
      <c r="L12" s="156">
        <f>'Base Capex'!L12+Provisions!L12+'Real Price Change'!L12</f>
        <v>601.05226987194374</v>
      </c>
      <c r="M12" s="154">
        <f>'Base Capex'!M12+Provisions!M12+'Real Price Change'!M12</f>
        <v>1365.5739315381347</v>
      </c>
      <c r="N12" s="155">
        <f>'Base Capex'!N12+Provisions!N12+'Real Price Change'!N12</f>
        <v>1038.9725606645511</v>
      </c>
      <c r="O12" s="156">
        <f>'Base Capex'!O12+Provisions!O12+'Real Price Change'!O12</f>
        <v>1598.1991300863665</v>
      </c>
      <c r="P12" s="154">
        <f>'Base Capex'!P12+Provisions!P12+'Real Price Change'!P12</f>
        <v>1683.0359558355619</v>
      </c>
      <c r="Q12" s="155">
        <f>'Base Capex'!Q12+Provisions!Q12+'Real Price Change'!Q12</f>
        <v>821.4397537439321</v>
      </c>
      <c r="R12" s="156">
        <f>'Base Capex'!R12+Provisions!R12+'Real Price Change'!R12</f>
        <v>741.22771178677056</v>
      </c>
      <c r="S12" s="154">
        <f>'Base Capex'!S12+Provisions!S12+'Real Price Change'!S12</f>
        <v>2283.9696601850446</v>
      </c>
      <c r="T12" s="155">
        <f>'Base Capex'!T12+Provisions!T12+'Real Price Change'!T12</f>
        <v>1311.4131791075754</v>
      </c>
      <c r="U12" s="156">
        <f>'Base Capex'!U12+Provisions!U12+'Real Price Change'!U12</f>
        <v>1363.08252064111</v>
      </c>
      <c r="V12" s="154">
        <f>'Base Capex'!V12+Provisions!V12+'Real Price Change'!V12</f>
        <v>6794.2775564077092</v>
      </c>
      <c r="W12" s="155">
        <f>'Base Capex'!W12+Provisions!W12+'Real Price Change'!W12</f>
        <v>3829.4098405246414</v>
      </c>
      <c r="X12" s="156">
        <f>'Base Capex'!X12+Provisions!X12+'Real Price Change'!X12</f>
        <v>4018.6938859473989</v>
      </c>
      <c r="Y12" s="154">
        <f>'Base Capex'!Y12+Provisions!Y12+'Real Price Change'!Y12</f>
        <v>1579.3127850829835</v>
      </c>
      <c r="Z12" s="155">
        <f>'Base Capex'!Z12+Provisions!Z12+'Real Price Change'!Z12</f>
        <v>875.39184978376375</v>
      </c>
      <c r="AA12" s="156">
        <f>'Base Capex'!AA12+Provisions!AA12+'Real Price Change'!AA12</f>
        <v>938.44956262711548</v>
      </c>
      <c r="AB12" s="154">
        <f>'Base Capex'!AB12+Provisions!AB12+'Real Price Change'!AB12</f>
        <v>1605.9143096267969</v>
      </c>
      <c r="AC12" s="155">
        <f>'Base Capex'!AC12+Provisions!AC12+'Real Price Change'!AC12</f>
        <v>875.39184978376375</v>
      </c>
      <c r="AD12" s="156">
        <f>'Base Capex'!AD12+Provisions!AD12+'Real Price Change'!AD12</f>
        <v>954.73065640368725</v>
      </c>
      <c r="AE12" s="154">
        <f>'Base Capex'!AE12+Provisions!AE12+'Real Price Change'!AE12</f>
        <v>1632.9639031755214</v>
      </c>
      <c r="AF12" s="155">
        <f>'Base Capex'!AF12+Provisions!AF12+'Real Price Change'!AF12</f>
        <v>875.39184978376375</v>
      </c>
      <c r="AG12" s="156">
        <f>'Base Capex'!AG12+Provisions!AG12+'Real Price Change'!AG12</f>
        <v>971.10810236148939</v>
      </c>
      <c r="AH12" s="154">
        <f>'Base Capex'!AH12+Provisions!AH12+'Real Price Change'!AH12</f>
        <v>1660.469112884314</v>
      </c>
      <c r="AI12" s="155">
        <f>'Base Capex'!AI12+Provisions!AI12+'Real Price Change'!AI12</f>
        <v>875.39184978376375</v>
      </c>
      <c r="AJ12" s="156">
        <f>'Base Capex'!AJ12+Provisions!AJ12+'Real Price Change'!AJ12</f>
        <v>988.05043670093437</v>
      </c>
    </row>
    <row r="13" spans="1:36">
      <c r="A13" s="182">
        <f>'Base Capex Actual'!A13</f>
        <v>108</v>
      </c>
      <c r="B13" s="183" t="str">
        <f>'Base Capex Actual'!B13</f>
        <v>Business SubDivisions</v>
      </c>
      <c r="C13" s="183" t="str">
        <f>'Base Capex Actual'!C13</f>
        <v>New Customer Connections</v>
      </c>
      <c r="D13" s="154">
        <f>'Base Capex'!D13+Provisions!D13+'Real Price Change'!D13</f>
        <v>1194.5835876229796</v>
      </c>
      <c r="E13" s="155">
        <f>'Base Capex'!E13+Provisions!E13+'Real Price Change'!E13</f>
        <v>1402.3620550855878</v>
      </c>
      <c r="F13" s="156">
        <f>'Base Capex'!F13+Provisions!F13+'Real Price Change'!F13</f>
        <v>450.81404074154904</v>
      </c>
      <c r="G13" s="154">
        <f>'Base Capex'!G13+Provisions!G13+'Real Price Change'!G13</f>
        <v>1161.9041200565298</v>
      </c>
      <c r="H13" s="155">
        <f>'Base Capex'!H13+Provisions!H13+'Real Price Change'!H13</f>
        <v>453.83793665473178</v>
      </c>
      <c r="I13" s="156">
        <f>'Base Capex'!I13+Provisions!I13+'Real Price Change'!I13</f>
        <v>454.87833300434374</v>
      </c>
      <c r="J13" s="154">
        <f>'Base Capex'!J13+Provisions!J13+'Real Price Change'!J13</f>
        <v>1439.5124153498411</v>
      </c>
      <c r="K13" s="155">
        <f>'Base Capex'!K13+Provisions!K13+'Real Price Change'!K13</f>
        <v>321.03924397577543</v>
      </c>
      <c r="L13" s="156">
        <f>'Base Capex'!L13+Provisions!L13+'Real Price Change'!L13</f>
        <v>702.02170088539879</v>
      </c>
      <c r="M13" s="154">
        <f>'Base Capex'!M13+Provisions!M13+'Real Price Change'!M13</f>
        <v>1517.1718425732572</v>
      </c>
      <c r="N13" s="155">
        <f>'Base Capex'!N13+Provisions!N13+'Real Price Change'!N13</f>
        <v>1299.0971422660598</v>
      </c>
      <c r="O13" s="156">
        <f>'Base Capex'!O13+Provisions!O13+'Real Price Change'!O13</f>
        <v>525.5510011033316</v>
      </c>
      <c r="P13" s="154">
        <f>'Base Capex'!P13+Provisions!P13+'Real Price Change'!P13</f>
        <v>1130.8771841836494</v>
      </c>
      <c r="Q13" s="155">
        <f>'Base Capex'!Q13+Provisions!Q13+'Real Price Change'!Q13</f>
        <v>575.07349197265626</v>
      </c>
      <c r="R13" s="156">
        <f>'Base Capex'!R13+Provisions!R13+'Real Price Change'!R13</f>
        <v>462.80268538600626</v>
      </c>
      <c r="S13" s="154">
        <f>'Base Capex'!S13+Provisions!S13+'Real Price Change'!S13</f>
        <v>4769.9549095109369</v>
      </c>
      <c r="T13" s="155">
        <f>'Base Capex'!T13+Provisions!T13+'Real Price Change'!T13</f>
        <v>2399.1128101730164</v>
      </c>
      <c r="U13" s="156">
        <f>'Base Capex'!U13+Provisions!U13+'Real Price Change'!U13</f>
        <v>1942.8511832606744</v>
      </c>
      <c r="V13" s="154">
        <f>'Base Capex'!V13+Provisions!V13+'Real Price Change'!V13</f>
        <v>4987.5510568594991</v>
      </c>
      <c r="W13" s="155">
        <f>'Base Capex'!W13+Provisions!W13+'Real Price Change'!W13</f>
        <v>2462.4255104244166</v>
      </c>
      <c r="X13" s="156">
        <f>'Base Capex'!X13+Provisions!X13+'Real Price Change'!X13</f>
        <v>2013.3646565058136</v>
      </c>
      <c r="Y13" s="154">
        <f>'Base Capex'!Y13+Provisions!Y13+'Real Price Change'!Y13</f>
        <v>4707.9089875614427</v>
      </c>
      <c r="Z13" s="155">
        <f>'Base Capex'!Z13+Provisions!Z13+'Real Price Change'!Z13</f>
        <v>2285.8597944726248</v>
      </c>
      <c r="AA13" s="156">
        <f>'Base Capex'!AA13+Provisions!AA13+'Real Price Change'!AA13</f>
        <v>1909.2565447122306</v>
      </c>
      <c r="AB13" s="154">
        <f>'Base Capex'!AB13+Provisions!AB13+'Real Price Change'!AB13</f>
        <v>4340.7681235235195</v>
      </c>
      <c r="AC13" s="155">
        <f>'Base Capex'!AC13+Provisions!AC13+'Real Price Change'!AC13</f>
        <v>2072.687846342923</v>
      </c>
      <c r="AD13" s="156">
        <f>'Base Capex'!AD13+Provisions!AD13+'Real Price Change'!AD13</f>
        <v>1761.2399647169304</v>
      </c>
      <c r="AE13" s="154">
        <f>'Base Capex'!AE13+Provisions!AE13+'Real Price Change'!AE13</f>
        <v>4319.4590165055688</v>
      </c>
      <c r="AF13" s="155">
        <f>'Base Capex'!AF13+Provisions!AF13+'Real Price Change'!AF13</f>
        <v>2028.347936556806</v>
      </c>
      <c r="AG13" s="156">
        <f>'Base Capex'!AG13+Provisions!AG13+'Real Price Change'!AG13</f>
        <v>1753.1286817093364</v>
      </c>
      <c r="AH13" s="154">
        <f>'Base Capex'!AH13+Provisions!AH13+'Real Price Change'!AH13</f>
        <v>4504.1831428094756</v>
      </c>
      <c r="AI13" s="155">
        <f>'Base Capex'!AI13+Provisions!AI13+'Real Price Change'!AI13</f>
        <v>2080.0554904235514</v>
      </c>
      <c r="AJ13" s="156">
        <f>'Base Capex'!AJ13+Provisions!AJ13+'Real Price Change'!AJ13</f>
        <v>1829.1857026175553</v>
      </c>
    </row>
    <row r="14" spans="1:36">
      <c r="A14" s="182">
        <f>'Base Capex Actual'!A14</f>
        <v>109</v>
      </c>
      <c r="B14" s="183" t="str">
        <f>'Base Capex Actual'!B14</f>
        <v>U/G Service Pits Ex O/H Supply</v>
      </c>
      <c r="C14" s="183" t="str">
        <f>'Base Capex Actual'!C14</f>
        <v>New Customer Connections</v>
      </c>
      <c r="D14" s="154">
        <f>'Base Capex'!D14+Provisions!D14+'Real Price Change'!D14</f>
        <v>411.71368532604743</v>
      </c>
      <c r="E14" s="155">
        <f>'Base Capex'!E14+Provisions!E14+'Real Price Change'!E14</f>
        <v>-141.03641981085724</v>
      </c>
      <c r="F14" s="156">
        <f>'Base Capex'!F14+Provisions!F14+'Real Price Change'!F14</f>
        <v>8687.4338828049458</v>
      </c>
      <c r="G14" s="154">
        <f>'Base Capex'!G14+Provisions!G14+'Real Price Change'!G14</f>
        <v>1225.1467312282298</v>
      </c>
      <c r="H14" s="155">
        <f>'Base Capex'!H14+Provisions!H14+'Real Price Change'!H14</f>
        <v>45.330698414765124</v>
      </c>
      <c r="I14" s="156">
        <f>'Base Capex'!I14+Provisions!I14+'Real Price Change'!I14</f>
        <v>9789.4287810733131</v>
      </c>
      <c r="J14" s="154">
        <f>'Base Capex'!J14+Provisions!J14+'Real Price Change'!J14</f>
        <v>1509.8506617819905</v>
      </c>
      <c r="K14" s="155">
        <f>'Base Capex'!K14+Provisions!K14+'Real Price Change'!K14</f>
        <v>70.140027251371379</v>
      </c>
      <c r="L14" s="156">
        <f>'Base Capex'!L14+Provisions!L14+'Real Price Change'!L14</f>
        <v>9463.9118655566599</v>
      </c>
      <c r="M14" s="154">
        <f>'Base Capex'!M14+Provisions!M14+'Real Price Change'!M14</f>
        <v>1764.9207961329723</v>
      </c>
      <c r="N14" s="155">
        <f>'Base Capex'!N14+Provisions!N14+'Real Price Change'!N14</f>
        <v>105.32873635229764</v>
      </c>
      <c r="O14" s="156">
        <f>'Base Capex'!O14+Provisions!O14+'Real Price Change'!O14</f>
        <v>10483.469256077637</v>
      </c>
      <c r="P14" s="154">
        <f>'Base Capex'!P14+Provisions!P14+'Real Price Change'!P14</f>
        <v>2221.2865858280556</v>
      </c>
      <c r="Q14" s="155">
        <f>'Base Capex'!Q14+Provisions!Q14+'Real Price Change'!Q14</f>
        <v>61.157062930228989</v>
      </c>
      <c r="R14" s="156">
        <f>'Base Capex'!R14+Provisions!R14+'Real Price Change'!R14</f>
        <v>10690.181464839641</v>
      </c>
      <c r="S14" s="154">
        <f>'Base Capex'!S14+Provisions!S14+'Real Price Change'!S14</f>
        <v>2060.8082760447796</v>
      </c>
      <c r="T14" s="155">
        <f>'Base Capex'!T14+Provisions!T14+'Real Price Change'!T14</f>
        <v>84.207394661899372</v>
      </c>
      <c r="U14" s="156">
        <f>'Base Capex'!U14+Provisions!U14+'Real Price Change'!U14</f>
        <v>12073.675605485898</v>
      </c>
      <c r="V14" s="154">
        <f>'Base Capex'!V14+Provisions!V14+'Real Price Change'!V14</f>
        <v>2035.7503416940306</v>
      </c>
      <c r="W14" s="155">
        <f>'Base Capex'!W14+Provisions!W14+'Real Price Change'!W14</f>
        <v>81.653820261092662</v>
      </c>
      <c r="X14" s="156">
        <f>'Base Capex'!X14+Provisions!X14+'Real Price Change'!X14</f>
        <v>11820.511046045256</v>
      </c>
      <c r="Y14" s="154">
        <f>'Base Capex'!Y14+Provisions!Y14+'Real Price Change'!Y14</f>
        <v>2073.9384870755812</v>
      </c>
      <c r="Z14" s="155">
        <f>'Base Capex'!Z14+Provisions!Z14+'Real Price Change'!Z14</f>
        <v>81.807598968962992</v>
      </c>
      <c r="AA14" s="156">
        <f>'Base Capex'!AA14+Provisions!AA14+'Real Price Change'!AA14</f>
        <v>12097.865484989528</v>
      </c>
      <c r="AB14" s="154">
        <f>'Base Capex'!AB14+Provisions!AB14+'Real Price Change'!AB14</f>
        <v>2034.8299687434501</v>
      </c>
      <c r="AC14" s="155">
        <f>'Base Capex'!AC14+Provisions!AC14+'Real Price Change'!AC14</f>
        <v>78.935376321862591</v>
      </c>
      <c r="AD14" s="156">
        <f>'Base Capex'!AD14+Provisions!AD14+'Real Price Change'!AD14</f>
        <v>11875.631703123687</v>
      </c>
      <c r="AE14" s="154">
        <f>'Base Capex'!AE14+Provisions!AE14+'Real Price Change'!AE14</f>
        <v>1989.8351537875935</v>
      </c>
      <c r="AF14" s="155">
        <f>'Base Capex'!AF14+Provisions!AF14+'Real Price Change'!AF14</f>
        <v>75.911302099495188</v>
      </c>
      <c r="AG14" s="156">
        <f>'Base Capex'!AG14+Provisions!AG14+'Real Price Change'!AG14</f>
        <v>11616.577313604128</v>
      </c>
      <c r="AH14" s="154">
        <f>'Base Capex'!AH14+Provisions!AH14+'Real Price Change'!AH14</f>
        <v>1938.5661503135652</v>
      </c>
      <c r="AI14" s="155">
        <f>'Base Capex'!AI14+Provisions!AI14+'Real Price Change'!AI14</f>
        <v>72.730362160156929</v>
      </c>
      <c r="AJ14" s="156">
        <f>'Base Capex'!AJ14+Provisions!AJ14+'Real Price Change'!AJ14</f>
        <v>11323.978424751695</v>
      </c>
    </row>
    <row r="15" spans="1:36">
      <c r="A15" s="182">
        <f>'Base Capex Actual'!A15</f>
        <v>110</v>
      </c>
      <c r="B15" s="183" t="str">
        <f>'Base Capex Actual'!B15</f>
        <v>Low Density SubDivisions</v>
      </c>
      <c r="C15" s="183" t="str">
        <f>'Base Capex Actual'!C15</f>
        <v>New Customer Connections</v>
      </c>
      <c r="D15" s="154">
        <f>'Base Capex'!D15+Provisions!D15+'Real Price Change'!D15</f>
        <v>1337.4157085591137</v>
      </c>
      <c r="E15" s="155">
        <f>'Base Capex'!E15+Provisions!E15+'Real Price Change'!E15</f>
        <v>927.0318461439449</v>
      </c>
      <c r="F15" s="156">
        <f>'Base Capex'!F15+Provisions!F15+'Real Price Change'!F15</f>
        <v>677.51696937726285</v>
      </c>
      <c r="G15" s="154">
        <f>'Base Capex'!G15+Provisions!G15+'Real Price Change'!G15</f>
        <v>1336.9565517268013</v>
      </c>
      <c r="H15" s="155">
        <f>'Base Capex'!H15+Provisions!H15+'Real Price Change'!H15</f>
        <v>538.03251151508653</v>
      </c>
      <c r="I15" s="156">
        <f>'Base Capex'!I15+Provisions!I15+'Real Price Change'!I15</f>
        <v>497.89364748908378</v>
      </c>
      <c r="J15" s="154">
        <f>'Base Capex'!J15+Provisions!J15+'Real Price Change'!J15</f>
        <v>1302.5322400488894</v>
      </c>
      <c r="K15" s="155">
        <f>'Base Capex'!K15+Provisions!K15+'Real Price Change'!K15</f>
        <v>783.43165710518156</v>
      </c>
      <c r="L15" s="156">
        <f>'Base Capex'!L15+Provisions!L15+'Real Price Change'!L15</f>
        <v>473.09065718218307</v>
      </c>
      <c r="M15" s="154">
        <f>'Base Capex'!M15+Provisions!M15+'Real Price Change'!M15</f>
        <v>1418.8535517597606</v>
      </c>
      <c r="N15" s="155">
        <f>'Base Capex'!N15+Provisions!N15+'Real Price Change'!N15</f>
        <v>869.81111891000739</v>
      </c>
      <c r="O15" s="156">
        <f>'Base Capex'!O15+Provisions!O15+'Real Price Change'!O15</f>
        <v>639.97712910487462</v>
      </c>
      <c r="P15" s="154">
        <f>'Base Capex'!P15+Provisions!P15+'Real Price Change'!P15</f>
        <v>1380.880596376908</v>
      </c>
      <c r="Q15" s="155">
        <f>'Base Capex'!Q15+Provisions!Q15+'Real Price Change'!Q15</f>
        <v>741.72190285901763</v>
      </c>
      <c r="R15" s="156">
        <f>'Base Capex'!R15+Provisions!R15+'Real Price Change'!R15</f>
        <v>457.11670946220931</v>
      </c>
      <c r="S15" s="154">
        <f>'Base Capex'!S15+Provisions!S15+'Real Price Change'!S15</f>
        <v>3310.6413702934565</v>
      </c>
      <c r="T15" s="155">
        <f>'Base Capex'!T15+Provisions!T15+'Real Price Change'!T15</f>
        <v>1774.81162612151</v>
      </c>
      <c r="U15" s="156">
        <f>'Base Capex'!U15+Provisions!U15+'Real Price Change'!U15</f>
        <v>1251.4328838685442</v>
      </c>
      <c r="V15" s="154">
        <f>'Base Capex'!V15+Provisions!V15+'Real Price Change'!V15</f>
        <v>3429.4714707779872</v>
      </c>
      <c r="W15" s="155">
        <f>'Base Capex'!W15+Provisions!W15+'Real Price Change'!W15</f>
        <v>1804.7068750164381</v>
      </c>
      <c r="X15" s="156">
        <f>'Base Capex'!X15+Provisions!X15+'Real Price Change'!X15</f>
        <v>1284.7908732516189</v>
      </c>
      <c r="Y15" s="154">
        <f>'Base Capex'!Y15+Provisions!Y15+'Real Price Change'!Y15</f>
        <v>3655.703845932921</v>
      </c>
      <c r="Z15" s="155">
        <f>'Base Capex'!Z15+Provisions!Z15+'Real Price Change'!Z15</f>
        <v>1891.8916797423731</v>
      </c>
      <c r="AA15" s="156">
        <f>'Base Capex'!AA15+Provisions!AA15+'Real Price Change'!AA15</f>
        <v>1375.8699882745673</v>
      </c>
      <c r="AB15" s="154">
        <f>'Base Capex'!AB15+Provisions!AB15+'Real Price Change'!AB15</f>
        <v>3782.8463497884322</v>
      </c>
      <c r="AC15" s="155">
        <f>'Base Capex'!AC15+Provisions!AC15+'Real Price Change'!AC15</f>
        <v>1925.2615898233614</v>
      </c>
      <c r="AD15" s="156">
        <f>'Base Capex'!AD15+Provisions!AD15+'Real Price Change'!AD15</f>
        <v>1424.4290052022081</v>
      </c>
      <c r="AE15" s="154">
        <f>'Base Capex'!AE15+Provisions!AE15+'Real Price Change'!AE15</f>
        <v>3914.5998651102072</v>
      </c>
      <c r="AF15" s="155">
        <f>'Base Capex'!AF15+Provisions!AF15+'Real Price Change'!AF15</f>
        <v>1959.3147360870041</v>
      </c>
      <c r="AG15" s="156">
        <f>'Base Capex'!AG15+Provisions!AG15+'Real Price Change'!AG15</f>
        <v>1474.4904923278675</v>
      </c>
      <c r="AH15" s="154">
        <f>'Base Capex'!AH15+Provisions!AH15+'Real Price Change'!AH15</f>
        <v>4051.1350662535797</v>
      </c>
      <c r="AI15" s="155">
        <f>'Base Capex'!AI15+Provisions!AI15+'Real Price Change'!AI15</f>
        <v>1994.0651075336043</v>
      </c>
      <c r="AJ15" s="156">
        <f>'Base Capex'!AJ15+Provisions!AJ15+'Real Price Change'!AJ15</f>
        <v>1526.8228213207292</v>
      </c>
    </row>
    <row r="16" spans="1:36">
      <c r="A16" s="182">
        <f>'Base Capex Actual'!A16</f>
        <v>111</v>
      </c>
      <c r="B16" s="183" t="str">
        <f>'Base Capex Actual'!B16</f>
        <v>High Density Residential/Business</v>
      </c>
      <c r="C16" s="183" t="str">
        <f>'Base Capex Actual'!C16</f>
        <v>New Customer Connections</v>
      </c>
      <c r="D16" s="154">
        <f>'Base Capex'!D16+Provisions!D16+'Real Price Change'!D16</f>
        <v>738.79410131977556</v>
      </c>
      <c r="E16" s="155">
        <f>'Base Capex'!E16+Provisions!E16+'Real Price Change'!E16</f>
        <v>1674.8417868276536</v>
      </c>
      <c r="F16" s="156">
        <f>'Base Capex'!F16+Provisions!F16+'Real Price Change'!F16</f>
        <v>290.74224871283911</v>
      </c>
      <c r="G16" s="154">
        <f>'Base Capex'!G16+Provisions!G16+'Real Price Change'!G16</f>
        <v>2107.8835885834787</v>
      </c>
      <c r="H16" s="155">
        <f>'Base Capex'!H16+Provisions!H16+'Real Price Change'!H16</f>
        <v>3291.969116288094</v>
      </c>
      <c r="I16" s="156">
        <f>'Base Capex'!I16+Provisions!I16+'Real Price Change'!I16</f>
        <v>1101.4432743300672</v>
      </c>
      <c r="J16" s="154">
        <f>'Base Capex'!J16+Provisions!J16+'Real Price Change'!J16</f>
        <v>2559.589695464088</v>
      </c>
      <c r="K16" s="155">
        <f>'Base Capex'!K16+Provisions!K16+'Real Price Change'!K16</f>
        <v>3375.7309407975549</v>
      </c>
      <c r="L16" s="156">
        <f>'Base Capex'!L16+Provisions!L16+'Real Price Change'!L16</f>
        <v>790.92882633368777</v>
      </c>
      <c r="M16" s="154">
        <f>'Base Capex'!M16+Provisions!M16+'Real Price Change'!M16</f>
        <v>2734.1672602266799</v>
      </c>
      <c r="N16" s="155">
        <f>'Base Capex'!N16+Provisions!N16+'Real Price Change'!N16</f>
        <v>4158.3415126448526</v>
      </c>
      <c r="O16" s="156">
        <f>'Base Capex'!O16+Provisions!O16+'Real Price Change'!O16</f>
        <v>1764.1657782586301</v>
      </c>
      <c r="P16" s="154">
        <f>'Base Capex'!P16+Provisions!P16+'Real Price Change'!P16</f>
        <v>4139.4698961815166</v>
      </c>
      <c r="Q16" s="155">
        <f>'Base Capex'!Q16+Provisions!Q16+'Real Price Change'!Q16</f>
        <v>3720.4088308373257</v>
      </c>
      <c r="R16" s="156">
        <f>'Base Capex'!R16+Provisions!R16+'Real Price Change'!R16</f>
        <v>1849.5053843831299</v>
      </c>
      <c r="S16" s="154">
        <f>'Base Capex'!S16+Provisions!S16+'Real Price Change'!S16</f>
        <v>2825.3705033441297</v>
      </c>
      <c r="T16" s="155">
        <f>'Base Capex'!T16+Provisions!T16+'Real Price Change'!T16</f>
        <v>3531.7451175361493</v>
      </c>
      <c r="U16" s="156">
        <f>'Base Capex'!U16+Provisions!U16+'Real Price Change'!U16</f>
        <v>1336.8169468589381</v>
      </c>
      <c r="V16" s="154">
        <f>'Base Capex'!V16+Provisions!V16+'Real Price Change'!V16</f>
        <v>2968.2575516895254</v>
      </c>
      <c r="W16" s="155">
        <f>'Base Capex'!W16+Provisions!W16+'Real Price Change'!W16</f>
        <v>3642.1252701613644</v>
      </c>
      <c r="X16" s="156">
        <f>'Base Capex'!X16+Provisions!X16+'Real Price Change'!X16</f>
        <v>1391.8996977058541</v>
      </c>
      <c r="Y16" s="154">
        <f>'Base Capex'!Y16+Provisions!Y16+'Real Price Change'!Y16</f>
        <v>2763.1558581573995</v>
      </c>
      <c r="Z16" s="155">
        <f>'Base Capex'!Z16+Provisions!Z16+'Real Price Change'!Z16</f>
        <v>3334.2983950201792</v>
      </c>
      <c r="AA16" s="156">
        <f>'Base Capex'!AA16+Provisions!AA16+'Real Price Change'!AA16</f>
        <v>1301.7059348029193</v>
      </c>
      <c r="AB16" s="154">
        <f>'Base Capex'!AB16+Provisions!AB16+'Real Price Change'!AB16</f>
        <v>2496.5239769688392</v>
      </c>
      <c r="AC16" s="155">
        <f>'Base Capex'!AC16+Provisions!AC16+'Real Price Change'!AC16</f>
        <v>2962.6517573544534</v>
      </c>
      <c r="AD16" s="156">
        <f>'Base Capex'!AD16+Provisions!AD16+'Real Price Change'!AD16</f>
        <v>1176.6815907577907</v>
      </c>
      <c r="AE16" s="154">
        <f>'Base Capex'!AE16+Provisions!AE16+'Real Price Change'!AE16</f>
        <v>2472.3372050823991</v>
      </c>
      <c r="AF16" s="155">
        <f>'Base Capex'!AF16+Provisions!AF16+'Real Price Change'!AF16</f>
        <v>2885.3490046658785</v>
      </c>
      <c r="AG16" s="156">
        <f>'Base Capex'!AG16+Provisions!AG16+'Real Price Change'!AG16</f>
        <v>1165.6372423668383</v>
      </c>
      <c r="AH16" s="154">
        <f>'Base Capex'!AH16+Provisions!AH16+'Real Price Change'!AH16</f>
        <v>2592.5254457617548</v>
      </c>
      <c r="AI16" s="155">
        <f>'Base Capex'!AI16+Provisions!AI16+'Real Price Change'!AI16</f>
        <v>2975.4966000934114</v>
      </c>
      <c r="AJ16" s="156">
        <f>'Base Capex'!AJ16+Provisions!AJ16+'Real Price Change'!AJ16</f>
        <v>1223.0270375005312</v>
      </c>
    </row>
    <row r="17" spans="1:36">
      <c r="A17" s="182">
        <f>'Base Capex Actual'!A17</f>
        <v>114</v>
      </c>
      <c r="B17" s="183" t="str">
        <f>'Base Capex Actual'!B17</f>
        <v>New Connections - Other Materials</v>
      </c>
      <c r="C17" s="183" t="str">
        <f>'Base Capex Actual'!C17</f>
        <v>New Customer Connections</v>
      </c>
      <c r="D17" s="154">
        <f>'Base Capex'!D17+Provisions!D17+'Real Price Change'!D17</f>
        <v>783.84510070627994</v>
      </c>
      <c r="E17" s="155">
        <f>'Base Capex'!E17+Provisions!E17+'Real Price Change'!E17</f>
        <v>539.99630545259004</v>
      </c>
      <c r="F17" s="156">
        <f>'Base Capex'!F17+Provisions!F17+'Real Price Change'!F17</f>
        <v>377.69941766485266</v>
      </c>
      <c r="G17" s="154">
        <f>'Base Capex'!G17+Provisions!G17+'Real Price Change'!G17</f>
        <v>56.942596776411904</v>
      </c>
      <c r="H17" s="155">
        <f>'Base Capex'!H17+Provisions!H17+'Real Price Change'!H17</f>
        <v>1497.5711000844935</v>
      </c>
      <c r="I17" s="156">
        <f>'Base Capex'!I17+Provisions!I17+'Real Price Change'!I17</f>
        <v>63.664345172959266</v>
      </c>
      <c r="J17" s="154">
        <f>'Base Capex'!J17+Provisions!J17+'Real Price Change'!J17</f>
        <v>46.859143561525357</v>
      </c>
      <c r="K17" s="155">
        <f>'Base Capex'!K17+Provisions!K17+'Real Price Change'!K17</f>
        <v>1387.1336640030665</v>
      </c>
      <c r="L17" s="156">
        <f>'Base Capex'!L17+Provisions!L17+'Real Price Change'!L17</f>
        <v>50.253651153314713</v>
      </c>
      <c r="M17" s="154">
        <f>'Base Capex'!M17+Provisions!M17+'Real Price Change'!M17</f>
        <v>5.0806461661686626</v>
      </c>
      <c r="N17" s="155">
        <f>'Base Capex'!N17+Provisions!N17+'Real Price Change'!N17</f>
        <v>1291.0536886994362</v>
      </c>
      <c r="O17" s="156">
        <f>'Base Capex'!O17+Provisions!O17+'Real Price Change'!O17</f>
        <v>0</v>
      </c>
      <c r="P17" s="154">
        <f>'Base Capex'!P17+Provisions!P17+'Real Price Change'!P17</f>
        <v>42.276358715320612</v>
      </c>
      <c r="Q17" s="155">
        <f>'Base Capex'!Q17+Provisions!Q17+'Real Price Change'!Q17</f>
        <v>1216.4005437753788</v>
      </c>
      <c r="R17" s="156">
        <f>'Base Capex'!R17+Provisions!R17+'Real Price Change'!R17</f>
        <v>3.0801560190475974</v>
      </c>
      <c r="S17" s="154">
        <f>'Base Capex'!S17+Provisions!S17+'Real Price Change'!S17</f>
        <v>56.018790809764752</v>
      </c>
      <c r="T17" s="155">
        <f>'Base Capex'!T17+Provisions!T17+'Real Price Change'!T17</f>
        <v>1719.001104510128</v>
      </c>
      <c r="U17" s="156">
        <f>'Base Capex'!U17+Provisions!U17+'Real Price Change'!U17</f>
        <v>37.298594725317002</v>
      </c>
      <c r="V17" s="154">
        <f>'Base Capex'!V17+Provisions!V17+'Real Price Change'!V17</f>
        <v>58.30994939490747</v>
      </c>
      <c r="W17" s="155">
        <f>'Base Capex'!W17+Provisions!W17+'Real Price Change'!W17</f>
        <v>1756.4040963070631</v>
      </c>
      <c r="X17" s="156">
        <f>'Base Capex'!X17+Provisions!X17+'Real Price Change'!X17</f>
        <v>38.477888103959309</v>
      </c>
      <c r="Y17" s="154">
        <f>'Base Capex'!Y17+Provisions!Y17+'Real Price Change'!Y17</f>
        <v>61.253395070840007</v>
      </c>
      <c r="Z17" s="155">
        <f>'Base Capex'!Z17+Provisions!Z17+'Real Price Change'!Z17</f>
        <v>1814.5031446462679</v>
      </c>
      <c r="AA17" s="156">
        <f>'Base Capex'!AA17+Provisions!AA17+'Real Price Change'!AA17</f>
        <v>40.606903317217977</v>
      </c>
      <c r="AB17" s="154">
        <f>'Base Capex'!AB17+Provisions!AB17+'Real Price Change'!AB17</f>
        <v>62.343091583873999</v>
      </c>
      <c r="AC17" s="155">
        <f>'Base Capex'!AC17+Provisions!AC17+'Real Price Change'!AC17</f>
        <v>1816.1916651503791</v>
      </c>
      <c r="AD17" s="156">
        <f>'Base Capex'!AD17+Provisions!AD17+'Real Price Change'!AD17</f>
        <v>41.349832655469655</v>
      </c>
      <c r="AE17" s="154">
        <f>'Base Capex'!AE17+Provisions!AE17+'Real Price Change'!AE17</f>
        <v>64.306566154814732</v>
      </c>
      <c r="AF17" s="155">
        <f>'Base Capex'!AF17+Provisions!AF17+'Real Price Change'!AF17</f>
        <v>1842.3597886819091</v>
      </c>
      <c r="AG17" s="156">
        <f>'Base Capex'!AG17+Provisions!AG17+'Real Price Change'!AG17</f>
        <v>42.665145772137983</v>
      </c>
      <c r="AH17" s="154">
        <f>'Base Capex'!AH17+Provisions!AH17+'Real Price Change'!AH17</f>
        <v>66.823202407264745</v>
      </c>
      <c r="AI17" s="155">
        <f>'Base Capex'!AI17+Provisions!AI17+'Real Price Change'!AI17</f>
        <v>1882.7479976629236</v>
      </c>
      <c r="AJ17" s="156">
        <f>'Base Capex'!AJ17+Provisions!AJ17+'Real Price Change'!AJ17</f>
        <v>44.361121681470216</v>
      </c>
    </row>
    <row r="18" spans="1:36">
      <c r="A18" s="182">
        <f>'Base Capex Actual'!A18</f>
        <v>115</v>
      </c>
      <c r="B18" s="183" t="str">
        <f>'Base Capex Actual'!B18</f>
        <v>New Connections - Other Labour</v>
      </c>
      <c r="C18" s="183" t="str">
        <f>'Base Capex Actual'!C18</f>
        <v>New Customer Connections</v>
      </c>
      <c r="D18" s="154">
        <f>'Base Capex'!D18+Provisions!D18+'Real Price Change'!D18</f>
        <v>3158.5229457906389</v>
      </c>
      <c r="E18" s="155">
        <f>'Base Capex'!E18+Provisions!E18+'Real Price Change'!E18</f>
        <v>25.316171189309983</v>
      </c>
      <c r="F18" s="156">
        <f>'Base Capex'!F18+Provisions!F18+'Real Price Change'!F18</f>
        <v>41.723339219101419</v>
      </c>
      <c r="G18" s="154">
        <f>'Base Capex'!G18+Provisions!G18+'Real Price Change'!G18</f>
        <v>3527.617994008152</v>
      </c>
      <c r="H18" s="155">
        <f>'Base Capex'!H18+Provisions!H18+'Real Price Change'!H18</f>
        <v>43.001785840323116</v>
      </c>
      <c r="I18" s="156">
        <f>'Base Capex'!I18+Provisions!I18+'Real Price Change'!I18</f>
        <v>35.725562591668947</v>
      </c>
      <c r="J18" s="154">
        <f>'Base Capex'!J18+Provisions!J18+'Real Price Change'!J18</f>
        <v>3452.6014946951686</v>
      </c>
      <c r="K18" s="155">
        <f>'Base Capex'!K18+Provisions!K18+'Real Price Change'!K18</f>
        <v>0.10829267767815765</v>
      </c>
      <c r="L18" s="156">
        <f>'Base Capex'!L18+Provisions!L18+'Real Price Change'!L18</f>
        <v>36.094141568602161</v>
      </c>
      <c r="M18" s="154">
        <f>'Base Capex'!M18+Provisions!M18+'Real Price Change'!M18</f>
        <v>3654.0891489927626</v>
      </c>
      <c r="N18" s="155">
        <f>'Base Capex'!N18+Provisions!N18+'Real Price Change'!N18</f>
        <v>0</v>
      </c>
      <c r="O18" s="156">
        <f>'Base Capex'!O18+Provisions!O18+'Real Price Change'!O18</f>
        <v>0</v>
      </c>
      <c r="P18" s="154">
        <f>'Base Capex'!P18+Provisions!P18+'Real Price Change'!P18</f>
        <v>4065.3409893637422</v>
      </c>
      <c r="Q18" s="155">
        <f>'Base Capex'!Q18+Provisions!Q18+'Real Price Change'!Q18</f>
        <v>0.95408746586393733</v>
      </c>
      <c r="R18" s="156">
        <f>'Base Capex'!R18+Provisions!R18+'Real Price Change'!R18</f>
        <v>-195.83327549541499</v>
      </c>
      <c r="S18" s="154">
        <f>'Base Capex'!S18+Provisions!S18+'Real Price Change'!S18</f>
        <v>3973.2630943556073</v>
      </c>
      <c r="T18" s="155">
        <f>'Base Capex'!T18+Provisions!T18+'Real Price Change'!T18</f>
        <v>11.867467221109854</v>
      </c>
      <c r="U18" s="156">
        <f>'Base Capex'!U18+Provisions!U18+'Real Price Change'!U18</f>
        <v>-33.399633464785985</v>
      </c>
      <c r="V18" s="154">
        <f>'Base Capex'!V18+Provisions!V18+'Real Price Change'!V18</f>
        <v>4135.7688485511571</v>
      </c>
      <c r="W18" s="155">
        <f>'Base Capex'!W18+Provisions!W18+'Real Price Change'!W18</f>
        <v>12.125686240258224</v>
      </c>
      <c r="X18" s="156">
        <f>'Base Capex'!X18+Provisions!X18+'Real Price Change'!X18</f>
        <v>-34.455650906841711</v>
      </c>
      <c r="Y18" s="154">
        <f>'Base Capex'!Y18+Provisions!Y18+'Real Price Change'!Y18</f>
        <v>4344.5395825382375</v>
      </c>
      <c r="Z18" s="155">
        <f>'Base Capex'!Z18+Provisions!Z18+'Real Price Change'!Z18</f>
        <v>12.526784616480425</v>
      </c>
      <c r="AA18" s="156">
        <f>'Base Capex'!AA18+Provisions!AA18+'Real Price Change'!AA18</f>
        <v>-36.362112216911562</v>
      </c>
      <c r="AB18" s="154">
        <f>'Base Capex'!AB18+Provisions!AB18+'Real Price Change'!AB18</f>
        <v>4421.8288434576516</v>
      </c>
      <c r="AC18" s="155">
        <f>'Base Capex'!AC18+Provisions!AC18+'Real Price Change'!AC18</f>
        <v>12.538441654793047</v>
      </c>
      <c r="AD18" s="156">
        <f>'Base Capex'!AD18+Provisions!AD18+'Real Price Change'!AD18</f>
        <v>-37.027380379709115</v>
      </c>
      <c r="AE18" s="154">
        <f>'Base Capex'!AE18+Provisions!AE18+'Real Price Change'!AE18</f>
        <v>4561.0928464226117</v>
      </c>
      <c r="AF18" s="155">
        <f>'Base Capex'!AF18+Provisions!AF18+'Real Price Change'!AF18</f>
        <v>12.719098518499301</v>
      </c>
      <c r="AG18" s="156">
        <f>'Base Capex'!AG18+Provisions!AG18+'Real Price Change'!AG18</f>
        <v>-38.205198909111473</v>
      </c>
      <c r="AH18" s="154">
        <f>'Base Capex'!AH18+Provisions!AH18+'Real Price Change'!AH18</f>
        <v>4739.5911288602611</v>
      </c>
      <c r="AI18" s="155">
        <f>'Base Capex'!AI18+Provisions!AI18+'Real Price Change'!AI18</f>
        <v>12.997926580298664</v>
      </c>
      <c r="AJ18" s="156">
        <f>'Base Capex'!AJ18+Provisions!AJ18+'Real Price Change'!AJ18</f>
        <v>-39.723888129280802</v>
      </c>
    </row>
    <row r="19" spans="1:36">
      <c r="A19" s="182">
        <f>'Base Capex Actual'!A19</f>
        <v>116</v>
      </c>
      <c r="B19" s="183" t="str">
        <f>'Base Capex Actual'!B19</f>
        <v>Recoverable Works</v>
      </c>
      <c r="C19" s="183" t="str">
        <f>'Base Capex Actual'!C19</f>
        <v>New Customer Connections</v>
      </c>
      <c r="D19" s="154">
        <f>'Base Capex'!D19+Provisions!D19+'Real Price Change'!D19</f>
        <v>2301.0808445332982</v>
      </c>
      <c r="E19" s="155">
        <f>'Base Capex'!E19+Provisions!E19+'Real Price Change'!E19</f>
        <v>1735.2476040697031</v>
      </c>
      <c r="F19" s="156">
        <f>'Base Capex'!F19+Provisions!F19+'Real Price Change'!F19</f>
        <v>2412.7540991795795</v>
      </c>
      <c r="G19" s="154">
        <f>'Base Capex'!G19+Provisions!G19+'Real Price Change'!G19</f>
        <v>6509.0933088541451</v>
      </c>
      <c r="H19" s="155">
        <f>'Base Capex'!H19+Provisions!H19+'Real Price Change'!H19</f>
        <v>4017.2559230234901</v>
      </c>
      <c r="I19" s="156">
        <f>'Base Capex'!I19+Provisions!I19+'Real Price Change'!I19</f>
        <v>3135.9548092290365</v>
      </c>
      <c r="J19" s="154">
        <f>'Base Capex'!J19+Provisions!J19+'Real Price Change'!J19</f>
        <v>7181.844120552435</v>
      </c>
      <c r="K19" s="155">
        <f>'Base Capex'!K19+Provisions!K19+'Real Price Change'!K19</f>
        <v>2921.9866394734413</v>
      </c>
      <c r="L19" s="156">
        <f>'Base Capex'!L19+Provisions!L19+'Real Price Change'!L19</f>
        <v>3928.0047984336343</v>
      </c>
      <c r="M19" s="154">
        <f>'Base Capex'!M19+Provisions!M19+'Real Price Change'!M19</f>
        <v>7978.2967790172879</v>
      </c>
      <c r="N19" s="155">
        <f>'Base Capex'!N19+Provisions!N19+'Real Price Change'!N19</f>
        <v>3981.810244578493</v>
      </c>
      <c r="O19" s="156">
        <f>'Base Capex'!O19+Provisions!O19+'Real Price Change'!O19</f>
        <v>4162.8919297974207</v>
      </c>
      <c r="P19" s="154">
        <f>'Base Capex'!P19+Provisions!P19+'Real Price Change'!P19</f>
        <v>9189.0115540367879</v>
      </c>
      <c r="Q19" s="155">
        <f>'Base Capex'!Q19+Provisions!Q19+'Real Price Change'!Q19</f>
        <v>3701.1088558613064</v>
      </c>
      <c r="R19" s="156">
        <f>'Base Capex'!R19+Provisions!R19+'Real Price Change'!R19</f>
        <v>3980.9911621526426</v>
      </c>
      <c r="S19" s="154">
        <f>'Base Capex'!S19+Provisions!S19+'Real Price Change'!S19</f>
        <v>18463.986298120002</v>
      </c>
      <c r="T19" s="155">
        <f>'Base Capex'!T19+Provisions!T19+'Real Price Change'!T19</f>
        <v>8689.1177211762151</v>
      </c>
      <c r="U19" s="156">
        <f>'Base Capex'!U19+Provisions!U19+'Real Price Change'!U19</f>
        <v>9037.1545978055929</v>
      </c>
      <c r="V19" s="154">
        <f>'Base Capex'!V19+Provisions!V19+'Real Price Change'!V19</f>
        <v>14132.13474831944</v>
      </c>
      <c r="W19" s="155">
        <f>'Base Capex'!W19+Provisions!W19+'Real Price Change'!W19</f>
        <v>6528.2583496537545</v>
      </c>
      <c r="X19" s="156">
        <f>'Base Capex'!X19+Provisions!X19+'Real Price Change'!X19</f>
        <v>6855.2584982287599</v>
      </c>
      <c r="Y19" s="154">
        <f>'Base Capex'!Y19+Provisions!Y19+'Real Price Change'!Y19</f>
        <v>14370.172667669374</v>
      </c>
      <c r="Z19" s="155">
        <f>'Base Capex'!Z19+Provisions!Z19+'Real Price Change'!Z19</f>
        <v>6528.2583496537545</v>
      </c>
      <c r="AA19" s="156">
        <f>'Base Capex'!AA19+Provisions!AA19+'Real Price Change'!AA19</f>
        <v>7002.9204990190683</v>
      </c>
      <c r="AB19" s="154">
        <f>'Base Capex'!AB19+Provisions!AB19+'Real Price Change'!AB19</f>
        <v>14612.220034428175</v>
      </c>
      <c r="AC19" s="155">
        <f>'Base Capex'!AC19+Provisions!AC19+'Real Price Change'!AC19</f>
        <v>6528.2583496537545</v>
      </c>
      <c r="AD19" s="156">
        <f>'Base Capex'!AD19+Provisions!AD19+'Real Price Change'!AD19</f>
        <v>7124.4136616726146</v>
      </c>
      <c r="AE19" s="154">
        <f>'Base Capex'!AE19+Provisions!AE19+'Real Price Change'!AE19</f>
        <v>14858.344382661715</v>
      </c>
      <c r="AF19" s="155">
        <f>'Base Capex'!AF19+Provisions!AF19+'Real Price Change'!AF19</f>
        <v>6528.2583496537545</v>
      </c>
      <c r="AG19" s="156">
        <f>'Base Capex'!AG19+Provisions!AG19+'Real Price Change'!AG19</f>
        <v>7246.6258258494554</v>
      </c>
      <c r="AH19" s="154">
        <f>'Base Capex'!AH19+Provisions!AH19+'Real Price Change'!AH19</f>
        <v>15108.614383961703</v>
      </c>
      <c r="AI19" s="155">
        <f>'Base Capex'!AI19+Provisions!AI19+'Real Price Change'!AI19</f>
        <v>6528.2583496537545</v>
      </c>
      <c r="AJ19" s="156">
        <f>'Base Capex'!AJ19+Provisions!AJ19+'Real Price Change'!AJ19</f>
        <v>7373.0533134544312</v>
      </c>
    </row>
    <row r="20" spans="1:36">
      <c r="A20" s="182">
        <f>'Base Capex Actual'!A20</f>
        <v>118</v>
      </c>
      <c r="B20" s="183" t="str">
        <f>'Base Capex Actual'!B20</f>
        <v>CO Generation Projects</v>
      </c>
      <c r="C20" s="183" t="str">
        <f>'Base Capex Actual'!C20</f>
        <v>New Customer Connections</v>
      </c>
      <c r="D20" s="154">
        <f>'Base Capex'!D20+Provisions!D20+'Real Price Change'!D20</f>
        <v>920.68051096182171</v>
      </c>
      <c r="E20" s="155">
        <f>'Base Capex'!E20+Provisions!E20+'Real Price Change'!E20</f>
        <v>1960.8413233121116</v>
      </c>
      <c r="F20" s="156">
        <f>'Base Capex'!F20+Provisions!F20+'Real Price Change'!F20</f>
        <v>665.50178702530616</v>
      </c>
      <c r="G20" s="154">
        <f>'Base Capex'!G20+Provisions!G20+'Real Price Change'!G20</f>
        <v>2277.2125555165121</v>
      </c>
      <c r="H20" s="155">
        <f>'Base Capex'!H20+Provisions!H20+'Real Price Change'!H20</f>
        <v>781.96520603637066</v>
      </c>
      <c r="I20" s="156">
        <f>'Base Capex'!I20+Provisions!I20+'Real Price Change'!I20</f>
        <v>2797.5945340092808</v>
      </c>
      <c r="J20" s="154">
        <f>'Base Capex'!J20+Provisions!J20+'Real Price Change'!J20</f>
        <v>2175.2136141650608</v>
      </c>
      <c r="K20" s="155">
        <f>'Base Capex'!K20+Provisions!K20+'Real Price Change'!K20</f>
        <v>1059.1935639067551</v>
      </c>
      <c r="L20" s="156">
        <f>'Base Capex'!L20+Provisions!L20+'Real Price Change'!L20</f>
        <v>820.85510631443822</v>
      </c>
      <c r="M20" s="154">
        <f>'Base Capex'!M20+Provisions!M20+'Real Price Change'!M20</f>
        <v>677.262357484738</v>
      </c>
      <c r="N20" s="155">
        <f>'Base Capex'!N20+Provisions!N20+'Real Price Change'!N20</f>
        <v>171.88946025414214</v>
      </c>
      <c r="O20" s="156">
        <f>'Base Capex'!O20+Provisions!O20+'Real Price Change'!O20</f>
        <v>107.09879047891941</v>
      </c>
      <c r="P20" s="154">
        <f>'Base Capex'!P20+Provisions!P20+'Real Price Change'!P20</f>
        <v>1076.2714114181549</v>
      </c>
      <c r="Q20" s="155">
        <f>'Base Capex'!Q20+Provisions!Q20+'Real Price Change'!Q20</f>
        <v>524.5621546131656</v>
      </c>
      <c r="R20" s="156">
        <f>'Base Capex'!R20+Provisions!R20+'Real Price Change'!R20</f>
        <v>41.886308577781939</v>
      </c>
      <c r="S20" s="154">
        <f>'Base Capex'!S20+Provisions!S20+'Real Price Change'!S20</f>
        <v>2052.7688196576328</v>
      </c>
      <c r="T20" s="155">
        <f>'Base Capex'!T20+Provisions!T20+'Real Price Change'!T20</f>
        <v>828.59701142542144</v>
      </c>
      <c r="U20" s="156">
        <f>'Base Capex'!U20+Provisions!U20+'Real Price Change'!U20</f>
        <v>1230.1672409904354</v>
      </c>
      <c r="V20" s="154">
        <f>'Base Capex'!V20+Provisions!V20+'Real Price Change'!V20</f>
        <v>6316.710902209391</v>
      </c>
      <c r="W20" s="155">
        <f>'Base Capex'!W20+Provisions!W20+'Real Price Change'!W20</f>
        <v>2502.8433719412214</v>
      </c>
      <c r="X20" s="156">
        <f>'Base Capex'!X20+Provisions!X20+'Real Price Change'!X20</f>
        <v>3751.6726714014708</v>
      </c>
      <c r="Y20" s="154">
        <f>'Base Capex'!Y20+Provisions!Y20+'Real Price Change'!Y20</f>
        <v>14473.188804020798</v>
      </c>
      <c r="Z20" s="155">
        <f>'Base Capex'!Z20+Provisions!Z20+'Real Price Change'!Z20</f>
        <v>5639.6568808576249</v>
      </c>
      <c r="AA20" s="156">
        <f>'Base Capex'!AA20+Provisions!AA20+'Real Price Change'!AA20</f>
        <v>8635.735056816462</v>
      </c>
      <c r="AB20" s="154">
        <f>'Base Capex'!AB20+Provisions!AB20+'Real Price Change'!AB20</f>
        <v>4271.4934515370423</v>
      </c>
      <c r="AC20" s="155">
        <f>'Base Capex'!AC20+Provisions!AC20+'Real Price Change'!AC20</f>
        <v>1636.8692217443831</v>
      </c>
      <c r="AD20" s="156">
        <f>'Base Capex'!AD20+Provisions!AD20+'Real Price Change'!AD20</f>
        <v>2549.9434081089084</v>
      </c>
      <c r="AE20" s="154">
        <f>'Base Capex'!AE20+Provisions!AE20+'Real Price Change'!AE20</f>
        <v>2198.6866605744772</v>
      </c>
      <c r="AF20" s="155">
        <f>'Base Capex'!AF20+Provisions!AF20+'Real Price Change'!AF20</f>
        <v>828.59701142542144</v>
      </c>
      <c r="AG20" s="156">
        <f>'Base Capex'!AG20+Provisions!AG20+'Real Price Change'!AG20</f>
        <v>1312.9452961696561</v>
      </c>
      <c r="AH20" s="154">
        <f>'Base Capex'!AH20+Provisions!AH20+'Real Price Change'!AH20</f>
        <v>2235.7207539585525</v>
      </c>
      <c r="AI20" s="155">
        <f>'Base Capex'!AI20+Provisions!AI20+'Real Price Change'!AI20</f>
        <v>828.59701142542144</v>
      </c>
      <c r="AJ20" s="156">
        <f>'Base Capex'!AJ20+Provisions!AJ20+'Real Price Change'!AJ20</f>
        <v>1335.8514567948382</v>
      </c>
    </row>
    <row r="21" spans="1:36">
      <c r="A21" s="182">
        <f>'Base Capex Actual'!A21</f>
        <v>121</v>
      </c>
      <c r="B21" s="183" t="str">
        <f>'Base Capex Actual'!B21</f>
        <v>Docklands</v>
      </c>
      <c r="C21" s="183" t="str">
        <f>'Base Capex Actual'!C21</f>
        <v>New Customer Connections</v>
      </c>
      <c r="D21" s="154">
        <f>'Base Capex'!D21+Provisions!D21+'Real Price Change'!D21</f>
        <v>3.8436204001936467</v>
      </c>
      <c r="E21" s="155">
        <f>'Base Capex'!E21+Provisions!E21+'Real Price Change'!E21</f>
        <v>1.2042265738364826</v>
      </c>
      <c r="F21" s="156">
        <f>'Base Capex'!F21+Provisions!F21+'Real Price Change'!F21</f>
        <v>-4.4237438980187907E-2</v>
      </c>
      <c r="G21" s="154">
        <f>'Base Capex'!G21+Provisions!G21+'Real Price Change'!G21</f>
        <v>2.1191489707282249</v>
      </c>
      <c r="H21" s="155">
        <f>'Base Capex'!H21+Provisions!H21+'Real Price Change'!H21</f>
        <v>0</v>
      </c>
      <c r="I21" s="156">
        <f>'Base Capex'!I21+Provisions!I21+'Real Price Change'!I21</f>
        <v>0</v>
      </c>
      <c r="J21" s="154">
        <f>'Base Capex'!J21+Provisions!J21+'Real Price Change'!J21</f>
        <v>0</v>
      </c>
      <c r="K21" s="155">
        <f>'Base Capex'!K21+Provisions!K21+'Real Price Change'!K21</f>
        <v>0</v>
      </c>
      <c r="L21" s="156">
        <f>'Base Capex'!L21+Provisions!L21+'Real Price Change'!L21</f>
        <v>0</v>
      </c>
      <c r="M21" s="154">
        <f>'Base Capex'!M21+Provisions!M21+'Real Price Change'!M21</f>
        <v>8.3575153322226328</v>
      </c>
      <c r="N21" s="155">
        <f>'Base Capex'!N21+Provisions!N21+'Real Price Change'!N21</f>
        <v>1.1188944011110749</v>
      </c>
      <c r="O21" s="156">
        <f>'Base Capex'!O21+Provisions!O21+'Real Price Change'!O21</f>
        <v>0.93193404775696809</v>
      </c>
      <c r="P21" s="154">
        <f>'Base Capex'!P21+Provisions!P21+'Real Price Change'!P21</f>
        <v>20.533132339878254</v>
      </c>
      <c r="Q21" s="155">
        <f>'Base Capex'!Q21+Provisions!Q21+'Real Price Change'!Q21</f>
        <v>5.0432476870619922</v>
      </c>
      <c r="R21" s="156">
        <f>'Base Capex'!R21+Provisions!R21+'Real Price Change'!R21</f>
        <v>14.054963549135616</v>
      </c>
      <c r="S21" s="154">
        <f>'Base Capex'!S21+Provisions!S21+'Real Price Change'!S21</f>
        <v>0</v>
      </c>
      <c r="T21" s="155">
        <f>'Base Capex'!T21+Provisions!T21+'Real Price Change'!T21</f>
        <v>0</v>
      </c>
      <c r="U21" s="156">
        <f>'Base Capex'!U21+Provisions!U21+'Real Price Change'!U21</f>
        <v>0</v>
      </c>
      <c r="V21" s="154">
        <f>'Base Capex'!V21+Provisions!V21+'Real Price Change'!V21</f>
        <v>0</v>
      </c>
      <c r="W21" s="155">
        <f>'Base Capex'!W21+Provisions!W21+'Real Price Change'!W21</f>
        <v>0</v>
      </c>
      <c r="X21" s="156">
        <f>'Base Capex'!X21+Provisions!X21+'Real Price Change'!X21</f>
        <v>0</v>
      </c>
      <c r="Y21" s="154">
        <f>'Base Capex'!Y21+Provisions!Y21+'Real Price Change'!Y21</f>
        <v>0</v>
      </c>
      <c r="Z21" s="155">
        <f>'Base Capex'!Z21+Provisions!Z21+'Real Price Change'!Z21</f>
        <v>0</v>
      </c>
      <c r="AA21" s="156">
        <f>'Base Capex'!AA21+Provisions!AA21+'Real Price Change'!AA21</f>
        <v>0</v>
      </c>
      <c r="AB21" s="154">
        <f>'Base Capex'!AB21+Provisions!AB21+'Real Price Change'!AB21</f>
        <v>0</v>
      </c>
      <c r="AC21" s="155">
        <f>'Base Capex'!AC21+Provisions!AC21+'Real Price Change'!AC21</f>
        <v>0</v>
      </c>
      <c r="AD21" s="156">
        <f>'Base Capex'!AD21+Provisions!AD21+'Real Price Change'!AD21</f>
        <v>0</v>
      </c>
      <c r="AE21" s="154">
        <f>'Base Capex'!AE21+Provisions!AE21+'Real Price Change'!AE21</f>
        <v>0</v>
      </c>
      <c r="AF21" s="155">
        <f>'Base Capex'!AF21+Provisions!AF21+'Real Price Change'!AF21</f>
        <v>0</v>
      </c>
      <c r="AG21" s="156">
        <f>'Base Capex'!AG21+Provisions!AG21+'Real Price Change'!AG21</f>
        <v>0</v>
      </c>
      <c r="AH21" s="154">
        <f>'Base Capex'!AH21+Provisions!AH21+'Real Price Change'!AH21</f>
        <v>0</v>
      </c>
      <c r="AI21" s="155">
        <f>'Base Capex'!AI21+Provisions!AI21+'Real Price Change'!AI21</f>
        <v>0</v>
      </c>
      <c r="AJ21" s="156">
        <f>'Base Capex'!AJ21+Provisions!AJ21+'Real Price Change'!AJ21</f>
        <v>0</v>
      </c>
    </row>
    <row r="22" spans="1:36">
      <c r="A22" s="182">
        <f>'Base Capex Actual'!A22</f>
        <v>122</v>
      </c>
      <c r="B22" s="183" t="str">
        <f>'Base Capex Actual'!B22</f>
        <v>Major Generation Projects</v>
      </c>
      <c r="C22" s="183" t="str">
        <f>'Base Capex Actual'!C22</f>
        <v>New Customer Connections</v>
      </c>
      <c r="D22" s="154">
        <f>'Base Capex'!D22+Provisions!D22+'Real Price Change'!D22</f>
        <v>0</v>
      </c>
      <c r="E22" s="155">
        <f>'Base Capex'!E22+Provisions!E22+'Real Price Change'!E22</f>
        <v>0</v>
      </c>
      <c r="F22" s="156">
        <f>'Base Capex'!F22+Provisions!F22+'Real Price Change'!F22</f>
        <v>0</v>
      </c>
      <c r="G22" s="154">
        <f>'Base Capex'!G22+Provisions!G22+'Real Price Change'!G22</f>
        <v>0</v>
      </c>
      <c r="H22" s="155">
        <f>'Base Capex'!H22+Provisions!H22+'Real Price Change'!H22</f>
        <v>0</v>
      </c>
      <c r="I22" s="156">
        <f>'Base Capex'!I22+Provisions!I22+'Real Price Change'!I22</f>
        <v>0</v>
      </c>
      <c r="J22" s="154">
        <f>'Base Capex'!J22+Provisions!J22+'Real Price Change'!J22</f>
        <v>0</v>
      </c>
      <c r="K22" s="155">
        <f>'Base Capex'!K22+Provisions!K22+'Real Price Change'!K22</f>
        <v>0</v>
      </c>
      <c r="L22" s="156">
        <f>'Base Capex'!L22+Provisions!L22+'Real Price Change'!L22</f>
        <v>0</v>
      </c>
      <c r="M22" s="154">
        <f>'Base Capex'!M22+Provisions!M22+'Real Price Change'!M22</f>
        <v>0</v>
      </c>
      <c r="N22" s="155">
        <f>'Base Capex'!N22+Provisions!N22+'Real Price Change'!N22</f>
        <v>0</v>
      </c>
      <c r="O22" s="156">
        <f>'Base Capex'!O22+Provisions!O22+'Real Price Change'!O22</f>
        <v>0</v>
      </c>
      <c r="P22" s="154">
        <f>'Base Capex'!P22+Provisions!P22+'Real Price Change'!P22</f>
        <v>0</v>
      </c>
      <c r="Q22" s="155">
        <f>'Base Capex'!Q22+Provisions!Q22+'Real Price Change'!Q22</f>
        <v>0</v>
      </c>
      <c r="R22" s="156">
        <f>'Base Capex'!R22+Provisions!R22+'Real Price Change'!R22</f>
        <v>0</v>
      </c>
      <c r="S22" s="154">
        <f>'Base Capex'!S22+Provisions!S22+'Real Price Change'!S22</f>
        <v>0</v>
      </c>
      <c r="T22" s="155">
        <f>'Base Capex'!T22+Provisions!T22+'Real Price Change'!T22</f>
        <v>0</v>
      </c>
      <c r="U22" s="156">
        <f>'Base Capex'!U22+Provisions!U22+'Real Price Change'!U22</f>
        <v>0</v>
      </c>
      <c r="V22" s="154">
        <f>'Base Capex'!V22+Provisions!V22+'Real Price Change'!V22</f>
        <v>0</v>
      </c>
      <c r="W22" s="155">
        <f>'Base Capex'!W22+Provisions!W22+'Real Price Change'!W22</f>
        <v>0</v>
      </c>
      <c r="X22" s="156">
        <f>'Base Capex'!X22+Provisions!X22+'Real Price Change'!X22</f>
        <v>0</v>
      </c>
      <c r="Y22" s="154">
        <f>'Base Capex'!Y22+Provisions!Y22+'Real Price Change'!Y22</f>
        <v>0</v>
      </c>
      <c r="Z22" s="155">
        <f>'Base Capex'!Z22+Provisions!Z22+'Real Price Change'!Z22</f>
        <v>0</v>
      </c>
      <c r="AA22" s="156">
        <f>'Base Capex'!AA22+Provisions!AA22+'Real Price Change'!AA22</f>
        <v>0</v>
      </c>
      <c r="AB22" s="154">
        <f>'Base Capex'!AB22+Provisions!AB22+'Real Price Change'!AB22</f>
        <v>0</v>
      </c>
      <c r="AC22" s="155">
        <f>'Base Capex'!AC22+Provisions!AC22+'Real Price Change'!AC22</f>
        <v>0</v>
      </c>
      <c r="AD22" s="156">
        <f>'Base Capex'!AD22+Provisions!AD22+'Real Price Change'!AD22</f>
        <v>0</v>
      </c>
      <c r="AE22" s="154">
        <f>'Base Capex'!AE22+Provisions!AE22+'Real Price Change'!AE22</f>
        <v>0</v>
      </c>
      <c r="AF22" s="155">
        <f>'Base Capex'!AF22+Provisions!AF22+'Real Price Change'!AF22</f>
        <v>0</v>
      </c>
      <c r="AG22" s="156">
        <f>'Base Capex'!AG22+Provisions!AG22+'Real Price Change'!AG22</f>
        <v>0</v>
      </c>
      <c r="AH22" s="154">
        <f>'Base Capex'!AH22+Provisions!AH22+'Real Price Change'!AH22</f>
        <v>0</v>
      </c>
      <c r="AI22" s="155">
        <f>'Base Capex'!AI22+Provisions!AI22+'Real Price Change'!AI22</f>
        <v>0</v>
      </c>
      <c r="AJ22" s="156">
        <f>'Base Capex'!AJ22+Provisions!AJ22+'Real Price Change'!AJ22</f>
        <v>0</v>
      </c>
    </row>
    <row r="23" spans="1:36">
      <c r="A23" s="182">
        <f>'Base Capex Actual'!A23</f>
        <v>139</v>
      </c>
      <c r="B23" s="183" t="str">
        <f>'Base Capex Actual'!B23</f>
        <v>Maintenance Related Fault Capital</v>
      </c>
      <c r="C23" s="183" t="str">
        <f>'Base Capex Actual'!C23</f>
        <v>Reliability &amp; Quality Maintained</v>
      </c>
      <c r="D23" s="154">
        <f>'Base Capex'!D23+Provisions!D23+'Real Price Change'!D23</f>
        <v>2063.0744166571144</v>
      </c>
      <c r="E23" s="155">
        <f>'Base Capex'!E23+Provisions!E23+'Real Price Change'!E23</f>
        <v>1147.680273917229</v>
      </c>
      <c r="F23" s="156">
        <f>'Base Capex'!F23+Provisions!F23+'Real Price Change'!F23</f>
        <v>273.64030929203676</v>
      </c>
      <c r="G23" s="154">
        <f>'Base Capex'!G23+Provisions!G23+'Real Price Change'!G23</f>
        <v>2368.2704047558059</v>
      </c>
      <c r="H23" s="155">
        <f>'Base Capex'!H23+Provisions!H23+'Real Price Change'!H23</f>
        <v>375.89686591495581</v>
      </c>
      <c r="I23" s="156">
        <f>'Base Capex'!I23+Provisions!I23+'Real Price Change'!I23</f>
        <v>234.86282085999633</v>
      </c>
      <c r="J23" s="154">
        <f>'Base Capex'!J23+Provisions!J23+'Real Price Change'!J23</f>
        <v>2641.6186509274844</v>
      </c>
      <c r="K23" s="155">
        <f>'Base Capex'!K23+Provisions!K23+'Real Price Change'!K23</f>
        <v>402.966967633492</v>
      </c>
      <c r="L23" s="156">
        <f>'Base Capex'!L23+Provisions!L23+'Real Price Change'!L23</f>
        <v>202.24443839017582</v>
      </c>
      <c r="M23" s="154">
        <f>'Base Capex'!M23+Provisions!M23+'Real Price Change'!M23</f>
        <v>2942.1542789932455</v>
      </c>
      <c r="N23" s="155">
        <f>'Base Capex'!N23+Provisions!N23+'Real Price Change'!N23</f>
        <v>452.97372725542834</v>
      </c>
      <c r="O23" s="156">
        <f>'Base Capex'!O23+Provisions!O23+'Real Price Change'!O23</f>
        <v>241.52027208994139</v>
      </c>
      <c r="P23" s="154">
        <f>'Base Capex'!P23+Provisions!P23+'Real Price Change'!P23</f>
        <v>3104.9277177227768</v>
      </c>
      <c r="Q23" s="155">
        <f>'Base Capex'!Q23+Provisions!Q23+'Real Price Change'!Q23</f>
        <v>604.39375724853232</v>
      </c>
      <c r="R23" s="156">
        <f>'Base Capex'!R23+Provisions!R23+'Real Price Change'!R23</f>
        <v>366.42266339041072</v>
      </c>
      <c r="S23" s="154">
        <f>'Base Capex'!S23+Provisions!S23+'Real Price Change'!S23</f>
        <v>2853.804996059408</v>
      </c>
      <c r="T23" s="155">
        <f>'Base Capex'!T23+Provisions!T23+'Real Price Change'!T23</f>
        <v>471.82871473094201</v>
      </c>
      <c r="U23" s="156">
        <f>'Base Capex'!U23+Provisions!U23+'Real Price Change'!U23</f>
        <v>268.53081382579416</v>
      </c>
      <c r="V23" s="154">
        <f>'Base Capex'!V23+Provisions!V23+'Real Price Change'!V23</f>
        <v>2907.2671608123319</v>
      </c>
      <c r="W23" s="155">
        <f>'Base Capex'!W23+Provisions!W23+'Real Price Change'!W23</f>
        <v>471.82871473094201</v>
      </c>
      <c r="X23" s="156">
        <f>'Base Capex'!X23+Provisions!X23+'Real Price Change'!X23</f>
        <v>271.12190062586757</v>
      </c>
      <c r="Y23" s="154">
        <f>'Base Capex'!Y23+Provisions!Y23+'Real Price Change'!Y23</f>
        <v>2956.2363956999666</v>
      </c>
      <c r="Z23" s="155">
        <f>'Base Capex'!Z23+Provisions!Z23+'Real Price Change'!Z23</f>
        <v>471.82871473094201</v>
      </c>
      <c r="AA23" s="156">
        <f>'Base Capex'!AA23+Provisions!AA23+'Real Price Change'!AA23</f>
        <v>276.96185579529418</v>
      </c>
      <c r="AB23" s="154">
        <f>'Base Capex'!AB23+Provisions!AB23+'Real Price Change'!AB23</f>
        <v>3006.0304553569931</v>
      </c>
      <c r="AC23" s="155">
        <f>'Base Capex'!AC23+Provisions!AC23+'Real Price Change'!AC23</f>
        <v>471.82871473094201</v>
      </c>
      <c r="AD23" s="156">
        <f>'Base Capex'!AD23+Provisions!AD23+'Real Price Change'!AD23</f>
        <v>281.76684705568033</v>
      </c>
      <c r="AE23" s="154">
        <f>'Base Capex'!AE23+Provisions!AE23+'Real Price Change'!AE23</f>
        <v>3056.6632329124718</v>
      </c>
      <c r="AF23" s="155">
        <f>'Base Capex'!AF23+Provisions!AF23+'Real Price Change'!AF23</f>
        <v>471.82871473094201</v>
      </c>
      <c r="AG23" s="156">
        <f>'Base Capex'!AG23+Provisions!AG23+'Real Price Change'!AG23</f>
        <v>286.60027445156726</v>
      </c>
      <c r="AH23" s="154">
        <f>'Base Capex'!AH23+Provisions!AH23+'Real Price Change'!AH23</f>
        <v>3108.1488555076317</v>
      </c>
      <c r="AI23" s="155">
        <f>'Base Capex'!AI23+Provisions!AI23+'Real Price Change'!AI23</f>
        <v>471.82871473094201</v>
      </c>
      <c r="AJ23" s="156">
        <f>'Base Capex'!AJ23+Provisions!AJ23+'Real Price Change'!AJ23</f>
        <v>291.6004156919991</v>
      </c>
    </row>
    <row r="24" spans="1:36">
      <c r="A24" s="182">
        <f>'Base Capex Actual'!A24</f>
        <v>141</v>
      </c>
      <c r="B24" s="183" t="str">
        <f>'Base Capex Actual'!B24</f>
        <v>Fault Related Capital</v>
      </c>
      <c r="C24" s="183" t="str">
        <f>'Base Capex Actual'!C24</f>
        <v>Reliability &amp; Quality Maintained</v>
      </c>
      <c r="D24" s="154">
        <f>'Base Capex'!D24+Provisions!D24+'Real Price Change'!D24</f>
        <v>3531.4119393415681</v>
      </c>
      <c r="E24" s="155">
        <f>'Base Capex'!E24+Provisions!E24+'Real Price Change'!E24</f>
        <v>3758.3562526457567</v>
      </c>
      <c r="F24" s="156">
        <f>'Base Capex'!F24+Provisions!F24+'Real Price Change'!F24</f>
        <v>962.32934065837333</v>
      </c>
      <c r="G24" s="154">
        <f>'Base Capex'!G24+Provisions!G24+'Real Price Change'!G24</f>
        <v>4359.5185460064313</v>
      </c>
      <c r="H24" s="155">
        <f>'Base Capex'!H24+Provisions!H24+'Real Price Change'!H24</f>
        <v>2447.154086802132</v>
      </c>
      <c r="I24" s="156">
        <f>'Base Capex'!I24+Provisions!I24+'Real Price Change'!I24</f>
        <v>1194.323811169646</v>
      </c>
      <c r="J24" s="154">
        <f>'Base Capex'!J24+Provisions!J24+'Real Price Change'!J24</f>
        <v>5008.6679615560342</v>
      </c>
      <c r="K24" s="155">
        <f>'Base Capex'!K24+Provisions!K24+'Real Price Change'!K24</f>
        <v>2555.466569207334</v>
      </c>
      <c r="L24" s="156">
        <f>'Base Capex'!L24+Provisions!L24+'Real Price Change'!L24</f>
        <v>1077.2128090360693</v>
      </c>
      <c r="M24" s="154">
        <f>'Base Capex'!M24+Provisions!M24+'Real Price Change'!M24</f>
        <v>5269.8858421273626</v>
      </c>
      <c r="N24" s="155">
        <f>'Base Capex'!N24+Provisions!N24+'Real Price Change'!N24</f>
        <v>2782.0981884709745</v>
      </c>
      <c r="O24" s="156">
        <f>'Base Capex'!O24+Provisions!O24+'Real Price Change'!O24</f>
        <v>1205.3635903516958</v>
      </c>
      <c r="P24" s="154">
        <f>'Base Capex'!P24+Provisions!P24+'Real Price Change'!P24</f>
        <v>5773.728868343539</v>
      </c>
      <c r="Q24" s="155">
        <f>'Base Capex'!Q24+Provisions!Q24+'Real Price Change'!Q24</f>
        <v>2787.319418687026</v>
      </c>
      <c r="R24" s="156">
        <f>'Base Capex'!R24+Provisions!R24+'Real Price Change'!R24</f>
        <v>1455.122229474109</v>
      </c>
      <c r="S24" s="154">
        <f>'Base Capex'!S24+Provisions!S24+'Real Price Change'!S24</f>
        <v>5143.1328299232928</v>
      </c>
      <c r="T24" s="155">
        <f>'Base Capex'!T24+Provisions!T24+'Real Price Change'!T24</f>
        <v>2646.0254993171657</v>
      </c>
      <c r="U24" s="156">
        <f>'Base Capex'!U24+Provisions!U24+'Real Price Change'!U24</f>
        <v>1234.4125905213955</v>
      </c>
      <c r="V24" s="154">
        <f>'Base Capex'!V24+Provisions!V24+'Real Price Change'!V24</f>
        <v>5239.4824456395754</v>
      </c>
      <c r="W24" s="155">
        <f>'Base Capex'!W24+Provisions!W24+'Real Price Change'!W24</f>
        <v>2646.0254993171657</v>
      </c>
      <c r="X24" s="156">
        <f>'Base Capex'!X24+Provisions!X24+'Real Price Change'!X24</f>
        <v>1246.3235892018649</v>
      </c>
      <c r="Y24" s="154">
        <f>'Base Capex'!Y24+Provisions!Y24+'Real Price Change'!Y24</f>
        <v>5327.7348945471158</v>
      </c>
      <c r="Z24" s="155">
        <f>'Base Capex'!Z24+Provisions!Z24+'Real Price Change'!Z24</f>
        <v>2646.0254993171657</v>
      </c>
      <c r="AA24" s="156">
        <f>'Base Capex'!AA24+Provisions!AA24+'Real Price Change'!AA24</f>
        <v>1273.1693507236596</v>
      </c>
      <c r="AB24" s="154">
        <f>'Base Capex'!AB24+Provisions!AB24+'Real Price Change'!AB24</f>
        <v>5417.4738442338812</v>
      </c>
      <c r="AC24" s="155">
        <f>'Base Capex'!AC24+Provisions!AC24+'Real Price Change'!AC24</f>
        <v>2646.0254993171657</v>
      </c>
      <c r="AD24" s="156">
        <f>'Base Capex'!AD24+Provisions!AD24+'Real Price Change'!AD24</f>
        <v>1295.2574739623351</v>
      </c>
      <c r="AE24" s="154">
        <f>'Base Capex'!AE24+Provisions!AE24+'Real Price Change'!AE24</f>
        <v>5508.7243329236708</v>
      </c>
      <c r="AF24" s="155">
        <f>'Base Capex'!AF24+Provisions!AF24+'Real Price Change'!AF24</f>
        <v>2646.0254993171657</v>
      </c>
      <c r="AG24" s="156">
        <f>'Base Capex'!AG24+Provisions!AG24+'Real Price Change'!AG24</f>
        <v>1317.4763156209483</v>
      </c>
      <c r="AH24" s="154">
        <f>'Base Capex'!AH24+Provisions!AH24+'Real Price Change'!AH24</f>
        <v>5601.5118205774679</v>
      </c>
      <c r="AI24" s="155">
        <f>'Base Capex'!AI24+Provisions!AI24+'Real Price Change'!AI24</f>
        <v>2646.0254993171657</v>
      </c>
      <c r="AJ24" s="156">
        <f>'Base Capex'!AJ24+Provisions!AJ24+'Real Price Change'!AJ24</f>
        <v>1340.4615261956217</v>
      </c>
    </row>
    <row r="25" spans="1:36">
      <c r="A25" s="182">
        <f>'Base Capex Actual'!A25</f>
        <v>142</v>
      </c>
      <c r="B25" s="183" t="str">
        <f>'Base Capex Actual'!B25</f>
        <v xml:space="preserve">Conductor Clearance </v>
      </c>
      <c r="C25" s="183" t="str">
        <f>'Base Capex Actual'!C25</f>
        <v>Environmental, Safety &amp; Legal</v>
      </c>
      <c r="D25" s="154">
        <f>'Base Capex'!D25+Provisions!D25+'Real Price Change'!D25</f>
        <v>3183.8289483831722</v>
      </c>
      <c r="E25" s="155">
        <f>'Base Capex'!E25+Provisions!E25+'Real Price Change'!E25</f>
        <v>954.51783479158814</v>
      </c>
      <c r="F25" s="156">
        <f>'Base Capex'!F25+Provisions!F25+'Real Price Change'!F25</f>
        <v>724.93819111817936</v>
      </c>
      <c r="G25" s="154">
        <f>'Base Capex'!G25+Provisions!G25+'Real Price Change'!G25</f>
        <v>2822.8577730245038</v>
      </c>
      <c r="H25" s="155">
        <f>'Base Capex'!H25+Provisions!H25+'Real Price Change'!H25</f>
        <v>412.44206284192194</v>
      </c>
      <c r="I25" s="156">
        <f>'Base Capex'!I25+Provisions!I25+'Real Price Change'!I25</f>
        <v>362.14955073752157</v>
      </c>
      <c r="J25" s="154">
        <f>'Base Capex'!J25+Provisions!J25+'Real Price Change'!J25</f>
        <v>4887.0910632955847</v>
      </c>
      <c r="K25" s="155">
        <f>'Base Capex'!K25+Provisions!K25+'Real Price Change'!K25</f>
        <v>944.55153372965765</v>
      </c>
      <c r="L25" s="156">
        <f>'Base Capex'!L25+Provisions!L25+'Real Price Change'!L25</f>
        <v>683.22794165594814</v>
      </c>
      <c r="M25" s="154">
        <f>'Base Capex'!M25+Provisions!M25+'Real Price Change'!M25</f>
        <v>5912.5358371444363</v>
      </c>
      <c r="N25" s="155">
        <f>'Base Capex'!N25+Provisions!N25+'Real Price Change'!N25</f>
        <v>1294.8633814778111</v>
      </c>
      <c r="O25" s="156">
        <f>'Base Capex'!O25+Provisions!O25+'Real Price Change'!O25</f>
        <v>848.93551350087489</v>
      </c>
      <c r="P25" s="154">
        <f>'Base Capex'!P25+Provisions!P25+'Real Price Change'!P25</f>
        <v>5717.954219421531</v>
      </c>
      <c r="Q25" s="155">
        <f>'Base Capex'!Q25+Provisions!Q25+'Real Price Change'!Q25</f>
        <v>1067.6110359543302</v>
      </c>
      <c r="R25" s="156">
        <f>'Base Capex'!R25+Provisions!R25+'Real Price Change'!R25</f>
        <v>737.81888922251233</v>
      </c>
      <c r="S25" s="154">
        <f>'Base Capex'!S25+Provisions!S25+'Real Price Change'!S25</f>
        <v>4839.692462116348</v>
      </c>
      <c r="T25" s="155">
        <f>'Base Capex'!T25+Provisions!T25+'Real Price Change'!T25</f>
        <v>925.7813681608003</v>
      </c>
      <c r="U25" s="156">
        <f>'Base Capex'!U25+Provisions!U25+'Real Price Change'!U25</f>
        <v>655.14171861850741</v>
      </c>
      <c r="V25" s="154">
        <f>'Base Capex'!V25+Provisions!V25+'Real Price Change'!V25</f>
        <v>5520.5780166337845</v>
      </c>
      <c r="W25" s="155">
        <f>'Base Capex'!W25+Provisions!W25+'Real Price Change'!W25</f>
        <v>1036.6080418703136</v>
      </c>
      <c r="X25" s="156">
        <f>'Base Capex'!X25+Provisions!X25+'Real Price Change'!X25</f>
        <v>740.64801893017443</v>
      </c>
      <c r="Y25" s="154">
        <f>'Base Capex'!Y25+Provisions!Y25+'Real Price Change'!Y25</f>
        <v>5199.2655275228954</v>
      </c>
      <c r="Z25" s="155">
        <f>'Base Capex'!Z25+Provisions!Z25+'Real Price Change'!Z25</f>
        <v>960.1029469921782</v>
      </c>
      <c r="AA25" s="156">
        <f>'Base Capex'!AA25+Provisions!AA25+'Real Price Change'!AA25</f>
        <v>700.7618569025301</v>
      </c>
      <c r="AB25" s="154">
        <f>'Base Capex'!AB25+Provisions!AB25+'Real Price Change'!AB25</f>
        <v>5326.886484383831</v>
      </c>
      <c r="AC25" s="155">
        <f>'Base Capex'!AC25+Provisions!AC25+'Real Price Change'!AC25</f>
        <v>967.37538062399619</v>
      </c>
      <c r="AD25" s="156">
        <f>'Base Capex'!AD25+Provisions!AD25+'Real Price Change'!AD25</f>
        <v>718.31943063079541</v>
      </c>
      <c r="AE25" s="154">
        <f>'Base Capex'!AE25+Provisions!AE25+'Real Price Change'!AE25</f>
        <v>5577.0490176926833</v>
      </c>
      <c r="AF25" s="155">
        <f>'Base Capex'!AF25+Provisions!AF25+'Real Price Change'!AF25</f>
        <v>996.02865576728561</v>
      </c>
      <c r="AG25" s="156">
        <f>'Base Capex'!AG25+Provisions!AG25+'Real Price Change'!AG25</f>
        <v>752.28279021198239</v>
      </c>
      <c r="AH25" s="154">
        <f>'Base Capex'!AH25+Provisions!AH25+'Real Price Change'!AH25</f>
        <v>5230.879821564411</v>
      </c>
      <c r="AI25" s="155">
        <f>'Base Capex'!AI25+Provisions!AI25+'Real Price Change'!AI25</f>
        <v>918.7299983728177</v>
      </c>
      <c r="AJ25" s="156">
        <f>'Base Capex'!AJ25+Provisions!AJ25+'Real Price Change'!AJ25</f>
        <v>706.00654539491916</v>
      </c>
    </row>
    <row r="26" spans="1:36">
      <c r="A26" s="182">
        <f>'Base Capex Actual'!A26</f>
        <v>143</v>
      </c>
      <c r="B26" s="183" t="str">
        <f>'Base Capex Actual'!B26</f>
        <v xml:space="preserve">HV Switch Replacement </v>
      </c>
      <c r="C26" s="183" t="str">
        <f>'Base Capex Actual'!C26</f>
        <v>Reliability &amp; Quality Maintained</v>
      </c>
      <c r="D26" s="154">
        <f>'Base Capex'!D26+Provisions!D26+'Real Price Change'!D26</f>
        <v>274.89332204361358</v>
      </c>
      <c r="E26" s="155">
        <f>'Base Capex'!E26+Provisions!E26+'Real Price Change'!E26</f>
        <v>381.91536246702265</v>
      </c>
      <c r="F26" s="156">
        <f>'Base Capex'!F26+Provisions!F26+'Real Price Change'!F26</f>
        <v>24.414238779553262</v>
      </c>
      <c r="G26" s="154">
        <f>'Base Capex'!G26+Provisions!G26+'Real Price Change'!G26</f>
        <v>574.36662043326544</v>
      </c>
      <c r="H26" s="155">
        <f>'Base Capex'!H26+Provisions!H26+'Real Price Change'!H26</f>
        <v>565.27928304860404</v>
      </c>
      <c r="I26" s="156">
        <f>'Base Capex'!I26+Provisions!I26+'Real Price Change'!I26</f>
        <v>98.128299930776748</v>
      </c>
      <c r="J26" s="154">
        <f>'Base Capex'!J26+Provisions!J26+'Real Price Change'!J26</f>
        <v>840.27578643481718</v>
      </c>
      <c r="K26" s="155">
        <f>'Base Capex'!K26+Provisions!K26+'Real Price Change'!K26</f>
        <v>673.29433484551384</v>
      </c>
      <c r="L26" s="156">
        <f>'Base Capex'!L26+Provisions!L26+'Real Price Change'!L26</f>
        <v>99.537056904376797</v>
      </c>
      <c r="M26" s="154">
        <f>'Base Capex'!M26+Provisions!M26+'Real Price Change'!M26</f>
        <v>541.42185306108695</v>
      </c>
      <c r="N26" s="155">
        <f>'Base Capex'!N26+Provisions!N26+'Real Price Change'!N26</f>
        <v>582.39045913139876</v>
      </c>
      <c r="O26" s="156">
        <f>'Base Capex'!O26+Provisions!O26+'Real Price Change'!O26</f>
        <v>77.862719094334508</v>
      </c>
      <c r="P26" s="154">
        <f>'Base Capex'!P26+Provisions!P26+'Real Price Change'!P26</f>
        <v>242.52994487967834</v>
      </c>
      <c r="Q26" s="155">
        <f>'Base Capex'!Q26+Provisions!Q26+'Real Price Change'!Q26</f>
        <v>187.59039283959794</v>
      </c>
      <c r="R26" s="156">
        <f>'Base Capex'!R26+Provisions!R26+'Real Price Change'!R26</f>
        <v>52.79602688353318</v>
      </c>
      <c r="S26" s="154">
        <f>'Base Capex'!S26+Provisions!S26+'Real Price Change'!S26</f>
        <v>858.05072806946237</v>
      </c>
      <c r="T26" s="155">
        <f>'Base Capex'!T26+Provisions!T26+'Real Price Change'!T26</f>
        <v>773.43391371221696</v>
      </c>
      <c r="U26" s="156">
        <f>'Base Capex'!U26+Provisions!U26+'Real Price Change'!U26</f>
        <v>126.42773677020598</v>
      </c>
      <c r="V26" s="154">
        <f>'Base Capex'!V26+Provisions!V26+'Real Price Change'!V26</f>
        <v>1031.9783572910512</v>
      </c>
      <c r="W26" s="155">
        <f>'Base Capex'!W26+Provisions!W26+'Real Price Change'!W26</f>
        <v>913.10387870302782</v>
      </c>
      <c r="X26" s="156">
        <f>'Base Capex'!X26+Provisions!X26+'Real Price Change'!X26</f>
        <v>150.69880629464589</v>
      </c>
      <c r="Y26" s="154">
        <f>'Base Capex'!Y26+Provisions!Y26+'Real Price Change'!Y26</f>
        <v>1049.3607262932246</v>
      </c>
      <c r="Z26" s="155">
        <f>'Base Capex'!Z26+Provisions!Z26+'Real Price Change'!Z26</f>
        <v>913.10387870302782</v>
      </c>
      <c r="AA26" s="156">
        <f>'Base Capex'!AA26+Provisions!AA26+'Real Price Change'!AA26</f>
        <v>153.94485270703544</v>
      </c>
      <c r="AB26" s="154">
        <f>'Base Capex'!AB26+Provisions!AB26+'Real Price Change'!AB26</f>
        <v>1257.4541642376853</v>
      </c>
      <c r="AC26" s="155">
        <f>'Base Capex'!AC26+Provisions!AC26+'Real Price Change'!AC26</f>
        <v>1076.052171192307</v>
      </c>
      <c r="AD26" s="156">
        <f>'Base Capex'!AD26+Provisions!AD26+'Real Price Change'!AD26</f>
        <v>184.56453154250636</v>
      </c>
      <c r="AE26" s="154">
        <f>'Base Capex'!AE26+Provisions!AE26+'Real Price Change'!AE26</f>
        <v>1278.6343877682202</v>
      </c>
      <c r="AF26" s="155">
        <f>'Base Capex'!AF26+Provisions!AF26+'Real Price Change'!AF26</f>
        <v>1076.052171192307</v>
      </c>
      <c r="AG26" s="156">
        <f>'Base Capex'!AG26+Provisions!AG26+'Real Price Change'!AG26</f>
        <v>187.73055079703667</v>
      </c>
      <c r="AH26" s="154">
        <f>'Base Capex'!AH26+Provisions!AH26+'Real Price Change'!AH26</f>
        <v>1300.1713653511586</v>
      </c>
      <c r="AI26" s="155">
        <f>'Base Capex'!AI26+Provisions!AI26+'Real Price Change'!AI26</f>
        <v>1076.052171192307</v>
      </c>
      <c r="AJ26" s="156">
        <f>'Base Capex'!AJ26+Provisions!AJ26+'Real Price Change'!AJ26</f>
        <v>191.00577190743331</v>
      </c>
    </row>
    <row r="27" spans="1:36">
      <c r="A27" s="182">
        <f>'Base Capex Actual'!A27</f>
        <v>144</v>
      </c>
      <c r="B27" s="183" t="str">
        <f>'Base Capex Actual'!B27</f>
        <v>Transformer Replacement</v>
      </c>
      <c r="C27" s="183" t="str">
        <f>'Base Capex Actual'!C27</f>
        <v>Reliability &amp; Quality Maintained</v>
      </c>
      <c r="D27" s="154">
        <f>'Base Capex'!D27+Provisions!D27+'Real Price Change'!D27</f>
        <v>394.16722349933605</v>
      </c>
      <c r="E27" s="155">
        <f>'Base Capex'!E27+Provisions!E27+'Real Price Change'!E27</f>
        <v>561.77069273158406</v>
      </c>
      <c r="F27" s="156">
        <f>'Base Capex'!F27+Provisions!F27+'Real Price Change'!F27</f>
        <v>92.195481279563367</v>
      </c>
      <c r="G27" s="154">
        <f>'Base Capex'!G27+Provisions!G27+'Real Price Change'!G27</f>
        <v>704.28733840091036</v>
      </c>
      <c r="H27" s="155">
        <f>'Base Capex'!H27+Provisions!H27+'Real Price Change'!H27</f>
        <v>338.11544661398881</v>
      </c>
      <c r="I27" s="156">
        <f>'Base Capex'!I27+Provisions!I27+'Real Price Change'!I27</f>
        <v>108.98093229752142</v>
      </c>
      <c r="J27" s="154">
        <f>'Base Capex'!J27+Provisions!J27+'Real Price Change'!J27</f>
        <v>530.15707552466051</v>
      </c>
      <c r="K27" s="155">
        <f>'Base Capex'!K27+Provisions!K27+'Real Price Change'!K27</f>
        <v>393.90568692388899</v>
      </c>
      <c r="L27" s="156">
        <f>'Base Capex'!L27+Provisions!L27+'Real Price Change'!L27</f>
        <v>153.34377915458447</v>
      </c>
      <c r="M27" s="154">
        <f>'Base Capex'!M27+Provisions!M27+'Real Price Change'!M27</f>
        <v>730.34596539375013</v>
      </c>
      <c r="N27" s="155">
        <f>'Base Capex'!N27+Provisions!N27+'Real Price Change'!N27</f>
        <v>446.63117081392511</v>
      </c>
      <c r="O27" s="156">
        <f>'Base Capex'!O27+Provisions!O27+'Real Price Change'!O27</f>
        <v>174.73136833559988</v>
      </c>
      <c r="P27" s="154">
        <f>'Base Capex'!P27+Provisions!P27+'Real Price Change'!P27</f>
        <v>640.44955232712493</v>
      </c>
      <c r="Q27" s="155">
        <f>'Base Capex'!Q27+Provisions!Q27+'Real Price Change'!Q27</f>
        <v>304.51799041017824</v>
      </c>
      <c r="R27" s="156">
        <f>'Base Capex'!R27+Provisions!R27+'Real Price Change'!R27</f>
        <v>145.89188675526094</v>
      </c>
      <c r="S27" s="154">
        <f>'Base Capex'!S27+Provisions!S27+'Real Price Change'!S27</f>
        <v>724.85430707133617</v>
      </c>
      <c r="T27" s="155">
        <f>'Base Capex'!T27+Provisions!T27+'Real Price Change'!T27</f>
        <v>408.95376392383707</v>
      </c>
      <c r="U27" s="156">
        <f>'Base Capex'!U27+Provisions!U27+'Real Price Change'!U27</f>
        <v>160.73593567200686</v>
      </c>
      <c r="V27" s="154">
        <f>'Base Capex'!V27+Provisions!V27+'Real Price Change'!V27</f>
        <v>944.92541870280047</v>
      </c>
      <c r="W27" s="155">
        <f>'Base Capex'!W27+Provisions!W27+'Real Price Change'!W27</f>
        <v>523.31160867688118</v>
      </c>
      <c r="X27" s="156">
        <f>'Base Capex'!X27+Provisions!X27+'Real Price Change'!X27</f>
        <v>207.66801614952257</v>
      </c>
      <c r="Y27" s="154">
        <f>'Base Capex'!Y27+Provisions!Y27+'Real Price Change'!Y27</f>
        <v>960.84149115856496</v>
      </c>
      <c r="Z27" s="155">
        <f>'Base Capex'!Z27+Provisions!Z27+'Real Price Change'!Z27</f>
        <v>523.31160867688118</v>
      </c>
      <c r="AA27" s="156">
        <f>'Base Capex'!AA27+Provisions!AA27+'Real Price Change'!AA27</f>
        <v>212.14117712116433</v>
      </c>
      <c r="AB27" s="154">
        <f>'Base Capex'!AB27+Provisions!AB27+'Real Price Change'!AB27</f>
        <v>731.66985556961197</v>
      </c>
      <c r="AC27" s="155">
        <f>'Base Capex'!AC27+Provisions!AC27+'Real Price Change'!AC27</f>
        <v>391.89485890542721</v>
      </c>
      <c r="AD27" s="156">
        <f>'Base Capex'!AD27+Provisions!AD27+'Real Price Change'!AD27</f>
        <v>161.62334969566035</v>
      </c>
      <c r="AE27" s="154">
        <f>'Base Capex'!AE27+Provisions!AE27+'Real Price Change'!AE27</f>
        <v>743.9939080339127</v>
      </c>
      <c r="AF27" s="155">
        <f>'Base Capex'!AF27+Provisions!AF27+'Real Price Change'!AF27</f>
        <v>391.89485890542721</v>
      </c>
      <c r="AG27" s="156">
        <f>'Base Capex'!AG27+Provisions!AG27+'Real Price Change'!AG27</f>
        <v>164.39583600622919</v>
      </c>
      <c r="AH27" s="154">
        <f>'Base Capex'!AH27+Provisions!AH27+'Real Price Change'!AH27</f>
        <v>756.52554356041912</v>
      </c>
      <c r="AI27" s="155">
        <f>'Base Capex'!AI27+Provisions!AI27+'Real Price Change'!AI27</f>
        <v>391.89485890542721</v>
      </c>
      <c r="AJ27" s="156">
        <f>'Base Capex'!AJ27+Provisions!AJ27+'Real Price Change'!AJ27</f>
        <v>167.26395049405716</v>
      </c>
    </row>
    <row r="28" spans="1:36">
      <c r="A28" s="182">
        <f>'Base Capex Actual'!A28</f>
        <v>145</v>
      </c>
      <c r="B28" s="183" t="str">
        <f>'Base Capex Actual'!B28</f>
        <v>HV Fuse Unit &amp; Surge Divert. Repl.</v>
      </c>
      <c r="C28" s="183" t="str">
        <f>'Base Capex Actual'!C28</f>
        <v>Reliability &amp; Quality Maintained</v>
      </c>
      <c r="D28" s="154">
        <f>'Base Capex'!D28+Provisions!D28+'Real Price Change'!D28</f>
        <v>2557.02183900011</v>
      </c>
      <c r="E28" s="155">
        <f>'Base Capex'!E28+Provisions!E28+'Real Price Change'!E28</f>
        <v>768.81640129057644</v>
      </c>
      <c r="F28" s="156">
        <f>'Base Capex'!F28+Provisions!F28+'Real Price Change'!F28</f>
        <v>307.62380408430039</v>
      </c>
      <c r="G28" s="154">
        <f>'Base Capex'!G28+Provisions!G28+'Real Price Change'!G28</f>
        <v>3757.2257169277455</v>
      </c>
      <c r="H28" s="155">
        <f>'Base Capex'!H28+Provisions!H28+'Real Price Change'!H28</f>
        <v>740.01491725180517</v>
      </c>
      <c r="I28" s="156">
        <f>'Base Capex'!I28+Provisions!I28+'Real Price Change'!I28</f>
        <v>350.51076202980352</v>
      </c>
      <c r="J28" s="154">
        <f>'Base Capex'!J28+Provisions!J28+'Real Price Change'!J28</f>
        <v>3477.9246248595641</v>
      </c>
      <c r="K28" s="155">
        <f>'Base Capex'!K28+Provisions!K28+'Real Price Change'!K28</f>
        <v>859.48001095382881</v>
      </c>
      <c r="L28" s="156">
        <f>'Base Capex'!L28+Provisions!L28+'Real Price Change'!L28</f>
        <v>404.77791982095448</v>
      </c>
      <c r="M28" s="154">
        <f>'Base Capex'!M28+Provisions!M28+'Real Price Change'!M28</f>
        <v>6261.4385480376213</v>
      </c>
      <c r="N28" s="155">
        <f>'Base Capex'!N28+Provisions!N28+'Real Price Change'!N28</f>
        <v>1681.1825941302893</v>
      </c>
      <c r="O28" s="156">
        <f>'Base Capex'!O28+Provisions!O28+'Real Price Change'!O28</f>
        <v>911.00121787086198</v>
      </c>
      <c r="P28" s="154">
        <f>'Base Capex'!P28+Provisions!P28+'Real Price Change'!P28</f>
        <v>7715.7300149051825</v>
      </c>
      <c r="Q28" s="155">
        <f>'Base Capex'!Q28+Provisions!Q28+'Real Price Change'!Q28</f>
        <v>1450.546940753648</v>
      </c>
      <c r="R28" s="156">
        <f>'Base Capex'!R28+Provisions!R28+'Real Price Change'!R28</f>
        <v>1151.2819454080511</v>
      </c>
      <c r="S28" s="154">
        <f>'Base Capex'!S28+Provisions!S28+'Real Price Change'!S28</f>
        <v>6153.9698020304804</v>
      </c>
      <c r="T28" s="155">
        <f>'Base Capex'!T28+Provisions!T28+'Real Price Change'!T28</f>
        <v>1367.0773821809348</v>
      </c>
      <c r="U28" s="156">
        <f>'Base Capex'!U28+Provisions!U28+'Real Price Change'!U28</f>
        <v>814.13147319399422</v>
      </c>
      <c r="V28" s="154">
        <f>'Base Capex'!V28+Provisions!V28+'Real Price Change'!V28</f>
        <v>7374.6766271160595</v>
      </c>
      <c r="W28" s="155">
        <f>'Base Capex'!W28+Provisions!W28+'Real Price Change'!W28</f>
        <v>1608.12598720296</v>
      </c>
      <c r="X28" s="156">
        <f>'Base Capex'!X28+Provisions!X28+'Real Price Change'!X28</f>
        <v>966.92321775393577</v>
      </c>
      <c r="Y28" s="154">
        <f>'Base Capex'!Y28+Provisions!Y28+'Real Price Change'!Y28</f>
        <v>7279.7119180735617</v>
      </c>
      <c r="Z28" s="155">
        <f>'Base Capex'!Z28+Provisions!Z28+'Real Price Change'!Z28</f>
        <v>1561.1227940439578</v>
      </c>
      <c r="AA28" s="156">
        <f>'Base Capex'!AA28+Provisions!AA28+'Real Price Change'!AA28</f>
        <v>958.8801838301207</v>
      </c>
      <c r="AB28" s="154">
        <f>'Base Capex'!AB28+Provisions!AB28+'Real Price Change'!AB28</f>
        <v>7800.8654964222878</v>
      </c>
      <c r="AC28" s="155">
        <f>'Base Capex'!AC28+Provisions!AC28+'Real Price Change'!AC28</f>
        <v>1645.1725125996024</v>
      </c>
      <c r="AD28" s="156">
        <f>'Base Capex'!AD28+Provisions!AD28+'Real Price Change'!AD28</f>
        <v>1028.0367859336795</v>
      </c>
      <c r="AE28" s="154">
        <f>'Base Capex'!AE28+Provisions!AE28+'Real Price Change'!AE28</f>
        <v>8525.7606761894476</v>
      </c>
      <c r="AF28" s="155">
        <f>'Base Capex'!AF28+Provisions!AF28+'Real Price Change'!AF28</f>
        <v>1768.2659155274303</v>
      </c>
      <c r="AG28" s="156">
        <f>'Base Capex'!AG28+Provisions!AG28+'Real Price Change'!AG28</f>
        <v>1123.9098975347267</v>
      </c>
      <c r="AH28" s="154">
        <f>'Base Capex'!AH28+Provisions!AH28+'Real Price Change'!AH28</f>
        <v>8332.8578072365981</v>
      </c>
      <c r="AI28" s="155">
        <f>'Base Capex'!AI28+Provisions!AI28+'Real Price Change'!AI28</f>
        <v>1699.6292338783783</v>
      </c>
      <c r="AJ28" s="156">
        <f>'Base Capex'!AJ28+Provisions!AJ28+'Real Price Change'!AJ28</f>
        <v>1099.1314868681563</v>
      </c>
    </row>
    <row r="29" spans="1:36">
      <c r="A29" s="182">
        <f>'Base Capex Actual'!A29</f>
        <v>146</v>
      </c>
      <c r="B29" s="183" t="str">
        <f>'Base Capex Actual'!B29</f>
        <v>Recoverable Works - Asset Damage</v>
      </c>
      <c r="C29" s="183" t="str">
        <f>'Base Capex Actual'!C29</f>
        <v>Reliability &amp; Quality Maintained</v>
      </c>
      <c r="D29" s="154">
        <f>'Base Capex'!D29+Provisions!D29+'Real Price Change'!D29</f>
        <v>853.83928038415638</v>
      </c>
      <c r="E29" s="155">
        <f>'Base Capex'!E29+Provisions!E29+'Real Price Change'!E29</f>
        <v>259.62524692423682</v>
      </c>
      <c r="F29" s="156">
        <f>'Base Capex'!F29+Provisions!F29+'Real Price Change'!F29</f>
        <v>414.65022419708538</v>
      </c>
      <c r="G29" s="154">
        <f>'Base Capex'!G29+Provisions!G29+'Real Price Change'!G29</f>
        <v>0</v>
      </c>
      <c r="H29" s="155">
        <f>'Base Capex'!H29+Provisions!H29+'Real Price Change'!H29</f>
        <v>0</v>
      </c>
      <c r="I29" s="156">
        <f>'Base Capex'!I29+Provisions!I29+'Real Price Change'!I29</f>
        <v>0</v>
      </c>
      <c r="J29" s="154">
        <f>'Base Capex'!J29+Provisions!J29+'Real Price Change'!J29</f>
        <v>0</v>
      </c>
      <c r="K29" s="155">
        <f>'Base Capex'!K29+Provisions!K29+'Real Price Change'!K29</f>
        <v>0</v>
      </c>
      <c r="L29" s="156">
        <f>'Base Capex'!L29+Provisions!L29+'Real Price Change'!L29</f>
        <v>0</v>
      </c>
      <c r="M29" s="154">
        <f>'Base Capex'!M29+Provisions!M29+'Real Price Change'!M29</f>
        <v>0</v>
      </c>
      <c r="N29" s="155">
        <f>'Base Capex'!N29+Provisions!N29+'Real Price Change'!N29</f>
        <v>0</v>
      </c>
      <c r="O29" s="156">
        <f>'Base Capex'!O29+Provisions!O29+'Real Price Change'!O29</f>
        <v>0</v>
      </c>
      <c r="P29" s="154">
        <f>'Base Capex'!P29+Provisions!P29+'Real Price Change'!P29</f>
        <v>0</v>
      </c>
      <c r="Q29" s="155">
        <f>'Base Capex'!Q29+Provisions!Q29+'Real Price Change'!Q29</f>
        <v>0</v>
      </c>
      <c r="R29" s="156">
        <f>'Base Capex'!R29+Provisions!R29+'Real Price Change'!R29</f>
        <v>0</v>
      </c>
      <c r="S29" s="154">
        <f>'Base Capex'!S29+Provisions!S29+'Real Price Change'!S29</f>
        <v>0</v>
      </c>
      <c r="T29" s="155">
        <f>'Base Capex'!T29+Provisions!T29+'Real Price Change'!T29</f>
        <v>0</v>
      </c>
      <c r="U29" s="156">
        <f>'Base Capex'!U29+Provisions!U29+'Real Price Change'!U29</f>
        <v>0</v>
      </c>
      <c r="V29" s="154">
        <f>'Base Capex'!V29+Provisions!V29+'Real Price Change'!V29</f>
        <v>0</v>
      </c>
      <c r="W29" s="155">
        <f>'Base Capex'!W29+Provisions!W29+'Real Price Change'!W29</f>
        <v>0</v>
      </c>
      <c r="X29" s="156">
        <f>'Base Capex'!X29+Provisions!X29+'Real Price Change'!X29</f>
        <v>0</v>
      </c>
      <c r="Y29" s="154">
        <f>'Base Capex'!Y29+Provisions!Y29+'Real Price Change'!Y29</f>
        <v>0</v>
      </c>
      <c r="Z29" s="155">
        <f>'Base Capex'!Z29+Provisions!Z29+'Real Price Change'!Z29</f>
        <v>0</v>
      </c>
      <c r="AA29" s="156">
        <f>'Base Capex'!AA29+Provisions!AA29+'Real Price Change'!AA29</f>
        <v>0</v>
      </c>
      <c r="AB29" s="154">
        <f>'Base Capex'!AB29+Provisions!AB29+'Real Price Change'!AB29</f>
        <v>0</v>
      </c>
      <c r="AC29" s="155">
        <f>'Base Capex'!AC29+Provisions!AC29+'Real Price Change'!AC29</f>
        <v>0</v>
      </c>
      <c r="AD29" s="156">
        <f>'Base Capex'!AD29+Provisions!AD29+'Real Price Change'!AD29</f>
        <v>0</v>
      </c>
      <c r="AE29" s="154">
        <f>'Base Capex'!AE29+Provisions!AE29+'Real Price Change'!AE29</f>
        <v>0</v>
      </c>
      <c r="AF29" s="155">
        <f>'Base Capex'!AF29+Provisions!AF29+'Real Price Change'!AF29</f>
        <v>0</v>
      </c>
      <c r="AG29" s="156">
        <f>'Base Capex'!AG29+Provisions!AG29+'Real Price Change'!AG29</f>
        <v>0</v>
      </c>
      <c r="AH29" s="154">
        <f>'Base Capex'!AH29+Provisions!AH29+'Real Price Change'!AH29</f>
        <v>0</v>
      </c>
      <c r="AI29" s="155">
        <f>'Base Capex'!AI29+Provisions!AI29+'Real Price Change'!AI29</f>
        <v>0</v>
      </c>
      <c r="AJ29" s="156">
        <f>'Base Capex'!AJ29+Provisions!AJ29+'Real Price Change'!AJ29</f>
        <v>0</v>
      </c>
    </row>
    <row r="30" spans="1:36">
      <c r="A30" s="182">
        <f>'Base Capex Actual'!A30</f>
        <v>147</v>
      </c>
      <c r="B30" s="183" t="str">
        <f>'Base Capex Actual'!B30</f>
        <v>Pole Life Extension - Treatment</v>
      </c>
      <c r="C30" s="183" t="str">
        <f>'Base Capex Actual'!C30</f>
        <v>Environmental, Safety &amp; Legal</v>
      </c>
      <c r="D30" s="154">
        <f>'Base Capex'!D30+Provisions!D30+'Real Price Change'!D30</f>
        <v>42.661777102436368</v>
      </c>
      <c r="E30" s="155">
        <f>'Base Capex'!E30+Provisions!E30+'Real Price Change'!E30</f>
        <v>-1.6246386316560006</v>
      </c>
      <c r="F30" s="156">
        <f>'Base Capex'!F30+Provisions!F30+'Real Price Change'!F30</f>
        <v>2121.3735350380257</v>
      </c>
      <c r="G30" s="154">
        <f>'Base Capex'!G30+Provisions!G30+'Real Price Change'!G30</f>
        <v>-24.802011342811387</v>
      </c>
      <c r="H30" s="155">
        <f>'Base Capex'!H30+Provisions!H30+'Real Price Change'!H30</f>
        <v>0</v>
      </c>
      <c r="I30" s="156">
        <f>'Base Capex'!I30+Provisions!I30+'Real Price Change'!I30</f>
        <v>2375.0230645102429</v>
      </c>
      <c r="J30" s="154">
        <f>'Base Capex'!J30+Provisions!J30+'Real Price Change'!J30</f>
        <v>-10.347899663921016</v>
      </c>
      <c r="K30" s="155">
        <f>'Base Capex'!K30+Provisions!K30+'Real Price Change'!K30</f>
        <v>0</v>
      </c>
      <c r="L30" s="156">
        <f>'Base Capex'!L30+Provisions!L30+'Real Price Change'!L30</f>
        <v>2447.5138666068246</v>
      </c>
      <c r="M30" s="154">
        <f>'Base Capex'!M30+Provisions!M30+'Real Price Change'!M30</f>
        <v>-16.949557593381972</v>
      </c>
      <c r="N30" s="155">
        <f>'Base Capex'!N30+Provisions!N30+'Real Price Change'!N30</f>
        <v>0</v>
      </c>
      <c r="O30" s="156">
        <f>'Base Capex'!O30+Provisions!O30+'Real Price Change'!O30</f>
        <v>1898.6414250692267</v>
      </c>
      <c r="P30" s="154">
        <f>'Base Capex'!P30+Provisions!P30+'Real Price Change'!P30</f>
        <v>14.275951990139918</v>
      </c>
      <c r="Q30" s="155">
        <f>'Base Capex'!Q30+Provisions!Q30+'Real Price Change'!Q30</f>
        <v>0</v>
      </c>
      <c r="R30" s="156">
        <f>'Base Capex'!R30+Provisions!R30+'Real Price Change'!R30</f>
        <v>2100.9160304162856</v>
      </c>
      <c r="S30" s="154">
        <f>'Base Capex'!S30+Provisions!S30+'Real Price Change'!S30</f>
        <v>0</v>
      </c>
      <c r="T30" s="155">
        <f>'Base Capex'!T30+Provisions!T30+'Real Price Change'!T30</f>
        <v>0</v>
      </c>
      <c r="U30" s="156">
        <f>'Base Capex'!U30+Provisions!U30+'Real Price Change'!U30</f>
        <v>0</v>
      </c>
      <c r="V30" s="154">
        <f>'Base Capex'!V30+Provisions!V30+'Real Price Change'!V30</f>
        <v>0</v>
      </c>
      <c r="W30" s="155">
        <f>'Base Capex'!W30+Provisions!W30+'Real Price Change'!W30</f>
        <v>0</v>
      </c>
      <c r="X30" s="156">
        <f>'Base Capex'!X30+Provisions!X30+'Real Price Change'!X30</f>
        <v>0</v>
      </c>
      <c r="Y30" s="154">
        <f>'Base Capex'!Y30+Provisions!Y30+'Real Price Change'!Y30</f>
        <v>0</v>
      </c>
      <c r="Z30" s="155">
        <f>'Base Capex'!Z30+Provisions!Z30+'Real Price Change'!Z30</f>
        <v>0</v>
      </c>
      <c r="AA30" s="156">
        <f>'Base Capex'!AA30+Provisions!AA30+'Real Price Change'!AA30</f>
        <v>0</v>
      </c>
      <c r="AB30" s="154">
        <f>'Base Capex'!AB30+Provisions!AB30+'Real Price Change'!AB30</f>
        <v>0</v>
      </c>
      <c r="AC30" s="155">
        <f>'Base Capex'!AC30+Provisions!AC30+'Real Price Change'!AC30</f>
        <v>0</v>
      </c>
      <c r="AD30" s="156">
        <f>'Base Capex'!AD30+Provisions!AD30+'Real Price Change'!AD30</f>
        <v>0</v>
      </c>
      <c r="AE30" s="154">
        <f>'Base Capex'!AE30+Provisions!AE30+'Real Price Change'!AE30</f>
        <v>0</v>
      </c>
      <c r="AF30" s="155">
        <f>'Base Capex'!AF30+Provisions!AF30+'Real Price Change'!AF30</f>
        <v>0</v>
      </c>
      <c r="AG30" s="156">
        <f>'Base Capex'!AG30+Provisions!AG30+'Real Price Change'!AG30</f>
        <v>0</v>
      </c>
      <c r="AH30" s="154">
        <f>'Base Capex'!AH30+Provisions!AH30+'Real Price Change'!AH30</f>
        <v>0</v>
      </c>
      <c r="AI30" s="155">
        <f>'Base Capex'!AI30+Provisions!AI30+'Real Price Change'!AI30</f>
        <v>0</v>
      </c>
      <c r="AJ30" s="156">
        <f>'Base Capex'!AJ30+Provisions!AJ30+'Real Price Change'!AJ30</f>
        <v>0</v>
      </c>
    </row>
    <row r="31" spans="1:36">
      <c r="A31" s="182">
        <f>'Base Capex Actual'!A31</f>
        <v>148</v>
      </c>
      <c r="B31" s="183" t="str">
        <f>'Base Capex Actual'!B31</f>
        <v>Pole Replacement</v>
      </c>
      <c r="C31" s="183" t="str">
        <f>'Base Capex Actual'!C31</f>
        <v>Environmental, Safety &amp; Legal</v>
      </c>
      <c r="D31" s="154">
        <f>'Base Capex'!D31+Provisions!D31+'Real Price Change'!D31</f>
        <v>5718.7888722743992</v>
      </c>
      <c r="E31" s="155">
        <f>'Base Capex'!E31+Provisions!E31+'Real Price Change'!E31</f>
        <v>1197.1300753619023</v>
      </c>
      <c r="F31" s="156">
        <f>'Base Capex'!F31+Provisions!F31+'Real Price Change'!F31</f>
        <v>505.97276890249907</v>
      </c>
      <c r="G31" s="154">
        <f>'Base Capex'!G31+Provisions!G31+'Real Price Change'!G31</f>
        <v>9143.4871962233374</v>
      </c>
      <c r="H31" s="155">
        <f>'Base Capex'!H31+Provisions!H31+'Real Price Change'!H31</f>
        <v>2192.423044444779</v>
      </c>
      <c r="I31" s="156">
        <f>'Base Capex'!I31+Provisions!I31+'Real Price Change'!I31</f>
        <v>1214.7358207450316</v>
      </c>
      <c r="J31" s="154">
        <f>'Base Capex'!J31+Provisions!J31+'Real Price Change'!J31</f>
        <v>9397.3738490207706</v>
      </c>
      <c r="K31" s="155">
        <f>'Base Capex'!K31+Provisions!K31+'Real Price Change'!K31</f>
        <v>2689.1028915636398</v>
      </c>
      <c r="L31" s="156">
        <f>'Base Capex'!L31+Provisions!L31+'Real Price Change'!L31</f>
        <v>1508.4196153472708</v>
      </c>
      <c r="M31" s="154">
        <f>'Base Capex'!M31+Provisions!M31+'Real Price Change'!M31</f>
        <v>11285.090491464878</v>
      </c>
      <c r="N31" s="155">
        <f>'Base Capex'!N31+Provisions!N31+'Real Price Change'!N31</f>
        <v>3332.2509450939292</v>
      </c>
      <c r="O31" s="156">
        <f>'Base Capex'!O31+Provisions!O31+'Real Price Change'!O31</f>
        <v>1788.3072543418646</v>
      </c>
      <c r="P31" s="154">
        <f>'Base Capex'!P31+Provisions!P31+'Real Price Change'!P31</f>
        <v>14127.962313144944</v>
      </c>
      <c r="Q31" s="155">
        <f>'Base Capex'!Q31+Provisions!Q31+'Real Price Change'!Q31</f>
        <v>3560.0741007837469</v>
      </c>
      <c r="R31" s="156">
        <f>'Base Capex'!R31+Provisions!R31+'Real Price Change'!R31</f>
        <v>1878.2838913217038</v>
      </c>
      <c r="S31" s="154">
        <f>'Base Capex'!S31+Provisions!S31+'Real Price Change'!S31</f>
        <v>13157.049468796304</v>
      </c>
      <c r="T31" s="155">
        <f>'Base Capex'!T31+Provisions!T31+'Real Price Change'!T31</f>
        <v>3505.1471972693307</v>
      </c>
      <c r="U31" s="156">
        <f>'Base Capex'!U31+Provisions!U31+'Real Price Change'!U31</f>
        <v>1902.2665019933029</v>
      </c>
      <c r="V31" s="154">
        <f>'Base Capex'!V31+Provisions!V31+'Real Price Change'!V31</f>
        <v>14230.057105823731</v>
      </c>
      <c r="W31" s="155">
        <f>'Base Capex'!W31+Provisions!W31+'Real Price Change'!W31</f>
        <v>3721.2919824859018</v>
      </c>
      <c r="X31" s="156">
        <f>'Base Capex'!X31+Provisions!X31+'Real Price Change'!X31</f>
        <v>2039.0567785799942</v>
      </c>
      <c r="Y31" s="154">
        <f>'Base Capex'!Y31+Provisions!Y31+'Real Price Change'!Y31</f>
        <v>15314.870774023773</v>
      </c>
      <c r="Z31" s="155">
        <f>'Base Capex'!Z31+Provisions!Z31+'Real Price Change'!Z31</f>
        <v>3938.6394282886968</v>
      </c>
      <c r="AA31" s="156">
        <f>'Base Capex'!AA31+Provisions!AA31+'Real Price Change'!AA31</f>
        <v>2204.637326807378</v>
      </c>
      <c r="AB31" s="154">
        <f>'Base Capex'!AB31+Provisions!AB31+'Real Price Change'!AB31</f>
        <v>16436.946991025681</v>
      </c>
      <c r="AC31" s="155">
        <f>'Base Capex'!AC31+Provisions!AC31+'Real Price Change'!AC31</f>
        <v>4157.1895346777155</v>
      </c>
      <c r="AD31" s="156">
        <f>'Base Capex'!AD31+Provisions!AD31+'Real Price Change'!AD31</f>
        <v>2367.3402880659696</v>
      </c>
      <c r="AE31" s="154">
        <f>'Base Capex'!AE31+Provisions!AE31+'Real Price Change'!AE31</f>
        <v>17597.313358290856</v>
      </c>
      <c r="AF31" s="155">
        <f>'Base Capex'!AF31+Provisions!AF31+'Real Price Change'!AF31</f>
        <v>4376.9423016529581</v>
      </c>
      <c r="AG31" s="156">
        <f>'Base Capex'!AG31+Provisions!AG31+'Real Price Change'!AG31</f>
        <v>2535.2360112504925</v>
      </c>
      <c r="AH31" s="154">
        <f>'Base Capex'!AH31+Provisions!AH31+'Real Price Change'!AH31</f>
        <v>18797.022871853864</v>
      </c>
      <c r="AI31" s="155">
        <f>'Base Capex'!AI31+Provisions!AI31+'Real Price Change'!AI31</f>
        <v>4597.8977292144245</v>
      </c>
      <c r="AJ31" s="156">
        <f>'Base Capex'!AJ31+Provisions!AJ31+'Real Price Change'!AJ31</f>
        <v>2709.6825672293025</v>
      </c>
    </row>
    <row r="32" spans="1:36">
      <c r="A32" s="182">
        <f>'Base Capex Actual'!A32</f>
        <v>149</v>
      </c>
      <c r="B32" s="183" t="str">
        <f>'Base Capex Actual'!B32</f>
        <v>Pole Life Extension - Staking</v>
      </c>
      <c r="C32" s="183" t="str">
        <f>'Base Capex Actual'!C32</f>
        <v>Environmental, Safety &amp; Legal</v>
      </c>
      <c r="D32" s="154">
        <f>'Base Capex'!D32+Provisions!D32+'Real Price Change'!D32</f>
        <v>75.46364772360802</v>
      </c>
      <c r="E32" s="155">
        <f>'Base Capex'!E32+Provisions!E32+'Real Price Change'!E32</f>
        <v>-15.314212940180393</v>
      </c>
      <c r="F32" s="156">
        <f>'Base Capex'!F32+Provisions!F32+'Real Price Change'!F32</f>
        <v>631.67226030701647</v>
      </c>
      <c r="G32" s="154">
        <f>'Base Capex'!G32+Provisions!G32+'Real Price Change'!G32</f>
        <v>101.4625170853505</v>
      </c>
      <c r="H32" s="155">
        <f>'Base Capex'!H32+Provisions!H32+'Real Price Change'!H32</f>
        <v>7.0632753439719274</v>
      </c>
      <c r="I32" s="156">
        <f>'Base Capex'!I32+Provisions!I32+'Real Price Change'!I32</f>
        <v>676.64771210227309</v>
      </c>
      <c r="J32" s="154">
        <f>'Base Capex'!J32+Provisions!J32+'Real Price Change'!J32</f>
        <v>123.69584949961069</v>
      </c>
      <c r="K32" s="155">
        <f>'Base Capex'!K32+Provisions!K32+'Real Price Change'!K32</f>
        <v>1.3913794844522334</v>
      </c>
      <c r="L32" s="156">
        <f>'Base Capex'!L32+Provisions!L32+'Real Price Change'!L32</f>
        <v>920.60403092260344</v>
      </c>
      <c r="M32" s="154">
        <f>'Base Capex'!M32+Provisions!M32+'Real Price Change'!M32</f>
        <v>108.05174186243235</v>
      </c>
      <c r="N32" s="155">
        <f>'Base Capex'!N32+Provisions!N32+'Real Price Change'!N32</f>
        <v>2.2242799576545327</v>
      </c>
      <c r="O32" s="156">
        <f>'Base Capex'!O32+Provisions!O32+'Real Price Change'!O32</f>
        <v>964.63035727236388</v>
      </c>
      <c r="P32" s="154">
        <f>'Base Capex'!P32+Provisions!P32+'Real Price Change'!P32</f>
        <v>125.56408088837486</v>
      </c>
      <c r="Q32" s="155">
        <f>'Base Capex'!Q32+Provisions!Q32+'Real Price Change'!Q32</f>
        <v>0.18672937961827801</v>
      </c>
      <c r="R32" s="156">
        <f>'Base Capex'!R32+Provisions!R32+'Real Price Change'!R32</f>
        <v>1063.6776874304239</v>
      </c>
      <c r="S32" s="154">
        <f>'Base Capex'!S32+Provisions!S32+'Real Price Change'!S32</f>
        <v>143.54838025325051</v>
      </c>
      <c r="T32" s="155">
        <f>'Base Capex'!T32+Provisions!T32+'Real Price Change'!T32</f>
        <v>3.2868164418001506</v>
      </c>
      <c r="U32" s="156">
        <f>'Base Capex'!U32+Provisions!U32+'Real Price Change'!U32</f>
        <v>1096.7161638083235</v>
      </c>
      <c r="V32" s="154">
        <f>'Base Capex'!V32+Provisions!V32+'Real Price Change'!V32</f>
        <v>159.8961314634717</v>
      </c>
      <c r="W32" s="155">
        <f>'Base Capex'!W32+Provisions!W32+'Real Price Change'!W32</f>
        <v>3.5938046153079521</v>
      </c>
      <c r="X32" s="156">
        <f>'Base Capex'!X32+Provisions!X32+'Real Price Change'!X32</f>
        <v>1210.7200314148124</v>
      </c>
      <c r="Y32" s="154">
        <f>'Base Capex'!Y32+Provisions!Y32+'Real Price Change'!Y32</f>
        <v>176.55659558535947</v>
      </c>
      <c r="Z32" s="155">
        <f>'Base Capex'!Z32+Provisions!Z32+'Real Price Change'!Z32</f>
        <v>3.9025298608260033</v>
      </c>
      <c r="AA32" s="156">
        <f>'Base Capex'!AA32+Provisions!AA32+'Real Price Change'!AA32</f>
        <v>1343.0459168264802</v>
      </c>
      <c r="AB32" s="154">
        <f>'Base Capex'!AB32+Provisions!AB32+'Real Price Change'!AB32</f>
        <v>193.81285579552878</v>
      </c>
      <c r="AC32" s="155">
        <f>'Base Capex'!AC32+Provisions!AC32+'Real Price Change'!AC32</f>
        <v>4.2129921783543001</v>
      </c>
      <c r="AD32" s="156">
        <f>'Base Capex'!AD32+Provisions!AD32+'Real Price Change'!AD32</f>
        <v>1475.0447989930003</v>
      </c>
      <c r="AE32" s="154">
        <f>'Base Capex'!AE32+Provisions!AE32+'Real Price Change'!AE32</f>
        <v>211.68160220199223</v>
      </c>
      <c r="AF32" s="155">
        <f>'Base Capex'!AF32+Provisions!AF32+'Real Price Change'!AF32</f>
        <v>4.5251915678928469</v>
      </c>
      <c r="AG32" s="156">
        <f>'Base Capex'!AG32+Provisions!AG32+'Real Price Change'!AG32</f>
        <v>1611.5294134379481</v>
      </c>
      <c r="AH32" s="154">
        <f>'Base Capex'!AH32+Provisions!AH32+'Real Price Change'!AH32</f>
        <v>230.17994079794127</v>
      </c>
      <c r="AI32" s="155">
        <f>'Base Capex'!AI32+Provisions!AI32+'Real Price Change'!AI32</f>
        <v>4.8391280294416426</v>
      </c>
      <c r="AJ32" s="156">
        <f>'Base Capex'!AJ32+Provisions!AJ32+'Real Price Change'!AJ32</f>
        <v>1753.3956172399294</v>
      </c>
    </row>
    <row r="33" spans="1:36">
      <c r="A33" s="182">
        <f>'Base Capex Actual'!A33</f>
        <v>150</v>
      </c>
      <c r="B33" s="183" t="str">
        <f>'Base Capex Actual'!B33</f>
        <v>OH/UG Line Replacement</v>
      </c>
      <c r="C33" s="183" t="str">
        <f>'Base Capex Actual'!C33</f>
        <v>Reliability &amp; Quality Maintained</v>
      </c>
      <c r="D33" s="154">
        <f>'Base Capex'!D33+Provisions!D33+'Real Price Change'!D33</f>
        <v>709.29112381250923</v>
      </c>
      <c r="E33" s="155">
        <f>'Base Capex'!E33+Provisions!E33+'Real Price Change'!E33</f>
        <v>345.08116212034463</v>
      </c>
      <c r="F33" s="156">
        <f>'Base Capex'!F33+Provisions!F33+'Real Price Change'!F33</f>
        <v>355.10410667908127</v>
      </c>
      <c r="G33" s="154">
        <f>'Base Capex'!G33+Provisions!G33+'Real Price Change'!G33</f>
        <v>525.21961861091074</v>
      </c>
      <c r="H33" s="155">
        <f>'Base Capex'!H33+Provisions!H33+'Real Price Change'!H33</f>
        <v>107.2251918954523</v>
      </c>
      <c r="I33" s="156">
        <f>'Base Capex'!I33+Provisions!I33+'Real Price Change'!I33</f>
        <v>367.41851354245966</v>
      </c>
      <c r="J33" s="154">
        <f>'Base Capex'!J33+Provisions!J33+'Real Price Change'!J33</f>
        <v>629.47358064696925</v>
      </c>
      <c r="K33" s="155">
        <f>'Base Capex'!K33+Provisions!K33+'Real Price Change'!K33</f>
        <v>275.85009772007191</v>
      </c>
      <c r="L33" s="156">
        <f>'Base Capex'!L33+Provisions!L33+'Real Price Change'!L33</f>
        <v>196.25214998024146</v>
      </c>
      <c r="M33" s="154">
        <f>'Base Capex'!M33+Provisions!M33+'Real Price Change'!M33</f>
        <v>176.38510637813982</v>
      </c>
      <c r="N33" s="155">
        <f>'Base Capex'!N33+Provisions!N33+'Real Price Change'!N33</f>
        <v>45.576817439144428</v>
      </c>
      <c r="O33" s="156">
        <f>'Base Capex'!O33+Provisions!O33+'Real Price Change'!O33</f>
        <v>187.00829367544404</v>
      </c>
      <c r="P33" s="154">
        <f>'Base Capex'!P33+Provisions!P33+'Real Price Change'!P33</f>
        <v>71.258802071484567</v>
      </c>
      <c r="Q33" s="155">
        <f>'Base Capex'!Q33+Provisions!Q33+'Real Price Change'!Q33</f>
        <v>18.16333121494349</v>
      </c>
      <c r="R33" s="156">
        <f>'Base Capex'!R33+Provisions!R33+'Real Price Change'!R33</f>
        <v>186.85884854616972</v>
      </c>
      <c r="S33" s="154">
        <f>'Base Capex'!S33+Provisions!S33+'Real Price Change'!S33</f>
        <v>420.04379324463366</v>
      </c>
      <c r="T33" s="155">
        <f>'Base Capex'!T33+Provisions!T33+'Real Price Change'!T33</f>
        <v>129.99371070287378</v>
      </c>
      <c r="U33" s="156">
        <f>'Base Capex'!U33+Provisions!U33+'Real Price Change'!U33</f>
        <v>246.94714718407403</v>
      </c>
      <c r="V33" s="154">
        <f>'Base Capex'!V33+Provisions!V33+'Real Price Change'!V33</f>
        <v>711.98645828322981</v>
      </c>
      <c r="W33" s="155">
        <f>'Base Capex'!W33+Provisions!W33+'Real Price Change'!W33</f>
        <v>216.29120192887854</v>
      </c>
      <c r="X33" s="156">
        <f>'Base Capex'!X33+Provisions!X33+'Real Price Change'!X33</f>
        <v>414.8499086003801</v>
      </c>
      <c r="Y33" s="154">
        <f>'Base Capex'!Y33+Provisions!Y33+'Real Price Change'!Y33</f>
        <v>1104.4103939000825</v>
      </c>
      <c r="Z33" s="155">
        <f>'Base Capex'!Z33+Provisions!Z33+'Real Price Change'!Z33</f>
        <v>329.94639596049268</v>
      </c>
      <c r="AA33" s="156">
        <f>'Base Capex'!AA33+Provisions!AA33+'Real Price Change'!AA33</f>
        <v>646.47374810268002</v>
      </c>
      <c r="AB33" s="154">
        <f>'Base Capex'!AB33+Provisions!AB33+'Real Price Change'!AB33</f>
        <v>1240.35383095203</v>
      </c>
      <c r="AC33" s="155">
        <f>'Base Capex'!AC33+Provisions!AC33+'Real Price Change'!AC33</f>
        <v>364.42174149447851</v>
      </c>
      <c r="AD33" s="156">
        <f>'Base Capex'!AD33+Provisions!AD33+'Real Price Change'!AD33</f>
        <v>726.40983554787442</v>
      </c>
      <c r="AE33" s="154">
        <f>'Base Capex'!AE33+Provisions!AE33+'Real Price Change'!AE33</f>
        <v>1261.2460210164254</v>
      </c>
      <c r="AF33" s="155">
        <f>'Base Capex'!AF33+Provisions!AF33+'Real Price Change'!AF33</f>
        <v>364.42174149447851</v>
      </c>
      <c r="AG33" s="156">
        <f>'Base Capex'!AG33+Provisions!AG33+'Real Price Change'!AG33</f>
        <v>738.8706670348555</v>
      </c>
      <c r="AH33" s="154">
        <f>'Base Capex'!AH33+Provisions!AH33+'Real Price Change'!AH33</f>
        <v>1282.4901135741213</v>
      </c>
      <c r="AI33" s="155">
        <f>'Base Capex'!AI33+Provisions!AI33+'Real Price Change'!AI33</f>
        <v>364.42174149447851</v>
      </c>
      <c r="AJ33" s="156">
        <f>'Base Capex'!AJ33+Provisions!AJ33+'Real Price Change'!AJ33</f>
        <v>751.76129563127256</v>
      </c>
    </row>
    <row r="34" spans="1:36">
      <c r="A34" s="182">
        <f>'Base Capex Actual'!A34</f>
        <v>150</v>
      </c>
      <c r="B34" s="183" t="str">
        <f>'Base Capex Actual'!B34</f>
        <v>OH/UG Line Replacement</v>
      </c>
      <c r="C34" s="183" t="str">
        <f>'Base Capex Actual'!C34</f>
        <v>Environmental, Safety &amp; Legal</v>
      </c>
      <c r="D34" s="154">
        <f>'Base Capex'!D34+Provisions!D34+'Real Price Change'!D34</f>
        <v>0</v>
      </c>
      <c r="E34" s="155">
        <f>'Base Capex'!E34+Provisions!E34+'Real Price Change'!E34</f>
        <v>0</v>
      </c>
      <c r="F34" s="156">
        <f>'Base Capex'!F34+Provisions!F34+'Real Price Change'!F34</f>
        <v>0</v>
      </c>
      <c r="G34" s="154">
        <f>'Base Capex'!G34+Provisions!G34+'Real Price Change'!G34</f>
        <v>770.89074178181602</v>
      </c>
      <c r="H34" s="155">
        <f>'Base Capex'!H34+Provisions!H34+'Real Price Change'!H34</f>
        <v>149.53187994592835</v>
      </c>
      <c r="I34" s="156">
        <f>'Base Capex'!I34+Provisions!I34+'Real Price Change'!I34</f>
        <v>512.38687556289381</v>
      </c>
      <c r="J34" s="154">
        <f>'Base Capex'!J34+Provisions!J34+'Real Price Change'!J34</f>
        <v>895.10736749849286</v>
      </c>
      <c r="K34" s="155">
        <f>'Base Capex'!K34+Provisions!K34+'Real Price Change'!K34</f>
        <v>384.68929704102351</v>
      </c>
      <c r="L34" s="156">
        <f>'Base Capex'!L34+Provisions!L34+'Real Price Change'!L34</f>
        <v>273.68524514825725</v>
      </c>
      <c r="M34" s="154">
        <f>'Base Capex'!M34+Provisions!M34+'Real Price Change'!M34</f>
        <v>259.43845510219649</v>
      </c>
      <c r="N34" s="155">
        <f>'Base Capex'!N34+Provisions!N34+'Real Price Change'!N34</f>
        <v>63.559570966052867</v>
      </c>
      <c r="O34" s="156">
        <f>'Base Capex'!O34+Provisions!O34+'Real Price Change'!O34</f>
        <v>260.79414011247314</v>
      </c>
      <c r="P34" s="154">
        <f>'Base Capex'!P34+Provisions!P34+'Real Price Change'!P34</f>
        <v>0</v>
      </c>
      <c r="Q34" s="155">
        <f>'Base Capex'!Q34+Provisions!Q34+'Real Price Change'!Q34</f>
        <v>0</v>
      </c>
      <c r="R34" s="156">
        <f>'Base Capex'!R34+Provisions!R34+'Real Price Change'!R34</f>
        <v>0</v>
      </c>
      <c r="S34" s="154">
        <f>'Base Capex'!S34+Provisions!S34+'Real Price Change'!S34</f>
        <v>0</v>
      </c>
      <c r="T34" s="155">
        <f>'Base Capex'!T34+Provisions!T34+'Real Price Change'!T34</f>
        <v>0</v>
      </c>
      <c r="U34" s="156">
        <f>'Base Capex'!U34+Provisions!U34+'Real Price Change'!U34</f>
        <v>0</v>
      </c>
      <c r="V34" s="154">
        <f>'Base Capex'!V34+Provisions!V34+'Real Price Change'!V34</f>
        <v>0</v>
      </c>
      <c r="W34" s="155">
        <f>'Base Capex'!W34+Provisions!W34+'Real Price Change'!W34</f>
        <v>0</v>
      </c>
      <c r="X34" s="156">
        <f>'Base Capex'!X34+Provisions!X34+'Real Price Change'!X34</f>
        <v>0</v>
      </c>
      <c r="Y34" s="154">
        <f>'Base Capex'!Y34+Provisions!Y34+'Real Price Change'!Y34</f>
        <v>0</v>
      </c>
      <c r="Z34" s="155">
        <f>'Base Capex'!Z34+Provisions!Z34+'Real Price Change'!Z34</f>
        <v>0</v>
      </c>
      <c r="AA34" s="156">
        <f>'Base Capex'!AA34+Provisions!AA34+'Real Price Change'!AA34</f>
        <v>0</v>
      </c>
      <c r="AB34" s="154">
        <f>'Base Capex'!AB34+Provisions!AB34+'Real Price Change'!AB34</f>
        <v>0</v>
      </c>
      <c r="AC34" s="155">
        <f>'Base Capex'!AC34+Provisions!AC34+'Real Price Change'!AC34</f>
        <v>0</v>
      </c>
      <c r="AD34" s="156">
        <f>'Base Capex'!AD34+Provisions!AD34+'Real Price Change'!AD34</f>
        <v>0</v>
      </c>
      <c r="AE34" s="154">
        <f>'Base Capex'!AE34+Provisions!AE34+'Real Price Change'!AE34</f>
        <v>0</v>
      </c>
      <c r="AF34" s="155">
        <f>'Base Capex'!AF34+Provisions!AF34+'Real Price Change'!AF34</f>
        <v>0</v>
      </c>
      <c r="AG34" s="156">
        <f>'Base Capex'!AG34+Provisions!AG34+'Real Price Change'!AG34</f>
        <v>0</v>
      </c>
      <c r="AH34" s="154">
        <f>'Base Capex'!AH34+Provisions!AH34+'Real Price Change'!AH34</f>
        <v>0</v>
      </c>
      <c r="AI34" s="155">
        <f>'Base Capex'!AI34+Provisions!AI34+'Real Price Change'!AI34</f>
        <v>0</v>
      </c>
      <c r="AJ34" s="156">
        <f>'Base Capex'!AJ34+Provisions!AJ34+'Real Price Change'!AJ34</f>
        <v>0</v>
      </c>
    </row>
    <row r="35" spans="1:36">
      <c r="A35" s="182">
        <f>'Base Capex Actual'!A35</f>
        <v>152</v>
      </c>
      <c r="B35" s="183" t="str">
        <f>'Base Capex Actual'!B35</f>
        <v>Neutral Screen Services</v>
      </c>
      <c r="C35" s="183" t="str">
        <f>'Base Capex Actual'!C35</f>
        <v>Reliability &amp; Quality Maintained</v>
      </c>
      <c r="D35" s="154">
        <f>'Base Capex'!D35+Provisions!D35+'Real Price Change'!D35</f>
        <v>104.79613341558341</v>
      </c>
      <c r="E35" s="155">
        <f>'Base Capex'!E35+Provisions!E35+'Real Price Change'!E35</f>
        <v>73.654877315167326</v>
      </c>
      <c r="F35" s="156">
        <f>'Base Capex'!F35+Provisions!F35+'Real Price Change'!F35</f>
        <v>1025.2003120180641</v>
      </c>
      <c r="G35" s="154">
        <f>'Base Capex'!G35+Provisions!G35+'Real Price Change'!G35</f>
        <v>144.74783458062936</v>
      </c>
      <c r="H35" s="155">
        <f>'Base Capex'!H35+Provisions!H35+'Real Price Change'!H35</f>
        <v>102.24989073959409</v>
      </c>
      <c r="I35" s="156">
        <f>'Base Capex'!I35+Provisions!I35+'Real Price Change'!I35</f>
        <v>582.7474802692949</v>
      </c>
      <c r="J35" s="154">
        <f>'Base Capex'!J35+Provisions!J35+'Real Price Change'!J35</f>
        <v>702.07980316236274</v>
      </c>
      <c r="K35" s="155">
        <f>'Base Capex'!K35+Provisions!K35+'Real Price Change'!K35</f>
        <v>260.93128738109488</v>
      </c>
      <c r="L35" s="156">
        <f>'Base Capex'!L35+Provisions!L35+'Real Price Change'!L35</f>
        <v>593.27500467828679</v>
      </c>
      <c r="M35" s="154">
        <f>'Base Capex'!M35+Provisions!M35+'Real Price Change'!M35</f>
        <v>1847.2155047499264</v>
      </c>
      <c r="N35" s="155">
        <f>'Base Capex'!N35+Provisions!N35+'Real Price Change'!N35</f>
        <v>607.95766433065103</v>
      </c>
      <c r="O35" s="156">
        <f>'Base Capex'!O35+Provisions!O35+'Real Price Change'!O35</f>
        <v>1582.0022392097937</v>
      </c>
      <c r="P35" s="154">
        <f>'Base Capex'!P35+Provisions!P35+'Real Price Change'!P35</f>
        <v>1948.9491594463384</v>
      </c>
      <c r="Q35" s="155">
        <f>'Base Capex'!Q35+Provisions!Q35+'Real Price Change'!Q35</f>
        <v>474.94036864478983</v>
      </c>
      <c r="R35" s="156">
        <f>'Base Capex'!R35+Provisions!R35+'Real Price Change'!R35</f>
        <v>949.70290265363701</v>
      </c>
      <c r="S35" s="154">
        <f>'Base Capex'!S35+Provisions!S35+'Real Price Change'!S35</f>
        <v>1328.7513150251132</v>
      </c>
      <c r="T35" s="155">
        <f>'Base Capex'!T35+Provisions!T35+'Real Price Change'!T35</f>
        <v>411.85733505401356</v>
      </c>
      <c r="U35" s="156">
        <f>'Base Capex'!U35+Provisions!U35+'Real Price Change'!U35</f>
        <v>1055.9966617091579</v>
      </c>
      <c r="V35" s="154">
        <f>'Base Capex'!V35+Provisions!V35+'Real Price Change'!V35</f>
        <v>1783.1796668351533</v>
      </c>
      <c r="W35" s="155">
        <f>'Base Capex'!W35+Provisions!W35+'Real Price Change'!W35</f>
        <v>542.54723217330161</v>
      </c>
      <c r="X35" s="156">
        <f>'Base Capex'!X35+Provisions!X35+'Real Price Change'!X35</f>
        <v>1404.5065366798819</v>
      </c>
      <c r="Y35" s="154">
        <f>'Base Capex'!Y35+Provisions!Y35+'Real Price Change'!Y35</f>
        <v>1931.3145064362723</v>
      </c>
      <c r="Z35" s="155">
        <f>'Base Capex'!Z35+Provisions!Z35+'Real Price Change'!Z35</f>
        <v>577.88475108613818</v>
      </c>
      <c r="AA35" s="156">
        <f>'Base Capex'!AA35+Provisions!AA35+'Real Price Change'!AA35</f>
        <v>1528.2091914334314</v>
      </c>
      <c r="AB35" s="154">
        <f>'Base Capex'!AB35+Provisions!AB35+'Real Price Change'!AB35</f>
        <v>2236.824799817553</v>
      </c>
      <c r="AC35" s="155">
        <f>'Base Capex'!AC35+Provisions!AC35+'Real Price Change'!AC35</f>
        <v>658.2122860430228</v>
      </c>
      <c r="AD35" s="156">
        <f>'Base Capex'!AD35+Provisions!AD35+'Real Price Change'!AD35</f>
        <v>1770.8325203634697</v>
      </c>
      <c r="AE35" s="154">
        <f>'Base Capex'!AE35+Provisions!AE35+'Real Price Change'!AE35</f>
        <v>2612.0965930707384</v>
      </c>
      <c r="AF35" s="155">
        <f>'Base Capex'!AF35+Provisions!AF35+'Real Price Change'!AF35</f>
        <v>755.90815603843589</v>
      </c>
      <c r="AG35" s="156">
        <f>'Base Capex'!AG35+Provisions!AG35+'Real Price Change'!AG35</f>
        <v>2068.5558227926977</v>
      </c>
      <c r="AH35" s="154">
        <f>'Base Capex'!AH35+Provisions!AH35+'Real Price Change'!AH35</f>
        <v>2703.4154354311413</v>
      </c>
      <c r="AI35" s="155">
        <f>'Base Capex'!AI35+Provisions!AI35+'Real Price Change'!AI35</f>
        <v>769.37553253278372</v>
      </c>
      <c r="AJ35" s="156">
        <f>'Base Capex'!AJ35+Provisions!AJ35+'Real Price Change'!AJ35</f>
        <v>2142.1413366614661</v>
      </c>
    </row>
    <row r="36" spans="1:36">
      <c r="A36" s="182">
        <f>'Base Capex Actual'!A36</f>
        <v>153</v>
      </c>
      <c r="B36" s="183" t="str">
        <f>'Base Capex Actual'!B36</f>
        <v>Servicing Replacement</v>
      </c>
      <c r="C36" s="183" t="str">
        <f>'Base Capex Actual'!C36</f>
        <v>Reliability &amp; Quality Maintained</v>
      </c>
      <c r="D36" s="154">
        <f>'Base Capex'!D36+Provisions!D36+'Real Price Change'!D36</f>
        <v>1233.7933606330919</v>
      </c>
      <c r="E36" s="155">
        <f>'Base Capex'!E36+Provisions!E36+'Real Price Change'!E36</f>
        <v>9.2695689834912685</v>
      </c>
      <c r="F36" s="156">
        <f>'Base Capex'!F36+Provisions!F36+'Real Price Change'!F36</f>
        <v>15.739287044741339</v>
      </c>
      <c r="G36" s="154">
        <f>'Base Capex'!G36+Provisions!G36+'Real Price Change'!G36</f>
        <v>1925.3509834123211</v>
      </c>
      <c r="H36" s="155">
        <f>'Base Capex'!H36+Provisions!H36+'Real Price Change'!H36</f>
        <v>5.4667268070224759</v>
      </c>
      <c r="I36" s="156">
        <f>'Base Capex'!I36+Provisions!I36+'Real Price Change'!I36</f>
        <v>26.820416683991922</v>
      </c>
      <c r="J36" s="154">
        <f>'Base Capex'!J36+Provisions!J36+'Real Price Change'!J36</f>
        <v>1515.9432547298147</v>
      </c>
      <c r="K36" s="155">
        <f>'Base Capex'!K36+Provisions!K36+'Real Price Change'!K36</f>
        <v>11.144059491680874</v>
      </c>
      <c r="L36" s="156">
        <f>'Base Capex'!L36+Provisions!L36+'Real Price Change'!L36</f>
        <v>10.531889877221788</v>
      </c>
      <c r="M36" s="154">
        <f>'Base Capex'!M36+Provisions!M36+'Real Price Change'!M36</f>
        <v>1086.9429587768873</v>
      </c>
      <c r="N36" s="155">
        <f>'Base Capex'!N36+Provisions!N36+'Real Price Change'!N36</f>
        <v>0</v>
      </c>
      <c r="O36" s="156">
        <f>'Base Capex'!O36+Provisions!O36+'Real Price Change'!O36</f>
        <v>0</v>
      </c>
      <c r="P36" s="154">
        <f>'Base Capex'!P36+Provisions!P36+'Real Price Change'!P36</f>
        <v>587.93310611974346</v>
      </c>
      <c r="Q36" s="155">
        <f>'Base Capex'!Q36+Provisions!Q36+'Real Price Change'!Q36</f>
        <v>0.13889471398809275</v>
      </c>
      <c r="R36" s="156">
        <f>'Base Capex'!R36+Provisions!R36+'Real Price Change'!R36</f>
        <v>-24.079111428373167</v>
      </c>
      <c r="S36" s="154">
        <f>'Base Capex'!S36+Provisions!S36+'Real Price Change'!S36</f>
        <v>1287.3567411776148</v>
      </c>
      <c r="T36" s="155">
        <f>'Base Capex'!T36+Provisions!T36+'Real Price Change'!T36</f>
        <v>4.1874202531728608</v>
      </c>
      <c r="U36" s="156">
        <f>'Base Capex'!U36+Provisions!U36+'Real Price Change'!U36</f>
        <v>3.3182987832101354</v>
      </c>
      <c r="V36" s="154">
        <f>'Base Capex'!V36+Provisions!V36+'Real Price Change'!V36</f>
        <v>1311.4736231256315</v>
      </c>
      <c r="W36" s="155">
        <f>'Base Capex'!W36+Provisions!W36+'Real Price Change'!W36</f>
        <v>4.1874202531728608</v>
      </c>
      <c r="X36" s="156">
        <f>'Base Capex'!X36+Provisions!X36+'Real Price Change'!X36</f>
        <v>3.3503174556797064</v>
      </c>
      <c r="Y36" s="154">
        <f>'Base Capex'!Y36+Provisions!Y36+'Real Price Change'!Y36</f>
        <v>1333.5637360555459</v>
      </c>
      <c r="Z36" s="155">
        <f>'Base Capex'!Z36+Provisions!Z36+'Real Price Change'!Z36</f>
        <v>4.1874202531728608</v>
      </c>
      <c r="AA36" s="156">
        <f>'Base Capex'!AA36+Provisions!AA36+'Real Price Change'!AA36</f>
        <v>3.4224831630583825</v>
      </c>
      <c r="AB36" s="154">
        <f>'Base Capex'!AB36+Provisions!AB36+'Real Price Change'!AB36</f>
        <v>1356.0259289729274</v>
      </c>
      <c r="AC36" s="155">
        <f>'Base Capex'!AC36+Provisions!AC36+'Real Price Change'!AC36</f>
        <v>4.1874202531728608</v>
      </c>
      <c r="AD36" s="156">
        <f>'Base Capex'!AD36+Provisions!AD36+'Real Price Change'!AD36</f>
        <v>3.4818595766085183</v>
      </c>
      <c r="AE36" s="154">
        <f>'Base Capex'!AE36+Provisions!AE36+'Real Price Change'!AE36</f>
        <v>1378.8664690941332</v>
      </c>
      <c r="AF36" s="155">
        <f>'Base Capex'!AF36+Provisions!AF36+'Real Price Change'!AF36</f>
        <v>4.1874202531728608</v>
      </c>
      <c r="AG36" s="156">
        <f>'Base Capex'!AG36+Provisions!AG36+'Real Price Change'!AG36</f>
        <v>3.5415873822111594</v>
      </c>
      <c r="AH36" s="154">
        <f>'Base Capex'!AH36+Provisions!AH36+'Real Price Change'!AH36</f>
        <v>1402.0917291988449</v>
      </c>
      <c r="AI36" s="155">
        <f>'Base Capex'!AI36+Provisions!AI36+'Real Price Change'!AI36</f>
        <v>4.1874202531728608</v>
      </c>
      <c r="AJ36" s="156">
        <f>'Base Capex'!AJ36+Provisions!AJ36+'Real Price Change'!AJ36</f>
        <v>3.6033753102243948</v>
      </c>
    </row>
    <row r="37" spans="1:36">
      <c r="A37" s="182">
        <f>'Base Capex Actual'!A37</f>
        <v>154</v>
      </c>
      <c r="B37" s="183" t="str">
        <f>'Base Capex Actual'!B37</f>
        <v>Bird Cover Replacement</v>
      </c>
      <c r="C37" s="183" t="str">
        <f>'Base Capex Actual'!C37</f>
        <v>Reliability &amp; Quality Maintained</v>
      </c>
      <c r="D37" s="154">
        <f>'Base Capex'!D37+Provisions!D37+'Real Price Change'!D37</f>
        <v>52.4442692883433</v>
      </c>
      <c r="E37" s="155">
        <f>'Base Capex'!E37+Provisions!E37+'Real Price Change'!E37</f>
        <v>3.3228440968501132</v>
      </c>
      <c r="F37" s="156">
        <f>'Base Capex'!F37+Provisions!F37+'Real Price Change'!F37</f>
        <v>79.108960804238478</v>
      </c>
      <c r="G37" s="154">
        <f>'Base Capex'!G37+Provisions!G37+'Real Price Change'!G37</f>
        <v>119.71305478276963</v>
      </c>
      <c r="H37" s="155">
        <f>'Base Capex'!H37+Provisions!H37+'Real Price Change'!H37</f>
        <v>38.750063066811457</v>
      </c>
      <c r="I37" s="156">
        <f>'Base Capex'!I37+Provisions!I37+'Real Price Change'!I37</f>
        <v>141.50352063184954</v>
      </c>
      <c r="J37" s="154">
        <f>'Base Capex'!J37+Provisions!J37+'Real Price Change'!J37</f>
        <v>500.74348728766984</v>
      </c>
      <c r="K37" s="155">
        <f>'Base Capex'!K37+Provisions!K37+'Real Price Change'!K37</f>
        <v>715.93874184211427</v>
      </c>
      <c r="L37" s="156">
        <f>'Base Capex'!L37+Provisions!L37+'Real Price Change'!L37</f>
        <v>202.97546057690369</v>
      </c>
      <c r="M37" s="154">
        <f>'Base Capex'!M37+Provisions!M37+'Real Price Change'!M37</f>
        <v>906.50486361060882</v>
      </c>
      <c r="N37" s="155">
        <f>'Base Capex'!N37+Provisions!N37+'Real Price Change'!N37</f>
        <v>970.22908251529225</v>
      </c>
      <c r="O37" s="156">
        <f>'Base Capex'!O37+Provisions!O37+'Real Price Change'!O37</f>
        <v>119.15295987411494</v>
      </c>
      <c r="P37" s="154">
        <f>'Base Capex'!P37+Provisions!P37+'Real Price Change'!P37</f>
        <v>430.8883198970114</v>
      </c>
      <c r="Q37" s="155">
        <f>'Base Capex'!Q37+Provisions!Q37+'Real Price Change'!Q37</f>
        <v>486.34329630045278</v>
      </c>
      <c r="R37" s="156">
        <f>'Base Capex'!R37+Provisions!R37+'Real Price Change'!R37</f>
        <v>84.66063181962032</v>
      </c>
      <c r="S37" s="154">
        <f>'Base Capex'!S37+Provisions!S37+'Real Price Change'!S37</f>
        <v>410.49610633766434</v>
      </c>
      <c r="T37" s="155">
        <f>'Base Capex'!T37+Provisions!T37+'Real Price Change'!T37</f>
        <v>458.93050755127058</v>
      </c>
      <c r="U37" s="156">
        <f>'Base Capex'!U37+Provisions!U37+'Real Price Change'!U37</f>
        <v>113.79396998453433</v>
      </c>
      <c r="V37" s="154">
        <f>'Base Capex'!V37+Provisions!V37+'Real Price Change'!V37</f>
        <v>418.18619395674182</v>
      </c>
      <c r="W37" s="155">
        <f>'Base Capex'!W37+Provisions!W37+'Real Price Change'!W37</f>
        <v>458.93050755127058</v>
      </c>
      <c r="X37" s="156">
        <f>'Base Capex'!X37+Provisions!X37+'Real Price Change'!X37</f>
        <v>114.89198197561316</v>
      </c>
      <c r="Y37" s="154">
        <f>'Base Capex'!Y37+Provisions!Y37+'Real Price Change'!Y37</f>
        <v>425.23001099380826</v>
      </c>
      <c r="Z37" s="155">
        <f>'Base Capex'!Z37+Provisions!Z37+'Real Price Change'!Z37</f>
        <v>458.93050755127058</v>
      </c>
      <c r="AA37" s="156">
        <f>'Base Capex'!AA37+Provisions!AA37+'Real Price Change'!AA37</f>
        <v>117.36675078814829</v>
      </c>
      <c r="AB37" s="154">
        <f>'Base Capex'!AB37+Provisions!AB37+'Real Price Change'!AB37</f>
        <v>432.39247221178886</v>
      </c>
      <c r="AC37" s="155">
        <f>'Base Capex'!AC37+Provisions!AC37+'Real Price Change'!AC37</f>
        <v>458.93050755127058</v>
      </c>
      <c r="AD37" s="156">
        <f>'Base Capex'!AD37+Provisions!AD37+'Real Price Change'!AD37</f>
        <v>119.40293808252358</v>
      </c>
      <c r="AE37" s="154">
        <f>'Base Capex'!AE37+Provisions!AE37+'Real Price Change'!AE37</f>
        <v>439.67557602171451</v>
      </c>
      <c r="AF37" s="155">
        <f>'Base Capex'!AF37+Provisions!AF37+'Real Price Change'!AF37</f>
        <v>458.93050755127058</v>
      </c>
      <c r="AG37" s="156">
        <f>'Base Capex'!AG37+Provisions!AG37+'Real Price Change'!AG37</f>
        <v>121.45117561688265</v>
      </c>
      <c r="AH37" s="154">
        <f>'Base Capex'!AH37+Provisions!AH37+'Real Price Change'!AH37</f>
        <v>447.08135449531966</v>
      </c>
      <c r="AI37" s="155">
        <f>'Base Capex'!AI37+Provisions!AI37+'Real Price Change'!AI37</f>
        <v>458.93050755127058</v>
      </c>
      <c r="AJ37" s="156">
        <f>'Base Capex'!AJ37+Provisions!AJ37+'Real Price Change'!AJ37</f>
        <v>123.57006064957486</v>
      </c>
    </row>
    <row r="38" spans="1:36">
      <c r="A38" s="182">
        <f>'Base Capex Actual'!A38</f>
        <v>155</v>
      </c>
      <c r="B38" s="183" t="str">
        <f>'Base Capex Actual'!B38</f>
        <v>Cross-arm Replacement</v>
      </c>
      <c r="C38" s="183" t="str">
        <f>'Base Capex Actual'!C38</f>
        <v>Environmental, Safety &amp; Legal</v>
      </c>
      <c r="D38" s="154">
        <f>'Base Capex'!D38+Provisions!D38+'Real Price Change'!D38</f>
        <v>6221.2739546598223</v>
      </c>
      <c r="E38" s="155">
        <f>'Base Capex'!E38+Provisions!E38+'Real Price Change'!E38</f>
        <v>1678.6761757655718</v>
      </c>
      <c r="F38" s="156">
        <f>'Base Capex'!F38+Provisions!F38+'Real Price Change'!F38</f>
        <v>1590.3537739333722</v>
      </c>
      <c r="G38" s="154">
        <f>'Base Capex'!G38+Provisions!G38+'Real Price Change'!G38</f>
        <v>9861.836451977264</v>
      </c>
      <c r="H38" s="155">
        <f>'Base Capex'!H38+Provisions!H38+'Real Price Change'!H38</f>
        <v>2708.861124724358</v>
      </c>
      <c r="I38" s="156">
        <f>'Base Capex'!I38+Provisions!I38+'Real Price Change'!I38</f>
        <v>2154.8769439719058</v>
      </c>
      <c r="J38" s="154">
        <f>'Base Capex'!J38+Provisions!J38+'Real Price Change'!J38</f>
        <v>9823.7290230468589</v>
      </c>
      <c r="K38" s="155">
        <f>'Base Capex'!K38+Provisions!K38+'Real Price Change'!K38</f>
        <v>2392.8926984291984</v>
      </c>
      <c r="L38" s="156">
        <f>'Base Capex'!L38+Provisions!L38+'Real Price Change'!L38</f>
        <v>1930.7151020038959</v>
      </c>
      <c r="M38" s="154">
        <f>'Base Capex'!M38+Provisions!M38+'Real Price Change'!M38</f>
        <v>8374.64556044659</v>
      </c>
      <c r="N38" s="155">
        <f>'Base Capex'!N38+Provisions!N38+'Real Price Change'!N38</f>
        <v>1875.8669332456909</v>
      </c>
      <c r="O38" s="156">
        <f>'Base Capex'!O38+Provisions!O38+'Real Price Change'!O38</f>
        <v>2108.8250412944444</v>
      </c>
      <c r="P38" s="154">
        <f>'Base Capex'!P38+Provisions!P38+'Real Price Change'!P38</f>
        <v>9000.7359703278689</v>
      </c>
      <c r="Q38" s="155">
        <f>'Base Capex'!Q38+Provisions!Q38+'Real Price Change'!Q38</f>
        <v>1547.8570413139828</v>
      </c>
      <c r="R38" s="156">
        <f>'Base Capex'!R38+Provisions!R38+'Real Price Change'!R38</f>
        <v>2071.9787045768917</v>
      </c>
      <c r="S38" s="154">
        <f>'Base Capex'!S38+Provisions!S38+'Real Price Change'!S38</f>
        <v>10933.763101502987</v>
      </c>
      <c r="T38" s="155">
        <f>'Base Capex'!T38+Provisions!T38+'Real Price Change'!T38</f>
        <v>2499.0248063842237</v>
      </c>
      <c r="U38" s="156">
        <f>'Base Capex'!U38+Provisions!U38+'Real Price Change'!U38</f>
        <v>2423.0815718923332</v>
      </c>
      <c r="V38" s="154">
        <f>'Base Capex'!V38+Provisions!V38+'Real Price Change'!V38</f>
        <v>13171.571288550529</v>
      </c>
      <c r="W38" s="155">
        <f>'Base Capex'!W38+Provisions!W38+'Real Price Change'!W38</f>
        <v>2955.1385351383933</v>
      </c>
      <c r="X38" s="156">
        <f>'Base Capex'!X38+Provisions!X38+'Real Price Change'!X38</f>
        <v>2892.9823565179358</v>
      </c>
      <c r="Y38" s="154">
        <f>'Base Capex'!Y38+Provisions!Y38+'Real Price Change'!Y38</f>
        <v>13063.795462696629</v>
      </c>
      <c r="Z38" s="155">
        <f>'Base Capex'!Z38+Provisions!Z38+'Real Price Change'!Z38</f>
        <v>2882.4077296255286</v>
      </c>
      <c r="AA38" s="156">
        <f>'Base Capex'!AA38+Provisions!AA38+'Real Price Change'!AA38</f>
        <v>2882.5623760377575</v>
      </c>
      <c r="AB38" s="154">
        <f>'Base Capex'!AB38+Provisions!AB38+'Real Price Change'!AB38</f>
        <v>14059.475880201129</v>
      </c>
      <c r="AC38" s="155">
        <f>'Base Capex'!AC38+Provisions!AC38+'Real Price Change'!AC38</f>
        <v>3050.7102123274758</v>
      </c>
      <c r="AD38" s="156">
        <f>'Base Capex'!AD38+Provisions!AD38+'Real Price Change'!AD38</f>
        <v>3103.8032795213139</v>
      </c>
      <c r="AE38" s="154">
        <f>'Base Capex'!AE38+Provisions!AE38+'Real Price Change'!AE38</f>
        <v>15426.457739010431</v>
      </c>
      <c r="AF38" s="155">
        <f>'Base Capex'!AF38+Provisions!AF38+'Real Price Change'!AF38</f>
        <v>3291.8786845738318</v>
      </c>
      <c r="AG38" s="156">
        <f>'Base Capex'!AG38+Provisions!AG38+'Real Price Change'!AG38</f>
        <v>3406.6205605698769</v>
      </c>
      <c r="AH38" s="154">
        <f>'Base Capex'!AH38+Provisions!AH38+'Real Price Change'!AH38</f>
        <v>15131.783806871555</v>
      </c>
      <c r="AI38" s="155">
        <f>'Base Capex'!AI38+Provisions!AI38+'Real Price Change'!AI38</f>
        <v>3175.5102508147756</v>
      </c>
      <c r="AJ38" s="156">
        <f>'Base Capex'!AJ38+Provisions!AJ38+'Real Price Change'!AJ38</f>
        <v>3343.5282523946544</v>
      </c>
    </row>
    <row r="39" spans="1:36">
      <c r="A39" s="182">
        <f>'Base Capex Actual'!A39</f>
        <v>156</v>
      </c>
      <c r="B39" s="183" t="str">
        <f>'Base Capex Actual'!B39</f>
        <v>ZSS - Major Plant Replacement</v>
      </c>
      <c r="C39" s="183" t="str">
        <f>'Base Capex Actual'!C39</f>
        <v>Reliability &amp; Quality Maintained</v>
      </c>
      <c r="D39" s="154">
        <f>'Base Capex'!D39+Provisions!D39+'Real Price Change'!D39</f>
        <v>1742.7617114091095</v>
      </c>
      <c r="E39" s="155">
        <f>'Base Capex'!E39+Provisions!E39+'Real Price Change'!E39</f>
        <v>991.34792835340204</v>
      </c>
      <c r="F39" s="156">
        <f>'Base Capex'!F39+Provisions!F39+'Real Price Change'!F39</f>
        <v>254.5386341956299</v>
      </c>
      <c r="G39" s="154">
        <f>'Base Capex'!G39+Provisions!G39+'Real Price Change'!G39</f>
        <v>1343.1036916412493</v>
      </c>
      <c r="H39" s="155">
        <f>'Base Capex'!H39+Provisions!H39+'Real Price Change'!H39</f>
        <v>441.35497983334301</v>
      </c>
      <c r="I39" s="156">
        <f>'Base Capex'!I39+Provisions!I39+'Real Price Change'!I39</f>
        <v>314.84887732651481</v>
      </c>
      <c r="J39" s="154">
        <f>'Base Capex'!J39+Provisions!J39+'Real Price Change'!J39</f>
        <v>1378.9079185273572</v>
      </c>
      <c r="K39" s="155">
        <f>'Base Capex'!K39+Provisions!K39+'Real Price Change'!K39</f>
        <v>860.25348958884058</v>
      </c>
      <c r="L39" s="156">
        <f>'Base Capex'!L39+Provisions!L39+'Real Price Change'!L39</f>
        <v>234.32860590387216</v>
      </c>
      <c r="M39" s="154">
        <f>'Base Capex'!M39+Provisions!M39+'Real Price Change'!M39</f>
        <v>1481.1146289565474</v>
      </c>
      <c r="N39" s="155">
        <f>'Base Capex'!N39+Provisions!N39+'Real Price Change'!N39</f>
        <v>270.14978896825329</v>
      </c>
      <c r="O39" s="156">
        <f>'Base Capex'!O39+Provisions!O39+'Real Price Change'!O39</f>
        <v>49.07786898300008</v>
      </c>
      <c r="P39" s="154">
        <f>'Base Capex'!P39+Provisions!P39+'Real Price Change'!P39</f>
        <v>834.32889147715582</v>
      </c>
      <c r="Q39" s="155">
        <f>'Base Capex'!Q39+Provisions!Q39+'Real Price Change'!Q39</f>
        <v>260.32422719214367</v>
      </c>
      <c r="R39" s="156">
        <f>'Base Capex'!R39+Provisions!R39+'Real Price Change'!R39</f>
        <v>17.274156144711256</v>
      </c>
      <c r="S39" s="154">
        <f>'Base Capex'!S39+Provisions!S39+'Real Price Change'!S39</f>
        <v>2391.2875206778963</v>
      </c>
      <c r="T39" s="155">
        <f>'Base Capex'!T39+Provisions!T39+'Real Price Change'!T39</f>
        <v>862.18194509096566</v>
      </c>
      <c r="U39" s="156">
        <f>'Base Capex'!U39+Provisions!U39+'Real Price Change'!U39</f>
        <v>289.66950612396425</v>
      </c>
      <c r="V39" s="154">
        <f>'Base Capex'!V39+Provisions!V39+'Real Price Change'!V39</f>
        <v>2523.1034575814901</v>
      </c>
      <c r="W39" s="155">
        <f>'Base Capex'!W39+Provisions!W39+'Real Price Change'!W39</f>
        <v>892.97959792989218</v>
      </c>
      <c r="X39" s="156">
        <f>'Base Capex'!X39+Provisions!X39+'Real Price Change'!X39</f>
        <v>302.91157121876421</v>
      </c>
      <c r="Y39" s="154">
        <f>'Base Capex'!Y39+Provisions!Y39+'Real Price Change'!Y39</f>
        <v>2100.4000255783822</v>
      </c>
      <c r="Z39" s="155">
        <f>'Base Capex'!Z39+Provisions!Z39+'Real Price Change'!Z39</f>
        <v>731.0621106883965</v>
      </c>
      <c r="AA39" s="156">
        <f>'Base Capex'!AA39+Provisions!AA39+'Real Price Change'!AA39</f>
        <v>253.32844848424872</v>
      </c>
      <c r="AB39" s="154">
        <f>'Base Capex'!AB39+Provisions!AB39+'Real Price Change'!AB39</f>
        <v>2602.7820858665955</v>
      </c>
      <c r="AC39" s="155">
        <f>'Base Capex'!AC39+Provisions!AC39+'Real Price Change'!AC39</f>
        <v>890.91414291820672</v>
      </c>
      <c r="AD39" s="156">
        <f>'Base Capex'!AD39+Provisions!AD39+'Real Price Change'!AD39</f>
        <v>314.07652147716044</v>
      </c>
      <c r="AE39" s="154">
        <f>'Base Capex'!AE39+Provisions!AE39+'Real Price Change'!AE39</f>
        <v>2570.9001903232115</v>
      </c>
      <c r="AF39" s="155">
        <f>'Base Capex'!AF39+Provisions!AF39+'Real Price Change'!AF39</f>
        <v>865.42421721979247</v>
      </c>
      <c r="AG39" s="156">
        <f>'Base Capex'!AG39+Provisions!AG39+'Real Price Change'!AG39</f>
        <v>310.32400575073893</v>
      </c>
      <c r="AH39" s="154">
        <f>'Base Capex'!AH39+Provisions!AH39+'Real Price Change'!AH39</f>
        <v>2546.658812848204</v>
      </c>
      <c r="AI39" s="155">
        <f>'Base Capex'!AI39+Provisions!AI39+'Real Price Change'!AI39</f>
        <v>843.06367096619692</v>
      </c>
      <c r="AJ39" s="156">
        <f>'Base Capex'!AJ39+Provisions!AJ39+'Real Price Change'!AJ39</f>
        <v>307.58010491546753</v>
      </c>
    </row>
    <row r="40" spans="1:36">
      <c r="A40" s="182">
        <f>'Base Capex Actual'!A40</f>
        <v>157</v>
      </c>
      <c r="B40" s="183" t="str">
        <f>'Base Capex Actual'!B40</f>
        <v>Zone SubStation Plant Replacement</v>
      </c>
      <c r="C40" s="183" t="str">
        <f>'Base Capex Actual'!C40</f>
        <v>Reliability &amp; Quality Maintained</v>
      </c>
      <c r="D40" s="154">
        <f>'Base Capex'!D40+Provisions!D40+'Real Price Change'!D40</f>
        <v>1898.8700610980804</v>
      </c>
      <c r="E40" s="155">
        <f>'Base Capex'!E40+Provisions!E40+'Real Price Change'!E40</f>
        <v>4206.0598003570158</v>
      </c>
      <c r="F40" s="156">
        <f>'Base Capex'!F40+Provisions!F40+'Real Price Change'!F40</f>
        <v>708.1188663488864</v>
      </c>
      <c r="G40" s="154">
        <f>'Base Capex'!G40+Provisions!G40+'Real Price Change'!G40</f>
        <v>3309.837588689561</v>
      </c>
      <c r="H40" s="155">
        <f>'Base Capex'!H40+Provisions!H40+'Real Price Change'!H40</f>
        <v>2700.7198479067579</v>
      </c>
      <c r="I40" s="156">
        <f>'Base Capex'!I40+Provisions!I40+'Real Price Change'!I40</f>
        <v>843.80229006585535</v>
      </c>
      <c r="J40" s="154">
        <f>'Base Capex'!J40+Provisions!J40+'Real Price Change'!J40</f>
        <v>1910.4506094661133</v>
      </c>
      <c r="K40" s="155">
        <f>'Base Capex'!K40+Provisions!K40+'Real Price Change'!K40</f>
        <v>3585.9040535831928</v>
      </c>
      <c r="L40" s="156">
        <f>'Base Capex'!L40+Provisions!L40+'Real Price Change'!L40</f>
        <v>2098.1020178890526</v>
      </c>
      <c r="M40" s="154">
        <f>'Base Capex'!M40+Provisions!M40+'Real Price Change'!M40</f>
        <v>4760.0231700119548</v>
      </c>
      <c r="N40" s="155">
        <f>'Base Capex'!N40+Provisions!N40+'Real Price Change'!N40</f>
        <v>4412.5049997217338</v>
      </c>
      <c r="O40" s="156">
        <f>'Base Capex'!O40+Provisions!O40+'Real Price Change'!O40</f>
        <v>3838.5343995467083</v>
      </c>
      <c r="P40" s="154">
        <f>'Base Capex'!P40+Provisions!P40+'Real Price Change'!P40</f>
        <v>3820.2623013757939</v>
      </c>
      <c r="Q40" s="155">
        <f>'Base Capex'!Q40+Provisions!Q40+'Real Price Change'!Q40</f>
        <v>3764.9317227841043</v>
      </c>
      <c r="R40" s="156">
        <f>'Base Capex'!R40+Provisions!R40+'Real Price Change'!R40</f>
        <v>3186.8763683820757</v>
      </c>
      <c r="S40" s="154">
        <f>'Base Capex'!S40+Provisions!S40+'Real Price Change'!S40</f>
        <v>2836.0665175432391</v>
      </c>
      <c r="T40" s="155">
        <f>'Base Capex'!T40+Provisions!T40+'Real Price Change'!T40</f>
        <v>2941.6509150305292</v>
      </c>
      <c r="U40" s="156">
        <f>'Base Capex'!U40+Provisions!U40+'Real Price Change'!U40</f>
        <v>2027.1182675166995</v>
      </c>
      <c r="V40" s="154">
        <f>'Base Capex'!V40+Provisions!V40+'Real Price Change'!V40</f>
        <v>6576.4559954130982</v>
      </c>
      <c r="W40" s="155">
        <f>'Base Capex'!W40+Provisions!W40+'Real Price Change'!W40</f>
        <v>6695.8542373522678</v>
      </c>
      <c r="X40" s="156">
        <f>'Base Capex'!X40+Provisions!X40+'Real Price Change'!X40</f>
        <v>4658.6964816957334</v>
      </c>
      <c r="Y40" s="154">
        <f>'Base Capex'!Y40+Provisions!Y40+'Real Price Change'!Y40</f>
        <v>4184.9603931955617</v>
      </c>
      <c r="Z40" s="155">
        <f>'Base Capex'!Z40+Provisions!Z40+'Real Price Change'!Z40</f>
        <v>4190.3587680031442</v>
      </c>
      <c r="AA40" s="156">
        <f>'Base Capex'!AA40+Provisions!AA40+'Real Price Change'!AA40</f>
        <v>2978.2763562964692</v>
      </c>
      <c r="AB40" s="154">
        <f>'Base Capex'!AB40+Provisions!AB40+'Real Price Change'!AB40</f>
        <v>6916.6091806345257</v>
      </c>
      <c r="AC40" s="155">
        <f>'Base Capex'!AC40+Provisions!AC40+'Real Price Change'!AC40</f>
        <v>6810.8117345366109</v>
      </c>
      <c r="AD40" s="156">
        <f>'Base Capex'!AD40+Provisions!AD40+'Real Price Change'!AD40</f>
        <v>4924.7319075730438</v>
      </c>
      <c r="AE40" s="154">
        <f>'Base Capex'!AE40+Provisions!AE40+'Real Price Change'!AE40</f>
        <v>5683.355424926156</v>
      </c>
      <c r="AF40" s="155">
        <f>'Base Capex'!AF40+Provisions!AF40+'Real Price Change'!AF40</f>
        <v>5503.7188288899715</v>
      </c>
      <c r="AG40" s="156">
        <f>'Base Capex'!AG40+Provisions!AG40+'Real Price Change'!AG40</f>
        <v>4047.8710232366743</v>
      </c>
      <c r="AH40" s="154">
        <f>'Base Capex'!AH40+Provisions!AH40+'Real Price Change'!AH40</f>
        <v>9554.6196783881405</v>
      </c>
      <c r="AI40" s="155">
        <f>'Base Capex'!AI40+Provisions!AI40+'Real Price Change'!AI40</f>
        <v>9099.3550226238076</v>
      </c>
      <c r="AJ40" s="156">
        <f>'Base Capex'!AJ40+Provisions!AJ40+'Real Price Change'!AJ40</f>
        <v>6809.1448679800069</v>
      </c>
    </row>
    <row r="41" spans="1:36">
      <c r="A41" s="182">
        <f>'Base Capex Actual'!A41</f>
        <v>158</v>
      </c>
      <c r="B41" s="183" t="str">
        <f>'Base Capex Actual'!B41</f>
        <v xml:space="preserve">Safety Compliance </v>
      </c>
      <c r="C41" s="183" t="str">
        <f>'Base Capex Actual'!C41</f>
        <v>Environmental, Safety &amp; Legal</v>
      </c>
      <c r="D41" s="154">
        <f>'Base Capex'!D41+Provisions!D41+'Real Price Change'!D41</f>
        <v>641.30562641377048</v>
      </c>
      <c r="E41" s="155">
        <f>'Base Capex'!E41+Provisions!E41+'Real Price Change'!E41</f>
        <v>-52.409254818031627</v>
      </c>
      <c r="F41" s="156">
        <f>'Base Capex'!F41+Provisions!F41+'Real Price Change'!F41</f>
        <v>131.85136039038306</v>
      </c>
      <c r="G41" s="154">
        <f>'Base Capex'!G41+Provisions!G41+'Real Price Change'!G41</f>
        <v>1203.0988007737024</v>
      </c>
      <c r="H41" s="155">
        <f>'Base Capex'!H41+Provisions!H41+'Real Price Change'!H41</f>
        <v>181.19413325455963</v>
      </c>
      <c r="I41" s="156">
        <f>'Base Capex'!I41+Provisions!I41+'Real Price Change'!I41</f>
        <v>556.10256267213822</v>
      </c>
      <c r="J41" s="154">
        <f>'Base Capex'!J41+Provisions!J41+'Real Price Change'!J41</f>
        <v>1607.4962204462918</v>
      </c>
      <c r="K41" s="155">
        <f>'Base Capex'!K41+Provisions!K41+'Real Price Change'!K41</f>
        <v>381.88443166869706</v>
      </c>
      <c r="L41" s="156">
        <f>'Base Capex'!L41+Provisions!L41+'Real Price Change'!L41</f>
        <v>473.78282599511545</v>
      </c>
      <c r="M41" s="154">
        <f>'Base Capex'!M41+Provisions!M41+'Real Price Change'!M41</f>
        <v>5463.2385634634938</v>
      </c>
      <c r="N41" s="155">
        <f>'Base Capex'!N41+Provisions!N41+'Real Price Change'!N41</f>
        <v>1502.1804149437769</v>
      </c>
      <c r="O41" s="156">
        <f>'Base Capex'!O41+Provisions!O41+'Real Price Change'!O41</f>
        <v>1063.4981474942365</v>
      </c>
      <c r="P41" s="154">
        <f>'Base Capex'!P41+Provisions!P41+'Real Price Change'!P41</f>
        <v>2993.8372564009132</v>
      </c>
      <c r="Q41" s="155">
        <f>'Base Capex'!Q41+Provisions!Q41+'Real Price Change'!Q41</f>
        <v>1173.0360871597593</v>
      </c>
      <c r="R41" s="156">
        <f>'Base Capex'!R41+Provisions!R41+'Real Price Change'!R41</f>
        <v>411.52863888935849</v>
      </c>
      <c r="S41" s="154">
        <f>'Base Capex'!S41+Provisions!S41+'Real Price Change'!S41</f>
        <v>3651.0187820838537</v>
      </c>
      <c r="T41" s="155">
        <f>'Base Capex'!T41+Provisions!T41+'Real Price Change'!T41</f>
        <v>1042.8856434544266</v>
      </c>
      <c r="U41" s="156">
        <f>'Base Capex'!U41+Provisions!U41+'Real Price Change'!U41</f>
        <v>806.70133246172077</v>
      </c>
      <c r="V41" s="154">
        <f>'Base Capex'!V41+Provisions!V41+'Real Price Change'!V41</f>
        <v>10751.323866493014</v>
      </c>
      <c r="W41" s="155">
        <f>'Base Capex'!W41+Provisions!W41+'Real Price Change'!W41</f>
        <v>3014.5598977976297</v>
      </c>
      <c r="X41" s="156">
        <f>'Base Capex'!X41+Provisions!X41+'Real Price Change'!X41</f>
        <v>2354.3470140675877</v>
      </c>
      <c r="Y41" s="154">
        <f>'Base Capex'!Y41+Provisions!Y41+'Real Price Change'!Y41</f>
        <v>12307.598210772883</v>
      </c>
      <c r="Z41" s="155">
        <f>'Base Capex'!Z41+Provisions!Z41+'Real Price Change'!Z41</f>
        <v>3393.7595280282972</v>
      </c>
      <c r="AA41" s="156">
        <f>'Base Capex'!AA41+Provisions!AA41+'Real Price Change'!AA41</f>
        <v>2707.5905152465134</v>
      </c>
      <c r="AB41" s="154">
        <f>'Base Capex'!AB41+Provisions!AB41+'Real Price Change'!AB41</f>
        <v>14192.863142763978</v>
      </c>
      <c r="AC41" s="155">
        <f>'Base Capex'!AC41+Provisions!AC41+'Real Price Change'!AC41</f>
        <v>3848.784141816715</v>
      </c>
      <c r="AD41" s="156">
        <f>'Base Capex'!AD41+Provisions!AD41+'Real Price Change'!AD41</f>
        <v>3123.887634925487</v>
      </c>
      <c r="AE41" s="154">
        <f>'Base Capex'!AE41+Provisions!AE41+'Real Price Change'!AE41</f>
        <v>16493.633826135803</v>
      </c>
      <c r="AF41" s="155">
        <f>'Base Capex'!AF41+Provisions!AF41+'Real Price Change'!AF41</f>
        <v>4398.6121676310495</v>
      </c>
      <c r="AG41" s="156">
        <f>'Base Capex'!AG41+Provisions!AG41+'Real Price Change'!AG41</f>
        <v>3631.4011812766457</v>
      </c>
      <c r="AH41" s="154">
        <f>'Base Capex'!AH41+Provisions!AH41+'Real Price Change'!AH41</f>
        <v>19157.035295706028</v>
      </c>
      <c r="AI41" s="155">
        <f>'Base Capex'!AI41+Provisions!AI41+'Real Price Change'!AI41</f>
        <v>5024.2750359270131</v>
      </c>
      <c r="AJ41" s="156">
        <f>'Base Capex'!AJ41+Provisions!AJ41+'Real Price Change'!AJ41</f>
        <v>4220.3017245064621</v>
      </c>
    </row>
    <row r="42" spans="1:36">
      <c r="A42" s="182">
        <f>'Base Capex Actual'!A42</f>
        <v>159</v>
      </c>
      <c r="B42" s="183" t="str">
        <f>'Base Capex Actual'!B42</f>
        <v>TV Interference Replacement Capital</v>
      </c>
      <c r="C42" s="183" t="str">
        <f>'Base Capex Actual'!C42</f>
        <v>Reliability &amp; Quality Maintained</v>
      </c>
      <c r="D42" s="154">
        <f>'Base Capex'!D42+Provisions!D42+'Real Price Change'!D42</f>
        <v>244.44610260397474</v>
      </c>
      <c r="E42" s="155">
        <f>'Base Capex'!E42+Provisions!E42+'Real Price Change'!E42</f>
        <v>44.168398924252827</v>
      </c>
      <c r="F42" s="156">
        <f>'Base Capex'!F42+Provisions!F42+'Real Price Change'!F42</f>
        <v>93.16322812761274</v>
      </c>
      <c r="G42" s="154">
        <f>'Base Capex'!G42+Provisions!G42+'Real Price Change'!G42</f>
        <v>90.590986499878071</v>
      </c>
      <c r="H42" s="155">
        <f>'Base Capex'!H42+Provisions!H42+'Real Price Change'!H42</f>
        <v>8.908728829239843</v>
      </c>
      <c r="I42" s="156">
        <f>'Base Capex'!I42+Provisions!I42+'Real Price Change'!I42</f>
        <v>11.93288979302668</v>
      </c>
      <c r="J42" s="154">
        <f>'Base Capex'!J42+Provisions!J42+'Real Price Change'!J42</f>
        <v>87.560543331700245</v>
      </c>
      <c r="K42" s="155">
        <f>'Base Capex'!K42+Provisions!K42+'Real Price Change'!K42</f>
        <v>12.323907581741429</v>
      </c>
      <c r="L42" s="156">
        <f>'Base Capex'!L42+Provisions!L42+'Real Price Change'!L42</f>
        <v>16.388999052057873</v>
      </c>
      <c r="M42" s="154">
        <f>'Base Capex'!M42+Provisions!M42+'Real Price Change'!M42</f>
        <v>105.39507655479399</v>
      </c>
      <c r="N42" s="155">
        <f>'Base Capex'!N42+Provisions!N42+'Real Price Change'!N42</f>
        <v>26.868266069224983</v>
      </c>
      <c r="O42" s="156">
        <f>'Base Capex'!O42+Provisions!O42+'Real Price Change'!O42</f>
        <v>8.7684974898285262</v>
      </c>
      <c r="P42" s="154">
        <f>'Base Capex'!P42+Provisions!P42+'Real Price Change'!P42</f>
        <v>26.199503953215785</v>
      </c>
      <c r="Q42" s="155">
        <f>'Base Capex'!Q42+Provisions!Q42+'Real Price Change'!Q42</f>
        <v>8.6690246636335591</v>
      </c>
      <c r="R42" s="156">
        <f>'Base Capex'!R42+Provisions!R42+'Real Price Change'!R42</f>
        <v>7.9014891867559625</v>
      </c>
      <c r="S42" s="154">
        <f>'Base Capex'!S42+Provisions!S42+'Real Price Change'!S42</f>
        <v>76.914957985054471</v>
      </c>
      <c r="T42" s="155">
        <f>'Base Capex'!T42+Provisions!T42+'Real Price Change'!T42</f>
        <v>13.966868234133601</v>
      </c>
      <c r="U42" s="156">
        <f>'Base Capex'!U42+Provisions!U42+'Real Price Change'!U42</f>
        <v>11.069163351672199</v>
      </c>
      <c r="V42" s="154">
        <f>'Base Capex'!V42+Provisions!V42+'Real Price Change'!V42</f>
        <v>78.355855369928065</v>
      </c>
      <c r="W42" s="155">
        <f>'Base Capex'!W42+Provisions!W42+'Real Price Change'!W42</f>
        <v>13.966868234133601</v>
      </c>
      <c r="X42" s="156">
        <f>'Base Capex'!X42+Provisions!X42+'Real Price Change'!X42</f>
        <v>11.17597106822342</v>
      </c>
      <c r="Y42" s="154">
        <f>'Base Capex'!Y42+Provisions!Y42+'Real Price Change'!Y42</f>
        <v>79.675660559541058</v>
      </c>
      <c r="Z42" s="155">
        <f>'Base Capex'!Z42+Provisions!Z42+'Real Price Change'!Z42</f>
        <v>13.966868234133601</v>
      </c>
      <c r="AA42" s="156">
        <f>'Base Capex'!AA42+Provisions!AA42+'Real Price Change'!AA42</f>
        <v>11.41670104932258</v>
      </c>
      <c r="AB42" s="154">
        <f>'Base Capex'!AB42+Provisions!AB42+'Real Price Change'!AB42</f>
        <v>81.017696196774125</v>
      </c>
      <c r="AC42" s="155">
        <f>'Base Capex'!AC42+Provisions!AC42+'Real Price Change'!AC42</f>
        <v>13.966868234133601</v>
      </c>
      <c r="AD42" s="156">
        <f>'Base Capex'!AD42+Provisions!AD42+'Real Price Change'!AD42</f>
        <v>11.614768572400497</v>
      </c>
      <c r="AE42" s="154">
        <f>'Base Capex'!AE42+Provisions!AE42+'Real Price Change'!AE42</f>
        <v>82.382336725374969</v>
      </c>
      <c r="AF42" s="155">
        <f>'Base Capex'!AF42+Provisions!AF42+'Real Price Change'!AF42</f>
        <v>13.966868234133601</v>
      </c>
      <c r="AG42" s="156">
        <f>'Base Capex'!AG42+Provisions!AG42+'Real Price Change'!AG42</f>
        <v>11.814008267209704</v>
      </c>
      <c r="AH42" s="154">
        <f>'Base Capex'!AH42+Provisions!AH42+'Real Price Change'!AH42</f>
        <v>83.769962896122152</v>
      </c>
      <c r="AI42" s="155">
        <f>'Base Capex'!AI42+Provisions!AI42+'Real Price Change'!AI42</f>
        <v>13.966868234133601</v>
      </c>
      <c r="AJ42" s="156">
        <f>'Base Capex'!AJ42+Provisions!AJ42+'Real Price Change'!AJ42</f>
        <v>12.020120107349134</v>
      </c>
    </row>
    <row r="43" spans="1:36">
      <c r="A43" s="182">
        <f>'Base Capex Actual'!A43</f>
        <v>160</v>
      </c>
      <c r="B43" s="183" t="str">
        <f>'Base Capex Actual'!B43</f>
        <v>Augmentation Lines</v>
      </c>
      <c r="C43" s="183" t="str">
        <f>'Base Capex Actual'!C43</f>
        <v>Reinforcements</v>
      </c>
      <c r="D43" s="154">
        <f>'Base Capex'!D43+Provisions!D43+'Real Price Change'!D43</f>
        <v>2647.7450506728956</v>
      </c>
      <c r="E43" s="155">
        <f>'Base Capex'!E43+Provisions!E43+'Real Price Change'!E43</f>
        <v>1784.7459113077819</v>
      </c>
      <c r="F43" s="156">
        <f>'Base Capex'!F43+Provisions!F43+'Real Price Change'!F43</f>
        <v>884.40743639767845</v>
      </c>
      <c r="G43" s="154">
        <f>'Base Capex'!G43+Provisions!G43+'Real Price Change'!G43</f>
        <v>2060.9183099947031</v>
      </c>
      <c r="H43" s="155">
        <f>'Base Capex'!H43+Provisions!H43+'Real Price Change'!H43</f>
        <v>1132.7607796810667</v>
      </c>
      <c r="I43" s="156">
        <f>'Base Capex'!I43+Provisions!I43+'Real Price Change'!I43</f>
        <v>644.30587939938823</v>
      </c>
      <c r="J43" s="154">
        <f>'Base Capex'!J43+Provisions!J43+'Real Price Change'!J43</f>
        <v>1555.8871929744721</v>
      </c>
      <c r="K43" s="155">
        <f>'Base Capex'!K43+Provisions!K43+'Real Price Change'!K43</f>
        <v>851.2443336146614</v>
      </c>
      <c r="L43" s="156">
        <f>'Base Capex'!L43+Provisions!L43+'Real Price Change'!L43</f>
        <v>400.39845147638209</v>
      </c>
      <c r="M43" s="154">
        <f>'Base Capex'!M43+Provisions!M43+'Real Price Change'!M43</f>
        <v>1004.4183670446853</v>
      </c>
      <c r="N43" s="155">
        <f>'Base Capex'!N43+Provisions!N43+'Real Price Change'!N43</f>
        <v>456.05090653601115</v>
      </c>
      <c r="O43" s="156">
        <f>'Base Capex'!O43+Provisions!O43+'Real Price Change'!O43</f>
        <v>305.58187053386814</v>
      </c>
      <c r="P43" s="154">
        <f>'Base Capex'!P43+Provisions!P43+'Real Price Change'!P43</f>
        <v>1130.7581574424808</v>
      </c>
      <c r="Q43" s="155">
        <f>'Base Capex'!Q43+Provisions!Q43+'Real Price Change'!Q43</f>
        <v>419.05811726358581</v>
      </c>
      <c r="R43" s="156">
        <f>'Base Capex'!R43+Provisions!R43+'Real Price Change'!R43</f>
        <v>289.76697005629478</v>
      </c>
      <c r="S43" s="154">
        <f>'Base Capex'!S43+Provisions!S43+'Real Price Change'!S43</f>
        <v>845.02128239730098</v>
      </c>
      <c r="T43" s="155">
        <f>'Base Capex'!T43+Provisions!T43+'Real Price Change'!T43</f>
        <v>416.22344370947195</v>
      </c>
      <c r="U43" s="156">
        <f>'Base Capex'!U43+Provisions!U43+'Real Price Change'!U43</f>
        <v>238.75527389322698</v>
      </c>
      <c r="V43" s="154">
        <f>'Base Capex'!V43+Provisions!V43+'Real Price Change'!V43</f>
        <v>2008.6537558632813</v>
      </c>
      <c r="W43" s="155">
        <f>'Base Capex'!W43+Provisions!W43+'Real Price Change'!W43</f>
        <v>971.1880353221012</v>
      </c>
      <c r="X43" s="156">
        <f>'Base Capex'!X43+Provisions!X43+'Real Price Change'!X43</f>
        <v>562.47112332097356</v>
      </c>
      <c r="Y43" s="154">
        <f>'Base Capex'!Y43+Provisions!Y43+'Real Price Change'!Y43</f>
        <v>2042.4869855384359</v>
      </c>
      <c r="Z43" s="155">
        <f>'Base Capex'!Z43+Provisions!Z43+'Real Price Change'!Z43</f>
        <v>971.1880353221012</v>
      </c>
      <c r="AA43" s="156">
        <f>'Base Capex'!AA43+Provisions!AA43+'Real Price Change'!AA43</f>
        <v>574.58672938860855</v>
      </c>
      <c r="AB43" s="154">
        <f>'Base Capex'!AB43+Provisions!AB43+'Real Price Change'!AB43</f>
        <v>2076.8900931365074</v>
      </c>
      <c r="AC43" s="155">
        <f>'Base Capex'!AC43+Provisions!AC43+'Real Price Change'!AC43</f>
        <v>971.1880353221012</v>
      </c>
      <c r="AD43" s="156">
        <f>'Base Capex'!AD43+Provisions!AD43+'Real Price Change'!AD43</f>
        <v>584.55519311484363</v>
      </c>
      <c r="AE43" s="154">
        <f>'Base Capex'!AE43+Provisions!AE43+'Real Price Change'!AE43</f>
        <v>2111.872677529675</v>
      </c>
      <c r="AF43" s="155">
        <f>'Base Capex'!AF43+Provisions!AF43+'Real Price Change'!AF43</f>
        <v>971.1880353221012</v>
      </c>
      <c r="AG43" s="156">
        <f>'Base Capex'!AG43+Provisions!AG43+'Real Price Change'!AG43</f>
        <v>594.5826506185681</v>
      </c>
      <c r="AH43" s="154">
        <f>'Base Capex'!AH43+Provisions!AH43+'Real Price Change'!AH43</f>
        <v>2147.4444992709668</v>
      </c>
      <c r="AI43" s="155">
        <f>'Base Capex'!AI43+Provisions!AI43+'Real Price Change'!AI43</f>
        <v>971.1880353221012</v>
      </c>
      <c r="AJ43" s="156">
        <f>'Base Capex'!AJ43+Provisions!AJ43+'Real Price Change'!AJ43</f>
        <v>604.95597366542222</v>
      </c>
    </row>
    <row r="44" spans="1:36">
      <c r="A44" s="182">
        <f>'Base Capex Actual'!A44</f>
        <v>161</v>
      </c>
      <c r="B44" s="183" t="str">
        <f>'Base Capex Actual'!B44</f>
        <v>Augmentation of Zone SubStation</v>
      </c>
      <c r="C44" s="183" t="str">
        <f>'Base Capex Actual'!C44</f>
        <v>Reinforcements</v>
      </c>
      <c r="D44" s="154">
        <f>'Base Capex'!D44+Provisions!D44+'Real Price Change'!D44</f>
        <v>3769.9468000348752</v>
      </c>
      <c r="E44" s="155">
        <f>'Base Capex'!E44+Provisions!E44+'Real Price Change'!E44</f>
        <v>5116.4919861985973</v>
      </c>
      <c r="F44" s="156">
        <f>'Base Capex'!F44+Provisions!F44+'Real Price Change'!F44</f>
        <v>1828.163392891742</v>
      </c>
      <c r="G44" s="154">
        <f>'Base Capex'!G44+Provisions!G44+'Real Price Change'!G44</f>
        <v>2560.2147072944399</v>
      </c>
      <c r="H44" s="155">
        <f>'Base Capex'!H44+Provisions!H44+'Real Price Change'!H44</f>
        <v>2862.1013682037301</v>
      </c>
      <c r="I44" s="156">
        <f>'Base Capex'!I44+Provisions!I44+'Real Price Change'!I44</f>
        <v>1655.7618338357458</v>
      </c>
      <c r="J44" s="154">
        <f>'Base Capex'!J44+Provisions!J44+'Real Price Change'!J44</f>
        <v>7143.7776075092779</v>
      </c>
      <c r="K44" s="155">
        <f>'Base Capex'!K44+Provisions!K44+'Real Price Change'!K44</f>
        <v>5347.7797296203807</v>
      </c>
      <c r="L44" s="156">
        <f>'Base Capex'!L44+Provisions!L44+'Real Price Change'!L44</f>
        <v>3472.71473066305</v>
      </c>
      <c r="M44" s="154">
        <f>'Base Capex'!M44+Provisions!M44+'Real Price Change'!M44</f>
        <v>1981.686427092644</v>
      </c>
      <c r="N44" s="155">
        <f>'Base Capex'!N44+Provisions!N44+'Real Price Change'!N44</f>
        <v>1679.6202307439271</v>
      </c>
      <c r="O44" s="156">
        <f>'Base Capex'!O44+Provisions!O44+'Real Price Change'!O44</f>
        <v>1527.937174913839</v>
      </c>
      <c r="P44" s="154">
        <f>'Base Capex'!P44+Provisions!P44+'Real Price Change'!P44</f>
        <v>2898.8135690954628</v>
      </c>
      <c r="Q44" s="155">
        <f>'Base Capex'!Q44+Provisions!Q44+'Real Price Change'!Q44</f>
        <v>2417.8694601575517</v>
      </c>
      <c r="R44" s="156">
        <f>'Base Capex'!R44+Provisions!R44+'Real Price Change'!R44</f>
        <v>1354.8128007951011</v>
      </c>
      <c r="S44" s="154">
        <f>'Base Capex'!S44+Provisions!S44+'Real Price Change'!S44</f>
        <v>1351.0620776416656</v>
      </c>
      <c r="T44" s="155">
        <f>'Base Capex'!T44+Provisions!T44+'Real Price Change'!T44</f>
        <v>1128.9165367501787</v>
      </c>
      <c r="U44" s="156">
        <f>'Base Capex'!U44+Provisions!U44+'Real Price Change'!U44</f>
        <v>734.84469397618</v>
      </c>
      <c r="V44" s="154">
        <f>'Base Capex'!V44+Provisions!V44+'Real Price Change'!V44</f>
        <v>6693.7893676586573</v>
      </c>
      <c r="W44" s="155">
        <f>'Base Capex'!W44+Provisions!W44+'Real Price Change'!W44</f>
        <v>5490.3233682222353</v>
      </c>
      <c r="X44" s="156">
        <f>'Base Capex'!X44+Provisions!X44+'Real Price Change'!X44</f>
        <v>3608.2957299192476</v>
      </c>
      <c r="Y44" s="154">
        <f>'Base Capex'!Y44+Provisions!Y44+'Real Price Change'!Y44</f>
        <v>8333.4630491162679</v>
      </c>
      <c r="Z44" s="155">
        <f>'Base Capex'!Z44+Provisions!Z44+'Real Price Change'!Z44</f>
        <v>6721.9794299556452</v>
      </c>
      <c r="AA44" s="156">
        <f>'Base Capex'!AA44+Provisions!AA44+'Real Price Change'!AA44</f>
        <v>4512.9106957681679</v>
      </c>
      <c r="AB44" s="154">
        <f>'Base Capex'!AB44+Provisions!AB44+'Real Price Change'!AB44</f>
        <v>6589.9254920774965</v>
      </c>
      <c r="AC44" s="155">
        <f>'Base Capex'!AC44+Provisions!AC44+'Real Price Change'!AC44</f>
        <v>5227.5470775384601</v>
      </c>
      <c r="AD44" s="156">
        <f>'Base Capex'!AD44+Provisions!AD44+'Real Price Change'!AD44</f>
        <v>3570.486906063697</v>
      </c>
      <c r="AE44" s="154">
        <f>'Base Capex'!AE44+Provisions!AE44+'Real Price Change'!AE44</f>
        <v>4970.3593131125908</v>
      </c>
      <c r="AF44" s="155">
        <f>'Base Capex'!AF44+Provisions!AF44+'Real Price Change'!AF44</f>
        <v>3877.4929514144774</v>
      </c>
      <c r="AG44" s="156">
        <f>'Base Capex'!AG44+Provisions!AG44+'Real Price Change'!AG44</f>
        <v>2693.8116003829846</v>
      </c>
      <c r="AH44" s="154">
        <f>'Base Capex'!AH44+Provisions!AH44+'Real Price Change'!AH44</f>
        <v>2420.7321797555664</v>
      </c>
      <c r="AI44" s="155">
        <f>'Base Capex'!AI44+Provisions!AI44+'Real Price Change'!AI44</f>
        <v>1857.187526686602</v>
      </c>
      <c r="AJ44" s="156">
        <f>'Base Capex'!AJ44+Provisions!AJ44+'Real Price Change'!AJ44</f>
        <v>1312.7544428078404</v>
      </c>
    </row>
    <row r="45" spans="1:36">
      <c r="A45" s="182">
        <f>'Base Capex Actual'!A45</f>
        <v>162</v>
      </c>
      <c r="B45" s="183" t="str">
        <f>'Base Capex Actual'!B45</f>
        <v>Network Development - Augment Dist.</v>
      </c>
      <c r="C45" s="183" t="str">
        <f>'Base Capex Actual'!C45</f>
        <v>Reinforcements</v>
      </c>
      <c r="D45" s="154">
        <f>'Base Capex'!D45+Provisions!D45+'Real Price Change'!D45</f>
        <v>6064.7707478170141</v>
      </c>
      <c r="E45" s="155">
        <f>'Base Capex'!E45+Provisions!E45+'Real Price Change'!E45</f>
        <v>1888.7752044687591</v>
      </c>
      <c r="F45" s="156">
        <f>'Base Capex'!F45+Provisions!F45+'Real Price Change'!F45</f>
        <v>2484.9147329705916</v>
      </c>
      <c r="G45" s="154">
        <f>'Base Capex'!G45+Provisions!G45+'Real Price Change'!G45</f>
        <v>9081.5269041354604</v>
      </c>
      <c r="H45" s="155">
        <f>'Base Capex'!H45+Provisions!H45+'Real Price Change'!H45</f>
        <v>7145.4742543739039</v>
      </c>
      <c r="I45" s="156">
        <f>'Base Capex'!I45+Provisions!I45+'Real Price Change'!I45</f>
        <v>4272.9444147711374</v>
      </c>
      <c r="J45" s="154">
        <f>'Base Capex'!J45+Provisions!J45+'Real Price Change'!J45</f>
        <v>9106.9431134010811</v>
      </c>
      <c r="K45" s="155">
        <f>'Base Capex'!K45+Provisions!K45+'Real Price Change'!K45</f>
        <v>3623.3943539884513</v>
      </c>
      <c r="L45" s="156">
        <f>'Base Capex'!L45+Provisions!L45+'Real Price Change'!L45</f>
        <v>3386.7581267356936</v>
      </c>
      <c r="M45" s="154">
        <f>'Base Capex'!M45+Provisions!M45+'Real Price Change'!M45</f>
        <v>8718.1453728465949</v>
      </c>
      <c r="N45" s="155">
        <f>'Base Capex'!N45+Provisions!N45+'Real Price Change'!N45</f>
        <v>5077.8919365876645</v>
      </c>
      <c r="O45" s="156">
        <f>'Base Capex'!O45+Provisions!O45+'Real Price Change'!O45</f>
        <v>4040.8652276925695</v>
      </c>
      <c r="P45" s="154">
        <f>'Base Capex'!P45+Provisions!P45+'Real Price Change'!P45</f>
        <v>6634.4925844106965</v>
      </c>
      <c r="Q45" s="155">
        <f>'Base Capex'!Q45+Provisions!Q45+'Real Price Change'!Q45</f>
        <v>1508.6579547967026</v>
      </c>
      <c r="R45" s="156">
        <f>'Base Capex'!R45+Provisions!R45+'Real Price Change'!R45</f>
        <v>1827.2713352509877</v>
      </c>
      <c r="S45" s="154">
        <f>'Base Capex'!S45+Provisions!S45+'Real Price Change'!S45</f>
        <v>7980.096329008531</v>
      </c>
      <c r="T45" s="155">
        <f>'Base Capex'!T45+Provisions!T45+'Real Price Change'!T45</f>
        <v>4087.4947204597556</v>
      </c>
      <c r="U45" s="156">
        <f>'Base Capex'!U45+Provisions!U45+'Real Price Change'!U45</f>
        <v>3186.0350079991986</v>
      </c>
      <c r="V45" s="154">
        <f>'Base Capex'!V45+Provisions!V45+'Real Price Change'!V45</f>
        <v>8541.9751227987927</v>
      </c>
      <c r="W45" s="155">
        <f>'Base Capex'!W45+Provisions!W45+'Real Price Change'!W45</f>
        <v>4294.8373805576039</v>
      </c>
      <c r="X45" s="156">
        <f>'Base Capex'!X45+Provisions!X45+'Real Price Change'!X45</f>
        <v>3379.9520211217205</v>
      </c>
      <c r="Y45" s="154">
        <f>'Base Capex'!Y45+Provisions!Y45+'Real Price Change'!Y45</f>
        <v>17904.749726574355</v>
      </c>
      <c r="Z45" s="155">
        <f>'Base Capex'!Z45+Provisions!Z45+'Real Price Change'!Z45</f>
        <v>8853.244537252076</v>
      </c>
      <c r="AA45" s="156">
        <f>'Base Capex'!AA45+Provisions!AA45+'Real Price Change'!AA45</f>
        <v>7117.4042185169583</v>
      </c>
      <c r="AB45" s="154">
        <f>'Base Capex'!AB45+Provisions!AB45+'Real Price Change'!AB45</f>
        <v>19831.527587509336</v>
      </c>
      <c r="AC45" s="155">
        <f>'Base Capex'!AC45+Provisions!AC45+'Real Price Change'!AC45</f>
        <v>9643.5326890266006</v>
      </c>
      <c r="AD45" s="156">
        <f>'Base Capex'!AD45+Provisions!AD45+'Real Price Change'!AD45</f>
        <v>7887.243702275493</v>
      </c>
      <c r="AE45" s="154">
        <f>'Base Capex'!AE45+Provisions!AE45+'Real Price Change'!AE45</f>
        <v>16046.975946011304</v>
      </c>
      <c r="AF45" s="155">
        <f>'Base Capex'!AF45+Provisions!AF45+'Real Price Change'!AF45</f>
        <v>7673.9501442316359</v>
      </c>
      <c r="AG45" s="156">
        <f>'Base Capex'!AG45+Provisions!AG45+'Real Price Change'!AG45</f>
        <v>6384.0280426846748</v>
      </c>
      <c r="AH45" s="154">
        <f>'Base Capex'!AH45+Provisions!AH45+'Real Price Change'!AH45</f>
        <v>20887.995552106815</v>
      </c>
      <c r="AI45" s="155">
        <f>'Base Capex'!AI45+Provisions!AI45+'Real Price Change'!AI45</f>
        <v>9823.5468633858964</v>
      </c>
      <c r="AJ45" s="156">
        <f>'Base Capex'!AJ45+Provisions!AJ45+'Real Price Change'!AJ45</f>
        <v>8314.8739672350166</v>
      </c>
    </row>
    <row r="46" spans="1:36">
      <c r="A46" s="182">
        <f>'Base Capex Actual'!A46</f>
        <v>163</v>
      </c>
      <c r="B46" s="183" t="str">
        <f>'Base Capex Actual'!B46</f>
        <v>Environment Management'</v>
      </c>
      <c r="C46" s="183" t="str">
        <f>'Base Capex Actual'!C46</f>
        <v>Environmental, Safety &amp; Legal</v>
      </c>
      <c r="D46" s="154">
        <f>'Base Capex'!D46+Provisions!D46+'Real Price Change'!D46</f>
        <v>89.925598887220374</v>
      </c>
      <c r="E46" s="155">
        <f>'Base Capex'!E46+Provisions!E46+'Real Price Change'!E46</f>
        <v>-4.1277981579201093</v>
      </c>
      <c r="F46" s="156">
        <f>'Base Capex'!F46+Provisions!F46+'Real Price Change'!F46</f>
        <v>244.75966491702019</v>
      </c>
      <c r="G46" s="154">
        <f>'Base Capex'!G46+Provisions!G46+'Real Price Change'!G46</f>
        <v>18.801126175865505</v>
      </c>
      <c r="H46" s="155">
        <f>'Base Capex'!H46+Provisions!H46+'Real Price Change'!H46</f>
        <v>7.5365892227746647</v>
      </c>
      <c r="I46" s="156">
        <f>'Base Capex'!I46+Provisions!I46+'Real Price Change'!I46</f>
        <v>119.78766886609945</v>
      </c>
      <c r="J46" s="154">
        <f>'Base Capex'!J46+Provisions!J46+'Real Price Change'!J46</f>
        <v>25.883201721731741</v>
      </c>
      <c r="K46" s="155">
        <f>'Base Capex'!K46+Provisions!K46+'Real Price Change'!K46</f>
        <v>0</v>
      </c>
      <c r="L46" s="156">
        <f>'Base Capex'!L46+Provisions!L46+'Real Price Change'!L46</f>
        <v>179.78493623875795</v>
      </c>
      <c r="M46" s="154">
        <f>'Base Capex'!M46+Provisions!M46+'Real Price Change'!M46</f>
        <v>60.825696904437258</v>
      </c>
      <c r="N46" s="155">
        <f>'Base Capex'!N46+Provisions!N46+'Real Price Change'!N46</f>
        <v>2.923913181205446</v>
      </c>
      <c r="O46" s="156">
        <f>'Base Capex'!O46+Provisions!O46+'Real Price Change'!O46</f>
        <v>238.65171337115464</v>
      </c>
      <c r="P46" s="154">
        <f>'Base Capex'!P46+Provisions!P46+'Real Price Change'!P46</f>
        <v>42.701288619528192</v>
      </c>
      <c r="Q46" s="155">
        <f>'Base Capex'!Q46+Provisions!Q46+'Real Price Change'!Q46</f>
        <v>2.0863969247287177</v>
      </c>
      <c r="R46" s="156">
        <f>'Base Capex'!R46+Provisions!R46+'Real Price Change'!R46</f>
        <v>135.67918211388206</v>
      </c>
      <c r="S46" s="154">
        <f>'Base Capex'!S46+Provisions!S46+'Real Price Change'!S46</f>
        <v>107.22754003583059</v>
      </c>
      <c r="T46" s="155">
        <f>'Base Capex'!T46+Provisions!T46+'Real Price Change'!T46</f>
        <v>8.8313657063575786</v>
      </c>
      <c r="U46" s="156">
        <f>'Base Capex'!U46+Provisions!U46+'Real Price Change'!U46</f>
        <v>474.33936533516186</v>
      </c>
      <c r="V46" s="154">
        <f>'Base Capex'!V46+Provisions!V46+'Real Price Change'!V46</f>
        <v>134.14984519923701</v>
      </c>
      <c r="W46" s="155">
        <f>'Base Capex'!W46+Provisions!W46+'Real Price Change'!W46</f>
        <v>10.845536832368955</v>
      </c>
      <c r="X46" s="156">
        <f>'Base Capex'!X46+Provisions!X46+'Real Price Change'!X46</f>
        <v>588.14285418673421</v>
      </c>
      <c r="Y46" s="154">
        <f>'Base Capex'!Y46+Provisions!Y46+'Real Price Change'!Y46</f>
        <v>155.89649087483485</v>
      </c>
      <c r="Z46" s="155">
        <f>'Base Capex'!Z46+Provisions!Z46+'Real Price Change'!Z46</f>
        <v>12.394899236993092</v>
      </c>
      <c r="AA46" s="156">
        <f>'Base Capex'!AA46+Provisions!AA46+'Real Price Change'!AA46</f>
        <v>686.64163238442347</v>
      </c>
      <c r="AB46" s="154">
        <f>'Base Capex'!AB46+Provisions!AB46+'Real Price Change'!AB46</f>
        <v>237.78355486118531</v>
      </c>
      <c r="AC46" s="155">
        <f>'Base Capex'!AC46+Provisions!AC46+'Real Price Change'!AC46</f>
        <v>18.592348855489639</v>
      </c>
      <c r="AD46" s="156">
        <f>'Base Capex'!AD46+Provisions!AD46+'Real Price Change'!AD46</f>
        <v>1047.8311928112005</v>
      </c>
      <c r="AE46" s="154">
        <f>'Base Capex'!AE46+Provisions!AE46+'Real Price Change'!AE46</f>
        <v>195.44588023965451</v>
      </c>
      <c r="AF46" s="155">
        <f>'Base Capex'!AF46+Provisions!AF46+'Real Price Change'!AF46</f>
        <v>15.028815324854124</v>
      </c>
      <c r="AG46" s="156">
        <f>'Base Capex'!AG46+Provisions!AG46+'Real Price Change'!AG46</f>
        <v>861.52626204778733</v>
      </c>
      <c r="AH46" s="154">
        <f>'Base Capex'!AH46+Provisions!AH46+'Real Price Change'!AH46</f>
        <v>163.90756178872633</v>
      </c>
      <c r="AI46" s="155">
        <f>'Base Capex'!AI46+Provisions!AI46+'Real Price Change'!AI46</f>
        <v>12.394899236993092</v>
      </c>
      <c r="AJ46" s="156">
        <f>'Base Capex'!AJ46+Provisions!AJ46+'Real Price Change'!AJ46</f>
        <v>722.93343377479164</v>
      </c>
    </row>
    <row r="47" spans="1:36">
      <c r="A47" s="182">
        <f>'Base Capex Actual'!A47</f>
        <v>164</v>
      </c>
      <c r="B47" s="183" t="str">
        <f>'Base Capex Actual'!B47</f>
        <v>Bushfire Mitigation Augmentation</v>
      </c>
      <c r="C47" s="183" t="str">
        <f>'Base Capex Actual'!C47</f>
        <v>Environmental, Safety &amp; Legal</v>
      </c>
      <c r="D47" s="154">
        <f>'Base Capex'!D47+Provisions!D47+'Real Price Change'!D47</f>
        <v>106.22070986723757</v>
      </c>
      <c r="E47" s="155">
        <f>'Base Capex'!E47+Provisions!E47+'Real Price Change'!E47</f>
        <v>17.979566435856473</v>
      </c>
      <c r="F47" s="156">
        <f>'Base Capex'!F47+Provisions!F47+'Real Price Change'!F47</f>
        <v>30.696107367091482</v>
      </c>
      <c r="G47" s="154">
        <f>'Base Capex'!G47+Provisions!G47+'Real Price Change'!G47</f>
        <v>55.917119854654239</v>
      </c>
      <c r="H47" s="155">
        <f>'Base Capex'!H47+Provisions!H47+'Real Price Change'!H47</f>
        <v>6.3193143311836213</v>
      </c>
      <c r="I47" s="156">
        <f>'Base Capex'!I47+Provisions!I47+'Real Price Change'!I47</f>
        <v>34.06352757735506</v>
      </c>
      <c r="J47" s="154">
        <f>'Base Capex'!J47+Provisions!J47+'Real Price Change'!J47</f>
        <v>28.193531429039826</v>
      </c>
      <c r="K47" s="155">
        <f>'Base Capex'!K47+Provisions!K47+'Real Price Change'!K47</f>
        <v>10.706936350510503</v>
      </c>
      <c r="L47" s="156">
        <f>'Base Capex'!L47+Provisions!L47+'Real Price Change'!L47</f>
        <v>19.174767976587276</v>
      </c>
      <c r="M47" s="154">
        <f>'Base Capex'!M47+Provisions!M47+'Real Price Change'!M47</f>
        <v>-0.22819104491797809</v>
      </c>
      <c r="N47" s="155">
        <f>'Base Capex'!N47+Provisions!N47+'Real Price Change'!N47</f>
        <v>0</v>
      </c>
      <c r="O47" s="156">
        <f>'Base Capex'!O47+Provisions!O47+'Real Price Change'!O47</f>
        <v>25.510849514423935</v>
      </c>
      <c r="P47" s="154">
        <f>'Base Capex'!P47+Provisions!P47+'Real Price Change'!P47</f>
        <v>29.513347894644614</v>
      </c>
      <c r="Q47" s="155">
        <f>'Base Capex'!Q47+Provisions!Q47+'Real Price Change'!Q47</f>
        <v>65.689010206495368</v>
      </c>
      <c r="R47" s="156">
        <f>'Base Capex'!R47+Provisions!R47+'Real Price Change'!R47</f>
        <v>2.3909590114490862</v>
      </c>
      <c r="S47" s="154">
        <f>'Base Capex'!S47+Provisions!S47+'Real Price Change'!S47</f>
        <v>0</v>
      </c>
      <c r="T47" s="155">
        <f>'Base Capex'!T47+Provisions!T47+'Real Price Change'!T47</f>
        <v>0</v>
      </c>
      <c r="U47" s="156">
        <f>'Base Capex'!U47+Provisions!U47+'Real Price Change'!U47</f>
        <v>0</v>
      </c>
      <c r="V47" s="154">
        <f>'Base Capex'!V47+Provisions!V47+'Real Price Change'!V47</f>
        <v>0</v>
      </c>
      <c r="W47" s="155">
        <f>'Base Capex'!W47+Provisions!W47+'Real Price Change'!W47</f>
        <v>0</v>
      </c>
      <c r="X47" s="156">
        <f>'Base Capex'!X47+Provisions!X47+'Real Price Change'!X47</f>
        <v>0</v>
      </c>
      <c r="Y47" s="154">
        <f>'Base Capex'!Y47+Provisions!Y47+'Real Price Change'!Y47</f>
        <v>0</v>
      </c>
      <c r="Z47" s="155">
        <f>'Base Capex'!Z47+Provisions!Z47+'Real Price Change'!Z47</f>
        <v>0</v>
      </c>
      <c r="AA47" s="156">
        <f>'Base Capex'!AA47+Provisions!AA47+'Real Price Change'!AA47</f>
        <v>0</v>
      </c>
      <c r="AB47" s="154">
        <f>'Base Capex'!AB47+Provisions!AB47+'Real Price Change'!AB47</f>
        <v>0</v>
      </c>
      <c r="AC47" s="155">
        <f>'Base Capex'!AC47+Provisions!AC47+'Real Price Change'!AC47</f>
        <v>0</v>
      </c>
      <c r="AD47" s="156">
        <f>'Base Capex'!AD47+Provisions!AD47+'Real Price Change'!AD47</f>
        <v>0</v>
      </c>
      <c r="AE47" s="154">
        <f>'Base Capex'!AE47+Provisions!AE47+'Real Price Change'!AE47</f>
        <v>0</v>
      </c>
      <c r="AF47" s="155">
        <f>'Base Capex'!AF47+Provisions!AF47+'Real Price Change'!AF47</f>
        <v>0</v>
      </c>
      <c r="AG47" s="156">
        <f>'Base Capex'!AG47+Provisions!AG47+'Real Price Change'!AG47</f>
        <v>0</v>
      </c>
      <c r="AH47" s="154">
        <f>'Base Capex'!AH47+Provisions!AH47+'Real Price Change'!AH47</f>
        <v>0</v>
      </c>
      <c r="AI47" s="155">
        <f>'Base Capex'!AI47+Provisions!AI47+'Real Price Change'!AI47</f>
        <v>0</v>
      </c>
      <c r="AJ47" s="156">
        <f>'Base Capex'!AJ47+Provisions!AJ47+'Real Price Change'!AJ47</f>
        <v>0</v>
      </c>
    </row>
    <row r="48" spans="1:36">
      <c r="A48" s="182">
        <f>'Base Capex Actual'!A48</f>
        <v>165</v>
      </c>
      <c r="B48" s="183" t="str">
        <f>'Base Capex Actual'!B48</f>
        <v>LV Com. Multi Earth (CMEN)</v>
      </c>
      <c r="C48" s="183" t="str">
        <f>'Base Capex Actual'!C48</f>
        <v>Environmental, Safety &amp; Legal</v>
      </c>
      <c r="D48" s="154">
        <f>'Base Capex'!D48+Provisions!D48+'Real Price Change'!D48</f>
        <v>0</v>
      </c>
      <c r="E48" s="155">
        <f>'Base Capex'!E48+Provisions!E48+'Real Price Change'!E48</f>
        <v>0</v>
      </c>
      <c r="F48" s="156">
        <f>'Base Capex'!F48+Provisions!F48+'Real Price Change'!F48</f>
        <v>0</v>
      </c>
      <c r="G48" s="154">
        <f>'Base Capex'!G48+Provisions!G48+'Real Price Change'!G48</f>
        <v>0</v>
      </c>
      <c r="H48" s="155">
        <f>'Base Capex'!H48+Provisions!H48+'Real Price Change'!H48</f>
        <v>0</v>
      </c>
      <c r="I48" s="156">
        <f>'Base Capex'!I48+Provisions!I48+'Real Price Change'!I48</f>
        <v>0</v>
      </c>
      <c r="J48" s="154">
        <f>'Base Capex'!J48+Provisions!J48+'Real Price Change'!J48</f>
        <v>5.2741689972245132</v>
      </c>
      <c r="K48" s="155">
        <f>'Base Capex'!K48+Provisions!K48+'Real Price Change'!K48</f>
        <v>1.0607995633230158</v>
      </c>
      <c r="L48" s="156">
        <f>'Base Capex'!L48+Provisions!L48+'Real Price Change'!L48</f>
        <v>0</v>
      </c>
      <c r="M48" s="154">
        <f>'Base Capex'!M48+Provisions!M48+'Real Price Change'!M48</f>
        <v>0</v>
      </c>
      <c r="N48" s="155">
        <f>'Base Capex'!N48+Provisions!N48+'Real Price Change'!N48</f>
        <v>0</v>
      </c>
      <c r="O48" s="156">
        <f>'Base Capex'!O48+Provisions!O48+'Real Price Change'!O48</f>
        <v>0</v>
      </c>
      <c r="P48" s="154">
        <f>'Base Capex'!P48+Provisions!P48+'Real Price Change'!P48</f>
        <v>68.670195661223985</v>
      </c>
      <c r="Q48" s="155">
        <f>'Base Capex'!Q48+Provisions!Q48+'Real Price Change'!Q48</f>
        <v>0</v>
      </c>
      <c r="R48" s="156">
        <f>'Base Capex'!R48+Provisions!R48+'Real Price Change'!R48</f>
        <v>0</v>
      </c>
      <c r="S48" s="154">
        <f>'Base Capex'!S48+Provisions!S48+'Real Price Change'!S48</f>
        <v>0</v>
      </c>
      <c r="T48" s="155">
        <f>'Base Capex'!T48+Provisions!T48+'Real Price Change'!T48</f>
        <v>0</v>
      </c>
      <c r="U48" s="156">
        <f>'Base Capex'!U48+Provisions!U48+'Real Price Change'!U48</f>
        <v>0</v>
      </c>
      <c r="V48" s="154">
        <f>'Base Capex'!V48+Provisions!V48+'Real Price Change'!V48</f>
        <v>0</v>
      </c>
      <c r="W48" s="155">
        <f>'Base Capex'!W48+Provisions!W48+'Real Price Change'!W48</f>
        <v>0</v>
      </c>
      <c r="X48" s="156">
        <f>'Base Capex'!X48+Provisions!X48+'Real Price Change'!X48</f>
        <v>0</v>
      </c>
      <c r="Y48" s="154">
        <f>'Base Capex'!Y48+Provisions!Y48+'Real Price Change'!Y48</f>
        <v>0</v>
      </c>
      <c r="Z48" s="155">
        <f>'Base Capex'!Z48+Provisions!Z48+'Real Price Change'!Z48</f>
        <v>0</v>
      </c>
      <c r="AA48" s="156">
        <f>'Base Capex'!AA48+Provisions!AA48+'Real Price Change'!AA48</f>
        <v>0</v>
      </c>
      <c r="AB48" s="154">
        <f>'Base Capex'!AB48+Provisions!AB48+'Real Price Change'!AB48</f>
        <v>0</v>
      </c>
      <c r="AC48" s="155">
        <f>'Base Capex'!AC48+Provisions!AC48+'Real Price Change'!AC48</f>
        <v>0</v>
      </c>
      <c r="AD48" s="156">
        <f>'Base Capex'!AD48+Provisions!AD48+'Real Price Change'!AD48</f>
        <v>0</v>
      </c>
      <c r="AE48" s="154">
        <f>'Base Capex'!AE48+Provisions!AE48+'Real Price Change'!AE48</f>
        <v>0</v>
      </c>
      <c r="AF48" s="155">
        <f>'Base Capex'!AF48+Provisions!AF48+'Real Price Change'!AF48</f>
        <v>0</v>
      </c>
      <c r="AG48" s="156">
        <f>'Base Capex'!AG48+Provisions!AG48+'Real Price Change'!AG48</f>
        <v>0</v>
      </c>
      <c r="AH48" s="154">
        <f>'Base Capex'!AH48+Provisions!AH48+'Real Price Change'!AH48</f>
        <v>0</v>
      </c>
      <c r="AI48" s="155">
        <f>'Base Capex'!AI48+Provisions!AI48+'Real Price Change'!AI48</f>
        <v>0</v>
      </c>
      <c r="AJ48" s="156">
        <f>'Base Capex'!AJ48+Provisions!AJ48+'Real Price Change'!AJ48</f>
        <v>0</v>
      </c>
    </row>
    <row r="49" spans="1:36">
      <c r="A49" s="182">
        <f>'Base Capex Actual'!A49</f>
        <v>166</v>
      </c>
      <c r="B49" s="183" t="str">
        <f>'Base Capex Actual'!B49</f>
        <v>Reliability Improvement - Automation</v>
      </c>
      <c r="C49" s="183" t="str">
        <f>'Base Capex Actual'!C49</f>
        <v>Reliability &amp; Quality Maintained</v>
      </c>
      <c r="D49" s="154">
        <f>'Base Capex'!D49+Provisions!D49+'Real Price Change'!D49</f>
        <v>41.08572485471133</v>
      </c>
      <c r="E49" s="155">
        <f>'Base Capex'!E49+Provisions!E49+'Real Price Change'!E49</f>
        <v>1.8092397841362082</v>
      </c>
      <c r="F49" s="156">
        <f>'Base Capex'!F49+Provisions!F49+'Real Price Change'!F49</f>
        <v>1.575015124999144</v>
      </c>
      <c r="G49" s="154">
        <f>'Base Capex'!G49+Provisions!G49+'Real Price Change'!G49</f>
        <v>784.78229206184119</v>
      </c>
      <c r="H49" s="155">
        <f>'Base Capex'!H49+Provisions!H49+'Real Price Change'!H49</f>
        <v>1119.6927204500666</v>
      </c>
      <c r="I49" s="156">
        <f>'Base Capex'!I49+Provisions!I49+'Real Price Change'!I49</f>
        <v>203.47656787233529</v>
      </c>
      <c r="J49" s="154">
        <f>'Base Capex'!J49+Provisions!J49+'Real Price Change'!J49</f>
        <v>899.24284311934184</v>
      </c>
      <c r="K49" s="155">
        <f>'Base Capex'!K49+Provisions!K49+'Real Price Change'!K49</f>
        <v>1028.41811967079</v>
      </c>
      <c r="L49" s="156">
        <f>'Base Capex'!L49+Provisions!L49+'Real Price Change'!L49</f>
        <v>159.41943120581425</v>
      </c>
      <c r="M49" s="154">
        <f>'Base Capex'!M49+Provisions!M49+'Real Price Change'!M49</f>
        <v>29.053502301726756</v>
      </c>
      <c r="N49" s="155">
        <f>'Base Capex'!N49+Provisions!N49+'Real Price Change'!N49</f>
        <v>-14.182105901028406</v>
      </c>
      <c r="O49" s="156">
        <f>'Base Capex'!O49+Provisions!O49+'Real Price Change'!O49</f>
        <v>0.14183177299755695</v>
      </c>
      <c r="P49" s="154">
        <f>'Base Capex'!P49+Provisions!P49+'Real Price Change'!P49</f>
        <v>98.156347480167966</v>
      </c>
      <c r="Q49" s="155">
        <f>'Base Capex'!Q49+Provisions!Q49+'Real Price Change'!Q49</f>
        <v>81.401397845052912</v>
      </c>
      <c r="R49" s="156">
        <f>'Base Capex'!R49+Provisions!R49+'Real Price Change'!R49</f>
        <v>7.0093632438759723</v>
      </c>
      <c r="S49" s="154">
        <f>'Base Capex'!S49+Provisions!S49+'Real Price Change'!S49</f>
        <v>0</v>
      </c>
      <c r="T49" s="155">
        <f>'Base Capex'!T49+Provisions!T49+'Real Price Change'!T49</f>
        <v>0</v>
      </c>
      <c r="U49" s="156">
        <f>'Base Capex'!U49+Provisions!U49+'Real Price Change'!U49</f>
        <v>0</v>
      </c>
      <c r="V49" s="154">
        <f>'Base Capex'!V49+Provisions!V49+'Real Price Change'!V49</f>
        <v>0</v>
      </c>
      <c r="W49" s="155">
        <f>'Base Capex'!W49+Provisions!W49+'Real Price Change'!W49</f>
        <v>0</v>
      </c>
      <c r="X49" s="156">
        <f>'Base Capex'!X49+Provisions!X49+'Real Price Change'!X49</f>
        <v>0</v>
      </c>
      <c r="Y49" s="154">
        <f>'Base Capex'!Y49+Provisions!Y49+'Real Price Change'!Y49</f>
        <v>0</v>
      </c>
      <c r="Z49" s="155">
        <f>'Base Capex'!Z49+Provisions!Z49+'Real Price Change'!Z49</f>
        <v>0</v>
      </c>
      <c r="AA49" s="156">
        <f>'Base Capex'!AA49+Provisions!AA49+'Real Price Change'!AA49</f>
        <v>0</v>
      </c>
      <c r="AB49" s="154">
        <f>'Base Capex'!AB49+Provisions!AB49+'Real Price Change'!AB49</f>
        <v>0</v>
      </c>
      <c r="AC49" s="155">
        <f>'Base Capex'!AC49+Provisions!AC49+'Real Price Change'!AC49</f>
        <v>0</v>
      </c>
      <c r="AD49" s="156">
        <f>'Base Capex'!AD49+Provisions!AD49+'Real Price Change'!AD49</f>
        <v>0</v>
      </c>
      <c r="AE49" s="154">
        <f>'Base Capex'!AE49+Provisions!AE49+'Real Price Change'!AE49</f>
        <v>0</v>
      </c>
      <c r="AF49" s="155">
        <f>'Base Capex'!AF49+Provisions!AF49+'Real Price Change'!AF49</f>
        <v>0</v>
      </c>
      <c r="AG49" s="156">
        <f>'Base Capex'!AG49+Provisions!AG49+'Real Price Change'!AG49</f>
        <v>0</v>
      </c>
      <c r="AH49" s="154">
        <f>'Base Capex'!AH49+Provisions!AH49+'Real Price Change'!AH49</f>
        <v>0</v>
      </c>
      <c r="AI49" s="155">
        <f>'Base Capex'!AI49+Provisions!AI49+'Real Price Change'!AI49</f>
        <v>0</v>
      </c>
      <c r="AJ49" s="156">
        <f>'Base Capex'!AJ49+Provisions!AJ49+'Real Price Change'!AJ49</f>
        <v>0</v>
      </c>
    </row>
    <row r="50" spans="1:36">
      <c r="A50" s="182">
        <f>'Base Capex Actual'!A50</f>
        <v>167</v>
      </c>
      <c r="B50" s="183" t="str">
        <f>'Base Capex Actual'!B50</f>
        <v>VBRC</v>
      </c>
      <c r="C50" s="183" t="str">
        <f>'Base Capex Actual'!C50</f>
        <v>Environmental, Safety &amp; Legal</v>
      </c>
      <c r="D50" s="154">
        <f>'Base Capex'!D50+Provisions!D50+'Real Price Change'!D50</f>
        <v>0</v>
      </c>
      <c r="E50" s="155">
        <f>'Base Capex'!E50+Provisions!E50+'Real Price Change'!E50</f>
        <v>0</v>
      </c>
      <c r="F50" s="156">
        <f>'Base Capex'!F50+Provisions!F50+'Real Price Change'!F50</f>
        <v>0</v>
      </c>
      <c r="G50" s="154">
        <f>'Base Capex'!G50+Provisions!G50+'Real Price Change'!G50</f>
        <v>0</v>
      </c>
      <c r="H50" s="155">
        <f>'Base Capex'!H50+Provisions!H50+'Real Price Change'!H50</f>
        <v>0</v>
      </c>
      <c r="I50" s="156">
        <f>'Base Capex'!I50+Provisions!I50+'Real Price Change'!I50</f>
        <v>0</v>
      </c>
      <c r="J50" s="154">
        <f>'Base Capex'!J50+Provisions!J50+'Real Price Change'!J50</f>
        <v>4117.0285879207804</v>
      </c>
      <c r="K50" s="155">
        <f>'Base Capex'!K50+Provisions!K50+'Real Price Change'!K50</f>
        <v>3374.0147322253883</v>
      </c>
      <c r="L50" s="156">
        <f>'Base Capex'!L50+Provisions!L50+'Real Price Change'!L50</f>
        <v>678.45926205753699</v>
      </c>
      <c r="M50" s="154">
        <f>'Base Capex'!M50+Provisions!M50+'Real Price Change'!M50</f>
        <v>3501.7558775421221</v>
      </c>
      <c r="N50" s="155">
        <f>'Base Capex'!N50+Provisions!N50+'Real Price Change'!N50</f>
        <v>1843.6358979040547</v>
      </c>
      <c r="O50" s="156">
        <f>'Base Capex'!O50+Provisions!O50+'Real Price Change'!O50</f>
        <v>14167.969924845265</v>
      </c>
      <c r="P50" s="154">
        <f>'Base Capex'!P50+Provisions!P50+'Real Price Change'!P50</f>
        <v>3362.9740221395168</v>
      </c>
      <c r="Q50" s="155">
        <f>'Base Capex'!Q50+Provisions!Q50+'Real Price Change'!Q50</f>
        <v>1815.4634759641758</v>
      </c>
      <c r="R50" s="156">
        <f>'Base Capex'!R50+Provisions!R50+'Real Price Change'!R50</f>
        <v>29708.1259359459</v>
      </c>
      <c r="S50" s="154">
        <f>'Base Capex'!S50+Provisions!S50+'Real Price Change'!S50</f>
        <v>3419.3945711511819</v>
      </c>
      <c r="T50" s="155">
        <f>'Base Capex'!T50+Provisions!T50+'Real Price Change'!T50</f>
        <v>2195.63237606744</v>
      </c>
      <c r="U50" s="156">
        <f>'Base Capex'!U50+Provisions!U50+'Real Price Change'!U50</f>
        <v>13909.261566544228</v>
      </c>
      <c r="V50" s="154">
        <f>'Base Capex'!V50+Provisions!V50+'Real Price Change'!V50</f>
        <v>6790.060115588235</v>
      </c>
      <c r="W50" s="155">
        <f>'Base Capex'!W50+Provisions!W50+'Real Price Change'!W50</f>
        <v>4279.7990577566497</v>
      </c>
      <c r="X50" s="156">
        <f>'Base Capex'!X50+Provisions!X50+'Real Price Change'!X50</f>
        <v>27374.002284401788</v>
      </c>
      <c r="Y50" s="154">
        <f>'Base Capex'!Y50+Provisions!Y50+'Real Price Change'!Y50</f>
        <v>4537.0760828732937</v>
      </c>
      <c r="Z50" s="155">
        <f>'Base Capex'!Z50+Provisions!Z50+'Real Price Change'!Z50</f>
        <v>2812.3644837743841</v>
      </c>
      <c r="AA50" s="156">
        <f>'Base Capex'!AA50+Provisions!AA50+'Real Price Change'!AA50</f>
        <v>18375.615095790999</v>
      </c>
      <c r="AB50" s="154">
        <f>'Base Capex'!AB50+Provisions!AB50+'Real Price Change'!AB50</f>
        <v>4509.7637535263266</v>
      </c>
      <c r="AC50" s="155">
        <f>'Base Capex'!AC50+Provisions!AC50+'Real Price Change'!AC50</f>
        <v>2749.1289904377604</v>
      </c>
      <c r="AD50" s="156">
        <f>'Base Capex'!AD50+Provisions!AD50+'Real Price Change'!AD50</f>
        <v>18274.071926197797</v>
      </c>
      <c r="AE50" s="154">
        <f>'Base Capex'!AE50+Provisions!AE50+'Real Price Change'!AE50</f>
        <v>4585.7250148479261</v>
      </c>
      <c r="AF50" s="155">
        <f>'Base Capex'!AF50+Provisions!AF50+'Real Price Change'!AF50</f>
        <v>2749.1289904377604</v>
      </c>
      <c r="AG50" s="156">
        <f>'Base Capex'!AG50+Provisions!AG50+'Real Price Change'!AG50</f>
        <v>18587.54528477585</v>
      </c>
      <c r="AH50" s="154">
        <f>'Base Capex'!AH50+Provisions!AH50+'Real Price Change'!AH50</f>
        <v>4497.4112969999806</v>
      </c>
      <c r="AI50" s="155">
        <f>'Base Capex'!AI50+Provisions!AI50+'Real Price Change'!AI50</f>
        <v>2651.5236113960746</v>
      </c>
      <c r="AJ50" s="156">
        <f>'Base Capex'!AJ50+Provisions!AJ50+'Real Price Change'!AJ50</f>
        <v>18240.383187030035</v>
      </c>
    </row>
    <row r="51" spans="1:36">
      <c r="A51" s="182">
        <f>'Base Capex Actual'!A51</f>
        <v>168</v>
      </c>
      <c r="B51" s="183" t="str">
        <f>'Base Capex Actual'!B51</f>
        <v>Zone SubStation Automation</v>
      </c>
      <c r="C51" s="183" t="str">
        <f>'Base Capex Actual'!C51</f>
        <v>SCADA/Network Control</v>
      </c>
      <c r="D51" s="154">
        <f>'Base Capex'!D51+Provisions!D51+'Real Price Change'!D51</f>
        <v>963.84926192869273</v>
      </c>
      <c r="E51" s="155">
        <f>'Base Capex'!E51+Provisions!E51+'Real Price Change'!E51</f>
        <v>381.04653359420507</v>
      </c>
      <c r="F51" s="156">
        <f>'Base Capex'!F51+Provisions!F51+'Real Price Change'!F51</f>
        <v>253.87844790654847</v>
      </c>
      <c r="G51" s="154">
        <f>'Base Capex'!G51+Provisions!G51+'Real Price Change'!G51</f>
        <v>2044.8706793368999</v>
      </c>
      <c r="H51" s="155">
        <f>'Base Capex'!H51+Provisions!H51+'Real Price Change'!H51</f>
        <v>1257.2628323606609</v>
      </c>
      <c r="I51" s="156">
        <f>'Base Capex'!I51+Provisions!I51+'Real Price Change'!I51</f>
        <v>651.83533498367456</v>
      </c>
      <c r="J51" s="154">
        <f>'Base Capex'!J51+Provisions!J51+'Real Price Change'!J51</f>
        <v>1211.7214421508022</v>
      </c>
      <c r="K51" s="155">
        <f>'Base Capex'!K51+Provisions!K51+'Real Price Change'!K51</f>
        <v>1061.1240201938615</v>
      </c>
      <c r="L51" s="156">
        <f>'Base Capex'!L51+Provisions!L51+'Real Price Change'!L51</f>
        <v>-43.952893297306808</v>
      </c>
      <c r="M51" s="154">
        <f>'Base Capex'!M51+Provisions!M51+'Real Price Change'!M51</f>
        <v>1159.0116826807775</v>
      </c>
      <c r="N51" s="155">
        <f>'Base Capex'!N51+Provisions!N51+'Real Price Change'!N51</f>
        <v>1173.5104373737056</v>
      </c>
      <c r="O51" s="156">
        <f>'Base Capex'!O51+Provisions!O51+'Real Price Change'!O51</f>
        <v>233.06843748724228</v>
      </c>
      <c r="P51" s="154">
        <f>'Base Capex'!P51+Provisions!P51+'Real Price Change'!P51</f>
        <v>695.53356319874922</v>
      </c>
      <c r="Q51" s="155">
        <f>'Base Capex'!Q51+Provisions!Q51+'Real Price Change'!Q51</f>
        <v>1781.5716945912004</v>
      </c>
      <c r="R51" s="156">
        <f>'Base Capex'!R51+Provisions!R51+'Real Price Change'!R51</f>
        <v>76.995716030052193</v>
      </c>
      <c r="S51" s="154">
        <f>'Base Capex'!S51+Provisions!S51+'Real Price Change'!S51</f>
        <v>1499.3615796292115</v>
      </c>
      <c r="T51" s="155">
        <f>'Base Capex'!T51+Provisions!T51+'Real Price Change'!T51</f>
        <v>1530.5222052854845</v>
      </c>
      <c r="U51" s="156">
        <f>'Base Capex'!U51+Provisions!U51+'Real Price Change'!U51</f>
        <v>266.41621508530466</v>
      </c>
      <c r="V51" s="154">
        <f>'Base Capex'!V51+Provisions!V51+'Real Price Change'!V51</f>
        <v>2582.0639387686033</v>
      </c>
      <c r="W51" s="155">
        <f>'Base Capex'!W51+Provisions!W51+'Real Price Change'!W51</f>
        <v>2587.257176923149</v>
      </c>
      <c r="X51" s="156">
        <f>'Base Capex'!X51+Provisions!X51+'Real Price Change'!X51</f>
        <v>454.70642607441914</v>
      </c>
      <c r="Y51" s="154">
        <f>'Base Capex'!Y51+Provisions!Y51+'Real Price Change'!Y51</f>
        <v>3090.4770489371213</v>
      </c>
      <c r="Z51" s="155">
        <f>'Base Capex'!Z51+Provisions!Z51+'Real Price Change'!Z51</f>
        <v>3045.3969882131369</v>
      </c>
      <c r="AA51" s="156">
        <f>'Base Capex'!AA51+Provisions!AA51+'Real Price Change'!AA51</f>
        <v>546.75248504958472</v>
      </c>
      <c r="AB51" s="154">
        <f>'Base Capex'!AB51+Provisions!AB51+'Real Price Change'!AB51</f>
        <v>3481.3693426631889</v>
      </c>
      <c r="AC51" s="155">
        <f>'Base Capex'!AC51+Provisions!AC51+'Real Price Change'!AC51</f>
        <v>3373.7607001258561</v>
      </c>
      <c r="AD51" s="156">
        <f>'Base Capex'!AD51+Provisions!AD51+'Real Price Change'!AD51</f>
        <v>616.21328692996133</v>
      </c>
      <c r="AE51" s="154">
        <f>'Base Capex'!AE51+Provisions!AE51+'Real Price Change'!AE51</f>
        <v>3528.7056747902243</v>
      </c>
      <c r="AF51" s="155">
        <f>'Base Capex'!AF51+Provisions!AF51+'Real Price Change'!AF51</f>
        <v>3362.9885874047372</v>
      </c>
      <c r="AG51" s="156">
        <f>'Base Capex'!AG51+Provisions!AG51+'Real Price Change'!AG51</f>
        <v>624.78254325461705</v>
      </c>
      <c r="AH51" s="154">
        <f>'Base Capex'!AH51+Provisions!AH51+'Real Price Change'!AH51</f>
        <v>3862.8918294236937</v>
      </c>
      <c r="AI51" s="155">
        <f>'Base Capex'!AI51+Provisions!AI51+'Real Price Change'!AI51</f>
        <v>3620.4977992638915</v>
      </c>
      <c r="AJ51" s="156">
        <f>'Base Capex'!AJ51+Provisions!AJ51+'Real Price Change'!AJ51</f>
        <v>684.35795167571121</v>
      </c>
    </row>
    <row r="52" spans="1:36">
      <c r="A52" s="182">
        <f>'Base Capex Actual'!A52</f>
        <v>169</v>
      </c>
      <c r="B52" s="183" t="str">
        <f>'Base Capex Actual'!B52</f>
        <v>Augmentation Connection Assets</v>
      </c>
      <c r="C52" s="183" t="str">
        <f>'Base Capex Actual'!C52</f>
        <v>Reinforcements</v>
      </c>
      <c r="D52" s="154">
        <f>'Base Capex'!D52+Provisions!D52+'Real Price Change'!D52</f>
        <v>0</v>
      </c>
      <c r="E52" s="155">
        <f>'Base Capex'!E52+Provisions!E52+'Real Price Change'!E52</f>
        <v>0</v>
      </c>
      <c r="F52" s="156">
        <f>'Base Capex'!F52+Provisions!F52+'Real Price Change'!F52</f>
        <v>0</v>
      </c>
      <c r="G52" s="154">
        <f>'Base Capex'!G52+Provisions!G52+'Real Price Change'!G52</f>
        <v>22.231124081599283</v>
      </c>
      <c r="H52" s="155">
        <f>'Base Capex'!H52+Provisions!H52+'Real Price Change'!H52</f>
        <v>14.798831014110295</v>
      </c>
      <c r="I52" s="156">
        <f>'Base Capex'!I52+Provisions!I52+'Real Price Change'!I52</f>
        <v>8.6178589358502453</v>
      </c>
      <c r="J52" s="154">
        <f>'Base Capex'!J52+Provisions!J52+'Real Price Change'!J52</f>
        <v>0</v>
      </c>
      <c r="K52" s="155">
        <f>'Base Capex'!K52+Provisions!K52+'Real Price Change'!K52</f>
        <v>0</v>
      </c>
      <c r="L52" s="156">
        <f>'Base Capex'!L52+Provisions!L52+'Real Price Change'!L52</f>
        <v>0</v>
      </c>
      <c r="M52" s="154">
        <f>'Base Capex'!M52+Provisions!M52+'Real Price Change'!M52</f>
        <v>0</v>
      </c>
      <c r="N52" s="155">
        <f>'Base Capex'!N52+Provisions!N52+'Real Price Change'!N52</f>
        <v>0</v>
      </c>
      <c r="O52" s="156">
        <f>'Base Capex'!O52+Provisions!O52+'Real Price Change'!O52</f>
        <v>0</v>
      </c>
      <c r="P52" s="154">
        <f>'Base Capex'!P52+Provisions!P52+'Real Price Change'!P52</f>
        <v>0</v>
      </c>
      <c r="Q52" s="155">
        <f>'Base Capex'!Q52+Provisions!Q52+'Real Price Change'!Q52</f>
        <v>0</v>
      </c>
      <c r="R52" s="156">
        <f>'Base Capex'!R52+Provisions!R52+'Real Price Change'!R52</f>
        <v>0</v>
      </c>
      <c r="S52" s="154">
        <f>'Base Capex'!S52+Provisions!S52+'Real Price Change'!S52</f>
        <v>0</v>
      </c>
      <c r="T52" s="155">
        <f>'Base Capex'!T52+Provisions!T52+'Real Price Change'!T52</f>
        <v>0</v>
      </c>
      <c r="U52" s="156">
        <f>'Base Capex'!U52+Provisions!U52+'Real Price Change'!U52</f>
        <v>0</v>
      </c>
      <c r="V52" s="154">
        <f>'Base Capex'!V52+Provisions!V52+'Real Price Change'!V52</f>
        <v>0</v>
      </c>
      <c r="W52" s="155">
        <f>'Base Capex'!W52+Provisions!W52+'Real Price Change'!W52</f>
        <v>0</v>
      </c>
      <c r="X52" s="156">
        <f>'Base Capex'!X52+Provisions!X52+'Real Price Change'!X52</f>
        <v>0</v>
      </c>
      <c r="Y52" s="154">
        <f>'Base Capex'!Y52+Provisions!Y52+'Real Price Change'!Y52</f>
        <v>0</v>
      </c>
      <c r="Z52" s="155">
        <f>'Base Capex'!Z52+Provisions!Z52+'Real Price Change'!Z52</f>
        <v>0</v>
      </c>
      <c r="AA52" s="156">
        <f>'Base Capex'!AA52+Provisions!AA52+'Real Price Change'!AA52</f>
        <v>0</v>
      </c>
      <c r="AB52" s="154">
        <f>'Base Capex'!AB52+Provisions!AB52+'Real Price Change'!AB52</f>
        <v>0</v>
      </c>
      <c r="AC52" s="155">
        <f>'Base Capex'!AC52+Provisions!AC52+'Real Price Change'!AC52</f>
        <v>0</v>
      </c>
      <c r="AD52" s="156">
        <f>'Base Capex'!AD52+Provisions!AD52+'Real Price Change'!AD52</f>
        <v>0</v>
      </c>
      <c r="AE52" s="154">
        <f>'Base Capex'!AE52+Provisions!AE52+'Real Price Change'!AE52</f>
        <v>0</v>
      </c>
      <c r="AF52" s="155">
        <f>'Base Capex'!AF52+Provisions!AF52+'Real Price Change'!AF52</f>
        <v>0</v>
      </c>
      <c r="AG52" s="156">
        <f>'Base Capex'!AG52+Provisions!AG52+'Real Price Change'!AG52</f>
        <v>0</v>
      </c>
      <c r="AH52" s="154">
        <f>'Base Capex'!AH52+Provisions!AH52+'Real Price Change'!AH52</f>
        <v>0</v>
      </c>
      <c r="AI52" s="155">
        <f>'Base Capex'!AI52+Provisions!AI52+'Real Price Change'!AI52</f>
        <v>0</v>
      </c>
      <c r="AJ52" s="156">
        <f>'Base Capex'!AJ52+Provisions!AJ52+'Real Price Change'!AJ52</f>
        <v>0</v>
      </c>
    </row>
    <row r="53" spans="1:36">
      <c r="A53" s="182">
        <f>'Base Capex Actual'!A53</f>
        <v>170</v>
      </c>
      <c r="B53" s="183" t="str">
        <f>'Base Capex Actual'!B53</f>
        <v xml:space="preserve">Conductor Clearance </v>
      </c>
      <c r="C53" s="183" t="str">
        <f>'Base Capex Actual'!C53</f>
        <v>Environmental, Safety &amp; Legal</v>
      </c>
      <c r="D53" s="154">
        <f>'Base Capex'!D53+Provisions!D53+'Real Price Change'!D53</f>
        <v>0</v>
      </c>
      <c r="E53" s="155">
        <f>'Base Capex'!E53+Provisions!E53+'Real Price Change'!E53</f>
        <v>0</v>
      </c>
      <c r="F53" s="156">
        <f>'Base Capex'!F53+Provisions!F53+'Real Price Change'!F53</f>
        <v>0</v>
      </c>
      <c r="G53" s="154">
        <f>'Base Capex'!G53+Provisions!G53+'Real Price Change'!G53</f>
        <v>0</v>
      </c>
      <c r="H53" s="155">
        <f>'Base Capex'!H53+Provisions!H53+'Real Price Change'!H53</f>
        <v>0</v>
      </c>
      <c r="I53" s="156">
        <f>'Base Capex'!I53+Provisions!I53+'Real Price Change'!I53</f>
        <v>0</v>
      </c>
      <c r="J53" s="154">
        <f>'Base Capex'!J53+Provisions!J53+'Real Price Change'!J53</f>
        <v>0</v>
      </c>
      <c r="K53" s="155">
        <f>'Base Capex'!K53+Provisions!K53+'Real Price Change'!K53</f>
        <v>0</v>
      </c>
      <c r="L53" s="156">
        <f>'Base Capex'!L53+Provisions!L53+'Real Price Change'!L53</f>
        <v>0</v>
      </c>
      <c r="M53" s="154">
        <f>'Base Capex'!M53+Provisions!M53+'Real Price Change'!M53</f>
        <v>0</v>
      </c>
      <c r="N53" s="155">
        <f>'Base Capex'!N53+Provisions!N53+'Real Price Change'!N53</f>
        <v>0</v>
      </c>
      <c r="O53" s="156">
        <f>'Base Capex'!O53+Provisions!O53+'Real Price Change'!O53</f>
        <v>0</v>
      </c>
      <c r="P53" s="154">
        <f>'Base Capex'!P53+Provisions!P53+'Real Price Change'!P53</f>
        <v>0</v>
      </c>
      <c r="Q53" s="155">
        <f>'Base Capex'!Q53+Provisions!Q53+'Real Price Change'!Q53</f>
        <v>0</v>
      </c>
      <c r="R53" s="156">
        <f>'Base Capex'!R53+Provisions!R53+'Real Price Change'!R53</f>
        <v>0</v>
      </c>
      <c r="S53" s="154">
        <f>'Base Capex'!S53+Provisions!S53+'Real Price Change'!S53</f>
        <v>0</v>
      </c>
      <c r="T53" s="155">
        <f>'Base Capex'!T53+Provisions!T53+'Real Price Change'!T53</f>
        <v>0</v>
      </c>
      <c r="U53" s="156">
        <f>'Base Capex'!U53+Provisions!U53+'Real Price Change'!U53</f>
        <v>0</v>
      </c>
      <c r="V53" s="154">
        <f>'Base Capex'!V53+Provisions!V53+'Real Price Change'!V53</f>
        <v>0</v>
      </c>
      <c r="W53" s="155">
        <f>'Base Capex'!W53+Provisions!W53+'Real Price Change'!W53</f>
        <v>0</v>
      </c>
      <c r="X53" s="156">
        <f>'Base Capex'!X53+Provisions!X53+'Real Price Change'!X53</f>
        <v>0</v>
      </c>
      <c r="Y53" s="154">
        <f>'Base Capex'!Y53+Provisions!Y53+'Real Price Change'!Y53</f>
        <v>0</v>
      </c>
      <c r="Z53" s="155">
        <f>'Base Capex'!Z53+Provisions!Z53+'Real Price Change'!Z53</f>
        <v>0</v>
      </c>
      <c r="AA53" s="156">
        <f>'Base Capex'!AA53+Provisions!AA53+'Real Price Change'!AA53</f>
        <v>0</v>
      </c>
      <c r="AB53" s="154">
        <f>'Base Capex'!AB53+Provisions!AB53+'Real Price Change'!AB53</f>
        <v>0</v>
      </c>
      <c r="AC53" s="155">
        <f>'Base Capex'!AC53+Provisions!AC53+'Real Price Change'!AC53</f>
        <v>0</v>
      </c>
      <c r="AD53" s="156">
        <f>'Base Capex'!AD53+Provisions!AD53+'Real Price Change'!AD53</f>
        <v>0</v>
      </c>
      <c r="AE53" s="154">
        <f>'Base Capex'!AE53+Provisions!AE53+'Real Price Change'!AE53</f>
        <v>0</v>
      </c>
      <c r="AF53" s="155">
        <f>'Base Capex'!AF53+Provisions!AF53+'Real Price Change'!AF53</f>
        <v>0</v>
      </c>
      <c r="AG53" s="156">
        <f>'Base Capex'!AG53+Provisions!AG53+'Real Price Change'!AG53</f>
        <v>0</v>
      </c>
      <c r="AH53" s="154">
        <f>'Base Capex'!AH53+Provisions!AH53+'Real Price Change'!AH53</f>
        <v>0</v>
      </c>
      <c r="AI53" s="155">
        <f>'Base Capex'!AI53+Provisions!AI53+'Real Price Change'!AI53</f>
        <v>0</v>
      </c>
      <c r="AJ53" s="156">
        <f>'Base Capex'!AJ53+Provisions!AJ53+'Real Price Change'!AJ53</f>
        <v>0</v>
      </c>
    </row>
    <row r="54" spans="1:36">
      <c r="A54" s="182">
        <f>'Base Capex Actual'!A54</f>
        <v>171</v>
      </c>
      <c r="B54" s="183" t="str">
        <f>'Base Capex Actual'!B54</f>
        <v>SWER Augmentation</v>
      </c>
      <c r="C54" s="183" t="str">
        <f>'Base Capex Actual'!C54</f>
        <v>New Customer Connections</v>
      </c>
      <c r="D54" s="154">
        <f>'Base Capex'!D54+Provisions!D54+'Real Price Change'!D54</f>
        <v>1338.2537623596877</v>
      </c>
      <c r="E54" s="155">
        <f>'Base Capex'!E54+Provisions!E54+'Real Price Change'!E54</f>
        <v>834.92606022640757</v>
      </c>
      <c r="F54" s="156">
        <f>'Base Capex'!F54+Provisions!F54+'Real Price Change'!F54</f>
        <v>306.99721976348178</v>
      </c>
      <c r="G54" s="154">
        <f>'Base Capex'!G54+Provisions!G54+'Real Price Change'!G54</f>
        <v>1433.8304021413496</v>
      </c>
      <c r="H54" s="155">
        <f>'Base Capex'!H54+Provisions!H54+'Real Price Change'!H54</f>
        <v>722.23105028362272</v>
      </c>
      <c r="I54" s="156">
        <f>'Base Capex'!I54+Provisions!I54+'Real Price Change'!I54</f>
        <v>200.03737933714811</v>
      </c>
      <c r="J54" s="154">
        <f>'Base Capex'!J54+Provisions!J54+'Real Price Change'!J54</f>
        <v>1027.1022784200538</v>
      </c>
      <c r="K54" s="155">
        <f>'Base Capex'!K54+Provisions!K54+'Real Price Change'!K54</f>
        <v>462.22794280659565</v>
      </c>
      <c r="L54" s="156">
        <f>'Base Capex'!L54+Provisions!L54+'Real Price Change'!L54</f>
        <v>195.98450143471433</v>
      </c>
      <c r="M54" s="154">
        <f>'Base Capex'!M54+Provisions!M54+'Real Price Change'!M54</f>
        <v>485.47684030283688</v>
      </c>
      <c r="N54" s="155">
        <f>'Base Capex'!N54+Provisions!N54+'Real Price Change'!N54</f>
        <v>98.634712154898466</v>
      </c>
      <c r="O54" s="156">
        <f>'Base Capex'!O54+Provisions!O54+'Real Price Change'!O54</f>
        <v>96.789198309706649</v>
      </c>
      <c r="P54" s="154">
        <f>'Base Capex'!P54+Provisions!P54+'Real Price Change'!P54</f>
        <v>1.2458452773980371</v>
      </c>
      <c r="Q54" s="155">
        <f>'Base Capex'!Q54+Provisions!Q54+'Real Price Change'!Q54</f>
        <v>0</v>
      </c>
      <c r="R54" s="156">
        <f>'Base Capex'!R54+Provisions!R54+'Real Price Change'!R54</f>
        <v>0</v>
      </c>
      <c r="S54" s="154">
        <f>'Base Capex'!S54+Provisions!S54+'Real Price Change'!S54</f>
        <v>4701.9716321496107</v>
      </c>
      <c r="T54" s="155">
        <f>'Base Capex'!T54+Provisions!T54+'Real Price Change'!T54</f>
        <v>2018.1331300858308</v>
      </c>
      <c r="U54" s="156">
        <f>'Base Capex'!U54+Provisions!U54+'Real Price Change'!U54</f>
        <v>775.12527845958584</v>
      </c>
      <c r="V54" s="154">
        <f>'Base Capex'!V54+Provisions!V54+'Real Price Change'!V54</f>
        <v>4943.7325680324566</v>
      </c>
      <c r="W54" s="155">
        <f>'Base Capex'!W54+Provisions!W54+'Real Price Change'!W54</f>
        <v>2082.8794155652249</v>
      </c>
      <c r="X54" s="156">
        <f>'Base Capex'!X54+Provisions!X54+'Real Price Change'!X54</f>
        <v>807.71228565895433</v>
      </c>
      <c r="Y54" s="154">
        <f>'Base Capex'!Y54+Provisions!Y54+'Real Price Change'!Y54</f>
        <v>4591.2152916664008</v>
      </c>
      <c r="Z54" s="155">
        <f>'Base Capex'!Z54+Provisions!Z54+'Real Price Change'!Z54</f>
        <v>1902.3157339421928</v>
      </c>
      <c r="AA54" s="156">
        <f>'Base Capex'!AA54+Provisions!AA54+'Real Price Change'!AA54</f>
        <v>753.5820078206616</v>
      </c>
      <c r="AB54" s="154">
        <f>'Base Capex'!AB54+Provisions!AB54+'Real Price Change'!AB54</f>
        <v>4133.5490324009843</v>
      </c>
      <c r="AC54" s="155">
        <f>'Base Capex'!AC54+Provisions!AC54+'Real Price Change'!AC54</f>
        <v>1684.316947679732</v>
      </c>
      <c r="AD54" s="156">
        <f>'Base Capex'!AD54+Provisions!AD54+'Real Price Change'!AD54</f>
        <v>678.79974618129791</v>
      </c>
      <c r="AE54" s="154">
        <f>'Base Capex'!AE54+Provisions!AE54+'Real Price Change'!AE54</f>
        <v>4090.018805718757</v>
      </c>
      <c r="AF54" s="155">
        <f>'Base Capex'!AF54+Provisions!AF54+'Real Price Change'!AF54</f>
        <v>1638.9730522883958</v>
      </c>
      <c r="AG54" s="156">
        <f>'Base Capex'!AG54+Provisions!AG54+'Real Price Change'!AG54</f>
        <v>671.85627134297647</v>
      </c>
      <c r="AH54" s="154">
        <f>'Base Capex'!AH54+Provisions!AH54+'Real Price Change'!AH54</f>
        <v>4293.0893569594054</v>
      </c>
      <c r="AI54" s="155">
        <f>'Base Capex'!AI54+Provisions!AI54+'Real Price Change'!AI54</f>
        <v>1691.8514168314312</v>
      </c>
      <c r="AJ54" s="156">
        <f>'Base Capex'!AJ54+Provisions!AJ54+'Real Price Change'!AJ54</f>
        <v>705.63208284777932</v>
      </c>
    </row>
    <row r="55" spans="1:36">
      <c r="A55" s="182">
        <f>'Base Capex Actual'!A55</f>
        <v>172</v>
      </c>
      <c r="B55" s="183" t="str">
        <f>'Base Capex Actual'!B55</f>
        <v>Supply Reliability Improvement Scheme</v>
      </c>
      <c r="C55" s="183" t="str">
        <f>'Base Capex Actual'!C55</f>
        <v>Reliability &amp; Quality Maintained</v>
      </c>
      <c r="D55" s="154">
        <f>'Base Capex'!D55+Provisions!D55+'Real Price Change'!D55</f>
        <v>1268.839687779714</v>
      </c>
      <c r="E55" s="155">
        <f>'Base Capex'!E55+Provisions!E55+'Real Price Change'!E55</f>
        <v>402.35016525255634</v>
      </c>
      <c r="F55" s="156">
        <f>'Base Capex'!F55+Provisions!F55+'Real Price Change'!F55</f>
        <v>153.95083072277197</v>
      </c>
      <c r="G55" s="154">
        <f>'Base Capex'!G55+Provisions!G55+'Real Price Change'!G55</f>
        <v>1020.6650391153274</v>
      </c>
      <c r="H55" s="155">
        <f>'Base Capex'!H55+Provisions!H55+'Real Price Change'!H55</f>
        <v>291.44916660851976</v>
      </c>
      <c r="I55" s="156">
        <f>'Base Capex'!I55+Provisions!I55+'Real Price Change'!I55</f>
        <v>99.386350360800193</v>
      </c>
      <c r="J55" s="154">
        <f>'Base Capex'!J55+Provisions!J55+'Real Price Change'!J55</f>
        <v>67.192352559977039</v>
      </c>
      <c r="K55" s="155">
        <f>'Base Capex'!K55+Provisions!K55+'Real Price Change'!K55</f>
        <v>-5.8544891944892141</v>
      </c>
      <c r="L55" s="156">
        <f>'Base Capex'!L55+Provisions!L55+'Real Price Change'!L55</f>
        <v>15.665929103484315</v>
      </c>
      <c r="M55" s="154">
        <f>'Base Capex'!M55+Provisions!M55+'Real Price Change'!M55</f>
        <v>26.700394062963412</v>
      </c>
      <c r="N55" s="155">
        <f>'Base Capex'!N55+Provisions!N55+'Real Price Change'!N55</f>
        <v>5.1119225264080539</v>
      </c>
      <c r="O55" s="156">
        <f>'Base Capex'!O55+Provisions!O55+'Real Price Change'!O55</f>
        <v>-1.3804930054384763</v>
      </c>
      <c r="P55" s="154">
        <f>'Base Capex'!P55+Provisions!P55+'Real Price Change'!P55</f>
        <v>2166.1487414687294</v>
      </c>
      <c r="Q55" s="155">
        <f>'Base Capex'!Q55+Provisions!Q55+'Real Price Change'!Q55</f>
        <v>1039.3525770564097</v>
      </c>
      <c r="R55" s="156">
        <f>'Base Capex'!R55+Provisions!R55+'Real Price Change'!R55</f>
        <v>247.41298788636067</v>
      </c>
      <c r="S55" s="154">
        <f>'Base Capex'!S55+Provisions!S55+'Real Price Change'!S55</f>
        <v>0</v>
      </c>
      <c r="T55" s="155">
        <f>'Base Capex'!T55+Provisions!T55+'Real Price Change'!T55</f>
        <v>0</v>
      </c>
      <c r="U55" s="156">
        <f>'Base Capex'!U55+Provisions!U55+'Real Price Change'!U55</f>
        <v>0</v>
      </c>
      <c r="V55" s="154">
        <f>'Base Capex'!V55+Provisions!V55+'Real Price Change'!V55</f>
        <v>0</v>
      </c>
      <c r="W55" s="155">
        <f>'Base Capex'!W55+Provisions!W55+'Real Price Change'!W55</f>
        <v>0</v>
      </c>
      <c r="X55" s="156">
        <f>'Base Capex'!X55+Provisions!X55+'Real Price Change'!X55</f>
        <v>0</v>
      </c>
      <c r="Y55" s="154">
        <f>'Base Capex'!Y55+Provisions!Y55+'Real Price Change'!Y55</f>
        <v>0</v>
      </c>
      <c r="Z55" s="155">
        <f>'Base Capex'!Z55+Provisions!Z55+'Real Price Change'!Z55</f>
        <v>0</v>
      </c>
      <c r="AA55" s="156">
        <f>'Base Capex'!AA55+Provisions!AA55+'Real Price Change'!AA55</f>
        <v>0</v>
      </c>
      <c r="AB55" s="154">
        <f>'Base Capex'!AB55+Provisions!AB55+'Real Price Change'!AB55</f>
        <v>0</v>
      </c>
      <c r="AC55" s="155">
        <f>'Base Capex'!AC55+Provisions!AC55+'Real Price Change'!AC55</f>
        <v>0</v>
      </c>
      <c r="AD55" s="156">
        <f>'Base Capex'!AD55+Provisions!AD55+'Real Price Change'!AD55</f>
        <v>0</v>
      </c>
      <c r="AE55" s="154">
        <f>'Base Capex'!AE55+Provisions!AE55+'Real Price Change'!AE55</f>
        <v>0</v>
      </c>
      <c r="AF55" s="155">
        <f>'Base Capex'!AF55+Provisions!AF55+'Real Price Change'!AF55</f>
        <v>0</v>
      </c>
      <c r="AG55" s="156">
        <f>'Base Capex'!AG55+Provisions!AG55+'Real Price Change'!AG55</f>
        <v>0</v>
      </c>
      <c r="AH55" s="154">
        <f>'Base Capex'!AH55+Provisions!AH55+'Real Price Change'!AH55</f>
        <v>0</v>
      </c>
      <c r="AI55" s="155">
        <f>'Base Capex'!AI55+Provisions!AI55+'Real Price Change'!AI55</f>
        <v>0</v>
      </c>
      <c r="AJ55" s="156">
        <f>'Base Capex'!AJ55+Provisions!AJ55+'Real Price Change'!AJ55</f>
        <v>0</v>
      </c>
    </row>
    <row r="56" spans="1:36">
      <c r="A56" s="182">
        <f>'Base Capex Actual'!A56</f>
        <v>174</v>
      </c>
      <c r="B56" s="183" t="str">
        <f>'Base Capex Actual'!B56</f>
        <v>Pole Fire Mitigation</v>
      </c>
      <c r="C56" s="183" t="str">
        <f>'Base Capex Actual'!C56</f>
        <v>Environmental, Safety &amp; Legal</v>
      </c>
      <c r="D56" s="154">
        <f>'Base Capex'!D56+Provisions!D56+'Real Price Change'!D56</f>
        <v>15.504270443550292</v>
      </c>
      <c r="E56" s="155">
        <f>'Base Capex'!E56+Provisions!E56+'Real Price Change'!E56</f>
        <v>-24.715062609749431</v>
      </c>
      <c r="F56" s="156">
        <f>'Base Capex'!F56+Provisions!F56+'Real Price Change'!F56</f>
        <v>8.609119748409503</v>
      </c>
      <c r="G56" s="154">
        <f>'Base Capex'!G56+Provisions!G56+'Real Price Change'!G56</f>
        <v>13.350859382586663</v>
      </c>
      <c r="H56" s="155">
        <f>'Base Capex'!H56+Provisions!H56+'Real Price Change'!H56</f>
        <v>2.2814401942905005</v>
      </c>
      <c r="I56" s="156">
        <f>'Base Capex'!I56+Provisions!I56+'Real Price Change'!I56</f>
        <v>0.80613651510114004</v>
      </c>
      <c r="J56" s="154">
        <f>'Base Capex'!J56+Provisions!J56+'Real Price Change'!J56</f>
        <v>3.5539533494228182</v>
      </c>
      <c r="K56" s="155">
        <f>'Base Capex'!K56+Provisions!K56+'Real Price Change'!K56</f>
        <v>0.79665527772192279</v>
      </c>
      <c r="L56" s="156">
        <f>'Base Capex'!L56+Provisions!L56+'Real Price Change'!L56</f>
        <v>0.14338170080174983</v>
      </c>
      <c r="M56" s="154">
        <f>'Base Capex'!M56+Provisions!M56+'Real Price Change'!M56</f>
        <v>0</v>
      </c>
      <c r="N56" s="155">
        <f>'Base Capex'!N56+Provisions!N56+'Real Price Change'!N56</f>
        <v>0</v>
      </c>
      <c r="O56" s="156">
        <f>'Base Capex'!O56+Provisions!O56+'Real Price Change'!O56</f>
        <v>4.5256564125760266E-3</v>
      </c>
      <c r="P56" s="154">
        <f>'Base Capex'!P56+Provisions!P56+'Real Price Change'!P56</f>
        <v>668.6639704030498</v>
      </c>
      <c r="Q56" s="155">
        <f>'Base Capex'!Q56+Provisions!Q56+'Real Price Change'!Q56</f>
        <v>195.88022805156314</v>
      </c>
      <c r="R56" s="156">
        <f>'Base Capex'!R56+Provisions!R56+'Real Price Change'!R56</f>
        <v>100.31417690502437</v>
      </c>
      <c r="S56" s="154">
        <f>'Base Capex'!S56+Provisions!S56+'Real Price Change'!S56</f>
        <v>0</v>
      </c>
      <c r="T56" s="155">
        <f>'Base Capex'!T56+Provisions!T56+'Real Price Change'!T56</f>
        <v>0</v>
      </c>
      <c r="U56" s="156">
        <f>'Base Capex'!U56+Provisions!U56+'Real Price Change'!U56</f>
        <v>0</v>
      </c>
      <c r="V56" s="154">
        <f>'Base Capex'!V56+Provisions!V56+'Real Price Change'!V56</f>
        <v>0</v>
      </c>
      <c r="W56" s="155">
        <f>'Base Capex'!W56+Provisions!W56+'Real Price Change'!W56</f>
        <v>0</v>
      </c>
      <c r="X56" s="156">
        <f>'Base Capex'!X56+Provisions!X56+'Real Price Change'!X56</f>
        <v>0</v>
      </c>
      <c r="Y56" s="154">
        <f>'Base Capex'!Y56+Provisions!Y56+'Real Price Change'!Y56</f>
        <v>0</v>
      </c>
      <c r="Z56" s="155">
        <f>'Base Capex'!Z56+Provisions!Z56+'Real Price Change'!Z56</f>
        <v>0</v>
      </c>
      <c r="AA56" s="156">
        <f>'Base Capex'!AA56+Provisions!AA56+'Real Price Change'!AA56</f>
        <v>0</v>
      </c>
      <c r="AB56" s="154">
        <f>'Base Capex'!AB56+Provisions!AB56+'Real Price Change'!AB56</f>
        <v>0</v>
      </c>
      <c r="AC56" s="155">
        <f>'Base Capex'!AC56+Provisions!AC56+'Real Price Change'!AC56</f>
        <v>0</v>
      </c>
      <c r="AD56" s="156">
        <f>'Base Capex'!AD56+Provisions!AD56+'Real Price Change'!AD56</f>
        <v>0</v>
      </c>
      <c r="AE56" s="154">
        <f>'Base Capex'!AE56+Provisions!AE56+'Real Price Change'!AE56</f>
        <v>0</v>
      </c>
      <c r="AF56" s="155">
        <f>'Base Capex'!AF56+Provisions!AF56+'Real Price Change'!AF56</f>
        <v>0</v>
      </c>
      <c r="AG56" s="156">
        <f>'Base Capex'!AG56+Provisions!AG56+'Real Price Change'!AG56</f>
        <v>0</v>
      </c>
      <c r="AH56" s="154">
        <f>'Base Capex'!AH56+Provisions!AH56+'Real Price Change'!AH56</f>
        <v>0</v>
      </c>
      <c r="AI56" s="155">
        <f>'Base Capex'!AI56+Provisions!AI56+'Real Price Change'!AI56</f>
        <v>0</v>
      </c>
      <c r="AJ56" s="156">
        <f>'Base Capex'!AJ56+Provisions!AJ56+'Real Price Change'!AJ56</f>
        <v>0</v>
      </c>
    </row>
    <row r="57" spans="1:36">
      <c r="A57" s="182">
        <f>'Base Capex Actual'!A57</f>
        <v>177</v>
      </c>
      <c r="B57" s="183" t="str">
        <f>'Base Capex Actual'!B57</f>
        <v>CBD Security Supply</v>
      </c>
      <c r="C57" s="183" t="str">
        <f>'Base Capex Actual'!C57</f>
        <v>Reinforcements</v>
      </c>
      <c r="D57" s="154">
        <f>'Base Capex'!D57+Provisions!D57+'Real Price Change'!D57</f>
        <v>0</v>
      </c>
      <c r="E57" s="155">
        <f>'Base Capex'!E57+Provisions!E57+'Real Price Change'!E57</f>
        <v>0</v>
      </c>
      <c r="F57" s="156">
        <f>'Base Capex'!F57+Provisions!F57+'Real Price Change'!F57</f>
        <v>0</v>
      </c>
      <c r="G57" s="154">
        <f>'Base Capex'!G57+Provisions!G57+'Real Price Change'!G57</f>
        <v>0</v>
      </c>
      <c r="H57" s="155">
        <f>'Base Capex'!H57+Provisions!H57+'Real Price Change'!H57</f>
        <v>0</v>
      </c>
      <c r="I57" s="156">
        <f>'Base Capex'!I57+Provisions!I57+'Real Price Change'!I57</f>
        <v>0</v>
      </c>
      <c r="J57" s="154">
        <f>'Base Capex'!J57+Provisions!J57+'Real Price Change'!J57</f>
        <v>0</v>
      </c>
      <c r="K57" s="155">
        <f>'Base Capex'!K57+Provisions!K57+'Real Price Change'!K57</f>
        <v>0</v>
      </c>
      <c r="L57" s="156">
        <f>'Base Capex'!L57+Provisions!L57+'Real Price Change'!L57</f>
        <v>0</v>
      </c>
      <c r="M57" s="154">
        <f>'Base Capex'!M57+Provisions!M57+'Real Price Change'!M57</f>
        <v>0</v>
      </c>
      <c r="N57" s="155">
        <f>'Base Capex'!N57+Provisions!N57+'Real Price Change'!N57</f>
        <v>0</v>
      </c>
      <c r="O57" s="156">
        <f>'Base Capex'!O57+Provisions!O57+'Real Price Change'!O57</f>
        <v>0</v>
      </c>
      <c r="P57" s="154">
        <f>'Base Capex'!P57+Provisions!P57+'Real Price Change'!P57</f>
        <v>0</v>
      </c>
      <c r="Q57" s="155">
        <f>'Base Capex'!Q57+Provisions!Q57+'Real Price Change'!Q57</f>
        <v>0</v>
      </c>
      <c r="R57" s="156">
        <f>'Base Capex'!R57+Provisions!R57+'Real Price Change'!R57</f>
        <v>0</v>
      </c>
      <c r="S57" s="154">
        <f>'Base Capex'!S57+Provisions!S57+'Real Price Change'!S57</f>
        <v>0</v>
      </c>
      <c r="T57" s="155">
        <f>'Base Capex'!T57+Provisions!T57+'Real Price Change'!T57</f>
        <v>0</v>
      </c>
      <c r="U57" s="156">
        <f>'Base Capex'!U57+Provisions!U57+'Real Price Change'!U57</f>
        <v>0</v>
      </c>
      <c r="V57" s="154">
        <f>'Base Capex'!V57+Provisions!V57+'Real Price Change'!V57</f>
        <v>0</v>
      </c>
      <c r="W57" s="155">
        <f>'Base Capex'!W57+Provisions!W57+'Real Price Change'!W57</f>
        <v>0</v>
      </c>
      <c r="X57" s="156">
        <f>'Base Capex'!X57+Provisions!X57+'Real Price Change'!X57</f>
        <v>0</v>
      </c>
      <c r="Y57" s="154">
        <f>'Base Capex'!Y57+Provisions!Y57+'Real Price Change'!Y57</f>
        <v>0</v>
      </c>
      <c r="Z57" s="155">
        <f>'Base Capex'!Z57+Provisions!Z57+'Real Price Change'!Z57</f>
        <v>0</v>
      </c>
      <c r="AA57" s="156">
        <f>'Base Capex'!AA57+Provisions!AA57+'Real Price Change'!AA57</f>
        <v>0</v>
      </c>
      <c r="AB57" s="154">
        <f>'Base Capex'!AB57+Provisions!AB57+'Real Price Change'!AB57</f>
        <v>0</v>
      </c>
      <c r="AC57" s="155">
        <f>'Base Capex'!AC57+Provisions!AC57+'Real Price Change'!AC57</f>
        <v>0</v>
      </c>
      <c r="AD57" s="156">
        <f>'Base Capex'!AD57+Provisions!AD57+'Real Price Change'!AD57</f>
        <v>0</v>
      </c>
      <c r="AE57" s="154">
        <f>'Base Capex'!AE57+Provisions!AE57+'Real Price Change'!AE57</f>
        <v>0</v>
      </c>
      <c r="AF57" s="155">
        <f>'Base Capex'!AF57+Provisions!AF57+'Real Price Change'!AF57</f>
        <v>0</v>
      </c>
      <c r="AG57" s="156">
        <f>'Base Capex'!AG57+Provisions!AG57+'Real Price Change'!AG57</f>
        <v>0</v>
      </c>
      <c r="AH57" s="154">
        <f>'Base Capex'!AH57+Provisions!AH57+'Real Price Change'!AH57</f>
        <v>0</v>
      </c>
      <c r="AI57" s="155">
        <f>'Base Capex'!AI57+Provisions!AI57+'Real Price Change'!AI57</f>
        <v>0</v>
      </c>
      <c r="AJ57" s="156">
        <f>'Base Capex'!AJ57+Provisions!AJ57+'Real Price Change'!AJ57</f>
        <v>0</v>
      </c>
    </row>
    <row r="58" spans="1:36">
      <c r="A58" s="182">
        <f>'Base Capex Actual'!A58</f>
        <v>200</v>
      </c>
      <c r="B58" s="183" t="str">
        <f>'Base Capex Actual'!B58</f>
        <v>Computers</v>
      </c>
      <c r="C58" s="183" t="str">
        <f>'Base Capex Actual'!C58</f>
        <v>Non Network General - IT</v>
      </c>
      <c r="D58" s="154">
        <f>'Base Capex'!D58+Provisions!D58+'Real Price Change'!D58</f>
        <v>5338.3253284428447</v>
      </c>
      <c r="E58" s="155">
        <f>'Base Capex'!E58+Provisions!E58+'Real Price Change'!E58</f>
        <v>4167.6611527505029</v>
      </c>
      <c r="F58" s="156">
        <f>'Base Capex'!F58+Provisions!F58+'Real Price Change'!F58</f>
        <v>88.850073815786786</v>
      </c>
      <c r="G58" s="154">
        <f>'Base Capex'!G58+Provisions!G58+'Real Price Change'!G58</f>
        <v>14955.884305401783</v>
      </c>
      <c r="H58" s="155">
        <f>'Base Capex'!H58+Provisions!H58+'Real Price Change'!H58</f>
        <v>4578.5084215990883</v>
      </c>
      <c r="I58" s="156">
        <f>'Base Capex'!I58+Provisions!I58+'Real Price Change'!I58</f>
        <v>0.24612008681559105</v>
      </c>
      <c r="J58" s="154">
        <f>'Base Capex'!J58+Provisions!J58+'Real Price Change'!J58</f>
        <v>10407.764826814866</v>
      </c>
      <c r="K58" s="155">
        <f>'Base Capex'!K58+Provisions!K58+'Real Price Change'!K58</f>
        <v>3750.6131881663287</v>
      </c>
      <c r="L58" s="156">
        <f>'Base Capex'!L58+Provisions!L58+'Real Price Change'!L58</f>
        <v>72.523515383390759</v>
      </c>
      <c r="M58" s="154">
        <f>'Base Capex'!M58+Provisions!M58+'Real Price Change'!M58</f>
        <v>11148.39231204635</v>
      </c>
      <c r="N58" s="155">
        <f>'Base Capex'!N58+Provisions!N58+'Real Price Change'!N58</f>
        <v>2815.4347243476623</v>
      </c>
      <c r="O58" s="156">
        <f>'Base Capex'!O58+Provisions!O58+'Real Price Change'!O58</f>
        <v>96.03281709841022</v>
      </c>
      <c r="P58" s="154">
        <f>'Base Capex'!P58+Provisions!P58+'Real Price Change'!P58</f>
        <v>16200.665211443222</v>
      </c>
      <c r="Q58" s="155">
        <f>'Base Capex'!Q58+Provisions!Q58+'Real Price Change'!Q58</f>
        <v>2820.7209305139804</v>
      </c>
      <c r="R58" s="156">
        <f>'Base Capex'!R58+Provisions!R58+'Real Price Change'!R58</f>
        <v>1337.2628517928854</v>
      </c>
      <c r="S58" s="154">
        <f>'Base Capex'!S58+Provisions!S58+'Real Price Change'!S58</f>
        <v>29534.798648800002</v>
      </c>
      <c r="T58" s="155">
        <f>'Base Capex'!T58+Provisions!T58+'Real Price Change'!T58</f>
        <v>7108.6765912000001</v>
      </c>
      <c r="U58" s="156">
        <f>'Base Capex'!U58+Provisions!U58+'Real Price Change'!U58</f>
        <v>0</v>
      </c>
      <c r="V58" s="154">
        <f>'Base Capex'!V58+Provisions!V58+'Real Price Change'!V58</f>
        <v>7250.0526737047248</v>
      </c>
      <c r="W58" s="155">
        <f>'Base Capex'!W58+Provisions!W58+'Real Price Change'!W58</f>
        <v>15363.85279136998</v>
      </c>
      <c r="X58" s="156">
        <f>'Base Capex'!X58+Provisions!X58+'Real Price Change'!X58</f>
        <v>18426.866194422106</v>
      </c>
      <c r="Y58" s="154">
        <f>'Base Capex'!Y58+Provisions!Y58+'Real Price Change'!Y58</f>
        <v>8067.8787259751871</v>
      </c>
      <c r="Z58" s="155">
        <f>'Base Capex'!Z58+Provisions!Z58+'Real Price Change'!Z58</f>
        <v>13986.323093532774</v>
      </c>
      <c r="AA58" s="156">
        <f>'Base Capex'!AA58+Provisions!AA58+'Real Price Change'!AA58</f>
        <v>19422.292090458312</v>
      </c>
      <c r="AB58" s="154">
        <f>'Base Capex'!AB58+Provisions!AB58+'Real Price Change'!AB58</f>
        <v>7078.0539751138531</v>
      </c>
      <c r="AC58" s="155">
        <f>'Base Capex'!AC58+Provisions!AC58+'Real Price Change'!AC58</f>
        <v>15547.577988635348</v>
      </c>
      <c r="AD58" s="156">
        <f>'Base Capex'!AD58+Provisions!AD58+'Real Price Change'!AD58</f>
        <v>14638.342815441521</v>
      </c>
      <c r="AE58" s="154">
        <f>'Base Capex'!AE58+Provisions!AE58+'Real Price Change'!AE58</f>
        <v>8005.484063879283</v>
      </c>
      <c r="AF58" s="155">
        <f>'Base Capex'!AF58+Provisions!AF58+'Real Price Change'!AF58</f>
        <v>9162.2328062312044</v>
      </c>
      <c r="AG58" s="156">
        <f>'Base Capex'!AG58+Provisions!AG58+'Real Price Change'!AG58</f>
        <v>15120.087259333335</v>
      </c>
      <c r="AH58" s="154">
        <f>'Base Capex'!AH58+Provisions!AH58+'Real Price Change'!AH58</f>
        <v>6018.8066164372322</v>
      </c>
      <c r="AI58" s="155">
        <f>'Base Capex'!AI58+Provisions!AI58+'Real Price Change'!AI58</f>
        <v>5597.8238640586096</v>
      </c>
      <c r="AJ58" s="156">
        <f>'Base Capex'!AJ58+Provisions!AJ58+'Real Price Change'!AJ58</f>
        <v>11639.710503657816</v>
      </c>
    </row>
    <row r="59" spans="1:36">
      <c r="A59" s="182">
        <f>'Base Capex Actual'!A59</f>
        <v>210</v>
      </c>
      <c r="B59" s="183" t="str">
        <f>'Base Capex Actual'!B59</f>
        <v>General Equipment</v>
      </c>
      <c r="C59" s="183" t="str">
        <f>'Base Capex Actual'!C59</f>
        <v>Non Network General - Other</v>
      </c>
      <c r="D59" s="154">
        <f>'Base Capex'!D59+Provisions!D59+'Real Price Change'!D59</f>
        <v>-16.96906742488801</v>
      </c>
      <c r="E59" s="155">
        <f>'Base Capex'!E59+Provisions!E59+'Real Price Change'!E59</f>
        <v>1297.4801904053948</v>
      </c>
      <c r="F59" s="156">
        <f>'Base Capex'!F59+Provisions!F59+'Real Price Change'!F59</f>
        <v>2.4820091981477486</v>
      </c>
      <c r="G59" s="154">
        <f>'Base Capex'!G59+Provisions!G59+'Real Price Change'!G59</f>
        <v>-11.241369620735522</v>
      </c>
      <c r="H59" s="155">
        <f>'Base Capex'!H59+Provisions!H59+'Real Price Change'!H59</f>
        <v>1253.509635186467</v>
      </c>
      <c r="I59" s="156">
        <f>'Base Capex'!I59+Provisions!I59+'Real Price Change'!I59</f>
        <v>-6.1038139263162199</v>
      </c>
      <c r="J59" s="154">
        <f>'Base Capex'!J59+Provisions!J59+'Real Price Change'!J59</f>
        <v>-2.710681858819858</v>
      </c>
      <c r="K59" s="155">
        <f>'Base Capex'!K59+Provisions!K59+'Real Price Change'!K59</f>
        <v>741.54131335452325</v>
      </c>
      <c r="L59" s="156">
        <f>'Base Capex'!L59+Provisions!L59+'Real Price Change'!L59</f>
        <v>0</v>
      </c>
      <c r="M59" s="154">
        <f>'Base Capex'!M59+Provisions!M59+'Real Price Change'!M59</f>
        <v>181.75277733934129</v>
      </c>
      <c r="N59" s="155">
        <f>'Base Capex'!N59+Provisions!N59+'Real Price Change'!N59</f>
        <v>785.8348758096198</v>
      </c>
      <c r="O59" s="156">
        <f>'Base Capex'!O59+Provisions!O59+'Real Price Change'!O59</f>
        <v>0</v>
      </c>
      <c r="P59" s="154">
        <f>'Base Capex'!P59+Provisions!P59+'Real Price Change'!P59</f>
        <v>589.697353660506</v>
      </c>
      <c r="Q59" s="155">
        <f>'Base Capex'!Q59+Provisions!Q59+'Real Price Change'!Q59</f>
        <v>2006.9312055611451</v>
      </c>
      <c r="R59" s="156">
        <f>'Base Capex'!R59+Provisions!R59+'Real Price Change'!R59</f>
        <v>56.107354637992337</v>
      </c>
      <c r="S59" s="154">
        <f>'Base Capex'!S59+Provisions!S59+'Real Price Change'!S59</f>
        <v>192.90477804401857</v>
      </c>
      <c r="T59" s="155">
        <f>'Base Capex'!T59+Provisions!T59+'Real Price Change'!T59</f>
        <v>1196.9542574779391</v>
      </c>
      <c r="U59" s="156">
        <f>'Base Capex'!U59+Provisions!U59+'Real Price Change'!U59</f>
        <v>12.500885177919031</v>
      </c>
      <c r="V59" s="154">
        <f>'Base Capex'!V59+Provisions!V59+'Real Price Change'!V59</f>
        <v>196.51858734060895</v>
      </c>
      <c r="W59" s="155">
        <f>'Base Capex'!W59+Provisions!W59+'Real Price Change'!W59</f>
        <v>1196.9542574779391</v>
      </c>
      <c r="X59" s="156">
        <f>'Base Capex'!X59+Provisions!X59+'Real Price Change'!X59</f>
        <v>12.621507754197197</v>
      </c>
      <c r="Y59" s="154">
        <f>'Base Capex'!Y59+Provisions!Y59+'Real Price Change'!Y59</f>
        <v>199.82869416291402</v>
      </c>
      <c r="Z59" s="155">
        <f>'Base Capex'!Z59+Provisions!Z59+'Real Price Change'!Z59</f>
        <v>1196.9542574779391</v>
      </c>
      <c r="AA59" s="156">
        <f>'Base Capex'!AA59+Provisions!AA59+'Real Price Change'!AA59</f>
        <v>12.893374539156024</v>
      </c>
      <c r="AB59" s="154">
        <f>'Base Capex'!AB59+Provisions!AB59+'Real Price Change'!AB59</f>
        <v>203.19455554423223</v>
      </c>
      <c r="AC59" s="155">
        <f>'Base Capex'!AC59+Provisions!AC59+'Real Price Change'!AC59</f>
        <v>1196.9542574779391</v>
      </c>
      <c r="AD59" s="156">
        <f>'Base Capex'!AD59+Provisions!AD59+'Real Price Change'!AD59</f>
        <v>13.117060764104345</v>
      </c>
      <c r="AE59" s="154">
        <f>'Base Capex'!AE59+Provisions!AE59+'Real Price Change'!AE59</f>
        <v>206.61711059952813</v>
      </c>
      <c r="AF59" s="155">
        <f>'Base Capex'!AF59+Provisions!AF59+'Real Price Change'!AF59</f>
        <v>1196.9542574779391</v>
      </c>
      <c r="AG59" s="156">
        <f>'Base Capex'!AG59+Provisions!AG59+'Real Price Change'!AG59</f>
        <v>13.342070773313152</v>
      </c>
      <c r="AH59" s="154">
        <f>'Base Capex'!AH59+Provisions!AH59+'Real Price Change'!AH59</f>
        <v>210.09731426196879</v>
      </c>
      <c r="AI59" s="155">
        <f>'Base Capex'!AI59+Provisions!AI59+'Real Price Change'!AI59</f>
        <v>1196.9542574779391</v>
      </c>
      <c r="AJ59" s="156">
        <f>'Base Capex'!AJ59+Provisions!AJ59+'Real Price Change'!AJ59</f>
        <v>13.574841793627289</v>
      </c>
    </row>
    <row r="60" spans="1:36">
      <c r="A60" s="182">
        <f>'Base Capex Actual'!A60</f>
        <v>220</v>
      </c>
      <c r="B60" s="183" t="str">
        <f>'Base Capex Actual'!B60</f>
        <v>Office Furniture</v>
      </c>
      <c r="C60" s="183" t="str">
        <f>'Base Capex Actual'!C60</f>
        <v>Non Network General - Other</v>
      </c>
      <c r="D60" s="154">
        <f>'Base Capex'!D60+Provisions!D60+'Real Price Change'!D60</f>
        <v>-2.672609454999757</v>
      </c>
      <c r="E60" s="155">
        <f>'Base Capex'!E60+Provisions!E60+'Real Price Change'!E60</f>
        <v>200.53666797077861</v>
      </c>
      <c r="F60" s="156">
        <f>'Base Capex'!F60+Provisions!F60+'Real Price Change'!F60</f>
        <v>3.7919584971701772</v>
      </c>
      <c r="G60" s="154">
        <f>'Base Capex'!G60+Provisions!G60+'Real Price Change'!G60</f>
        <v>-1.5106322586424379</v>
      </c>
      <c r="H60" s="155">
        <f>'Base Capex'!H60+Provisions!H60+'Real Price Change'!H60</f>
        <v>167.62828167646819</v>
      </c>
      <c r="I60" s="156">
        <f>'Base Capex'!I60+Provisions!I60+'Real Price Change'!I60</f>
        <v>0</v>
      </c>
      <c r="J60" s="154">
        <f>'Base Capex'!J60+Provisions!J60+'Real Price Change'!J60</f>
        <v>-1.4396181256277545</v>
      </c>
      <c r="K60" s="155">
        <f>'Base Capex'!K60+Provisions!K60+'Real Price Change'!K60</f>
        <v>393.82574983246195</v>
      </c>
      <c r="L60" s="156">
        <f>'Base Capex'!L60+Provisions!L60+'Real Price Change'!L60</f>
        <v>0</v>
      </c>
      <c r="M60" s="154">
        <f>'Base Capex'!M60+Provisions!M60+'Real Price Change'!M60</f>
        <v>-1.1686674933889505</v>
      </c>
      <c r="N60" s="155">
        <f>'Base Capex'!N60+Provisions!N60+'Real Price Change'!N60</f>
        <v>154.86509769083469</v>
      </c>
      <c r="O60" s="156">
        <f>'Base Capex'!O60+Provisions!O60+'Real Price Change'!O60</f>
        <v>1.0586868783398856E-5</v>
      </c>
      <c r="P60" s="154">
        <f>'Base Capex'!P60+Provisions!P60+'Real Price Change'!P60</f>
        <v>0.39057258520359944</v>
      </c>
      <c r="Q60" s="155">
        <f>'Base Capex'!Q60+Provisions!Q60+'Real Price Change'!Q60</f>
        <v>143.74441943838829</v>
      </c>
      <c r="R60" s="156">
        <f>'Base Capex'!R60+Provisions!R60+'Real Price Change'!R60</f>
        <v>0</v>
      </c>
      <c r="S60" s="154">
        <f>'Base Capex'!S60+Provisions!S60+'Real Price Change'!S60</f>
        <v>0</v>
      </c>
      <c r="T60" s="155">
        <f>'Base Capex'!T60+Provisions!T60+'Real Price Change'!T60</f>
        <v>215.01588715953827</v>
      </c>
      <c r="U60" s="156">
        <f>'Base Capex'!U60+Provisions!U60+'Real Price Change'!U60</f>
        <v>2.646717195849714E-6</v>
      </c>
      <c r="V60" s="154">
        <f>'Base Capex'!V60+Provisions!V60+'Real Price Change'!V60</f>
        <v>0</v>
      </c>
      <c r="W60" s="155">
        <f>'Base Capex'!W60+Provisions!W60+'Real Price Change'!W60</f>
        <v>215.01588715953827</v>
      </c>
      <c r="X60" s="156">
        <f>'Base Capex'!X60+Provisions!X60+'Real Price Change'!X60</f>
        <v>2.672255695107913E-6</v>
      </c>
      <c r="Y60" s="154">
        <f>'Base Capex'!Y60+Provisions!Y60+'Real Price Change'!Y60</f>
        <v>0</v>
      </c>
      <c r="Z60" s="155">
        <f>'Base Capex'!Z60+Provisions!Z60+'Real Price Change'!Z60</f>
        <v>215.01588715953827</v>
      </c>
      <c r="AA60" s="156">
        <f>'Base Capex'!AA60+Provisions!AA60+'Real Price Change'!AA60</f>
        <v>2.7298159785990287E-6</v>
      </c>
      <c r="AB60" s="154">
        <f>'Base Capex'!AB60+Provisions!AB60+'Real Price Change'!AB60</f>
        <v>0</v>
      </c>
      <c r="AC60" s="155">
        <f>'Base Capex'!AC60+Provisions!AC60+'Real Price Change'!AC60</f>
        <v>215.01588715953827</v>
      </c>
      <c r="AD60" s="156">
        <f>'Base Capex'!AD60+Provisions!AD60+'Real Price Change'!AD60</f>
        <v>2.7771753591244308E-6</v>
      </c>
      <c r="AE60" s="154">
        <f>'Base Capex'!AE60+Provisions!AE60+'Real Price Change'!AE60</f>
        <v>0</v>
      </c>
      <c r="AF60" s="155">
        <f>'Base Capex'!AF60+Provisions!AF60+'Real Price Change'!AF60</f>
        <v>215.01588715953827</v>
      </c>
      <c r="AG60" s="156">
        <f>'Base Capex'!AG60+Provisions!AG60+'Real Price Change'!AG60</f>
        <v>2.8248150144076571E-6</v>
      </c>
      <c r="AH60" s="154">
        <f>'Base Capex'!AH60+Provisions!AH60+'Real Price Change'!AH60</f>
        <v>0</v>
      </c>
      <c r="AI60" s="155">
        <f>'Base Capex'!AI60+Provisions!AI60+'Real Price Change'!AI60</f>
        <v>215.01588715953827</v>
      </c>
      <c r="AJ60" s="156">
        <f>'Base Capex'!AJ60+Provisions!AJ60+'Real Price Change'!AJ60</f>
        <v>2.8740978494543403E-6</v>
      </c>
    </row>
    <row r="61" spans="1:36">
      <c r="A61" s="182">
        <f>'Base Capex Actual'!A61</f>
        <v>230</v>
      </c>
      <c r="B61" s="183" t="str">
        <f>'Base Capex Actual'!B61</f>
        <v>Property</v>
      </c>
      <c r="C61" s="183" t="str">
        <f>'Base Capex Actual'!C61</f>
        <v>Non Network General - Other</v>
      </c>
      <c r="D61" s="154">
        <f>'Base Capex'!D61+Provisions!D61+'Real Price Change'!D61</f>
        <v>-25.335758972537221</v>
      </c>
      <c r="E61" s="155">
        <f>'Base Capex'!E61+Provisions!E61+'Real Price Change'!E61</f>
        <v>1575.9367598494634</v>
      </c>
      <c r="F61" s="156">
        <f>'Base Capex'!F61+Provisions!F61+'Real Price Change'!F61</f>
        <v>468.0443587478012</v>
      </c>
      <c r="G61" s="154">
        <f>'Base Capex'!G61+Provisions!G61+'Real Price Change'!G61</f>
        <v>4.1839128695572398</v>
      </c>
      <c r="H61" s="155">
        <f>'Base Capex'!H61+Provisions!H61+'Real Price Change'!H61</f>
        <v>1462.7482759682691</v>
      </c>
      <c r="I61" s="156">
        <f>'Base Capex'!I61+Provisions!I61+'Real Price Change'!I61</f>
        <v>1093.6294410032347</v>
      </c>
      <c r="J61" s="154">
        <f>'Base Capex'!J61+Provisions!J61+'Real Price Change'!J61</f>
        <v>25.124613862218219</v>
      </c>
      <c r="K61" s="155">
        <f>'Base Capex'!K61+Provisions!K61+'Real Price Change'!K61</f>
        <v>786.22546609165329</v>
      </c>
      <c r="L61" s="156">
        <f>'Base Capex'!L61+Provisions!L61+'Real Price Change'!L61</f>
        <v>8.228390146930991</v>
      </c>
      <c r="M61" s="154">
        <f>'Base Capex'!M61+Provisions!M61+'Real Price Change'!M61</f>
        <v>-15.152419439300926</v>
      </c>
      <c r="N61" s="155">
        <f>'Base Capex'!N61+Provisions!N61+'Real Price Change'!N61</f>
        <v>918.92609810293243</v>
      </c>
      <c r="O61" s="156">
        <f>'Base Capex'!O61+Provisions!O61+'Real Price Change'!O61</f>
        <v>629.70502842644532</v>
      </c>
      <c r="P61" s="154">
        <f>'Base Capex'!P61+Provisions!P61+'Real Price Change'!P61</f>
        <v>334.00187635230344</v>
      </c>
      <c r="Q61" s="155">
        <f>'Base Capex'!Q61+Provisions!Q61+'Real Price Change'!Q61</f>
        <v>3217.250286471547</v>
      </c>
      <c r="R61" s="156">
        <f>'Base Capex'!R61+Provisions!R61+'Real Price Change'!R61</f>
        <v>11204.467641902876</v>
      </c>
      <c r="S61" s="154">
        <f>'Base Capex'!S61+Provisions!S61+'Real Price Change'!S61</f>
        <v>86.538431668860468</v>
      </c>
      <c r="T61" s="155">
        <f>'Base Capex'!T61+Provisions!T61+'Real Price Change'!T61</f>
        <v>1596.2875316586008</v>
      </c>
      <c r="U61" s="156">
        <f>'Base Capex'!U61+Provisions!U61+'Real Price Change'!U61</f>
        <v>3234.0076253698717</v>
      </c>
      <c r="V61" s="154">
        <f>'Base Capex'!V61+Provisions!V61+'Real Price Change'!V61</f>
        <v>88.159611776726521</v>
      </c>
      <c r="W61" s="155">
        <f>'Base Capex'!W61+Provisions!W61+'Real Price Change'!W61</f>
        <v>1596.2875316586008</v>
      </c>
      <c r="X61" s="156">
        <f>'Base Capex'!X61+Provisions!X61+'Real Price Change'!X61</f>
        <v>3265.2129621058966</v>
      </c>
      <c r="Y61" s="154">
        <f>'Base Capex'!Y61+Provisions!Y61+'Real Price Change'!Y61</f>
        <v>89.644548832009363</v>
      </c>
      <c r="Z61" s="155">
        <f>'Base Capex'!Z61+Provisions!Z61+'Real Price Change'!Z61</f>
        <v>1596.2875316586008</v>
      </c>
      <c r="AA61" s="156">
        <f>'Base Capex'!AA61+Provisions!AA61+'Real Price Change'!AA61</f>
        <v>3335.5455220109066</v>
      </c>
      <c r="AB61" s="154">
        <f>'Base Capex'!AB61+Provisions!AB61+'Real Price Change'!AB61</f>
        <v>91.15449777214188</v>
      </c>
      <c r="AC61" s="155">
        <f>'Base Capex'!AC61+Provisions!AC61+'Real Price Change'!AC61</f>
        <v>1596.2875316586008</v>
      </c>
      <c r="AD61" s="156">
        <f>'Base Capex'!AD61+Provisions!AD61+'Real Price Change'!AD61</f>
        <v>3393.4136606968655</v>
      </c>
      <c r="AE61" s="154">
        <f>'Base Capex'!AE61+Provisions!AE61+'Real Price Change'!AE61</f>
        <v>92.689879890660734</v>
      </c>
      <c r="AF61" s="155">
        <f>'Base Capex'!AF61+Provisions!AF61+'Real Price Change'!AF61</f>
        <v>1596.2875316586008</v>
      </c>
      <c r="AG61" s="156">
        <f>'Base Capex'!AG61+Provisions!AG61+'Real Price Change'!AG61</f>
        <v>3451.6242654027769</v>
      </c>
      <c r="AH61" s="154">
        <f>'Base Capex'!AH61+Provisions!AH61+'Real Price Change'!AH61</f>
        <v>94.25112357725888</v>
      </c>
      <c r="AI61" s="155">
        <f>'Base Capex'!AI61+Provisions!AI61+'Real Price Change'!AI61</f>
        <v>1596.2875316586008</v>
      </c>
      <c r="AJ61" s="156">
        <f>'Base Capex'!AJ61+Provisions!AJ61+'Real Price Change'!AJ61</f>
        <v>3511.8426614560999</v>
      </c>
    </row>
    <row r="62" spans="1:36">
      <c r="A62" s="182">
        <f>'Base Capex Actual'!A62</f>
        <v>240</v>
      </c>
      <c r="B62" s="183" t="str">
        <f>'Base Capex Actual'!B62</f>
        <v>Motor Vehicles</v>
      </c>
      <c r="C62" s="183" t="str">
        <f>'Base Capex Actual'!C62</f>
        <v>Non Network General - Other</v>
      </c>
      <c r="D62" s="154">
        <f>'Base Capex'!D62+Provisions!D62+'Real Price Change'!D62</f>
        <v>-171.33477739201325</v>
      </c>
      <c r="E62" s="155">
        <f>'Base Capex'!E62+Provisions!E62+'Real Price Change'!E62</f>
        <v>13099.033106094004</v>
      </c>
      <c r="F62" s="156">
        <f>'Base Capex'!F62+Provisions!F62+'Real Price Change'!F62</f>
        <v>0</v>
      </c>
      <c r="G62" s="154">
        <f>'Base Capex'!G62+Provisions!G62+'Real Price Change'!G62</f>
        <v>-123.71130366511404</v>
      </c>
      <c r="H62" s="155">
        <f>'Base Capex'!H62+Provisions!H62+'Real Price Change'!H62</f>
        <v>13727.704501673386</v>
      </c>
      <c r="I62" s="156">
        <f>'Base Capex'!I62+Provisions!I62+'Real Price Change'!I62</f>
        <v>0</v>
      </c>
      <c r="J62" s="154">
        <f>'Base Capex'!J62+Provisions!J62+'Real Price Change'!J62</f>
        <v>-21.282250048682762</v>
      </c>
      <c r="K62" s="155">
        <f>'Base Capex'!K62+Provisions!K62+'Real Price Change'!K62</f>
        <v>7361.8040788697481</v>
      </c>
      <c r="L62" s="156">
        <f>'Base Capex'!L62+Provisions!L62+'Real Price Change'!L62</f>
        <v>0</v>
      </c>
      <c r="M62" s="154">
        <f>'Base Capex'!M62+Provisions!M62+'Real Price Change'!M62</f>
        <v>-64.336518464141236</v>
      </c>
      <c r="N62" s="155">
        <f>'Base Capex'!N62+Provisions!N62+'Real Price Change'!N62</f>
        <v>8529.3915788738614</v>
      </c>
      <c r="O62" s="156">
        <f>'Base Capex'!O62+Provisions!O62+'Real Price Change'!O62</f>
        <v>-6.3781186190403863E-2</v>
      </c>
      <c r="P62" s="154">
        <f>'Base Capex'!P62+Provisions!P62+'Real Price Change'!P62</f>
        <v>32.792460360827235</v>
      </c>
      <c r="Q62" s="155">
        <f>'Base Capex'!Q62+Provisions!Q62+'Real Price Change'!Q62</f>
        <v>12068.776342984431</v>
      </c>
      <c r="R62" s="156">
        <f>'Base Capex'!R62+Provisions!R62+'Real Price Change'!R62</f>
        <v>0</v>
      </c>
      <c r="S62" s="154">
        <f>'Base Capex'!S62+Provisions!S62+'Real Price Change'!S62</f>
        <v>1.4214813274430365</v>
      </c>
      <c r="T62" s="155">
        <f>'Base Capex'!T62+Provisions!T62+'Real Price Change'!T62</f>
        <v>10421.919125600356</v>
      </c>
      <c r="U62" s="156">
        <f>'Base Capex'!U62+Provisions!U62+'Real Price Change'!U62</f>
        <v>-1.5945296547600962E-2</v>
      </c>
      <c r="V62" s="154">
        <f>'Base Capex'!V62+Provisions!V62+'Real Price Change'!V62</f>
        <v>1.4481108515436323</v>
      </c>
      <c r="W62" s="155">
        <f>'Base Capex'!W62+Provisions!W62+'Real Price Change'!W62</f>
        <v>10421.919125600356</v>
      </c>
      <c r="X62" s="156">
        <f>'Base Capex'!X62+Provisions!X62+'Real Price Change'!X62</f>
        <v>-1.6099154672183074E-2</v>
      </c>
      <c r="Y62" s="154">
        <f>'Base Capex'!Y62+Provisions!Y62+'Real Price Change'!Y62</f>
        <v>1.4725024456112232</v>
      </c>
      <c r="Z62" s="155">
        <f>'Base Capex'!Z62+Provisions!Z62+'Real Price Change'!Z62</f>
        <v>10421.919125600356</v>
      </c>
      <c r="AA62" s="156">
        <f>'Base Capex'!AA62+Provisions!AA62+'Real Price Change'!AA62</f>
        <v>-1.6445929836174544E-2</v>
      </c>
      <c r="AB62" s="154">
        <f>'Base Capex'!AB62+Provisions!AB62+'Real Price Change'!AB62</f>
        <v>1.4973048852025004</v>
      </c>
      <c r="AC62" s="155">
        <f>'Base Capex'!AC62+Provisions!AC62+'Real Price Change'!AC62</f>
        <v>10421.919125600356</v>
      </c>
      <c r="AD62" s="156">
        <f>'Base Capex'!AD62+Provisions!AD62+'Real Price Change'!AD62</f>
        <v>-1.6731249086743654E-2</v>
      </c>
      <c r="AE62" s="154">
        <f>'Base Capex'!AE62+Provisions!AE62+'Real Price Change'!AE62</f>
        <v>1.522525090490203</v>
      </c>
      <c r="AF62" s="155">
        <f>'Base Capex'!AF62+Provisions!AF62+'Real Price Change'!AF62</f>
        <v>10421.919125600356</v>
      </c>
      <c r="AG62" s="156">
        <f>'Base Capex'!AG62+Provisions!AG62+'Real Price Change'!AG62</f>
        <v>-1.7018256868348611E-2</v>
      </c>
      <c r="AH62" s="154">
        <f>'Base Capex'!AH62+Provisions!AH62+'Real Price Change'!AH62</f>
        <v>1.5481700982086195</v>
      </c>
      <c r="AI62" s="155">
        <f>'Base Capex'!AI62+Provisions!AI62+'Real Price Change'!AI62</f>
        <v>10421.919125600356</v>
      </c>
      <c r="AJ62" s="156">
        <f>'Base Capex'!AJ62+Provisions!AJ62+'Real Price Change'!AJ62</f>
        <v>-1.7315164078819802E-2</v>
      </c>
    </row>
    <row r="63" spans="1:36">
      <c r="A63" s="182">
        <f>'Base Capex Actual'!A63</f>
        <v>260</v>
      </c>
      <c r="B63" s="183" t="str">
        <f>'Base Capex Actual'!B63</f>
        <v>Intellectual Property</v>
      </c>
      <c r="C63" s="183" t="str">
        <f>'Base Capex Actual'!C63</f>
        <v>Non Network General - Other</v>
      </c>
      <c r="D63" s="154">
        <f>'Base Capex'!D63+Provisions!D63+'Real Price Change'!D63</f>
        <v>0</v>
      </c>
      <c r="E63" s="155">
        <f>'Base Capex'!E63+Provisions!E63+'Real Price Change'!E63</f>
        <v>0</v>
      </c>
      <c r="F63" s="156">
        <f>'Base Capex'!F63+Provisions!F63+'Real Price Change'!F63</f>
        <v>0</v>
      </c>
      <c r="G63" s="154">
        <f>'Base Capex'!G63+Provisions!G63+'Real Price Change'!G63</f>
        <v>0</v>
      </c>
      <c r="H63" s="155">
        <f>'Base Capex'!H63+Provisions!H63+'Real Price Change'!H63</f>
        <v>0</v>
      </c>
      <c r="I63" s="156">
        <f>'Base Capex'!I63+Provisions!I63+'Real Price Change'!I63</f>
        <v>0</v>
      </c>
      <c r="J63" s="154">
        <f>'Base Capex'!J63+Provisions!J63+'Real Price Change'!J63</f>
        <v>-0.70250060239329237</v>
      </c>
      <c r="K63" s="155">
        <f>'Base Capex'!K63+Provisions!K63+'Real Price Change'!K63</f>
        <v>0</v>
      </c>
      <c r="L63" s="156">
        <f>'Base Capex'!L63+Provisions!L63+'Real Price Change'!L63</f>
        <v>192.17792661137412</v>
      </c>
      <c r="M63" s="154">
        <f>'Base Capex'!M63+Provisions!M63+'Real Price Change'!M63</f>
        <v>1.4217514512697225</v>
      </c>
      <c r="N63" s="155">
        <f>'Base Capex'!N63+Provisions!N63+'Real Price Change'!N63</f>
        <v>0</v>
      </c>
      <c r="O63" s="156">
        <f>'Base Capex'!O63+Provisions!O63+'Real Price Change'!O63</f>
        <v>-188.40232883904849</v>
      </c>
      <c r="P63" s="154">
        <f>'Base Capex'!P63+Provisions!P63+'Real Price Change'!P63</f>
        <v>0</v>
      </c>
      <c r="Q63" s="155">
        <f>'Base Capex'!Q63+Provisions!Q63+'Real Price Change'!Q63</f>
        <v>0</v>
      </c>
      <c r="R63" s="156">
        <f>'Base Capex'!R63+Provisions!R63+'Real Price Change'!R63</f>
        <v>0</v>
      </c>
      <c r="S63" s="154">
        <f>'Base Capex'!S63+Provisions!S63+'Real Price Change'!S63</f>
        <v>0</v>
      </c>
      <c r="T63" s="155">
        <f>'Base Capex'!T63+Provisions!T63+'Real Price Change'!T63</f>
        <v>0</v>
      </c>
      <c r="U63" s="156">
        <f>'Base Capex'!U63+Provisions!U63+'Real Price Change'!U63</f>
        <v>0</v>
      </c>
      <c r="V63" s="154">
        <f>'Base Capex'!V63+Provisions!V63+'Real Price Change'!V63</f>
        <v>0</v>
      </c>
      <c r="W63" s="155">
        <f>'Base Capex'!W63+Provisions!W63+'Real Price Change'!W63</f>
        <v>0</v>
      </c>
      <c r="X63" s="156">
        <f>'Base Capex'!X63+Provisions!X63+'Real Price Change'!X63</f>
        <v>0</v>
      </c>
      <c r="Y63" s="154">
        <f>'Base Capex'!Y63+Provisions!Y63+'Real Price Change'!Y63</f>
        <v>0</v>
      </c>
      <c r="Z63" s="155">
        <f>'Base Capex'!Z63+Provisions!Z63+'Real Price Change'!Z63</f>
        <v>0</v>
      </c>
      <c r="AA63" s="156">
        <f>'Base Capex'!AA63+Provisions!AA63+'Real Price Change'!AA63</f>
        <v>0</v>
      </c>
      <c r="AB63" s="154">
        <f>'Base Capex'!AB63+Provisions!AB63+'Real Price Change'!AB63</f>
        <v>0</v>
      </c>
      <c r="AC63" s="155">
        <f>'Base Capex'!AC63+Provisions!AC63+'Real Price Change'!AC63</f>
        <v>0</v>
      </c>
      <c r="AD63" s="156">
        <f>'Base Capex'!AD63+Provisions!AD63+'Real Price Change'!AD63</f>
        <v>0</v>
      </c>
      <c r="AE63" s="154">
        <f>'Base Capex'!AE63+Provisions!AE63+'Real Price Change'!AE63</f>
        <v>0</v>
      </c>
      <c r="AF63" s="155">
        <f>'Base Capex'!AF63+Provisions!AF63+'Real Price Change'!AF63</f>
        <v>0</v>
      </c>
      <c r="AG63" s="156">
        <f>'Base Capex'!AG63+Provisions!AG63+'Real Price Change'!AG63</f>
        <v>0</v>
      </c>
      <c r="AH63" s="154">
        <f>'Base Capex'!AH63+Provisions!AH63+'Real Price Change'!AH63</f>
        <v>0</v>
      </c>
      <c r="AI63" s="155">
        <f>'Base Capex'!AI63+Provisions!AI63+'Real Price Change'!AI63</f>
        <v>0</v>
      </c>
      <c r="AJ63" s="156">
        <f>'Base Capex'!AJ63+Provisions!AJ63+'Real Price Change'!AJ63</f>
        <v>0</v>
      </c>
    </row>
    <row r="64" spans="1:36">
      <c r="A64" s="182">
        <f>'Base Capex Actual'!A64</f>
        <v>270</v>
      </c>
      <c r="B64" s="183" t="str">
        <f>'Base Capex Actual'!B64</f>
        <v>Communications</v>
      </c>
      <c r="C64" s="183" t="str">
        <f>'Base Capex Actual'!C64</f>
        <v>Non Network General - Other</v>
      </c>
      <c r="D64" s="154">
        <f>'Base Capex'!D64+Provisions!D64+'Real Price Change'!D64</f>
        <v>-0.47659829612814841</v>
      </c>
      <c r="E64" s="155">
        <f>'Base Capex'!E64+Provisions!E64+'Real Price Change'!E64</f>
        <v>33.00673839564454</v>
      </c>
      <c r="F64" s="156">
        <f>'Base Capex'!F64+Provisions!F64+'Real Price Change'!F64</f>
        <v>2.8693126070191952</v>
      </c>
      <c r="G64" s="154">
        <f>'Base Capex'!G64+Provisions!G64+'Real Price Change'!G64</f>
        <v>-2.5236425116686369E-2</v>
      </c>
      <c r="H64" s="155">
        <f>'Base Capex'!H64+Provisions!H64+'Real Price Change'!H64</f>
        <v>2.800376169491233</v>
      </c>
      <c r="I64" s="156">
        <f>'Base Capex'!I64+Provisions!I64+'Real Price Change'!I64</f>
        <v>0</v>
      </c>
      <c r="J64" s="154">
        <f>'Base Capex'!J64+Provisions!J64+'Real Price Change'!J64</f>
        <v>0</v>
      </c>
      <c r="K64" s="155">
        <f>'Base Capex'!K64+Provisions!K64+'Real Price Change'!K64</f>
        <v>0</v>
      </c>
      <c r="L64" s="156">
        <f>'Base Capex'!L64+Provisions!L64+'Real Price Change'!L64</f>
        <v>0</v>
      </c>
      <c r="M64" s="154">
        <f>'Base Capex'!M64+Provisions!M64+'Real Price Change'!M64</f>
        <v>121.7455118988661</v>
      </c>
      <c r="N64" s="155">
        <f>'Base Capex'!N64+Provisions!N64+'Real Price Change'!N64</f>
        <v>531.29435558874115</v>
      </c>
      <c r="O64" s="156">
        <f>'Base Capex'!O64+Provisions!O64+'Real Price Change'!O64</f>
        <v>0</v>
      </c>
      <c r="P64" s="154">
        <f>'Base Capex'!P64+Provisions!P64+'Real Price Change'!P64</f>
        <v>234.64397246257758</v>
      </c>
      <c r="Q64" s="155">
        <f>'Base Capex'!Q64+Provisions!Q64+'Real Price Change'!Q64</f>
        <v>0</v>
      </c>
      <c r="R64" s="156">
        <f>'Base Capex'!R64+Provisions!R64+'Real Price Change'!R64</f>
        <v>0</v>
      </c>
      <c r="S64" s="154">
        <f>'Base Capex'!S64+Provisions!S64+'Real Price Change'!S64</f>
        <v>90.17979945579242</v>
      </c>
      <c r="T64" s="155">
        <f>'Base Capex'!T64+Provisions!T64+'Real Price Change'!T64</f>
        <v>133.52368293955806</v>
      </c>
      <c r="U64" s="156">
        <f>'Base Capex'!U64+Provisions!U64+'Real Price Change'!U64</f>
        <v>0</v>
      </c>
      <c r="V64" s="154">
        <f>'Base Capex'!V64+Provisions!V64+'Real Price Change'!V64</f>
        <v>91.869195648786842</v>
      </c>
      <c r="W64" s="155">
        <f>'Base Capex'!W64+Provisions!W64+'Real Price Change'!W64</f>
        <v>133.52368293955806</v>
      </c>
      <c r="X64" s="156">
        <f>'Base Capex'!X64+Provisions!X64+'Real Price Change'!X64</f>
        <v>0</v>
      </c>
      <c r="Y64" s="154">
        <f>'Base Capex'!Y64+Provisions!Y64+'Real Price Change'!Y64</f>
        <v>93.416615948270589</v>
      </c>
      <c r="Z64" s="155">
        <f>'Base Capex'!Z64+Provisions!Z64+'Real Price Change'!Z64</f>
        <v>133.52368293955806</v>
      </c>
      <c r="AA64" s="156">
        <f>'Base Capex'!AA64+Provisions!AA64+'Real Price Change'!AA64</f>
        <v>0</v>
      </c>
      <c r="AB64" s="154">
        <f>'Base Capex'!AB64+Provisions!AB64+'Real Price Change'!AB64</f>
        <v>94.990100583752309</v>
      </c>
      <c r="AC64" s="155">
        <f>'Base Capex'!AC64+Provisions!AC64+'Real Price Change'!AC64</f>
        <v>133.52368293955806</v>
      </c>
      <c r="AD64" s="156">
        <f>'Base Capex'!AD64+Provisions!AD64+'Real Price Change'!AD64</f>
        <v>0</v>
      </c>
      <c r="AE64" s="154">
        <f>'Base Capex'!AE64+Provisions!AE64+'Real Price Change'!AE64</f>
        <v>96.590088575975912</v>
      </c>
      <c r="AF64" s="155">
        <f>'Base Capex'!AF64+Provisions!AF64+'Real Price Change'!AF64</f>
        <v>133.52368293955806</v>
      </c>
      <c r="AG64" s="156">
        <f>'Base Capex'!AG64+Provisions!AG64+'Real Price Change'!AG64</f>
        <v>0</v>
      </c>
      <c r="AH64" s="154">
        <f>'Base Capex'!AH64+Provisions!AH64+'Real Price Change'!AH64</f>
        <v>98.217026340433975</v>
      </c>
      <c r="AI64" s="155">
        <f>'Base Capex'!AI64+Provisions!AI64+'Real Price Change'!AI64</f>
        <v>133.52368293955806</v>
      </c>
      <c r="AJ64" s="156">
        <f>'Base Capex'!AJ64+Provisions!AJ64+'Real Price Change'!AJ64</f>
        <v>0</v>
      </c>
    </row>
    <row r="65" spans="1:36">
      <c r="A65" s="128"/>
      <c r="B65" s="146" t="s">
        <v>136</v>
      </c>
      <c r="C65" s="147"/>
      <c r="D65" s="162">
        <f t="shared" ref="D65:AJ65" si="0">SUM(D7:D64)</f>
        <v>106777.17656053946</v>
      </c>
      <c r="E65" s="160">
        <f t="shared" si="0"/>
        <v>86476.851858385256</v>
      </c>
      <c r="F65" s="161">
        <f t="shared" si="0"/>
        <v>45889.686371310847</v>
      </c>
      <c r="G65" s="162">
        <f t="shared" si="0"/>
        <v>134352.55853538727</v>
      </c>
      <c r="H65" s="160">
        <f t="shared" si="0"/>
        <v>80882.377253516694</v>
      </c>
      <c r="I65" s="161">
        <f t="shared" si="0"/>
        <v>52400.550653551945</v>
      </c>
      <c r="J65" s="162">
        <f t="shared" si="0"/>
        <v>136709.75232996498</v>
      </c>
      <c r="K65" s="160">
        <f t="shared" si="0"/>
        <v>75549.714299048181</v>
      </c>
      <c r="L65" s="161">
        <f t="shared" si="0"/>
        <v>51755.770964455303</v>
      </c>
      <c r="M65" s="162">
        <f t="shared" si="0"/>
        <v>142972.13542768889</v>
      </c>
      <c r="N65" s="160">
        <f t="shared" si="0"/>
        <v>74906.065947817959</v>
      </c>
      <c r="O65" s="161">
        <f t="shared" si="0"/>
        <v>70347.226572202126</v>
      </c>
      <c r="P65" s="162">
        <f t="shared" si="0"/>
        <v>150451.63564513266</v>
      </c>
      <c r="Q65" s="160">
        <f t="shared" si="0"/>
        <v>73495.069154205717</v>
      </c>
      <c r="R65" s="161">
        <f t="shared" si="0"/>
        <v>89681.084023551579</v>
      </c>
      <c r="S65" s="162">
        <f t="shared" si="0"/>
        <v>179077.53446997507</v>
      </c>
      <c r="T65" s="160">
        <f t="shared" si="0"/>
        <v>86747.377337419704</v>
      </c>
      <c r="U65" s="161">
        <f t="shared" si="0"/>
        <v>74931.433137064378</v>
      </c>
      <c r="V65" s="162">
        <f t="shared" si="0"/>
        <v>191856.94190205305</v>
      </c>
      <c r="W65" s="160">
        <f t="shared" si="0"/>
        <v>112953.30119455865</v>
      </c>
      <c r="X65" s="161">
        <f t="shared" si="0"/>
        <v>119390.67683856263</v>
      </c>
      <c r="Y65" s="162">
        <f t="shared" si="0"/>
        <v>205227.12418698028</v>
      </c>
      <c r="Z65" s="160">
        <f t="shared" si="0"/>
        <v>113548.275110166</v>
      </c>
      <c r="AA65" s="161">
        <f t="shared" si="0"/>
        <v>117690.75122293766</v>
      </c>
      <c r="AB65" s="162">
        <f t="shared" si="0"/>
        <v>202293.09949352589</v>
      </c>
      <c r="AC65" s="160">
        <f t="shared" si="0"/>
        <v>113084.93826753413</v>
      </c>
      <c r="AD65" s="161">
        <f t="shared" si="0"/>
        <v>109813.61571845549</v>
      </c>
      <c r="AE65" s="162">
        <f t="shared" si="0"/>
        <v>201700.35597631632</v>
      </c>
      <c r="AF65" s="160">
        <f t="shared" si="0"/>
        <v>102158.39547980226</v>
      </c>
      <c r="AG65" s="161">
        <f t="shared" si="0"/>
        <v>107547.56968514001</v>
      </c>
      <c r="AH65" s="162">
        <f t="shared" si="0"/>
        <v>211132.63864515704</v>
      </c>
      <c r="AI65" s="160">
        <f t="shared" si="0"/>
        <v>103361.12294356778</v>
      </c>
      <c r="AJ65" s="161">
        <f t="shared" si="0"/>
        <v>108215.89255928915</v>
      </c>
    </row>
    <row r="68" spans="1:36">
      <c r="C68" t="s">
        <v>53</v>
      </c>
      <c r="D68" s="155">
        <f>SUMIF($C$7:$C$64,$C68,D$7:D$64)</f>
        <v>55143.618581607443</v>
      </c>
      <c r="E68" s="155">
        <f t="shared" ref="E68:AJ75" si="1">SUMIF($C$7:$C$64,$C68,E$7:E$64)</f>
        <v>40226.796706989131</v>
      </c>
      <c r="F68" s="155">
        <f t="shared" si="1"/>
        <v>29120.705227199414</v>
      </c>
      <c r="G68" s="155">
        <f t="shared" si="1"/>
        <v>58764.636843387496</v>
      </c>
      <c r="H68" s="155">
        <f t="shared" si="1"/>
        <v>32327.148915537964</v>
      </c>
      <c r="I68" s="155">
        <f t="shared" si="1"/>
        <v>31493.990188367992</v>
      </c>
      <c r="J68" s="155">
        <f t="shared" si="1"/>
        <v>56190.351175191994</v>
      </c>
      <c r="K68" s="155">
        <f t="shared" si="1"/>
        <v>29821.047872753392</v>
      </c>
      <c r="L68" s="155">
        <f t="shared" si="1"/>
        <v>29687.356249509096</v>
      </c>
      <c r="M68" s="155">
        <f t="shared" si="1"/>
        <v>57623.232662376337</v>
      </c>
      <c r="N68" s="155">
        <f t="shared" si="1"/>
        <v>30596.247793921124</v>
      </c>
      <c r="O68" s="155">
        <f t="shared" si="1"/>
        <v>31942.948457726499</v>
      </c>
      <c r="P68" s="155">
        <f t="shared" si="1"/>
        <v>58085.502435760929</v>
      </c>
      <c r="Q68" s="155">
        <f t="shared" si="1"/>
        <v>26213.97129633429</v>
      </c>
      <c r="R68" s="155">
        <f t="shared" si="1"/>
        <v>27488.552868905754</v>
      </c>
      <c r="S68" s="155">
        <f t="shared" si="1"/>
        <v>76759.726140917279</v>
      </c>
      <c r="T68" s="155">
        <f t="shared" si="1"/>
        <v>38241.16580591238</v>
      </c>
      <c r="U68" s="155">
        <f t="shared" si="1"/>
        <v>39639.229592922231</v>
      </c>
      <c r="V68" s="155">
        <f t="shared" si="1"/>
        <v>82743.703907762247</v>
      </c>
      <c r="W68" s="155">
        <f t="shared" si="1"/>
        <v>40673.152346777148</v>
      </c>
      <c r="X68" s="155">
        <f t="shared" si="1"/>
        <v>42727.549333507333</v>
      </c>
      <c r="Y68" s="155">
        <f t="shared" si="1"/>
        <v>85915.206992608801</v>
      </c>
      <c r="Z68" s="155">
        <f t="shared" si="1"/>
        <v>39981.141677998668</v>
      </c>
      <c r="AA68" s="155">
        <f t="shared" si="1"/>
        <v>44853.93673091528</v>
      </c>
      <c r="AB68" s="155">
        <f t="shared" si="1"/>
        <v>74807.464071209935</v>
      </c>
      <c r="AC68" s="155">
        <f t="shared" si="1"/>
        <v>34529.219233355929</v>
      </c>
      <c r="AD68" s="155">
        <f t="shared" si="1"/>
        <v>38178.161931112409</v>
      </c>
      <c r="AE68" s="155">
        <f t="shared" si="1"/>
        <v>73409.933109411795</v>
      </c>
      <c r="AF68" s="155">
        <f t="shared" si="1"/>
        <v>33394.072764051976</v>
      </c>
      <c r="AG68" s="155">
        <f t="shared" si="1"/>
        <v>36896.645600059426</v>
      </c>
      <c r="AH68" s="155">
        <f t="shared" si="1"/>
        <v>75063.091259237161</v>
      </c>
      <c r="AI68" s="155">
        <f t="shared" si="1"/>
        <v>33703.276475343104</v>
      </c>
      <c r="AJ68" s="155">
        <f t="shared" si="1"/>
        <v>37198.323889304862</v>
      </c>
    </row>
    <row r="69" spans="1:36">
      <c r="C69" t="s">
        <v>89</v>
      </c>
      <c r="D69" s="155">
        <f t="shared" ref="D69:S75" si="2">SUMIF($C$7:$C$64,$C69,D$7:D$64)</f>
        <v>12482.462598524784</v>
      </c>
      <c r="E69" s="155">
        <f t="shared" si="2"/>
        <v>8790.0131019751389</v>
      </c>
      <c r="F69" s="155">
        <f t="shared" si="2"/>
        <v>5197.4855622600116</v>
      </c>
      <c r="G69" s="155">
        <f t="shared" si="2"/>
        <v>13724.891045506203</v>
      </c>
      <c r="H69" s="155">
        <f t="shared" si="2"/>
        <v>11155.135233272811</v>
      </c>
      <c r="I69" s="155">
        <f t="shared" si="2"/>
        <v>6581.6299869421218</v>
      </c>
      <c r="J69" s="155">
        <f t="shared" si="2"/>
        <v>17806.607913884829</v>
      </c>
      <c r="K69" s="155">
        <f t="shared" si="2"/>
        <v>9822.4184172234927</v>
      </c>
      <c r="L69" s="155">
        <f t="shared" si="2"/>
        <v>7259.8713088751256</v>
      </c>
      <c r="M69" s="155">
        <f t="shared" si="2"/>
        <v>11704.250166983924</v>
      </c>
      <c r="N69" s="155">
        <f t="shared" si="2"/>
        <v>7213.5630738676027</v>
      </c>
      <c r="O69" s="155">
        <f t="shared" si="2"/>
        <v>5874.3842731402765</v>
      </c>
      <c r="P69" s="155">
        <f t="shared" si="2"/>
        <v>10664.064310948641</v>
      </c>
      <c r="Q69" s="155">
        <f t="shared" si="2"/>
        <v>4345.5855322178395</v>
      </c>
      <c r="R69" s="155">
        <f t="shared" si="2"/>
        <v>3471.8511061023837</v>
      </c>
      <c r="S69" s="155">
        <f t="shared" si="2"/>
        <v>10176.179689047498</v>
      </c>
      <c r="T69" s="155">
        <f t="shared" si="1"/>
        <v>5632.634700919406</v>
      </c>
      <c r="U69" s="155">
        <f t="shared" si="1"/>
        <v>4159.6349758686056</v>
      </c>
      <c r="V69" s="155">
        <f t="shared" si="1"/>
        <v>17244.418246320733</v>
      </c>
      <c r="W69" s="155">
        <f t="shared" si="1"/>
        <v>10756.348784101941</v>
      </c>
      <c r="X69" s="155">
        <f t="shared" si="1"/>
        <v>7550.7188743619417</v>
      </c>
      <c r="Y69" s="155">
        <f t="shared" si="1"/>
        <v>28280.699761229058</v>
      </c>
      <c r="Z69" s="155">
        <f t="shared" si="1"/>
        <v>16546.412002529822</v>
      </c>
      <c r="AA69" s="155">
        <f t="shared" si="1"/>
        <v>12204.901643673735</v>
      </c>
      <c r="AB69" s="155">
        <f t="shared" si="1"/>
        <v>28498.34317272334</v>
      </c>
      <c r="AC69" s="155">
        <f t="shared" si="1"/>
        <v>15842.267801887163</v>
      </c>
      <c r="AD69" s="155">
        <f t="shared" si="1"/>
        <v>12042.285801454032</v>
      </c>
      <c r="AE69" s="155">
        <f t="shared" si="1"/>
        <v>23129.207936653569</v>
      </c>
      <c r="AF69" s="155">
        <f t="shared" si="1"/>
        <v>12522.631130968213</v>
      </c>
      <c r="AG69" s="155">
        <f t="shared" si="1"/>
        <v>9672.4222936862279</v>
      </c>
      <c r="AH69" s="155">
        <f t="shared" si="1"/>
        <v>25456.172231133351</v>
      </c>
      <c r="AI69" s="155">
        <f t="shared" si="1"/>
        <v>12651.922425394599</v>
      </c>
      <c r="AJ69" s="155">
        <f t="shared" si="1"/>
        <v>10232.584383708279</v>
      </c>
    </row>
    <row r="70" spans="1:36">
      <c r="C70" t="s">
        <v>68</v>
      </c>
      <c r="D70" s="159">
        <f>SUMIF($C$7:$C$64,$C70,D$7:D$64)+SUM(D30:D32,D38)</f>
        <v>29028.924447581281</v>
      </c>
      <c r="E70" s="159">
        <f t="shared" ref="E70:F70" si="3">SUMIF($C$7:$C$64,$C70,E$7:E$64)+SUM(E30:E32,E38)</f>
        <v>15814.095614719259</v>
      </c>
      <c r="F70" s="159">
        <f t="shared" si="3"/>
        <v>9610.7249775378514</v>
      </c>
      <c r="G70" s="155">
        <f t="shared" si="1"/>
        <v>21027.679715918646</v>
      </c>
      <c r="H70" s="155">
        <f t="shared" si="1"/>
        <v>9282.2779157682926</v>
      </c>
      <c r="I70" s="155">
        <f t="shared" si="1"/>
        <v>4578.7435328338715</v>
      </c>
      <c r="J70" s="155">
        <f t="shared" si="1"/>
        <v>20190.238492133863</v>
      </c>
      <c r="K70" s="155">
        <f t="shared" si="1"/>
        <v>11630.022837229095</v>
      </c>
      <c r="L70" s="155">
        <f t="shared" si="1"/>
        <v>5464.0554915730945</v>
      </c>
      <c r="M70" s="155">
        <f t="shared" si="1"/>
        <v>26164.581693016607</v>
      </c>
      <c r="N70" s="155">
        <f t="shared" si="1"/>
        <v>12269.492575471695</v>
      </c>
      <c r="O70" s="155">
        <f t="shared" si="1"/>
        <v>8393.7847652888831</v>
      </c>
      <c r="P70" s="155">
        <f t="shared" si="1"/>
        <v>27461.491271467945</v>
      </c>
      <c r="Q70" s="155">
        <f t="shared" si="1"/>
        <v>11468.633340354501</v>
      </c>
      <c r="R70" s="155">
        <f t="shared" si="1"/>
        <v>7835.1323883461973</v>
      </c>
      <c r="S70" s="155">
        <f t="shared" si="1"/>
        <v>24484.729615145196</v>
      </c>
      <c r="T70" s="155">
        <f t="shared" si="1"/>
        <v>10490.087975782057</v>
      </c>
      <c r="U70" s="155">
        <f t="shared" si="1"/>
        <v>6352.1515646367088</v>
      </c>
      <c r="V70" s="155">
        <f t="shared" si="1"/>
        <v>30901.07126012709</v>
      </c>
      <c r="W70" s="155">
        <f t="shared" si="1"/>
        <v>14987.152754053894</v>
      </c>
      <c r="X70" s="155">
        <f t="shared" si="1"/>
        <v>9753.1182987201137</v>
      </c>
      <c r="Y70" s="155">
        <f t="shared" si="1"/>
        <v>28733.440152491621</v>
      </c>
      <c r="Z70" s="155">
        <f t="shared" si="1"/>
        <v>12421.729317248724</v>
      </c>
      <c r="AA70" s="155">
        <f t="shared" si="1"/>
        <v>8413.5910994946316</v>
      </c>
      <c r="AB70" s="155">
        <f t="shared" si="1"/>
        <v>33079.499810472655</v>
      </c>
      <c r="AC70" s="155">
        <f t="shared" si="1"/>
        <v>15432.418457776339</v>
      </c>
      <c r="AD70" s="155">
        <f t="shared" si="1"/>
        <v>10821.799339382944</v>
      </c>
      <c r="AE70" s="155">
        <f t="shared" si="1"/>
        <v>33142.299149005477</v>
      </c>
      <c r="AF70" s="155">
        <f t="shared" si="1"/>
        <v>14320.624899354529</v>
      </c>
      <c r="AG70" s="155">
        <f t="shared" si="1"/>
        <v>10382.541164491777</v>
      </c>
      <c r="AH70" s="155">
        <f t="shared" si="1"/>
        <v>37119.342479065162</v>
      </c>
      <c r="AI70" s="155">
        <f t="shared" si="1"/>
        <v>17838.731241680063</v>
      </c>
      <c r="AJ70" s="155">
        <f t="shared" si="1"/>
        <v>13239.284312412628</v>
      </c>
    </row>
    <row r="71" spans="1:36">
      <c r="C71" t="s">
        <v>96</v>
      </c>
      <c r="D71" s="155">
        <f t="shared" ref="D71:F71" si="4">SUMIF($C$7:$C$64,$C71,D$7:D$64)</f>
        <v>0</v>
      </c>
      <c r="E71" s="155">
        <f t="shared" si="4"/>
        <v>0</v>
      </c>
      <c r="F71" s="155">
        <f t="shared" si="4"/>
        <v>0</v>
      </c>
      <c r="G71" s="155">
        <f t="shared" si="1"/>
        <v>0</v>
      </c>
      <c r="H71" s="155">
        <f t="shared" si="1"/>
        <v>0</v>
      </c>
      <c r="I71" s="155">
        <f t="shared" si="1"/>
        <v>0</v>
      </c>
      <c r="J71" s="155">
        <f t="shared" si="1"/>
        <v>0</v>
      </c>
      <c r="K71" s="155">
        <f t="shared" si="1"/>
        <v>0</v>
      </c>
      <c r="L71" s="155">
        <f t="shared" si="1"/>
        <v>0</v>
      </c>
      <c r="M71" s="155">
        <f t="shared" si="1"/>
        <v>0</v>
      </c>
      <c r="N71" s="155">
        <f t="shared" si="1"/>
        <v>0</v>
      </c>
      <c r="O71" s="155">
        <f t="shared" si="1"/>
        <v>0</v>
      </c>
      <c r="P71" s="155">
        <f t="shared" si="1"/>
        <v>0</v>
      </c>
      <c r="Q71" s="155">
        <f t="shared" si="1"/>
        <v>0</v>
      </c>
      <c r="R71" s="155">
        <f t="shared" si="1"/>
        <v>0</v>
      </c>
      <c r="S71" s="155">
        <f t="shared" si="1"/>
        <v>0</v>
      </c>
      <c r="T71" s="155">
        <f t="shared" si="1"/>
        <v>0</v>
      </c>
      <c r="U71" s="155">
        <f t="shared" si="1"/>
        <v>0</v>
      </c>
      <c r="V71" s="155">
        <f t="shared" si="1"/>
        <v>0</v>
      </c>
      <c r="W71" s="155">
        <f t="shared" si="1"/>
        <v>0</v>
      </c>
      <c r="X71" s="155">
        <f t="shared" si="1"/>
        <v>0</v>
      </c>
      <c r="Y71" s="155">
        <f t="shared" si="1"/>
        <v>0</v>
      </c>
      <c r="Z71" s="155">
        <f t="shared" si="1"/>
        <v>0</v>
      </c>
      <c r="AA71" s="155">
        <f t="shared" si="1"/>
        <v>0</v>
      </c>
      <c r="AB71" s="155">
        <f t="shared" si="1"/>
        <v>0</v>
      </c>
      <c r="AC71" s="155">
        <f t="shared" si="1"/>
        <v>0</v>
      </c>
      <c r="AD71" s="155">
        <f t="shared" si="1"/>
        <v>0</v>
      </c>
      <c r="AE71" s="155">
        <f t="shared" si="1"/>
        <v>0</v>
      </c>
      <c r="AF71" s="155">
        <f t="shared" si="1"/>
        <v>0</v>
      </c>
      <c r="AG71" s="155">
        <f t="shared" si="1"/>
        <v>0</v>
      </c>
      <c r="AH71" s="155">
        <f t="shared" si="1"/>
        <v>0</v>
      </c>
      <c r="AI71" s="155">
        <f t="shared" si="1"/>
        <v>0</v>
      </c>
      <c r="AJ71" s="155">
        <f t="shared" si="1"/>
        <v>0</v>
      </c>
    </row>
    <row r="72" spans="1:36">
      <c r="C72" t="s">
        <v>71</v>
      </c>
      <c r="D72" s="159">
        <f>SUMIF($C$7:$C$64,$C72,D$7:D$64)-SUM(D30:D32,D38)</f>
        <v>4036.7851539949497</v>
      </c>
      <c r="E72" s="159">
        <f t="shared" ref="E72:F72" si="5">SUMIF($C$7:$C$64,$C72,E$7:E$64)-SUM(E30:E32,E38)</f>
        <v>891.24528564174352</v>
      </c>
      <c r="F72" s="159">
        <f t="shared" si="5"/>
        <v>1140.854443541084</v>
      </c>
      <c r="G72" s="155">
        <f t="shared" si="1"/>
        <v>23966.900574936266</v>
      </c>
      <c r="H72" s="155">
        <f t="shared" si="1"/>
        <v>5667.6528643037673</v>
      </c>
      <c r="I72" s="155">
        <f t="shared" si="1"/>
        <v>8006.579863260562</v>
      </c>
      <c r="J72" s="155">
        <f t="shared" si="1"/>
        <v>30904.078916561888</v>
      </c>
      <c r="K72" s="155">
        <f t="shared" si="1"/>
        <v>10181.091355333612</v>
      </c>
      <c r="L72" s="155">
        <f t="shared" si="1"/>
        <v>9115.5109756535985</v>
      </c>
      <c r="M72" s="155">
        <f t="shared" si="1"/>
        <v>34948.404475292285</v>
      </c>
      <c r="N72" s="155">
        <f t="shared" si="1"/>
        <v>9917.5053367701748</v>
      </c>
      <c r="O72" s="155">
        <f t="shared" si="1"/>
        <v>23365.768892472741</v>
      </c>
      <c r="P72" s="155">
        <f t="shared" si="1"/>
        <v>36152.852616891745</v>
      </c>
      <c r="Q72" s="155">
        <f t="shared" si="1"/>
        <v>9427.8841057383997</v>
      </c>
      <c r="R72" s="155">
        <f t="shared" si="1"/>
        <v>38210.714095833435</v>
      </c>
      <c r="S72" s="155">
        <f t="shared" si="1"/>
        <v>36251.69430593976</v>
      </c>
      <c r="T72" s="155">
        <f t="shared" si="1"/>
        <v>10180.58957348438</v>
      </c>
      <c r="U72" s="155">
        <f t="shared" si="1"/>
        <v>21267.508220653577</v>
      </c>
      <c r="V72" s="155">
        <f t="shared" si="1"/>
        <v>50757.636369751999</v>
      </c>
      <c r="W72" s="155">
        <f t="shared" si="1"/>
        <v>15021.836856496564</v>
      </c>
      <c r="X72" s="155">
        <f t="shared" si="1"/>
        <v>37199.899338099029</v>
      </c>
      <c r="Y72" s="155">
        <f t="shared" si="1"/>
        <v>50755.059144349674</v>
      </c>
      <c r="Z72" s="155">
        <f t="shared" si="1"/>
        <v>14003.571545806903</v>
      </c>
      <c r="AA72" s="155">
        <f t="shared" si="1"/>
        <v>28900.854719996081</v>
      </c>
      <c r="AB72" s="155">
        <f t="shared" si="1"/>
        <v>54957.532662557656</v>
      </c>
      <c r="AC72" s="155">
        <f t="shared" si="1"/>
        <v>14795.993600917507</v>
      </c>
      <c r="AD72" s="155">
        <f t="shared" si="1"/>
        <v>30110.298551145563</v>
      </c>
      <c r="AE72" s="155">
        <f t="shared" si="1"/>
        <v>60087.306438419349</v>
      </c>
      <c r="AF72" s="155">
        <f t="shared" si="1"/>
        <v>15832.144806955634</v>
      </c>
      <c r="AG72" s="155">
        <f t="shared" si="1"/>
        <v>31386.141503570583</v>
      </c>
      <c r="AH72" s="155">
        <f t="shared" si="1"/>
        <v>63208.220595582519</v>
      </c>
      <c r="AI72" s="155">
        <f t="shared" si="1"/>
        <v>16385.170652991539</v>
      </c>
      <c r="AJ72" s="155">
        <f t="shared" si="1"/>
        <v>31696.231327570094</v>
      </c>
    </row>
    <row r="73" spans="1:36">
      <c r="C73" t="s">
        <v>33</v>
      </c>
      <c r="D73" s="155">
        <f t="shared" si="2"/>
        <v>963.84926192869273</v>
      </c>
      <c r="E73" s="155">
        <f t="shared" si="1"/>
        <v>381.04653359420507</v>
      </c>
      <c r="F73" s="155">
        <f t="shared" si="1"/>
        <v>253.87844790654847</v>
      </c>
      <c r="G73" s="155">
        <f t="shared" si="1"/>
        <v>2044.8706793368999</v>
      </c>
      <c r="H73" s="155">
        <f t="shared" si="1"/>
        <v>1257.2628323606609</v>
      </c>
      <c r="I73" s="155">
        <f t="shared" si="1"/>
        <v>651.83533498367456</v>
      </c>
      <c r="J73" s="155">
        <f t="shared" si="1"/>
        <v>1211.7214421508022</v>
      </c>
      <c r="K73" s="155">
        <f t="shared" si="1"/>
        <v>1061.1240201938615</v>
      </c>
      <c r="L73" s="155">
        <f t="shared" si="1"/>
        <v>-43.952893297306808</v>
      </c>
      <c r="M73" s="155">
        <f t="shared" si="1"/>
        <v>1159.0116826807775</v>
      </c>
      <c r="N73" s="155">
        <f t="shared" si="1"/>
        <v>1173.5104373737056</v>
      </c>
      <c r="O73" s="155">
        <f t="shared" si="1"/>
        <v>233.06843748724228</v>
      </c>
      <c r="P73" s="155">
        <f t="shared" si="1"/>
        <v>695.53356319874922</v>
      </c>
      <c r="Q73" s="155">
        <f t="shared" si="1"/>
        <v>1781.5716945912004</v>
      </c>
      <c r="R73" s="155">
        <f t="shared" si="1"/>
        <v>76.995716030052193</v>
      </c>
      <c r="S73" s="155">
        <f t="shared" si="1"/>
        <v>1499.3615796292115</v>
      </c>
      <c r="T73" s="155">
        <f t="shared" si="1"/>
        <v>1530.5222052854845</v>
      </c>
      <c r="U73" s="155">
        <f t="shared" si="1"/>
        <v>266.41621508530466</v>
      </c>
      <c r="V73" s="155">
        <f t="shared" si="1"/>
        <v>2582.0639387686033</v>
      </c>
      <c r="W73" s="155">
        <f t="shared" si="1"/>
        <v>2587.257176923149</v>
      </c>
      <c r="X73" s="155">
        <f t="shared" si="1"/>
        <v>454.70642607441914</v>
      </c>
      <c r="Y73" s="155">
        <f t="shared" si="1"/>
        <v>3090.4770489371213</v>
      </c>
      <c r="Z73" s="155">
        <f t="shared" si="1"/>
        <v>3045.3969882131369</v>
      </c>
      <c r="AA73" s="155">
        <f t="shared" si="1"/>
        <v>546.75248504958472</v>
      </c>
      <c r="AB73" s="155">
        <f t="shared" si="1"/>
        <v>3481.3693426631889</v>
      </c>
      <c r="AC73" s="155">
        <f t="shared" si="1"/>
        <v>3373.7607001258561</v>
      </c>
      <c r="AD73" s="155">
        <f t="shared" si="1"/>
        <v>616.21328692996133</v>
      </c>
      <c r="AE73" s="155">
        <f t="shared" si="1"/>
        <v>3528.7056747902243</v>
      </c>
      <c r="AF73" s="155">
        <f t="shared" si="1"/>
        <v>3362.9885874047372</v>
      </c>
      <c r="AG73" s="155">
        <f t="shared" si="1"/>
        <v>624.78254325461705</v>
      </c>
      <c r="AH73" s="155">
        <f t="shared" si="1"/>
        <v>3862.8918294236937</v>
      </c>
      <c r="AI73" s="155">
        <f t="shared" si="1"/>
        <v>3620.4977992638915</v>
      </c>
      <c r="AJ73" s="155">
        <f t="shared" si="1"/>
        <v>684.35795167571121</v>
      </c>
    </row>
    <row r="74" spans="1:36">
      <c r="C74" t="s">
        <v>34</v>
      </c>
      <c r="D74" s="155">
        <f t="shared" si="2"/>
        <v>5338.3253284428447</v>
      </c>
      <c r="E74" s="155">
        <f t="shared" si="1"/>
        <v>4167.6611527505029</v>
      </c>
      <c r="F74" s="155">
        <f t="shared" si="1"/>
        <v>88.850073815786786</v>
      </c>
      <c r="G74" s="155">
        <f t="shared" si="1"/>
        <v>14955.884305401783</v>
      </c>
      <c r="H74" s="155">
        <f t="shared" si="1"/>
        <v>4578.5084215990883</v>
      </c>
      <c r="I74" s="155">
        <f t="shared" si="1"/>
        <v>0.24612008681559105</v>
      </c>
      <c r="J74" s="155">
        <f t="shared" si="1"/>
        <v>10407.764826814866</v>
      </c>
      <c r="K74" s="155">
        <f t="shared" si="1"/>
        <v>3750.6131881663287</v>
      </c>
      <c r="L74" s="155">
        <f t="shared" si="1"/>
        <v>72.523515383390759</v>
      </c>
      <c r="M74" s="155">
        <f t="shared" si="1"/>
        <v>11148.39231204635</v>
      </c>
      <c r="N74" s="155">
        <f t="shared" si="1"/>
        <v>2815.4347243476623</v>
      </c>
      <c r="O74" s="155">
        <f t="shared" si="1"/>
        <v>96.03281709841022</v>
      </c>
      <c r="P74" s="155">
        <f t="shared" si="1"/>
        <v>16200.665211443222</v>
      </c>
      <c r="Q74" s="155">
        <f t="shared" si="1"/>
        <v>2820.7209305139804</v>
      </c>
      <c r="R74" s="155">
        <f t="shared" si="1"/>
        <v>1337.2628517928854</v>
      </c>
      <c r="S74" s="155">
        <f t="shared" si="1"/>
        <v>29534.798648800002</v>
      </c>
      <c r="T74" s="155">
        <f t="shared" si="1"/>
        <v>7108.6765912000001</v>
      </c>
      <c r="U74" s="155">
        <f t="shared" si="1"/>
        <v>0</v>
      </c>
      <c r="V74" s="155">
        <f t="shared" si="1"/>
        <v>7250.0526737047248</v>
      </c>
      <c r="W74" s="155">
        <f t="shared" si="1"/>
        <v>15363.85279136998</v>
      </c>
      <c r="X74" s="155">
        <f t="shared" si="1"/>
        <v>18426.866194422106</v>
      </c>
      <c r="Y74" s="155">
        <f t="shared" si="1"/>
        <v>8067.8787259751871</v>
      </c>
      <c r="Z74" s="155">
        <f t="shared" si="1"/>
        <v>13986.323093532774</v>
      </c>
      <c r="AA74" s="155">
        <f t="shared" si="1"/>
        <v>19422.292090458312</v>
      </c>
      <c r="AB74" s="155">
        <f t="shared" si="1"/>
        <v>7078.0539751138531</v>
      </c>
      <c r="AC74" s="155">
        <f t="shared" si="1"/>
        <v>15547.577988635348</v>
      </c>
      <c r="AD74" s="155">
        <f t="shared" si="1"/>
        <v>14638.342815441521</v>
      </c>
      <c r="AE74" s="155">
        <f t="shared" si="1"/>
        <v>8005.484063879283</v>
      </c>
      <c r="AF74" s="155">
        <f t="shared" si="1"/>
        <v>9162.2328062312044</v>
      </c>
      <c r="AG74" s="155">
        <f t="shared" si="1"/>
        <v>15120.087259333335</v>
      </c>
      <c r="AH74" s="155">
        <f t="shared" si="1"/>
        <v>6018.8066164372322</v>
      </c>
      <c r="AI74" s="155">
        <f t="shared" si="1"/>
        <v>5597.8238640586096</v>
      </c>
      <c r="AJ74" s="155">
        <f t="shared" si="1"/>
        <v>11639.710503657816</v>
      </c>
    </row>
    <row r="75" spans="1:36">
      <c r="C75" t="s">
        <v>35</v>
      </c>
      <c r="D75" s="155">
        <f t="shared" si="2"/>
        <v>-216.78881154056637</v>
      </c>
      <c r="E75" s="155">
        <f t="shared" si="1"/>
        <v>16205.993462715287</v>
      </c>
      <c r="F75" s="155">
        <f t="shared" si="1"/>
        <v>477.18763905013833</v>
      </c>
      <c r="G75" s="155">
        <f t="shared" si="1"/>
        <v>-132.30462910005144</v>
      </c>
      <c r="H75" s="155">
        <f t="shared" si="1"/>
        <v>16614.391070674083</v>
      </c>
      <c r="I75" s="155">
        <f t="shared" si="1"/>
        <v>1087.5256270769185</v>
      </c>
      <c r="J75" s="155">
        <f t="shared" si="1"/>
        <v>-1.0104367733054493</v>
      </c>
      <c r="K75" s="155">
        <f t="shared" si="1"/>
        <v>9283.3966081483868</v>
      </c>
      <c r="L75" s="155">
        <f t="shared" si="1"/>
        <v>200.40631675830511</v>
      </c>
      <c r="M75" s="155">
        <f t="shared" si="1"/>
        <v>224.26243529264602</v>
      </c>
      <c r="N75" s="155">
        <f t="shared" si="1"/>
        <v>10920.312006065989</v>
      </c>
      <c r="O75" s="155">
        <f t="shared" si="1"/>
        <v>441.2389289880752</v>
      </c>
      <c r="P75" s="155">
        <f t="shared" si="1"/>
        <v>1191.5262354214178</v>
      </c>
      <c r="Q75" s="155">
        <f t="shared" si="1"/>
        <v>17436.702254455511</v>
      </c>
      <c r="R75" s="155">
        <f t="shared" si="1"/>
        <v>11260.574996540869</v>
      </c>
      <c r="S75" s="155">
        <f t="shared" si="1"/>
        <v>371.04449049611446</v>
      </c>
      <c r="T75" s="155">
        <f t="shared" si="1"/>
        <v>13563.700484835992</v>
      </c>
      <c r="U75" s="155">
        <f t="shared" si="1"/>
        <v>3246.4925678979603</v>
      </c>
      <c r="V75" s="155">
        <f t="shared" si="1"/>
        <v>377.99550561766591</v>
      </c>
      <c r="W75" s="155">
        <f t="shared" si="1"/>
        <v>13563.700484835992</v>
      </c>
      <c r="X75" s="155">
        <f t="shared" si="1"/>
        <v>3277.8183733776773</v>
      </c>
      <c r="Y75" s="155">
        <f t="shared" si="1"/>
        <v>384.3623613888052</v>
      </c>
      <c r="Z75" s="155">
        <f t="shared" si="1"/>
        <v>13563.700484835992</v>
      </c>
      <c r="AA75" s="155">
        <f t="shared" si="1"/>
        <v>3348.4224533500424</v>
      </c>
      <c r="AB75" s="155">
        <f t="shared" si="1"/>
        <v>390.83645878532889</v>
      </c>
      <c r="AC75" s="155">
        <f t="shared" si="1"/>
        <v>13563.700484835992</v>
      </c>
      <c r="AD75" s="155">
        <f t="shared" si="1"/>
        <v>3406.5139929890584</v>
      </c>
      <c r="AE75" s="155">
        <f t="shared" si="1"/>
        <v>397.419604156655</v>
      </c>
      <c r="AF75" s="155">
        <f t="shared" si="1"/>
        <v>13563.700484835992</v>
      </c>
      <c r="AG75" s="155">
        <f t="shared" si="1"/>
        <v>3464.9493207440369</v>
      </c>
      <c r="AH75" s="155">
        <f t="shared" si="1"/>
        <v>404.11363427787029</v>
      </c>
      <c r="AI75" s="155">
        <f t="shared" si="1"/>
        <v>13563.700484835992</v>
      </c>
      <c r="AJ75" s="155">
        <f t="shared" si="1"/>
        <v>3525.4001909597464</v>
      </c>
    </row>
    <row r="76" spans="1:36" s="108" customFormat="1">
      <c r="C76" s="146" t="s">
        <v>136</v>
      </c>
      <c r="D76" s="196">
        <f>SUM(D68:D75)</f>
        <v>106777.17656053945</v>
      </c>
      <c r="E76" s="196">
        <f t="shared" ref="E76:AJ76" si="6">SUM(E68:E75)</f>
        <v>86476.851858385256</v>
      </c>
      <c r="F76" s="196">
        <f t="shared" si="6"/>
        <v>45889.68637131084</v>
      </c>
      <c r="G76" s="196">
        <f t="shared" si="6"/>
        <v>134352.55853538724</v>
      </c>
      <c r="H76" s="196">
        <f t="shared" si="6"/>
        <v>80882.377253516664</v>
      </c>
      <c r="I76" s="196">
        <f t="shared" si="6"/>
        <v>52400.550653551945</v>
      </c>
      <c r="J76" s="196">
        <f t="shared" si="6"/>
        <v>136709.75232996495</v>
      </c>
      <c r="K76" s="196">
        <f t="shared" si="6"/>
        <v>75549.714299048166</v>
      </c>
      <c r="L76" s="196">
        <f t="shared" si="6"/>
        <v>51755.770964455311</v>
      </c>
      <c r="M76" s="196">
        <f t="shared" si="6"/>
        <v>142972.13542768892</v>
      </c>
      <c r="N76" s="196">
        <f t="shared" si="6"/>
        <v>74906.065947817959</v>
      </c>
      <c r="O76" s="196">
        <f t="shared" si="6"/>
        <v>70347.226572202126</v>
      </c>
      <c r="P76" s="196">
        <f t="shared" si="6"/>
        <v>150451.63564513263</v>
      </c>
      <c r="Q76" s="196">
        <f t="shared" si="6"/>
        <v>73495.069154205717</v>
      </c>
      <c r="R76" s="196">
        <f t="shared" si="6"/>
        <v>89681.084023551579</v>
      </c>
      <c r="S76" s="196">
        <f t="shared" si="6"/>
        <v>179077.53446997507</v>
      </c>
      <c r="T76" s="196">
        <f t="shared" si="6"/>
        <v>86747.377337419704</v>
      </c>
      <c r="U76" s="196">
        <f t="shared" si="6"/>
        <v>74931.433137064392</v>
      </c>
      <c r="V76" s="196">
        <f t="shared" si="6"/>
        <v>191856.94190205308</v>
      </c>
      <c r="W76" s="196">
        <f t="shared" si="6"/>
        <v>112953.30119455866</v>
      </c>
      <c r="X76" s="196">
        <f t="shared" si="6"/>
        <v>119390.67683856263</v>
      </c>
      <c r="Y76" s="196">
        <f t="shared" si="6"/>
        <v>205227.12418698028</v>
      </c>
      <c r="Z76" s="196">
        <f t="shared" si="6"/>
        <v>113548.27511016603</v>
      </c>
      <c r="AA76" s="196">
        <f t="shared" si="6"/>
        <v>117690.75122293766</v>
      </c>
      <c r="AB76" s="196">
        <f t="shared" si="6"/>
        <v>202293.09949352595</v>
      </c>
      <c r="AC76" s="196">
        <f t="shared" si="6"/>
        <v>113084.93826753412</v>
      </c>
      <c r="AD76" s="196">
        <f t="shared" si="6"/>
        <v>109813.61571845549</v>
      </c>
      <c r="AE76" s="196">
        <f t="shared" si="6"/>
        <v>201700.35597631638</v>
      </c>
      <c r="AF76" s="196">
        <f t="shared" si="6"/>
        <v>102158.39547980228</v>
      </c>
      <c r="AG76" s="196">
        <f t="shared" si="6"/>
        <v>107547.56968514001</v>
      </c>
      <c r="AH76" s="196">
        <f t="shared" si="6"/>
        <v>211132.63864515696</v>
      </c>
      <c r="AI76" s="196">
        <f t="shared" si="6"/>
        <v>103361.1229435678</v>
      </c>
      <c r="AJ76" s="196">
        <f t="shared" si="6"/>
        <v>108215.89255928915</v>
      </c>
    </row>
    <row r="77" spans="1:36" s="169" customFormat="1">
      <c r="D77" s="170">
        <f>D65-D76</f>
        <v>0</v>
      </c>
      <c r="E77" s="170">
        <f t="shared" ref="E77:AJ77" si="7">E65-E76</f>
        <v>0</v>
      </c>
      <c r="F77" s="170">
        <f t="shared" si="7"/>
        <v>0</v>
      </c>
      <c r="G77" s="170">
        <f t="shared" si="7"/>
        <v>0</v>
      </c>
      <c r="H77" s="170">
        <f t="shared" si="7"/>
        <v>0</v>
      </c>
      <c r="I77" s="170">
        <f t="shared" si="7"/>
        <v>0</v>
      </c>
      <c r="J77" s="170">
        <f t="shared" si="7"/>
        <v>0</v>
      </c>
      <c r="K77" s="170">
        <f t="shared" si="7"/>
        <v>0</v>
      </c>
      <c r="L77" s="170">
        <f t="shared" si="7"/>
        <v>0</v>
      </c>
      <c r="M77" s="170">
        <f t="shared" si="7"/>
        <v>0</v>
      </c>
      <c r="N77" s="170">
        <f t="shared" si="7"/>
        <v>0</v>
      </c>
      <c r="O77" s="170">
        <f t="shared" si="7"/>
        <v>0</v>
      </c>
      <c r="P77" s="170">
        <f t="shared" si="7"/>
        <v>0</v>
      </c>
      <c r="Q77" s="170">
        <f t="shared" si="7"/>
        <v>0</v>
      </c>
      <c r="R77" s="170">
        <f t="shared" si="7"/>
        <v>0</v>
      </c>
      <c r="S77" s="170">
        <f t="shared" si="7"/>
        <v>0</v>
      </c>
      <c r="T77" s="170">
        <f t="shared" si="7"/>
        <v>0</v>
      </c>
      <c r="U77" s="170">
        <f t="shared" si="7"/>
        <v>0</v>
      </c>
      <c r="V77" s="170">
        <f t="shared" si="7"/>
        <v>0</v>
      </c>
      <c r="W77" s="170">
        <f t="shared" si="7"/>
        <v>0</v>
      </c>
      <c r="X77" s="170">
        <f t="shared" si="7"/>
        <v>0</v>
      </c>
      <c r="Y77" s="170">
        <f t="shared" si="7"/>
        <v>0</v>
      </c>
      <c r="Z77" s="170">
        <f t="shared" si="7"/>
        <v>0</v>
      </c>
      <c r="AA77" s="170">
        <f t="shared" si="7"/>
        <v>0</v>
      </c>
      <c r="AB77" s="170">
        <f t="shared" si="7"/>
        <v>0</v>
      </c>
      <c r="AC77" s="170">
        <f t="shared" si="7"/>
        <v>0</v>
      </c>
      <c r="AD77" s="170">
        <f t="shared" si="7"/>
        <v>0</v>
      </c>
      <c r="AE77" s="170">
        <f t="shared" si="7"/>
        <v>0</v>
      </c>
      <c r="AF77" s="170">
        <f t="shared" si="7"/>
        <v>0</v>
      </c>
      <c r="AG77" s="170">
        <f t="shared" si="7"/>
        <v>0</v>
      </c>
      <c r="AH77" s="170">
        <f t="shared" si="7"/>
        <v>0</v>
      </c>
      <c r="AI77" s="170">
        <f t="shared" si="7"/>
        <v>0</v>
      </c>
      <c r="AJ77" s="170">
        <f t="shared" si="7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68"/>
  <sheetViews>
    <sheetView topLeftCell="A21" zoomScale="85" zoomScaleNormal="85" workbookViewId="0">
      <selection activeCell="P16" sqref="P16"/>
    </sheetView>
  </sheetViews>
  <sheetFormatPr defaultRowHeight="12.75"/>
  <cols>
    <col min="1" max="1" width="23.375" customWidth="1"/>
  </cols>
  <sheetData>
    <row r="1" spans="1:9" ht="18">
      <c r="A1" s="1" t="s">
        <v>14</v>
      </c>
      <c r="B1" s="148"/>
      <c r="C1" s="148"/>
      <c r="D1" s="148"/>
      <c r="E1" s="148"/>
      <c r="F1" s="148"/>
      <c r="G1" s="148"/>
      <c r="H1" s="148"/>
    </row>
    <row r="2" spans="1:9" ht="15.75">
      <c r="A2" s="112" t="s">
        <v>127</v>
      </c>
      <c r="B2" s="149"/>
      <c r="C2" s="149"/>
      <c r="D2" s="149"/>
      <c r="E2" s="149"/>
      <c r="F2" s="149"/>
      <c r="G2" s="149"/>
      <c r="H2" s="149"/>
    </row>
    <row r="3" spans="1:9">
      <c r="A3" s="115" t="s">
        <v>46</v>
      </c>
    </row>
    <row r="5" spans="1:9" s="88" customFormat="1">
      <c r="A5" s="198"/>
      <c r="B5" s="198">
        <v>2014</v>
      </c>
      <c r="C5" s="198">
        <v>2015</v>
      </c>
      <c r="D5" s="198">
        <v>2016</v>
      </c>
      <c r="E5" s="198">
        <v>2017</v>
      </c>
      <c r="F5" s="198">
        <v>2018</v>
      </c>
      <c r="G5" s="198">
        <v>2019</v>
      </c>
      <c r="H5" s="198">
        <v>2020</v>
      </c>
    </row>
    <row r="6" spans="1:9" s="88" customFormat="1"/>
    <row r="7" spans="1:9">
      <c r="A7" s="108" t="s">
        <v>127</v>
      </c>
      <c r="B7" s="88"/>
    </row>
    <row r="8" spans="1:9">
      <c r="A8" s="88" t="s">
        <v>49</v>
      </c>
      <c r="B8" s="155">
        <f>'Direct OH Actual'!P$65</f>
        <v>22312.067845556299</v>
      </c>
    </row>
    <row r="9" spans="1:9">
      <c r="A9" s="88" t="s">
        <v>129</v>
      </c>
      <c r="B9" s="155">
        <f>'Direct OH Actual'!Q$65</f>
        <v>0</v>
      </c>
    </row>
    <row r="10" spans="1:9">
      <c r="A10" s="88" t="s">
        <v>121</v>
      </c>
      <c r="B10" s="155">
        <f>'Direct OH Actual'!R$65</f>
        <v>12761.069212084938</v>
      </c>
    </row>
    <row r="11" spans="1:9" s="195" customFormat="1">
      <c r="A11" s="88" t="s">
        <v>130</v>
      </c>
      <c r="B11" s="199">
        <f t="shared" ref="B11" si="0">SUM(B8:B10)</f>
        <v>35073.137057641237</v>
      </c>
      <c r="C11"/>
      <c r="D11"/>
      <c r="E11"/>
      <c r="F11"/>
      <c r="G11"/>
      <c r="H11"/>
      <c r="I11"/>
    </row>
    <row r="12" spans="1:9">
      <c r="A12" s="88"/>
      <c r="B12" s="155"/>
    </row>
    <row r="13" spans="1:9">
      <c r="A13" s="108" t="s">
        <v>131</v>
      </c>
      <c r="B13" s="155"/>
      <c r="C13" s="155"/>
      <c r="D13" s="155"/>
      <c r="E13" s="155"/>
      <c r="F13" s="155"/>
      <c r="G13" s="155"/>
      <c r="H13" s="155"/>
    </row>
    <row r="14" spans="1:9">
      <c r="A14" s="88" t="s">
        <v>49</v>
      </c>
      <c r="B14" s="155"/>
      <c r="C14" s="202">
        <f>(1+'General Inputs'!K$35)*(1+'General Inputs'!K36)-1</f>
        <v>3.8117162903872126E-2</v>
      </c>
      <c r="D14" s="202">
        <f>(1+'General Inputs'!L$35)*(1+'General Inputs'!L36)-1</f>
        <v>7.9091658978225787E-2</v>
      </c>
      <c r="E14" s="202">
        <f>(1+'General Inputs'!M$35)*(1+'General Inputs'!M36)-1</f>
        <v>0.11932147583306718</v>
      </c>
      <c r="F14" s="202">
        <f>(1+'General Inputs'!N$35)*(1+'General Inputs'!N36)-1</f>
        <v>0.15844021694278143</v>
      </c>
      <c r="G14" s="202">
        <f>(1+'General Inputs'!O$35)*(1+'General Inputs'!O36)-1</f>
        <v>0.2010351548724354</v>
      </c>
      <c r="H14" s="202">
        <f>(1+'General Inputs'!P$35)*(1+'General Inputs'!P36)-1</f>
        <v>0.23922459997579359</v>
      </c>
    </row>
    <row r="15" spans="1:9">
      <c r="A15" s="88" t="s">
        <v>129</v>
      </c>
      <c r="B15" s="155"/>
      <c r="C15" s="202">
        <f>(1+'General Inputs'!K$35)*(1+'General Inputs'!K37)-1</f>
        <v>1.6123862198520245E-2</v>
      </c>
      <c r="D15" s="202">
        <f>(1+'General Inputs'!L$35)*(1+'General Inputs'!L37)-1</f>
        <v>3.6807107948968021E-2</v>
      </c>
      <c r="E15" s="202">
        <f>(1+'General Inputs'!M$35)*(1+'General Inputs'!M37)-1</f>
        <v>5.7645801977371347E-2</v>
      </c>
      <c r="F15" s="202">
        <f>(1+'General Inputs'!N$35)*(1+'General Inputs'!N37)-1</f>
        <v>7.6477168247869542E-2</v>
      </c>
      <c r="G15" s="202">
        <f>(1+'General Inputs'!O$35)*(1+'General Inputs'!O37)-1</f>
        <v>9.7571191916028477E-2</v>
      </c>
      <c r="H15" s="202">
        <f>(1+'General Inputs'!P$35)*(1+'General Inputs'!P37)-1</f>
        <v>0.1137117181695253</v>
      </c>
    </row>
    <row r="16" spans="1:9">
      <c r="A16" s="88" t="s">
        <v>121</v>
      </c>
      <c r="B16" s="155"/>
      <c r="C16" s="202">
        <f>(1+'General Inputs'!K$35)*(1+'General Inputs'!K38)-1</f>
        <v>2.85618294741532E-2</v>
      </c>
      <c r="D16" s="202">
        <f>(1+'General Inputs'!L$35)*(1+'General Inputs'!L38)-1</f>
        <v>5.9624988099364451E-2</v>
      </c>
      <c r="E16" s="202">
        <f>(1+'General Inputs'!M$35)*(1+'General Inputs'!M38)-1</f>
        <v>0.10420532080460454</v>
      </c>
      <c r="F16" s="202">
        <f>(1+'General Inputs'!N$35)*(1+'General Inputs'!N38)-1</f>
        <v>0.14336354314777289</v>
      </c>
      <c r="G16" s="202">
        <f>(1+'General Inputs'!O$35)*(1+'General Inputs'!O38)-1</f>
        <v>0.18576581724638053</v>
      </c>
      <c r="H16" s="202">
        <f>(1+'General Inputs'!P$35)*(1+'General Inputs'!P38)-1</f>
        <v>0.22419486371471464</v>
      </c>
    </row>
    <row r="17" spans="1:8">
      <c r="A17" s="88"/>
      <c r="B17" s="155"/>
      <c r="C17" s="155"/>
      <c r="D17" s="155"/>
      <c r="E17" s="155"/>
      <c r="F17" s="155"/>
      <c r="G17" s="155"/>
      <c r="H17" s="155"/>
    </row>
    <row r="18" spans="1:8">
      <c r="A18" s="108" t="s">
        <v>131</v>
      </c>
      <c r="B18" s="155"/>
      <c r="C18" s="155"/>
      <c r="D18" s="155"/>
      <c r="E18" s="155"/>
      <c r="F18" s="155"/>
      <c r="G18" s="155"/>
      <c r="H18" s="155"/>
    </row>
    <row r="19" spans="1:8">
      <c r="A19" s="88" t="s">
        <v>49</v>
      </c>
      <c r="B19" s="155"/>
      <c r="C19" s="155">
        <f>$B8*C14</f>
        <v>850.47272479131664</v>
      </c>
      <c r="D19" s="155">
        <f t="shared" ref="D19:H19" si="1">$B8*D14</f>
        <v>1764.6984611397759</v>
      </c>
      <c r="E19" s="155">
        <f t="shared" si="1"/>
        <v>2662.3088642193011</v>
      </c>
      <c r="F19" s="155">
        <f t="shared" si="1"/>
        <v>3535.128869891998</v>
      </c>
      <c r="G19" s="155">
        <f t="shared" si="1"/>
        <v>4485.5100148556967</v>
      </c>
      <c r="H19" s="155">
        <f t="shared" si="1"/>
        <v>5337.5955049859722</v>
      </c>
    </row>
    <row r="20" spans="1:8">
      <c r="A20" s="88" t="s">
        <v>129</v>
      </c>
      <c r="B20" s="155"/>
      <c r="C20" s="155">
        <f t="shared" ref="C20:H21" si="2">$B9*C15</f>
        <v>0</v>
      </c>
      <c r="D20" s="155">
        <f t="shared" si="2"/>
        <v>0</v>
      </c>
      <c r="E20" s="155">
        <f t="shared" si="2"/>
        <v>0</v>
      </c>
      <c r="F20" s="155">
        <f t="shared" si="2"/>
        <v>0</v>
      </c>
      <c r="G20" s="155">
        <f t="shared" si="2"/>
        <v>0</v>
      </c>
      <c r="H20" s="155">
        <f t="shared" si="2"/>
        <v>0</v>
      </c>
    </row>
    <row r="21" spans="1:8">
      <c r="A21" s="88" t="s">
        <v>121</v>
      </c>
      <c r="B21" s="155"/>
      <c r="C21" s="155">
        <f t="shared" si="2"/>
        <v>364.47948274343651</v>
      </c>
      <c r="D21" s="155">
        <f t="shared" si="2"/>
        <v>760.87859990573054</v>
      </c>
      <c r="E21" s="155">
        <f t="shared" si="2"/>
        <v>1329.7713110550731</v>
      </c>
      <c r="F21" s="155">
        <f t="shared" si="2"/>
        <v>1829.4720965984552</v>
      </c>
      <c r="G21" s="155">
        <f t="shared" si="2"/>
        <v>2370.5704511205836</v>
      </c>
      <c r="H21" s="155">
        <f t="shared" si="2"/>
        <v>2860.9661728574238</v>
      </c>
    </row>
    <row r="22" spans="1:8">
      <c r="A22" s="88" t="s">
        <v>130</v>
      </c>
      <c r="B22" s="155"/>
      <c r="C22" s="199">
        <f>SUM(C19:C21)</f>
        <v>1214.9522075347531</v>
      </c>
      <c r="D22" s="199">
        <f t="shared" ref="D22:H22" si="3">SUM(D19:D21)</f>
        <v>2525.5770610455065</v>
      </c>
      <c r="E22" s="199">
        <f t="shared" si="3"/>
        <v>3992.0801752743741</v>
      </c>
      <c r="F22" s="199">
        <f t="shared" si="3"/>
        <v>5364.6009664904532</v>
      </c>
      <c r="G22" s="199">
        <f t="shared" si="3"/>
        <v>6856.0804659762798</v>
      </c>
      <c r="H22" s="199">
        <f t="shared" si="3"/>
        <v>8198.561677843396</v>
      </c>
    </row>
    <row r="23" spans="1:8">
      <c r="A23" s="88"/>
      <c r="B23" s="155"/>
      <c r="C23" s="155"/>
      <c r="D23" s="155"/>
      <c r="E23" s="155"/>
      <c r="F23" s="155"/>
      <c r="G23" s="155"/>
      <c r="H23" s="155"/>
    </row>
    <row r="24" spans="1:8">
      <c r="A24" s="108" t="s">
        <v>124</v>
      </c>
      <c r="B24" s="155"/>
      <c r="C24" s="155"/>
      <c r="D24" s="155"/>
      <c r="E24" s="155"/>
      <c r="F24" s="155"/>
      <c r="G24" s="155"/>
      <c r="H24" s="155"/>
    </row>
    <row r="25" spans="1:8">
      <c r="A25" s="88" t="s">
        <v>49</v>
      </c>
      <c r="B25" s="155">
        <f t="shared" ref="B25" si="4">B8</f>
        <v>22312.067845556299</v>
      </c>
      <c r="C25" s="155">
        <f>$B25+C19</f>
        <v>23162.540570347617</v>
      </c>
      <c r="D25" s="155">
        <f t="shared" ref="D25:H25" si="5">$B25+D19</f>
        <v>24076.766306696074</v>
      </c>
      <c r="E25" s="155">
        <f t="shared" si="5"/>
        <v>24974.376709775599</v>
      </c>
      <c r="F25" s="155">
        <f t="shared" si="5"/>
        <v>25847.196715448299</v>
      </c>
      <c r="G25" s="155">
        <f t="shared" si="5"/>
        <v>26797.577860411995</v>
      </c>
      <c r="H25" s="155">
        <f t="shared" si="5"/>
        <v>27649.663350542272</v>
      </c>
    </row>
    <row r="26" spans="1:8">
      <c r="A26" s="88" t="s">
        <v>129</v>
      </c>
      <c r="B26" s="155">
        <f t="shared" ref="B26:B27" si="6">B9</f>
        <v>0</v>
      </c>
      <c r="C26" s="155">
        <f t="shared" ref="C26:H27" si="7">$B26+C20</f>
        <v>0</v>
      </c>
      <c r="D26" s="155">
        <f t="shared" si="7"/>
        <v>0</v>
      </c>
      <c r="E26" s="155">
        <f t="shared" si="7"/>
        <v>0</v>
      </c>
      <c r="F26" s="155">
        <f t="shared" si="7"/>
        <v>0</v>
      </c>
      <c r="G26" s="155">
        <f t="shared" si="7"/>
        <v>0</v>
      </c>
      <c r="H26" s="155">
        <f t="shared" si="7"/>
        <v>0</v>
      </c>
    </row>
    <row r="27" spans="1:8">
      <c r="A27" s="88" t="s">
        <v>121</v>
      </c>
      <c r="B27" s="155">
        <f t="shared" si="6"/>
        <v>12761.069212084938</v>
      </c>
      <c r="C27" s="155">
        <f t="shared" si="7"/>
        <v>13125.548694828374</v>
      </c>
      <c r="D27" s="155">
        <f t="shared" si="7"/>
        <v>13521.947811990669</v>
      </c>
      <c r="E27" s="155">
        <f t="shared" si="7"/>
        <v>14090.84052314001</v>
      </c>
      <c r="F27" s="155">
        <f t="shared" si="7"/>
        <v>14590.541308683394</v>
      </c>
      <c r="G27" s="155">
        <f t="shared" si="7"/>
        <v>15131.639663205522</v>
      </c>
      <c r="H27" s="155">
        <f t="shared" si="7"/>
        <v>15622.035384942363</v>
      </c>
    </row>
    <row r="28" spans="1:8">
      <c r="A28" s="88" t="s">
        <v>130</v>
      </c>
      <c r="B28" s="199">
        <f t="shared" ref="B28:H28" si="8">SUM(B25:B27)</f>
        <v>35073.137057641237</v>
      </c>
      <c r="C28" s="199">
        <f t="shared" si="8"/>
        <v>36288.089265175993</v>
      </c>
      <c r="D28" s="199">
        <f t="shared" si="8"/>
        <v>37598.714118686745</v>
      </c>
      <c r="E28" s="199">
        <f t="shared" si="8"/>
        <v>39065.217232915609</v>
      </c>
      <c r="F28" s="199">
        <f t="shared" si="8"/>
        <v>40437.738024131693</v>
      </c>
      <c r="G28" s="199">
        <f t="shared" si="8"/>
        <v>41929.217523617517</v>
      </c>
      <c r="H28" s="199">
        <f t="shared" si="8"/>
        <v>43271.698735484635</v>
      </c>
    </row>
    <row r="29" spans="1:8">
      <c r="A29" s="88"/>
      <c r="B29" s="170">
        <f>ROUND(B28-Output!G9,3)</f>
        <v>0</v>
      </c>
      <c r="C29" s="170">
        <f>ROUND(C28-Output!H9,3)</f>
        <v>0</v>
      </c>
      <c r="D29" s="170">
        <f>ROUND(D28-Output!I9,3)</f>
        <v>0</v>
      </c>
      <c r="E29" s="170">
        <f>ROUND(E28-Output!J9,3)</f>
        <v>0</v>
      </c>
      <c r="F29" s="170">
        <f>ROUND(F28-Output!K9,3)</f>
        <v>0</v>
      </c>
      <c r="G29" s="170">
        <f>ROUND(G28-Output!L9,3)</f>
        <v>0</v>
      </c>
      <c r="H29" s="170">
        <f>ROUND(H28-Output!M9,3)</f>
        <v>0</v>
      </c>
    </row>
    <row r="30" spans="1:8">
      <c r="A30" s="88"/>
      <c r="B30" s="155"/>
      <c r="C30" s="155"/>
      <c r="D30" s="155"/>
      <c r="E30" s="155"/>
      <c r="F30" s="155"/>
      <c r="G30" s="155"/>
      <c r="H30" s="155"/>
    </row>
    <row r="31" spans="1:8">
      <c r="A31" s="108" t="s">
        <v>132</v>
      </c>
      <c r="B31" s="155">
        <f>SUM('Base Capex'!P7:R57,'Real Price Change'!P7:R57)</f>
        <v>261299.52634238001</v>
      </c>
      <c r="C31" s="155">
        <f>SUM('Base Capex'!S7:U57,'Real Price Change'!S7:U57)</f>
        <v>286931.63216122903</v>
      </c>
      <c r="D31" s="155">
        <f>SUM('Base Capex'!V7:X57,'Real Price Change'!V7:X57)</f>
        <v>365940.63391184621</v>
      </c>
      <c r="E31" s="155">
        <f>SUM('Base Capex'!Y7:AA57,'Real Price Change'!Y7:AA57)</f>
        <v>377693.17131054297</v>
      </c>
      <c r="F31" s="155">
        <f>SUM('Base Capex'!AB7:AD57,'Real Price Change'!AB7:AD57)</f>
        <v>370566.62776371482</v>
      </c>
      <c r="G31" s="155">
        <f>SUM('Base Capex'!AE7:AG57,'Real Price Change'!AE7:AG57)</f>
        <v>361692.4476020782</v>
      </c>
      <c r="H31" s="155">
        <f>SUM('Base Capex'!AH7:AJ57,'Real Price Change'!AH7:AJ57)</f>
        <v>381960.09885378659</v>
      </c>
    </row>
    <row r="33" spans="1:8">
      <c r="A33" s="108" t="s">
        <v>133</v>
      </c>
      <c r="B33" s="155"/>
      <c r="C33" s="155"/>
      <c r="D33" s="155"/>
      <c r="E33" s="155"/>
      <c r="F33" s="155"/>
      <c r="G33" s="155"/>
      <c r="H33" s="155"/>
    </row>
    <row r="34" spans="1:8">
      <c r="A34" s="88" t="s">
        <v>49</v>
      </c>
      <c r="B34" s="202">
        <f>B25/B$31</f>
        <v>8.5388856833673948E-2</v>
      </c>
      <c r="C34" s="202">
        <f t="shared" ref="C34:H34" si="9">C25/C$31</f>
        <v>8.0724946203674097E-2</v>
      </c>
      <c r="D34" s="202">
        <f t="shared" si="9"/>
        <v>6.5794186475875427E-2</v>
      </c>
      <c r="E34" s="202">
        <f t="shared" si="9"/>
        <v>6.6123453127622009E-2</v>
      </c>
      <c r="F34" s="202">
        <f t="shared" si="9"/>
        <v>6.9750470708682649E-2</v>
      </c>
      <c r="G34" s="202">
        <f t="shared" si="9"/>
        <v>7.4089403962047287E-2</v>
      </c>
      <c r="H34" s="202">
        <f t="shared" si="9"/>
        <v>7.2388878926137504E-2</v>
      </c>
    </row>
    <row r="35" spans="1:8">
      <c r="A35" s="88" t="s">
        <v>129</v>
      </c>
      <c r="B35" s="202">
        <f>B26/B$31</f>
        <v>0</v>
      </c>
      <c r="C35" s="202">
        <f t="shared" ref="C35:H36" si="10">C26/C$31</f>
        <v>0</v>
      </c>
      <c r="D35" s="202">
        <f t="shared" si="10"/>
        <v>0</v>
      </c>
      <c r="E35" s="202">
        <f t="shared" si="10"/>
        <v>0</v>
      </c>
      <c r="F35" s="202">
        <f t="shared" si="10"/>
        <v>0</v>
      </c>
      <c r="G35" s="202">
        <f t="shared" si="10"/>
        <v>0</v>
      </c>
      <c r="H35" s="202">
        <f t="shared" si="10"/>
        <v>0</v>
      </c>
    </row>
    <row r="36" spans="1:8">
      <c r="A36" s="88" t="s">
        <v>121</v>
      </c>
      <c r="B36" s="202">
        <f>B27/B$31</f>
        <v>4.8836939701774072E-2</v>
      </c>
      <c r="C36" s="202">
        <f t="shared" si="10"/>
        <v>4.5744516196990895E-2</v>
      </c>
      <c r="D36" s="202">
        <f t="shared" si="10"/>
        <v>3.6951206176376844E-2</v>
      </c>
      <c r="E36" s="202">
        <f t="shared" si="10"/>
        <v>3.7307639092988489E-2</v>
      </c>
      <c r="F36" s="202">
        <f t="shared" si="10"/>
        <v>3.9373597662406862E-2</v>
      </c>
      <c r="G36" s="202">
        <f t="shared" si="10"/>
        <v>4.1835652813665712E-2</v>
      </c>
      <c r="H36" s="202">
        <f t="shared" si="10"/>
        <v>4.0899652691006448E-2</v>
      </c>
    </row>
    <row r="37" spans="1:8">
      <c r="A37" s="88"/>
      <c r="B37" s="155"/>
      <c r="C37" s="155"/>
      <c r="D37" s="155"/>
      <c r="E37" s="155"/>
      <c r="F37" s="155"/>
      <c r="G37" s="155"/>
      <c r="H37" s="155"/>
    </row>
    <row r="38" spans="1:8">
      <c r="B38" s="202"/>
      <c r="C38" s="202"/>
      <c r="D38" s="202"/>
      <c r="E38" s="202"/>
      <c r="F38" s="202"/>
      <c r="G38" s="202"/>
      <c r="H38" s="202"/>
    </row>
    <row r="39" spans="1:8">
      <c r="A39" s="108" t="s">
        <v>146</v>
      </c>
      <c r="B39" s="202"/>
      <c r="C39" s="202"/>
      <c r="D39" s="202"/>
      <c r="E39" s="202"/>
      <c r="F39" s="202"/>
      <c r="G39" s="202"/>
      <c r="H39" s="202"/>
    </row>
    <row r="40" spans="1:8">
      <c r="A40" s="88" t="s">
        <v>49</v>
      </c>
      <c r="B40" s="155">
        <f>'Indirect OH Actual'!P$65</f>
        <v>18275.275074731242</v>
      </c>
      <c r="C40" s="202"/>
      <c r="D40" s="202"/>
      <c r="E40" s="202"/>
      <c r="F40" s="202"/>
      <c r="G40" s="202"/>
      <c r="H40" s="202"/>
    </row>
    <row r="41" spans="1:8">
      <c r="A41" s="88" t="s">
        <v>129</v>
      </c>
      <c r="B41" s="155">
        <f>'Indirect OH Actual'!Q$65</f>
        <v>208.79539949759004</v>
      </c>
    </row>
    <row r="42" spans="1:8">
      <c r="A42" s="88" t="s">
        <v>121</v>
      </c>
      <c r="B42" s="155">
        <f>'Indirect OH Actual'!R$65</f>
        <v>16204.392351303919</v>
      </c>
    </row>
    <row r="43" spans="1:8">
      <c r="A43" s="88" t="s">
        <v>130</v>
      </c>
      <c r="B43" s="199">
        <f t="shared" ref="B43" si="11">SUM(B40:B42)</f>
        <v>34688.462825532755</v>
      </c>
    </row>
    <row r="45" spans="1:8">
      <c r="A45" s="108" t="s">
        <v>131</v>
      </c>
      <c r="B45" s="155"/>
      <c r="C45" s="155"/>
      <c r="D45" s="155"/>
      <c r="E45" s="155"/>
      <c r="F45" s="155"/>
      <c r="G45" s="155"/>
      <c r="H45" s="155"/>
    </row>
    <row r="46" spans="1:8">
      <c r="A46" s="88" t="s">
        <v>49</v>
      </c>
      <c r="B46" s="155"/>
      <c r="C46" s="202">
        <f>C14</f>
        <v>3.8117162903872126E-2</v>
      </c>
      <c r="D46" s="202">
        <f t="shared" ref="D46:H46" si="12">D14</f>
        <v>7.9091658978225787E-2</v>
      </c>
      <c r="E46" s="202">
        <f t="shared" si="12"/>
        <v>0.11932147583306718</v>
      </c>
      <c r="F46" s="202">
        <f t="shared" si="12"/>
        <v>0.15844021694278143</v>
      </c>
      <c r="G46" s="202">
        <f t="shared" si="12"/>
        <v>0.2010351548724354</v>
      </c>
      <c r="H46" s="202">
        <f t="shared" si="12"/>
        <v>0.23922459997579359</v>
      </c>
    </row>
    <row r="47" spans="1:8">
      <c r="A47" s="88" t="s">
        <v>129</v>
      </c>
      <c r="B47" s="155"/>
      <c r="C47" s="202">
        <f t="shared" ref="C47:H48" si="13">C15</f>
        <v>1.6123862198520245E-2</v>
      </c>
      <c r="D47" s="202">
        <f t="shared" si="13"/>
        <v>3.6807107948968021E-2</v>
      </c>
      <c r="E47" s="202">
        <f t="shared" si="13"/>
        <v>5.7645801977371347E-2</v>
      </c>
      <c r="F47" s="202">
        <f t="shared" si="13"/>
        <v>7.6477168247869542E-2</v>
      </c>
      <c r="G47" s="202">
        <f t="shared" si="13"/>
        <v>9.7571191916028477E-2</v>
      </c>
      <c r="H47" s="202">
        <f t="shared" si="13"/>
        <v>0.1137117181695253</v>
      </c>
    </row>
    <row r="48" spans="1:8">
      <c r="A48" s="88" t="s">
        <v>121</v>
      </c>
      <c r="B48" s="155"/>
      <c r="C48" s="202">
        <f t="shared" si="13"/>
        <v>2.85618294741532E-2</v>
      </c>
      <c r="D48" s="202">
        <f t="shared" si="13"/>
        <v>5.9624988099364451E-2</v>
      </c>
      <c r="E48" s="202">
        <f t="shared" si="13"/>
        <v>0.10420532080460454</v>
      </c>
      <c r="F48" s="202">
        <f t="shared" si="13"/>
        <v>0.14336354314777289</v>
      </c>
      <c r="G48" s="202">
        <f t="shared" si="13"/>
        <v>0.18576581724638053</v>
      </c>
      <c r="H48" s="202">
        <f t="shared" si="13"/>
        <v>0.22419486371471464</v>
      </c>
    </row>
    <row r="49" spans="1:8">
      <c r="A49" s="88"/>
      <c r="B49" s="155"/>
      <c r="C49" s="155"/>
      <c r="D49" s="155"/>
      <c r="E49" s="155"/>
      <c r="F49" s="155"/>
      <c r="G49" s="155"/>
      <c r="H49" s="155"/>
    </row>
    <row r="50" spans="1:8">
      <c r="A50" s="108" t="s">
        <v>131</v>
      </c>
      <c r="B50" s="155"/>
      <c r="C50" s="155"/>
      <c r="D50" s="155"/>
      <c r="E50" s="155"/>
      <c r="F50" s="155"/>
      <c r="G50" s="155"/>
      <c r="H50" s="155"/>
    </row>
    <row r="51" spans="1:8">
      <c r="A51" s="88" t="s">
        <v>49</v>
      </c>
      <c r="B51" s="155"/>
      <c r="C51" s="155">
        <f>$B40*C46</f>
        <v>696.60163713660461</v>
      </c>
      <c r="D51" s="157"/>
      <c r="E51" s="157"/>
      <c r="F51" s="157"/>
      <c r="G51" s="157"/>
      <c r="H51" s="157"/>
    </row>
    <row r="52" spans="1:8">
      <c r="A52" s="88" t="s">
        <v>129</v>
      </c>
      <c r="B52" s="155"/>
      <c r="C52" s="155">
        <f t="shared" ref="C52" si="14">$B41*C47</f>
        <v>3.366588249184125</v>
      </c>
      <c r="D52" s="157"/>
      <c r="E52" s="157"/>
      <c r="F52" s="157"/>
      <c r="G52" s="157"/>
      <c r="H52" s="157"/>
    </row>
    <row r="53" spans="1:8">
      <c r="A53" s="88" t="s">
        <v>121</v>
      </c>
      <c r="B53" s="155"/>
      <c r="C53" s="155">
        <f t="shared" ref="C53" si="15">$B42*C48</f>
        <v>462.82709107021492</v>
      </c>
      <c r="D53" s="157"/>
      <c r="E53" s="157"/>
      <c r="F53" s="157"/>
      <c r="G53" s="157"/>
      <c r="H53" s="157"/>
    </row>
    <row r="54" spans="1:8">
      <c r="A54" s="88" t="s">
        <v>130</v>
      </c>
      <c r="B54" s="155"/>
      <c r="C54" s="199">
        <f>SUM(C51:C53)</f>
        <v>1162.7953164560035</v>
      </c>
      <c r="D54" s="199">
        <f t="shared" ref="D54" si="16">SUM(D51:D53)</f>
        <v>0</v>
      </c>
      <c r="E54" s="199">
        <f t="shared" ref="E54" si="17">SUM(E51:E53)</f>
        <v>0</v>
      </c>
      <c r="F54" s="199">
        <f t="shared" ref="F54" si="18">SUM(F51:F53)</f>
        <v>0</v>
      </c>
      <c r="G54" s="199">
        <f t="shared" ref="G54" si="19">SUM(G51:G53)</f>
        <v>0</v>
      </c>
      <c r="H54" s="199">
        <f t="shared" ref="H54" si="20">SUM(H51:H53)</f>
        <v>0</v>
      </c>
    </row>
    <row r="55" spans="1:8">
      <c r="A55" s="88"/>
      <c r="B55" s="155"/>
      <c r="C55" s="155"/>
      <c r="D55" s="155"/>
      <c r="E55" s="155"/>
      <c r="F55" s="155"/>
      <c r="G55" s="155"/>
      <c r="H55" s="155"/>
    </row>
    <row r="56" spans="1:8">
      <c r="A56" s="108" t="s">
        <v>126</v>
      </c>
      <c r="B56" s="155"/>
      <c r="C56" s="155"/>
      <c r="D56" s="155"/>
      <c r="E56" s="155"/>
      <c r="F56" s="155"/>
      <c r="G56" s="155"/>
      <c r="H56" s="155"/>
    </row>
    <row r="57" spans="1:8">
      <c r="A57" s="88" t="s">
        <v>49</v>
      </c>
      <c r="B57" s="155">
        <f t="shared" ref="B57:B59" si="21">B40</f>
        <v>18275.275074731242</v>
      </c>
      <c r="C57" s="155">
        <f>$B57+C51</f>
        <v>18971.876711867848</v>
      </c>
      <c r="D57" s="157"/>
      <c r="E57" s="157"/>
      <c r="F57" s="157"/>
      <c r="G57" s="157"/>
      <c r="H57" s="157"/>
    </row>
    <row r="58" spans="1:8">
      <c r="A58" s="88" t="s">
        <v>129</v>
      </c>
      <c r="B58" s="155">
        <f t="shared" si="21"/>
        <v>208.79539949759004</v>
      </c>
      <c r="C58" s="155">
        <f t="shared" ref="C58" si="22">$B58+C52</f>
        <v>212.16198774677417</v>
      </c>
      <c r="D58" s="157"/>
      <c r="E58" s="157"/>
      <c r="F58" s="157"/>
      <c r="G58" s="157"/>
      <c r="H58" s="157"/>
    </row>
    <row r="59" spans="1:8">
      <c r="A59" s="88" t="s">
        <v>121</v>
      </c>
      <c r="B59" s="155">
        <f t="shared" si="21"/>
        <v>16204.392351303919</v>
      </c>
      <c r="C59" s="155">
        <f t="shared" ref="C59" si="23">$B59+C53</f>
        <v>16667.219442374135</v>
      </c>
      <c r="D59" s="157"/>
      <c r="E59" s="157"/>
      <c r="F59" s="157"/>
      <c r="G59" s="157"/>
      <c r="H59" s="157"/>
    </row>
    <row r="60" spans="1:8">
      <c r="A60" s="88" t="s">
        <v>130</v>
      </c>
      <c r="B60" s="199">
        <f t="shared" ref="B60" si="24">SUM(B57:B59)</f>
        <v>34688.462825532755</v>
      </c>
      <c r="C60" s="199">
        <f t="shared" ref="C60" si="25">SUM(C57:C59)</f>
        <v>35851.258141988757</v>
      </c>
      <c r="D60" s="199">
        <f t="shared" ref="D60" si="26">SUM(D57:D59)</f>
        <v>0</v>
      </c>
      <c r="E60" s="199">
        <f t="shared" ref="E60" si="27">SUM(E57:E59)</f>
        <v>0</v>
      </c>
      <c r="F60" s="199">
        <f t="shared" ref="F60" si="28">SUM(F57:F59)</f>
        <v>0</v>
      </c>
      <c r="G60" s="199">
        <f t="shared" ref="G60" si="29">SUM(G57:G59)</f>
        <v>0</v>
      </c>
      <c r="H60" s="199">
        <f t="shared" ref="H60" si="30">SUM(H57:H59)</f>
        <v>0</v>
      </c>
    </row>
    <row r="61" spans="1:8">
      <c r="A61" s="88"/>
      <c r="B61" s="170">
        <f>ROUND(B60-Output!G10,3)</f>
        <v>0</v>
      </c>
      <c r="C61" s="170">
        <f>ROUND(C60-Output!H10,3)</f>
        <v>0</v>
      </c>
      <c r="D61" s="170">
        <f>ROUND(D60-Output!I10,3)</f>
        <v>0</v>
      </c>
      <c r="E61" s="170">
        <f>ROUND(E60-Output!J10,3)</f>
        <v>0</v>
      </c>
      <c r="F61" s="170">
        <f>ROUND(F60-Output!K10,3)</f>
        <v>0</v>
      </c>
      <c r="G61" s="170">
        <f>ROUND(G60-Output!L10,3)</f>
        <v>0</v>
      </c>
      <c r="H61" s="170">
        <f>ROUND(H60-Output!M10,3)</f>
        <v>0</v>
      </c>
    </row>
    <row r="62" spans="1:8">
      <c r="A62" s="88"/>
      <c r="B62" s="155"/>
      <c r="C62" s="155"/>
      <c r="D62" s="155"/>
      <c r="E62" s="155"/>
      <c r="F62" s="155"/>
      <c r="G62" s="155"/>
      <c r="H62" s="155"/>
    </row>
    <row r="63" spans="1:8">
      <c r="A63" s="108" t="s">
        <v>132</v>
      </c>
      <c r="B63" s="155">
        <f>B28+B31</f>
        <v>296372.66340002127</v>
      </c>
      <c r="C63" s="155">
        <f t="shared" ref="C63:H63" si="31">C28+C31</f>
        <v>323219.72142640501</v>
      </c>
      <c r="D63" s="155">
        <f t="shared" si="31"/>
        <v>403539.34803053294</v>
      </c>
      <c r="E63" s="155">
        <f t="shared" si="31"/>
        <v>416758.3885434586</v>
      </c>
      <c r="F63" s="155">
        <f t="shared" si="31"/>
        <v>411004.3657878465</v>
      </c>
      <c r="G63" s="155">
        <f t="shared" si="31"/>
        <v>403621.6651256957</v>
      </c>
      <c r="H63" s="155">
        <f t="shared" si="31"/>
        <v>425231.79758927121</v>
      </c>
    </row>
    <row r="65" spans="1:8">
      <c r="A65" s="108" t="s">
        <v>156</v>
      </c>
      <c r="B65" s="155"/>
      <c r="C65" s="155"/>
      <c r="D65" s="155"/>
      <c r="E65" s="155"/>
      <c r="F65" s="155"/>
      <c r="G65" s="155"/>
      <c r="H65" s="155"/>
    </row>
    <row r="66" spans="1:8">
      <c r="A66" s="88" t="s">
        <v>49</v>
      </c>
      <c r="B66" s="202">
        <f>B57/B$63</f>
        <v>6.166316037746257E-2</v>
      </c>
      <c r="C66" s="202">
        <f t="shared" ref="C66:H66" si="32">C57/C$63</f>
        <v>5.8696531969469008E-2</v>
      </c>
      <c r="D66" s="202">
        <f t="shared" si="32"/>
        <v>0</v>
      </c>
      <c r="E66" s="202">
        <f t="shared" si="32"/>
        <v>0</v>
      </c>
      <c r="F66" s="202">
        <f t="shared" si="32"/>
        <v>0</v>
      </c>
      <c r="G66" s="202">
        <f t="shared" si="32"/>
        <v>0</v>
      </c>
      <c r="H66" s="202">
        <f t="shared" si="32"/>
        <v>0</v>
      </c>
    </row>
    <row r="67" spans="1:8">
      <c r="A67" s="88" t="s">
        <v>129</v>
      </c>
      <c r="B67" s="202">
        <f t="shared" ref="B67:H68" si="33">B58/B$63</f>
        <v>7.04502895450158E-4</v>
      </c>
      <c r="C67" s="202">
        <f t="shared" si="33"/>
        <v>6.5640174061928967E-4</v>
      </c>
      <c r="D67" s="202">
        <f t="shared" si="33"/>
        <v>0</v>
      </c>
      <c r="E67" s="202">
        <f t="shared" si="33"/>
        <v>0</v>
      </c>
      <c r="F67" s="202">
        <f t="shared" si="33"/>
        <v>0</v>
      </c>
      <c r="G67" s="202">
        <f t="shared" si="33"/>
        <v>0</v>
      </c>
      <c r="H67" s="202">
        <f t="shared" si="33"/>
        <v>0</v>
      </c>
    </row>
    <row r="68" spans="1:8">
      <c r="A68" s="88" t="s">
        <v>121</v>
      </c>
      <c r="B68" s="202">
        <f t="shared" si="33"/>
        <v>5.4675732118493206E-2</v>
      </c>
      <c r="C68" s="202">
        <f t="shared" si="33"/>
        <v>5.1566220553683477E-2</v>
      </c>
      <c r="D68" s="202">
        <f t="shared" si="33"/>
        <v>0</v>
      </c>
      <c r="E68" s="202">
        <f t="shared" si="33"/>
        <v>0</v>
      </c>
      <c r="F68" s="202">
        <f t="shared" si="33"/>
        <v>0</v>
      </c>
      <c r="G68" s="202">
        <f t="shared" si="33"/>
        <v>0</v>
      </c>
      <c r="H68" s="202">
        <f t="shared" si="33"/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77"/>
  <sheetViews>
    <sheetView zoomScale="85" zoomScaleNormal="85" workbookViewId="0">
      <pane xSplit="3" ySplit="6" topLeftCell="Q18" activePane="bottomRight" state="frozen"/>
      <selection activeCell="P16" sqref="P16"/>
      <selection pane="topRight" activeCell="P16" sqref="P16"/>
      <selection pane="bottomLeft" activeCell="P16" sqref="P16"/>
      <selection pane="bottomRight" activeCell="P16" sqref="P16"/>
    </sheetView>
  </sheetViews>
  <sheetFormatPr defaultRowHeight="12.75"/>
  <cols>
    <col min="2" max="2" width="35.25" customWidth="1"/>
    <col min="3" max="3" width="33.25" customWidth="1"/>
    <col min="4" max="36" width="7.75" style="150" customWidth="1"/>
  </cols>
  <sheetData>
    <row r="1" spans="1:36" ht="18">
      <c r="A1" s="1" t="s">
        <v>14</v>
      </c>
      <c r="B1" s="110"/>
      <c r="C1" s="110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ht="15.75">
      <c r="A2" s="112" t="s">
        <v>127</v>
      </c>
      <c r="B2" s="113"/>
      <c r="C2" s="113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>
      <c r="A3" s="115" t="s">
        <v>46</v>
      </c>
    </row>
    <row r="5" spans="1:36">
      <c r="A5" s="117" t="s">
        <v>47</v>
      </c>
      <c r="B5" s="118" t="s">
        <v>48</v>
      </c>
      <c r="C5" s="119" t="s">
        <v>112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  <c r="S5" s="151"/>
      <c r="T5" s="151">
        <v>2015</v>
      </c>
      <c r="U5" s="152"/>
      <c r="V5" s="151"/>
      <c r="W5" s="151">
        <v>2016</v>
      </c>
      <c r="X5" s="152"/>
      <c r="Y5" s="151"/>
      <c r="Z5" s="151">
        <v>2017</v>
      </c>
      <c r="AA5" s="152"/>
      <c r="AB5" s="151"/>
      <c r="AC5" s="151">
        <v>2018</v>
      </c>
      <c r="AD5" s="152"/>
      <c r="AE5" s="151"/>
      <c r="AF5" s="151">
        <v>2019</v>
      </c>
      <c r="AG5" s="152"/>
      <c r="AH5" s="151"/>
      <c r="AI5" s="151">
        <v>2020</v>
      </c>
      <c r="AJ5" s="152"/>
    </row>
    <row r="6" spans="1:36">
      <c r="A6" s="123"/>
      <c r="B6" s="124"/>
      <c r="C6" s="125"/>
      <c r="D6" s="124" t="s">
        <v>49</v>
      </c>
      <c r="E6" s="124" t="s">
        <v>50</v>
      </c>
      <c r="F6" s="153" t="s">
        <v>51</v>
      </c>
      <c r="G6" s="124" t="s">
        <v>49</v>
      </c>
      <c r="H6" s="124" t="s">
        <v>50</v>
      </c>
      <c r="I6" s="153" t="s">
        <v>51</v>
      </c>
      <c r="J6" s="124" t="s">
        <v>49</v>
      </c>
      <c r="K6" s="124" t="s">
        <v>50</v>
      </c>
      <c r="L6" s="153" t="s">
        <v>51</v>
      </c>
      <c r="M6" s="124" t="s">
        <v>49</v>
      </c>
      <c r="N6" s="124" t="s">
        <v>50</v>
      </c>
      <c r="O6" s="153" t="s">
        <v>51</v>
      </c>
      <c r="P6" s="124" t="s">
        <v>49</v>
      </c>
      <c r="Q6" s="124" t="s">
        <v>50</v>
      </c>
      <c r="R6" s="153" t="s">
        <v>51</v>
      </c>
      <c r="S6" s="124" t="s">
        <v>49</v>
      </c>
      <c r="T6" s="124" t="s">
        <v>50</v>
      </c>
      <c r="U6" s="153" t="s">
        <v>51</v>
      </c>
      <c r="V6" s="124" t="s">
        <v>49</v>
      </c>
      <c r="W6" s="124" t="s">
        <v>50</v>
      </c>
      <c r="X6" s="153" t="s">
        <v>51</v>
      </c>
      <c r="Y6" s="124" t="s">
        <v>49</v>
      </c>
      <c r="Z6" s="124" t="s">
        <v>50</v>
      </c>
      <c r="AA6" s="153" t="s">
        <v>51</v>
      </c>
      <c r="AB6" s="124" t="s">
        <v>49</v>
      </c>
      <c r="AC6" s="124" t="s">
        <v>50</v>
      </c>
      <c r="AD6" s="153" t="s">
        <v>51</v>
      </c>
      <c r="AE6" s="124" t="s">
        <v>49</v>
      </c>
      <c r="AF6" s="124" t="s">
        <v>50</v>
      </c>
      <c r="AG6" s="153" t="s">
        <v>51</v>
      </c>
      <c r="AH6" s="124" t="s">
        <v>49</v>
      </c>
      <c r="AI6" s="124" t="s">
        <v>50</v>
      </c>
      <c r="AJ6" s="153" t="s">
        <v>51</v>
      </c>
    </row>
    <row r="7" spans="1:36">
      <c r="A7" s="182">
        <f>'Base Capex Actual'!A7</f>
        <v>102</v>
      </c>
      <c r="B7" s="183" t="str">
        <f>'Base Capex Actual'!B7</f>
        <v>Rural Projects &lt; 50KVA</v>
      </c>
      <c r="C7" s="183" t="str">
        <f>'Base Capex Actual'!C7</f>
        <v>New Customer Connections</v>
      </c>
      <c r="D7" s="155">
        <f>'Direct OH Actual'!D7</f>
        <v>1190.4955650856302</v>
      </c>
      <c r="E7" s="155">
        <f>'Direct OH Actual'!E7</f>
        <v>0</v>
      </c>
      <c r="F7" s="156">
        <f>'Direct OH Actual'!F7</f>
        <v>767.44596097551391</v>
      </c>
      <c r="G7" s="155">
        <f>'Direct OH Actual'!G7</f>
        <v>1295.0233863445694</v>
      </c>
      <c r="H7" s="155">
        <f>'Direct OH Actual'!H7</f>
        <v>0</v>
      </c>
      <c r="I7" s="156">
        <f>'Direct OH Actual'!I7</f>
        <v>707.26267893563147</v>
      </c>
      <c r="J7" s="155">
        <f>'Direct OH Actual'!J7</f>
        <v>1479.4455564386742</v>
      </c>
      <c r="K7" s="155">
        <f>'Direct OH Actual'!K7</f>
        <v>0</v>
      </c>
      <c r="L7" s="156">
        <f>'Direct OH Actual'!L7</f>
        <v>752.44290222948007</v>
      </c>
      <c r="M7" s="155">
        <f>'Direct OH Actual'!M7</f>
        <v>1449.2036442314932</v>
      </c>
      <c r="N7" s="155">
        <f>'Direct OH Actual'!N7</f>
        <v>0</v>
      </c>
      <c r="O7" s="156">
        <f>'Direct OH Actual'!O7</f>
        <v>764.75331175719805</v>
      </c>
      <c r="P7" s="155">
        <f>'Direct OH Actual'!P7</f>
        <v>1444.9075891341865</v>
      </c>
      <c r="Q7" s="155">
        <f>'Direct OH Actual'!Q7</f>
        <v>0</v>
      </c>
      <c r="R7" s="156">
        <f>'Direct OH Actual'!R7</f>
        <v>785.15824046555849</v>
      </c>
      <c r="S7" s="154">
        <f>SUM('Base Capex'!$S7:$U7,'Real Price Change'!$S7:$U7)*'OH rate'!C$34</f>
        <v>1365.7381935396081</v>
      </c>
      <c r="T7" s="155">
        <f>SUM('Base Capex'!$S7:$U7,'Real Price Change'!$S7:$U7)*'OH rate'!C$35</f>
        <v>0</v>
      </c>
      <c r="U7" s="156">
        <f>SUM('Base Capex'!$S7:$U7,'Real Price Change'!$S7:$U7)*'OH rate'!C$36</f>
        <v>773.92473892262831</v>
      </c>
      <c r="V7" s="154">
        <f>SUM('Base Capex'!$V7:$X7,'Real Price Change'!$V7:$X7)*'OH rate'!D$34</f>
        <v>1104.916417388996</v>
      </c>
      <c r="W7" s="155">
        <f>SUM('Base Capex'!$V7:$X7,'Real Price Change'!$V7:$X7)*'OH rate'!D$35</f>
        <v>0</v>
      </c>
      <c r="X7" s="156">
        <f>SUM('Base Capex'!$V7:$X7,'Real Price Change'!$V7:$X7)*'OH rate'!D$36</f>
        <v>620.54106196107045</v>
      </c>
      <c r="Y7" s="154">
        <f>SUM('Base Capex'!$Y7:$AA7,'Real Price Change'!$Y7:$AA7)*'OH rate'!E$34</f>
        <v>1140.569626546149</v>
      </c>
      <c r="Z7" s="155">
        <f>SUM('Base Capex'!$Y7:$AA7,'Real Price Change'!$Y7:$AA7)*'OH rate'!E$35</f>
        <v>0</v>
      </c>
      <c r="AA7" s="156">
        <f>SUM('Base Capex'!$Y7:$AA7,'Real Price Change'!$Y7:$AA7)*'OH rate'!E$36</f>
        <v>643.52295554620684</v>
      </c>
      <c r="AB7" s="154">
        <f>SUM('Base Capex'!$AB7:$AD7,'Real Price Change'!$AB7:$AD7)*'OH rate'!F$34</f>
        <v>1191.7596469247999</v>
      </c>
      <c r="AC7" s="155">
        <f>SUM('Base Capex'!$AB7:$AD7,'Real Price Change'!$AB7:$AD7)*'OH rate'!F$35</f>
        <v>0</v>
      </c>
      <c r="AD7" s="156">
        <f>SUM('Base Capex'!$AB7:$AD7,'Real Price Change'!$AB7:$AD7)*'OH rate'!F$36</f>
        <v>672.73904206739599</v>
      </c>
      <c r="AE7" s="154">
        <f>SUM('Base Capex'!$AE7:$AG7,'Real Price Change'!$AE7:$AG7)*'OH rate'!G$34</f>
        <v>1251.6633362243622</v>
      </c>
      <c r="AF7" s="155">
        <f>SUM('Base Capex'!$AE7:$AG7,'Real Price Change'!$AE7:$AG7)*'OH rate'!G$35</f>
        <v>0</v>
      </c>
      <c r="AG7" s="156">
        <f>SUM('Base Capex'!$AE7:$AG7,'Real Price Change'!$AE7:$AG7)*'OH rate'!G$36</f>
        <v>706.76979397351852</v>
      </c>
      <c r="AH7" s="154">
        <f>SUM('Base Capex'!$AH7:$AJ7,'Real Price Change'!$AH7:$AJ7)*'OH rate'!H$34</f>
        <v>1206.904412360102</v>
      </c>
      <c r="AI7" s="155">
        <f>SUM('Base Capex'!$AH7:$AJ7,'Real Price Change'!$AH7:$AJ7)*'OH rate'!H$35</f>
        <v>0</v>
      </c>
      <c r="AJ7" s="156">
        <f>SUM('Base Capex'!$AH7:$AJ7,'Real Price Change'!$AH7:$AJ7)*'OH rate'!H$36</f>
        <v>681.89992757227571</v>
      </c>
    </row>
    <row r="8" spans="1:36">
      <c r="A8" s="182">
        <f>'Base Capex Actual'!A8</f>
        <v>103</v>
      </c>
      <c r="B8" s="183" t="str">
        <f>'Base Capex Actual'!B8</f>
        <v>Urban Projects &lt; 50KVA</v>
      </c>
      <c r="C8" s="183" t="str">
        <f>'Base Capex Actual'!C8</f>
        <v>New Customer Connections</v>
      </c>
      <c r="D8" s="155">
        <f>'Direct OH Actual'!D8</f>
        <v>62.519779701653668</v>
      </c>
      <c r="E8" s="155">
        <f>'Direct OH Actual'!E8</f>
        <v>0</v>
      </c>
      <c r="F8" s="156">
        <f>'Direct OH Actual'!F8</f>
        <v>47.221210903970174</v>
      </c>
      <c r="G8" s="155">
        <f>'Direct OH Actual'!G8</f>
        <v>37.556784975257919</v>
      </c>
      <c r="H8" s="155">
        <f>'Direct OH Actual'!H8</f>
        <v>0</v>
      </c>
      <c r="I8" s="156">
        <f>'Direct OH Actual'!I8</f>
        <v>21.370261926231375</v>
      </c>
      <c r="J8" s="155">
        <f>'Direct OH Actual'!J8</f>
        <v>0.54496227426711197</v>
      </c>
      <c r="K8" s="155">
        <f>'Direct OH Actual'!K8</f>
        <v>0</v>
      </c>
      <c r="L8" s="156">
        <f>'Direct OH Actual'!L8</f>
        <v>0.33899236587505771</v>
      </c>
      <c r="M8" s="155">
        <f>'Direct OH Actual'!M8</f>
        <v>0.96483428657505466</v>
      </c>
      <c r="N8" s="155">
        <f>'Direct OH Actual'!N8</f>
        <v>0</v>
      </c>
      <c r="O8" s="156">
        <f>'Direct OH Actual'!O8</f>
        <v>0.61030122475659387</v>
      </c>
      <c r="P8" s="155">
        <f>'Direct OH Actual'!P8</f>
        <v>2.0848880841897075</v>
      </c>
      <c r="Q8" s="155">
        <f>'Direct OH Actual'!Q8</f>
        <v>0</v>
      </c>
      <c r="R8" s="156">
        <f>'Direct OH Actual'!R8</f>
        <v>1.2457737765169787</v>
      </c>
      <c r="S8" s="154">
        <f>SUM('Base Capex'!$S8:$U8,'Real Price Change'!$S8:$U8)*'OH rate'!C$34</f>
        <v>0</v>
      </c>
      <c r="T8" s="155">
        <f>SUM('Base Capex'!$S8:$U8,'Real Price Change'!$S8:$U8)*'OH rate'!C$35</f>
        <v>0</v>
      </c>
      <c r="U8" s="156">
        <f>SUM('Base Capex'!$S8:$U8,'Real Price Change'!$S8:$U8)*'OH rate'!C$36</f>
        <v>0</v>
      </c>
      <c r="V8" s="154">
        <f>SUM('Base Capex'!$V8:$X8,'Real Price Change'!$V8:$X8)*'OH rate'!D$34</f>
        <v>0</v>
      </c>
      <c r="W8" s="155">
        <f>SUM('Base Capex'!$V8:$X8,'Real Price Change'!$V8:$X8)*'OH rate'!D$35</f>
        <v>0</v>
      </c>
      <c r="X8" s="156">
        <f>SUM('Base Capex'!$V8:$X8,'Real Price Change'!$V8:$X8)*'OH rate'!D$36</f>
        <v>0</v>
      </c>
      <c r="Y8" s="154">
        <f>SUM('Base Capex'!$Y8:$AA8,'Real Price Change'!$Y8:$AA8)*'OH rate'!E$34</f>
        <v>0</v>
      </c>
      <c r="Z8" s="155">
        <f>SUM('Base Capex'!$Y8:$AA8,'Real Price Change'!$Y8:$AA8)*'OH rate'!E$35</f>
        <v>0</v>
      </c>
      <c r="AA8" s="156">
        <f>SUM('Base Capex'!$Y8:$AA8,'Real Price Change'!$Y8:$AA8)*'OH rate'!E$36</f>
        <v>0</v>
      </c>
      <c r="AB8" s="154">
        <f>SUM('Base Capex'!$AB8:$AD8,'Real Price Change'!$AB8:$AD8)*'OH rate'!F$34</f>
        <v>0</v>
      </c>
      <c r="AC8" s="155">
        <f>SUM('Base Capex'!$AB8:$AD8,'Real Price Change'!$AB8:$AD8)*'OH rate'!F$35</f>
        <v>0</v>
      </c>
      <c r="AD8" s="156">
        <f>SUM('Base Capex'!$AB8:$AD8,'Real Price Change'!$AB8:$AD8)*'OH rate'!F$36</f>
        <v>0</v>
      </c>
      <c r="AE8" s="154">
        <f>SUM('Base Capex'!$AE8:$AG8,'Real Price Change'!$AE8:$AG8)*'OH rate'!G$34</f>
        <v>0</v>
      </c>
      <c r="AF8" s="155">
        <f>SUM('Base Capex'!$AE8:$AG8,'Real Price Change'!$AE8:$AG8)*'OH rate'!G$35</f>
        <v>0</v>
      </c>
      <c r="AG8" s="156">
        <f>SUM('Base Capex'!$AE8:$AG8,'Real Price Change'!$AE8:$AG8)*'OH rate'!G$36</f>
        <v>0</v>
      </c>
      <c r="AH8" s="154">
        <f>SUM('Base Capex'!$AH8:$AJ8,'Real Price Change'!$AH8:$AJ8)*'OH rate'!H$34</f>
        <v>0</v>
      </c>
      <c r="AI8" s="155">
        <f>SUM('Base Capex'!$AH8:$AJ8,'Real Price Change'!$AH8:$AJ8)*'OH rate'!H$35</f>
        <v>0</v>
      </c>
      <c r="AJ8" s="156">
        <f>SUM('Base Capex'!$AH8:$AJ8,'Real Price Change'!$AH8:$AJ8)*'OH rate'!H$36</f>
        <v>0</v>
      </c>
    </row>
    <row r="9" spans="1:36">
      <c r="A9" s="182">
        <f>'Base Capex Actual'!A9</f>
        <v>104</v>
      </c>
      <c r="B9" s="183" t="str">
        <f>'Base Capex Actual'!B9</f>
        <v>Medium Density SubDivision</v>
      </c>
      <c r="C9" s="183" t="str">
        <f>'Base Capex Actual'!C9</f>
        <v>New Customer Connections</v>
      </c>
      <c r="D9" s="155">
        <f>'Direct OH Actual'!D9</f>
        <v>792.7419470176693</v>
      </c>
      <c r="E9" s="155">
        <f>'Direct OH Actual'!E9</f>
        <v>0</v>
      </c>
      <c r="F9" s="156">
        <f>'Direct OH Actual'!F9</f>
        <v>618.12970327945095</v>
      </c>
      <c r="G9" s="155">
        <f>'Direct OH Actual'!G9</f>
        <v>944.25783446757407</v>
      </c>
      <c r="H9" s="155">
        <f>'Direct OH Actual'!H9</f>
        <v>0</v>
      </c>
      <c r="I9" s="156">
        <f>'Direct OH Actual'!I9</f>
        <v>552.57099712511069</v>
      </c>
      <c r="J9" s="155">
        <f>'Direct OH Actual'!J9</f>
        <v>919.07523627821172</v>
      </c>
      <c r="K9" s="155">
        <f>'Direct OH Actual'!K9</f>
        <v>0</v>
      </c>
      <c r="L9" s="156">
        <f>'Direct OH Actual'!L9</f>
        <v>484.55555387382947</v>
      </c>
      <c r="M9" s="155">
        <f>'Direct OH Actual'!M9</f>
        <v>830.15293988158714</v>
      </c>
      <c r="N9" s="155">
        <f>'Direct OH Actual'!N9</f>
        <v>0</v>
      </c>
      <c r="O9" s="156">
        <f>'Direct OH Actual'!O9</f>
        <v>458.76021118273451</v>
      </c>
      <c r="P9" s="155">
        <f>'Direct OH Actual'!P9</f>
        <v>762.77469677108616</v>
      </c>
      <c r="Q9" s="155">
        <f>'Direct OH Actual'!Q9</f>
        <v>0</v>
      </c>
      <c r="R9" s="156">
        <f>'Direct OH Actual'!R9</f>
        <v>429.58284998354901</v>
      </c>
      <c r="S9" s="154">
        <f>SUM('Base Capex'!$S9:$U9,'Real Price Change'!$S9:$U9)*'OH rate'!C$34</f>
        <v>2060.7836808197226</v>
      </c>
      <c r="T9" s="155">
        <f>SUM('Base Capex'!$S9:$U9,'Real Price Change'!$S9:$U9)*'OH rate'!C$35</f>
        <v>0</v>
      </c>
      <c r="U9" s="156">
        <f>SUM('Base Capex'!$S9:$U9,'Real Price Change'!$S9:$U9)*'OH rate'!C$36</f>
        <v>1167.7871203271454</v>
      </c>
      <c r="V9" s="154">
        <f>SUM('Base Capex'!$V9:$X9,'Real Price Change'!$V9:$X9)*'OH rate'!D$34</f>
        <v>1709.6177501423924</v>
      </c>
      <c r="W9" s="155">
        <f>SUM('Base Capex'!$V9:$X9,'Real Price Change'!$V9:$X9)*'OH rate'!D$35</f>
        <v>0</v>
      </c>
      <c r="X9" s="156">
        <f>SUM('Base Capex'!$V9:$X9,'Real Price Change'!$V9:$X9)*'OH rate'!D$36</f>
        <v>960.15227715397498</v>
      </c>
      <c r="Y9" s="154">
        <f>SUM('Base Capex'!$Y9:$AA9,'Real Price Change'!$Y9:$AA9)*'OH rate'!E$34</f>
        <v>1764.0699089814063</v>
      </c>
      <c r="Z9" s="155">
        <f>SUM('Base Capex'!$Y9:$AA9,'Real Price Change'!$Y9:$AA9)*'OH rate'!E$35</f>
        <v>0</v>
      </c>
      <c r="AA9" s="156">
        <f>SUM('Base Capex'!$Y9:$AA9,'Real Price Change'!$Y9:$AA9)*'OH rate'!E$36</f>
        <v>995.30923425998333</v>
      </c>
      <c r="AB9" s="154">
        <f>SUM('Base Capex'!$AB9:$AD9,'Real Price Change'!$AB9:$AD9)*'OH rate'!F$34</f>
        <v>1895.093923925687</v>
      </c>
      <c r="AC9" s="155">
        <f>SUM('Base Capex'!$AB9:$AD9,'Real Price Change'!$AB9:$AD9)*'OH rate'!F$35</f>
        <v>0</v>
      </c>
      <c r="AD9" s="156">
        <f>SUM('Base Capex'!$AB9:$AD9,'Real Price Change'!$AB9:$AD9)*'OH rate'!F$36</f>
        <v>1069.7657655209698</v>
      </c>
      <c r="AE9" s="154">
        <f>SUM('Base Capex'!$AE9:$AG9,'Real Price Change'!$AE9:$AG9)*'OH rate'!G$34</f>
        <v>2050.2139721989306</v>
      </c>
      <c r="AF9" s="155">
        <f>SUM('Base Capex'!$AE9:$AG9,'Real Price Change'!$AE9:$AG9)*'OH rate'!G$35</f>
        <v>0</v>
      </c>
      <c r="AG9" s="156">
        <f>SUM('Base Capex'!$AE9:$AG9,'Real Price Change'!$AE9:$AG9)*'OH rate'!G$36</f>
        <v>1157.6829525930341</v>
      </c>
      <c r="AH9" s="154">
        <f>SUM('Base Capex'!$AH9:$AJ9,'Real Price Change'!$AH9:$AJ9)*'OH rate'!H$34</f>
        <v>2040.5402403657058</v>
      </c>
      <c r="AI9" s="155">
        <f>SUM('Base Capex'!$AH9:$AJ9,'Real Price Change'!$AH9:$AJ9)*'OH rate'!H$35</f>
        <v>0</v>
      </c>
      <c r="AJ9" s="156">
        <f>SUM('Base Capex'!$AH9:$AJ9,'Real Price Change'!$AH9:$AJ9)*'OH rate'!H$36</f>
        <v>1152.9034344921477</v>
      </c>
    </row>
    <row r="10" spans="1:36">
      <c r="A10" s="182">
        <f>'Base Capex Actual'!A10</f>
        <v>105</v>
      </c>
      <c r="B10" s="183" t="str">
        <f>'Base Capex Actual'!B10</f>
        <v>Business Supply &gt; 50KVA &lt; 200KVA</v>
      </c>
      <c r="C10" s="183" t="str">
        <f>'Base Capex Actual'!C10</f>
        <v>New Customer Connections</v>
      </c>
      <c r="D10" s="155">
        <f>'Direct OH Actual'!D10</f>
        <v>594.45445988615108</v>
      </c>
      <c r="E10" s="155">
        <f>'Direct OH Actual'!E10</f>
        <v>0</v>
      </c>
      <c r="F10" s="156">
        <f>'Direct OH Actual'!F10</f>
        <v>500.75852876031172</v>
      </c>
      <c r="G10" s="155">
        <f>'Direct OH Actual'!G10</f>
        <v>1059.5015931179512</v>
      </c>
      <c r="H10" s="155">
        <f>'Direct OH Actual'!H10</f>
        <v>0</v>
      </c>
      <c r="I10" s="156">
        <f>'Direct OH Actual'!I10</f>
        <v>535.98804589446024</v>
      </c>
      <c r="J10" s="155">
        <f>'Direct OH Actual'!J10</f>
        <v>1032.2536221262776</v>
      </c>
      <c r="K10" s="155">
        <f>'Direct OH Actual'!K10</f>
        <v>0</v>
      </c>
      <c r="L10" s="156">
        <f>'Direct OH Actual'!L10</f>
        <v>514.50604937220862</v>
      </c>
      <c r="M10" s="155">
        <f>'Direct OH Actual'!M10</f>
        <v>863.18042176737515</v>
      </c>
      <c r="N10" s="155">
        <f>'Direct OH Actual'!N10</f>
        <v>0</v>
      </c>
      <c r="O10" s="156">
        <f>'Direct OH Actual'!O10</f>
        <v>427.36456807748186</v>
      </c>
      <c r="P10" s="155">
        <f>'Direct OH Actual'!P10</f>
        <v>859.9258675097002</v>
      </c>
      <c r="Q10" s="155">
        <f>'Direct OH Actual'!Q10</f>
        <v>0</v>
      </c>
      <c r="R10" s="156">
        <f>'Direct OH Actual'!R10</f>
        <v>458.73214035668332</v>
      </c>
      <c r="S10" s="154">
        <f>SUM('Base Capex'!$S10:$U10,'Real Price Change'!$S10:$U10)*'OH rate'!C$34</f>
        <v>677.1503599188793</v>
      </c>
      <c r="T10" s="155">
        <f>SUM('Base Capex'!$S10:$U10,'Real Price Change'!$S10:$U10)*'OH rate'!C$35</f>
        <v>0</v>
      </c>
      <c r="U10" s="156">
        <f>SUM('Base Capex'!$S10:$U10,'Real Price Change'!$S10:$U10)*'OH rate'!C$36</f>
        <v>383.72172499134547</v>
      </c>
      <c r="V10" s="154">
        <f>SUM('Base Capex'!$V10:$X10,'Real Price Change'!$V10:$X10)*'OH rate'!D$34</f>
        <v>570.85803838842241</v>
      </c>
      <c r="W10" s="155">
        <f>SUM('Base Capex'!$V10:$X10,'Real Price Change'!$V10:$X10)*'OH rate'!D$35</f>
        <v>0</v>
      </c>
      <c r="X10" s="156">
        <f>SUM('Base Capex'!$V10:$X10,'Real Price Change'!$V10:$X10)*'OH rate'!D$36</f>
        <v>320.60420842299015</v>
      </c>
      <c r="Y10" s="154">
        <f>SUM('Base Capex'!$Y10:$AA10,'Real Price Change'!$Y10:$AA10)*'OH rate'!E$34</f>
        <v>540.42385379507039</v>
      </c>
      <c r="Z10" s="155">
        <f>SUM('Base Capex'!$Y10:$AA10,'Real Price Change'!$Y10:$AA10)*'OH rate'!E$35</f>
        <v>0</v>
      </c>
      <c r="AA10" s="156">
        <f>SUM('Base Capex'!$Y10:$AA10,'Real Price Change'!$Y10:$AA10)*'OH rate'!E$36</f>
        <v>304.9135691040633</v>
      </c>
      <c r="AB10" s="154">
        <f>SUM('Base Capex'!$AB10:$AD10,'Real Price Change'!$AB10:$AD10)*'OH rate'!F$34</f>
        <v>520.85590297725855</v>
      </c>
      <c r="AC10" s="155">
        <f>SUM('Base Capex'!$AB10:$AD10,'Real Price Change'!$AB10:$AD10)*'OH rate'!F$35</f>
        <v>0</v>
      </c>
      <c r="AD10" s="156">
        <f>SUM('Base Capex'!$AB10:$AD10,'Real Price Change'!$AB10:$AD10)*'OH rate'!F$36</f>
        <v>294.01910202970629</v>
      </c>
      <c r="AE10" s="154">
        <f>SUM('Base Capex'!$AE10:$AG10,'Real Price Change'!$AE10:$AG10)*'OH rate'!G$34</f>
        <v>545.32795981262836</v>
      </c>
      <c r="AF10" s="155">
        <f>SUM('Base Capex'!$AE10:$AG10,'Real Price Change'!$AE10:$AG10)*'OH rate'!G$35</f>
        <v>0</v>
      </c>
      <c r="AG10" s="156">
        <f>SUM('Base Capex'!$AE10:$AG10,'Real Price Change'!$AE10:$AG10)*'OH rate'!G$36</f>
        <v>307.92731451844912</v>
      </c>
      <c r="AH10" s="154">
        <f>SUM('Base Capex'!$AH10:$AJ10,'Real Price Change'!$AH10:$AJ10)*'OH rate'!H$34</f>
        <v>550.45865590394124</v>
      </c>
      <c r="AI10" s="155">
        <f>SUM('Base Capex'!$AH10:$AJ10,'Real Price Change'!$AH10:$AJ10)*'OH rate'!H$35</f>
        <v>0</v>
      </c>
      <c r="AJ10" s="156">
        <f>SUM('Base Capex'!$AH10:$AJ10,'Real Price Change'!$AH10:$AJ10)*'OH rate'!H$36</f>
        <v>311.00865466090863</v>
      </c>
    </row>
    <row r="11" spans="1:36">
      <c r="A11" s="182">
        <f>'Base Capex Actual'!A11</f>
        <v>106</v>
      </c>
      <c r="B11" s="183" t="str">
        <f>'Base Capex Actual'!B11</f>
        <v>Business Supply &gt; 200KVA</v>
      </c>
      <c r="C11" s="183" t="str">
        <f>'Base Capex Actual'!C11</f>
        <v>New Customer Connections</v>
      </c>
      <c r="D11" s="155">
        <f>'Direct OH Actual'!D11</f>
        <v>925.25345408220062</v>
      </c>
      <c r="E11" s="155">
        <f>'Direct OH Actual'!E11</f>
        <v>0</v>
      </c>
      <c r="F11" s="156">
        <f>'Direct OH Actual'!F11</f>
        <v>847.73799790610769</v>
      </c>
      <c r="G11" s="155">
        <f>'Direct OH Actual'!G11</f>
        <v>1206.6420566747377</v>
      </c>
      <c r="H11" s="155">
        <f>'Direct OH Actual'!H11</f>
        <v>0</v>
      </c>
      <c r="I11" s="156">
        <f>'Direct OH Actual'!I11</f>
        <v>534.18282392120329</v>
      </c>
      <c r="J11" s="155">
        <f>'Direct OH Actual'!J11</f>
        <v>974.91147220136997</v>
      </c>
      <c r="K11" s="155">
        <f>'Direct OH Actual'!K11</f>
        <v>0</v>
      </c>
      <c r="L11" s="156">
        <f>'Direct OH Actual'!L11</f>
        <v>450.29477654480127</v>
      </c>
      <c r="M11" s="155">
        <f>'Direct OH Actual'!M11</f>
        <v>1026.8807378670515</v>
      </c>
      <c r="N11" s="155">
        <f>'Direct OH Actual'!N11</f>
        <v>0</v>
      </c>
      <c r="O11" s="156">
        <f>'Direct OH Actual'!O11</f>
        <v>481.54845894324308</v>
      </c>
      <c r="P11" s="155">
        <f>'Direct OH Actual'!P11</f>
        <v>831.64691283693037</v>
      </c>
      <c r="Q11" s="155">
        <f>'Direct OH Actual'!Q11</f>
        <v>0</v>
      </c>
      <c r="R11" s="156">
        <f>'Direct OH Actual'!R11</f>
        <v>418.6479965808677</v>
      </c>
      <c r="S11" s="154">
        <f>SUM('Base Capex'!$S11:$U11,'Real Price Change'!$S11:$U11)*'OH rate'!C$34</f>
        <v>639.65750545888011</v>
      </c>
      <c r="T11" s="155">
        <f>SUM('Base Capex'!$S11:$U11,'Real Price Change'!$S11:$U11)*'OH rate'!C$35</f>
        <v>0</v>
      </c>
      <c r="U11" s="156">
        <f>SUM('Base Capex'!$S11:$U11,'Real Price Change'!$S11:$U11)*'OH rate'!C$36</f>
        <v>362.47559763203367</v>
      </c>
      <c r="V11" s="154">
        <f>SUM('Base Capex'!$V11:$X11,'Real Price Change'!$V11:$X11)*'OH rate'!D$34</f>
        <v>541.97348394350058</v>
      </c>
      <c r="W11" s="155">
        <f>SUM('Base Capex'!$V11:$X11,'Real Price Change'!$V11:$X11)*'OH rate'!D$35</f>
        <v>0</v>
      </c>
      <c r="X11" s="156">
        <f>SUM('Base Capex'!$V11:$X11,'Real Price Change'!$V11:$X11)*'OH rate'!D$36</f>
        <v>304.38211975869086</v>
      </c>
      <c r="Y11" s="154">
        <f>SUM('Base Capex'!$Y11:$AA11,'Real Price Change'!$Y11:$AA11)*'OH rate'!E$34</f>
        <v>505.4000347459754</v>
      </c>
      <c r="Z11" s="155">
        <f>SUM('Base Capex'!$Y11:$AA11,'Real Price Change'!$Y11:$AA11)*'OH rate'!E$35</f>
        <v>0</v>
      </c>
      <c r="AA11" s="156">
        <f>SUM('Base Capex'!$Y11:$AA11,'Real Price Change'!$Y11:$AA11)*'OH rate'!E$36</f>
        <v>285.15271362938245</v>
      </c>
      <c r="AB11" s="154">
        <f>SUM('Base Capex'!$AB11:$AD11,'Real Price Change'!$AB11:$AD11)*'OH rate'!F$34</f>
        <v>480.312103218814</v>
      </c>
      <c r="AC11" s="155">
        <f>SUM('Base Capex'!$AB11:$AD11,'Real Price Change'!$AB11:$AD11)*'OH rate'!F$35</f>
        <v>0</v>
      </c>
      <c r="AD11" s="156">
        <f>SUM('Base Capex'!$AB11:$AD11,'Real Price Change'!$AB11:$AD11)*'OH rate'!F$36</f>
        <v>271.13244272583626</v>
      </c>
      <c r="AE11" s="154">
        <f>SUM('Base Capex'!$AE11:$AG11,'Real Price Change'!$AE11:$AG11)*'OH rate'!G$34</f>
        <v>502.35809289135506</v>
      </c>
      <c r="AF11" s="155">
        <f>SUM('Base Capex'!$AE11:$AG11,'Real Price Change'!$AE11:$AG11)*'OH rate'!G$35</f>
        <v>0</v>
      </c>
      <c r="AG11" s="156">
        <f>SUM('Base Capex'!$AE11:$AG11,'Real Price Change'!$AE11:$AG11)*'OH rate'!G$36</f>
        <v>283.66375808750962</v>
      </c>
      <c r="AH11" s="154">
        <f>SUM('Base Capex'!$AH11:$AJ11,'Real Price Change'!$AH11:$AJ11)*'OH rate'!H$34</f>
        <v>510.79447977237038</v>
      </c>
      <c r="AI11" s="155">
        <f>SUM('Base Capex'!$AH11:$AJ11,'Real Price Change'!$AH11:$AJ11)*'OH rate'!H$35</f>
        <v>0</v>
      </c>
      <c r="AJ11" s="156">
        <f>SUM('Base Capex'!$AH11:$AJ11,'Real Price Change'!$AH11:$AJ11)*'OH rate'!H$36</f>
        <v>288.59843016065861</v>
      </c>
    </row>
    <row r="12" spans="1:36">
      <c r="A12" s="182">
        <f>'Base Capex Actual'!A12</f>
        <v>107</v>
      </c>
      <c r="B12" s="183" t="str">
        <f>'Base Capex Actual'!B12</f>
        <v>HV Connections</v>
      </c>
      <c r="C12" s="183" t="str">
        <f>'Base Capex Actual'!C12</f>
        <v>New Customer Connections</v>
      </c>
      <c r="D12" s="155">
        <f>'Direct OH Actual'!D12</f>
        <v>676.16916328459058</v>
      </c>
      <c r="E12" s="155">
        <f>'Direct OH Actual'!E12</f>
        <v>0</v>
      </c>
      <c r="F12" s="156">
        <f>'Direct OH Actual'!F12</f>
        <v>697.73775822710854</v>
      </c>
      <c r="G12" s="155">
        <f>'Direct OH Actual'!G12</f>
        <v>275.35892507565029</v>
      </c>
      <c r="H12" s="155">
        <f>'Direct OH Actual'!H12</f>
        <v>0</v>
      </c>
      <c r="I12" s="156">
        <f>'Direct OH Actual'!I12</f>
        <v>135.8220406584372</v>
      </c>
      <c r="J12" s="155">
        <f>'Direct OH Actual'!J12</f>
        <v>310.48854305700712</v>
      </c>
      <c r="K12" s="155">
        <f>'Direct OH Actual'!K12</f>
        <v>0</v>
      </c>
      <c r="L12" s="156">
        <f>'Direct OH Actual'!L12</f>
        <v>140.47068703434971</v>
      </c>
      <c r="M12" s="155">
        <f>'Direct OH Actual'!M12</f>
        <v>340.04272135017754</v>
      </c>
      <c r="N12" s="155">
        <f>'Direct OH Actual'!N12</f>
        <v>0</v>
      </c>
      <c r="O12" s="156">
        <f>'Direct OH Actual'!O12</f>
        <v>169.23952253280854</v>
      </c>
      <c r="P12" s="155">
        <f>'Direct OH Actual'!P12</f>
        <v>313.56272051319161</v>
      </c>
      <c r="Q12" s="155">
        <f>'Direct OH Actual'!Q12</f>
        <v>0</v>
      </c>
      <c r="R12" s="156">
        <f>'Direct OH Actual'!R12</f>
        <v>159.15885459473768</v>
      </c>
      <c r="S12" s="154">
        <f>SUM('Base Capex'!$S12:$U12,'Real Price Change'!$S12:$U12)*'OH rate'!C$34</f>
        <v>400.27184943343184</v>
      </c>
      <c r="T12" s="155">
        <f>SUM('Base Capex'!$S12:$U12,'Real Price Change'!$S12:$U12)*'OH rate'!C$35</f>
        <v>0</v>
      </c>
      <c r="U12" s="156">
        <f>SUM('Base Capex'!$S12:$U12,'Real Price Change'!$S12:$U12)*'OH rate'!C$36</f>
        <v>226.8225989697068</v>
      </c>
      <c r="V12" s="154">
        <f>SUM('Base Capex'!$V12:$X12,'Real Price Change'!$V12:$X12)*'OH rate'!D$34</f>
        <v>963.38356457665827</v>
      </c>
      <c r="W12" s="155">
        <f>SUM('Base Capex'!$V12:$X12,'Real Price Change'!$V12:$X12)*'OH rate'!D$35</f>
        <v>0</v>
      </c>
      <c r="X12" s="156">
        <f>SUM('Base Capex'!$V12:$X12,'Real Price Change'!$V12:$X12)*'OH rate'!D$36</f>
        <v>541.05364969681091</v>
      </c>
      <c r="Y12" s="154">
        <f>SUM('Base Capex'!$Y12:$AA12,'Real Price Change'!$Y12:$AA12)*'OH rate'!E$34</f>
        <v>224.3670725327793</v>
      </c>
      <c r="Z12" s="155">
        <f>SUM('Base Capex'!$Y12:$AA12,'Real Price Change'!$Y12:$AA12)*'OH rate'!E$35</f>
        <v>0</v>
      </c>
      <c r="AA12" s="156">
        <f>SUM('Base Capex'!$Y12:$AA12,'Real Price Change'!$Y12:$AA12)*'OH rate'!E$36</f>
        <v>126.59057218696002</v>
      </c>
      <c r="AB12" s="154">
        <f>SUM('Base Capex'!$AB12:$AD12,'Real Price Change'!$AB12:$AD12)*'OH rate'!F$34</f>
        <v>239.66518527540688</v>
      </c>
      <c r="AC12" s="155">
        <f>SUM('Base Capex'!$AB12:$AD12,'Real Price Change'!$AB12:$AD12)*'OH rate'!F$35</f>
        <v>0</v>
      </c>
      <c r="AD12" s="156">
        <f>SUM('Base Capex'!$AB12:$AD12,'Real Price Change'!$AB12:$AD12)*'OH rate'!F$36</f>
        <v>135.28913113908777</v>
      </c>
      <c r="AE12" s="154">
        <f>SUM('Base Capex'!$AE12:$AG12,'Real Price Change'!$AE12:$AG12)*'OH rate'!G$34</f>
        <v>257.7914031482033</v>
      </c>
      <c r="AF12" s="155">
        <f>SUM('Base Capex'!$AE12:$AG12,'Real Price Change'!$AE12:$AG12)*'OH rate'!G$35</f>
        <v>0</v>
      </c>
      <c r="AG12" s="156">
        <f>SUM('Base Capex'!$AE12:$AG12,'Real Price Change'!$AE12:$AG12)*'OH rate'!G$36</f>
        <v>145.56564182889869</v>
      </c>
      <c r="AH12" s="154">
        <f>SUM('Base Capex'!$AH12:$AJ12,'Real Price Change'!$AH12:$AJ12)*'OH rate'!H$34</f>
        <v>255.09199563535921</v>
      </c>
      <c r="AI12" s="155">
        <f>SUM('Base Capex'!$AH12:$AJ12,'Real Price Change'!$AH12:$AJ12)*'OH rate'!H$35</f>
        <v>0</v>
      </c>
      <c r="AJ12" s="156">
        <f>SUM('Base Capex'!$AH12:$AJ12,'Real Price Change'!$AH12:$AJ12)*'OH rate'!H$36</f>
        <v>144.12675234807111</v>
      </c>
    </row>
    <row r="13" spans="1:36">
      <c r="A13" s="182">
        <f>'Base Capex Actual'!A13</f>
        <v>108</v>
      </c>
      <c r="B13" s="183" t="str">
        <f>'Base Capex Actual'!B13</f>
        <v>Business SubDivisions</v>
      </c>
      <c r="C13" s="183" t="str">
        <f>'Base Capex Actual'!C13</f>
        <v>New Customer Connections</v>
      </c>
      <c r="D13" s="155">
        <f>'Direct OH Actual'!D13</f>
        <v>50.448166395921191</v>
      </c>
      <c r="E13" s="155">
        <f>'Direct OH Actual'!E13</f>
        <v>0</v>
      </c>
      <c r="F13" s="156">
        <f>'Direct OH Actual'!F13</f>
        <v>47.498759284396385</v>
      </c>
      <c r="G13" s="155">
        <f>'Direct OH Actual'!G13</f>
        <v>94.267946196859498</v>
      </c>
      <c r="H13" s="155">
        <f>'Direct OH Actual'!H13</f>
        <v>0</v>
      </c>
      <c r="I13" s="156">
        <f>'Direct OH Actual'!I13</f>
        <v>53.792614767331003</v>
      </c>
      <c r="J13" s="155">
        <f>'Direct OH Actual'!J13</f>
        <v>69.008711881956998</v>
      </c>
      <c r="K13" s="155">
        <f>'Direct OH Actual'!K13</f>
        <v>0</v>
      </c>
      <c r="L13" s="156">
        <f>'Direct OH Actual'!L13</f>
        <v>40.277001443247215</v>
      </c>
      <c r="M13" s="155">
        <f>'Direct OH Actual'!M13</f>
        <v>95.692820353125057</v>
      </c>
      <c r="N13" s="155">
        <f>'Direct OH Actual'!N13</f>
        <v>0</v>
      </c>
      <c r="O13" s="156">
        <f>'Direct OH Actual'!O13</f>
        <v>44.684009778334087</v>
      </c>
      <c r="P13" s="155">
        <f>'Direct OH Actual'!P13</f>
        <v>77.211598450784223</v>
      </c>
      <c r="Q13" s="155">
        <f>'Direct OH Actual'!Q13</f>
        <v>0</v>
      </c>
      <c r="R13" s="156">
        <f>'Direct OH Actual'!R13</f>
        <v>41.949829247467775</v>
      </c>
      <c r="S13" s="154">
        <f>SUM('Base Capex'!$S13:$U13,'Real Price Change'!$S13:$U13)*'OH rate'!C$34</f>
        <v>735.55916325244618</v>
      </c>
      <c r="T13" s="155">
        <f>SUM('Base Capex'!$S13:$U13,'Real Price Change'!$S13:$U13)*'OH rate'!C$35</f>
        <v>0</v>
      </c>
      <c r="U13" s="156">
        <f>SUM('Base Capex'!$S13:$U13,'Real Price Change'!$S13:$U13)*'OH rate'!C$36</f>
        <v>416.82032184141804</v>
      </c>
      <c r="V13" s="154">
        <f>SUM('Base Capex'!$V13:$X13,'Real Price Change'!$V13:$X13)*'OH rate'!D$34</f>
        <v>622.63283716286071</v>
      </c>
      <c r="W13" s="155">
        <f>SUM('Base Capex'!$V13:$X13,'Real Price Change'!$V13:$X13)*'OH rate'!D$35</f>
        <v>0</v>
      </c>
      <c r="X13" s="156">
        <f>SUM('Base Capex'!$V13:$X13,'Real Price Change'!$V13:$X13)*'OH rate'!D$36</f>
        <v>349.68187267766069</v>
      </c>
      <c r="Y13" s="154">
        <f>SUM('Base Capex'!$Y13:$AA13,'Real Price Change'!$Y13:$AA13)*'OH rate'!E$34</f>
        <v>588.69877788714041</v>
      </c>
      <c r="Z13" s="155">
        <f>SUM('Base Capex'!$Y13:$AA13,'Real Price Change'!$Y13:$AA13)*'OH rate'!E$35</f>
        <v>0</v>
      </c>
      <c r="AA13" s="156">
        <f>SUM('Base Capex'!$Y13:$AA13,'Real Price Change'!$Y13:$AA13)*'OH rate'!E$36</f>
        <v>332.15085572598679</v>
      </c>
      <c r="AB13" s="154">
        <f>SUM('Base Capex'!$AB13:$AD13,'Real Price Change'!$AB13:$AD13)*'OH rate'!F$34</f>
        <v>570.18888933754465</v>
      </c>
      <c r="AC13" s="155">
        <f>SUM('Base Capex'!$AB13:$AD13,'Real Price Change'!$AB13:$AD13)*'OH rate'!F$35</f>
        <v>0</v>
      </c>
      <c r="AD13" s="156">
        <f>SUM('Base Capex'!$AB13:$AD13,'Real Price Change'!$AB13:$AD13)*'OH rate'!F$36</f>
        <v>321.86718874079872</v>
      </c>
      <c r="AE13" s="154">
        <f>SUM('Base Capex'!$AE13:$AG13,'Real Price Change'!$AE13:$AG13)*'OH rate'!G$34</f>
        <v>600.19349271514534</v>
      </c>
      <c r="AF13" s="155">
        <f>SUM('Base Capex'!$AE13:$AG13,'Real Price Change'!$AE13:$AG13)*'OH rate'!G$35</f>
        <v>0</v>
      </c>
      <c r="AG13" s="156">
        <f>SUM('Base Capex'!$AE13:$AG13,'Real Price Change'!$AE13:$AG13)*'OH rate'!G$36</f>
        <v>338.90793068216203</v>
      </c>
      <c r="AH13" s="154">
        <f>SUM('Base Capex'!$AH13:$AJ13,'Real Price Change'!$AH13:$AJ13)*'OH rate'!H$34</f>
        <v>609.03835560210666</v>
      </c>
      <c r="AI13" s="155">
        <f>SUM('Base Capex'!$AH13:$AJ13,'Real Price Change'!$AH13:$AJ13)*'OH rate'!H$35</f>
        <v>0</v>
      </c>
      <c r="AJ13" s="156">
        <f>SUM('Base Capex'!$AH13:$AJ13,'Real Price Change'!$AH13:$AJ13)*'OH rate'!H$36</f>
        <v>344.10613327835046</v>
      </c>
    </row>
    <row r="14" spans="1:36">
      <c r="A14" s="182">
        <f>'Base Capex Actual'!A14</f>
        <v>109</v>
      </c>
      <c r="B14" s="183" t="str">
        <f>'Base Capex Actual'!B14</f>
        <v>U/G Service Pits Ex O/H Supply</v>
      </c>
      <c r="C14" s="183" t="str">
        <f>'Base Capex Actual'!C14</f>
        <v>New Customer Connections</v>
      </c>
      <c r="D14" s="155">
        <f>'Direct OH Actual'!D14</f>
        <v>273.04712464794204</v>
      </c>
      <c r="E14" s="155">
        <f>'Direct OH Actual'!E14</f>
        <v>0</v>
      </c>
      <c r="F14" s="156">
        <f>'Direct OH Actual'!F14</f>
        <v>676.5282128519832</v>
      </c>
      <c r="G14" s="155">
        <f>'Direct OH Actual'!G14</f>
        <v>1012.6052842000123</v>
      </c>
      <c r="H14" s="155">
        <f>'Direct OH Actual'!H14</f>
        <v>0</v>
      </c>
      <c r="I14" s="156">
        <f>'Direct OH Actual'!I14</f>
        <v>694.55414483508821</v>
      </c>
      <c r="J14" s="155">
        <f>'Direct OH Actual'!J14</f>
        <v>1136.2669550363132</v>
      </c>
      <c r="K14" s="155">
        <f>'Direct OH Actual'!K14</f>
        <v>0</v>
      </c>
      <c r="L14" s="156">
        <f>'Direct OH Actual'!L14</f>
        <v>713.62537895690764</v>
      </c>
      <c r="M14" s="155">
        <f>'Direct OH Actual'!M14</f>
        <v>1156.2886678203154</v>
      </c>
      <c r="N14" s="155">
        <f>'Direct OH Actual'!N14</f>
        <v>0</v>
      </c>
      <c r="O14" s="156">
        <f>'Direct OH Actual'!O14</f>
        <v>745.6244490696514</v>
      </c>
      <c r="P14" s="155">
        <f>'Direct OH Actual'!P14</f>
        <v>1258.0342541075047</v>
      </c>
      <c r="Q14" s="155">
        <f>'Direct OH Actual'!Q14</f>
        <v>0</v>
      </c>
      <c r="R14" s="156">
        <f>'Direct OH Actual'!R14</f>
        <v>841.54549124128664</v>
      </c>
      <c r="S14" s="154">
        <f>SUM('Base Capex'!$S14:$U14,'Real Price Change'!$S14:$U14)*'OH rate'!C$34</f>
        <v>1147.803088357296</v>
      </c>
      <c r="T14" s="155">
        <f>SUM('Base Capex'!$S14:$U14,'Real Price Change'!$S14:$U14)*'OH rate'!C$35</f>
        <v>0</v>
      </c>
      <c r="U14" s="156">
        <f>SUM('Base Capex'!$S14:$U14,'Real Price Change'!$S14:$U14)*'OH rate'!C$36</f>
        <v>650.42715338380447</v>
      </c>
      <c r="V14" s="154">
        <f>SUM('Base Capex'!$V14:$X14,'Real Price Change'!$V14:$X14)*'OH rate'!D$34</f>
        <v>917.03379228011704</v>
      </c>
      <c r="W14" s="155">
        <f>SUM('Base Capex'!$V14:$X14,'Real Price Change'!$V14:$X14)*'OH rate'!D$35</f>
        <v>0</v>
      </c>
      <c r="X14" s="156">
        <f>SUM('Base Capex'!$V14:$X14,'Real Price Change'!$V14:$X14)*'OH rate'!D$36</f>
        <v>515.0227785196804</v>
      </c>
      <c r="Y14" s="154">
        <f>SUM('Base Capex'!$Y14:$AA14,'Real Price Change'!$Y14:$AA14)*'OH rate'!E$34</f>
        <v>942.49801661660217</v>
      </c>
      <c r="Z14" s="155">
        <f>SUM('Base Capex'!$Y14:$AA14,'Real Price Change'!$Y14:$AA14)*'OH rate'!E$35</f>
        <v>0</v>
      </c>
      <c r="AA14" s="156">
        <f>SUM('Base Capex'!$Y14:$AA14,'Real Price Change'!$Y14:$AA14)*'OH rate'!E$36</f>
        <v>531.76859626378382</v>
      </c>
      <c r="AB14" s="154">
        <f>SUM('Base Capex'!$AB14:$AD14,'Real Price Change'!$AB14:$AD14)*'OH rate'!F$34</f>
        <v>975.76702904183833</v>
      </c>
      <c r="AC14" s="155">
        <f>SUM('Base Capex'!$AB14:$AD14,'Real Price Change'!$AB14:$AD14)*'OH rate'!F$35</f>
        <v>0</v>
      </c>
      <c r="AD14" s="156">
        <f>SUM('Base Capex'!$AB14:$AD14,'Real Price Change'!$AB14:$AD14)*'OH rate'!F$36</f>
        <v>550.81289091505585</v>
      </c>
      <c r="AE14" s="154">
        <f>SUM('Base Capex'!$AE14:$AG14,'Real Price Change'!$AE14:$AG14)*'OH rate'!G$34</f>
        <v>1013.7152128973563</v>
      </c>
      <c r="AF14" s="155">
        <f>SUM('Base Capex'!$AE14:$AG14,'Real Price Change'!$AE14:$AG14)*'OH rate'!G$35</f>
        <v>0</v>
      </c>
      <c r="AG14" s="156">
        <f>SUM('Base Capex'!$AE14:$AG14,'Real Price Change'!$AE14:$AG14)*'OH rate'!G$36</f>
        <v>572.4089469046005</v>
      </c>
      <c r="AH14" s="154">
        <f>SUM('Base Capex'!$AH14:$AJ14,'Real Price Change'!$AH14:$AJ14)*'OH rate'!H$34</f>
        <v>965.32560287756655</v>
      </c>
      <c r="AI14" s="155">
        <f>SUM('Base Capex'!$AH14:$AJ14,'Real Price Change'!$AH14:$AJ14)*'OH rate'!H$35</f>
        <v>0</v>
      </c>
      <c r="AJ14" s="156">
        <f>SUM('Base Capex'!$AH14:$AJ14,'Real Price Change'!$AH14:$AJ14)*'OH rate'!H$36</f>
        <v>545.40811347160241</v>
      </c>
    </row>
    <row r="15" spans="1:36">
      <c r="A15" s="182">
        <f>'Base Capex Actual'!A15</f>
        <v>110</v>
      </c>
      <c r="B15" s="183" t="str">
        <f>'Base Capex Actual'!B15</f>
        <v>Low Density SubDivisions</v>
      </c>
      <c r="C15" s="183" t="str">
        <f>'Base Capex Actual'!C15</f>
        <v>New Customer Connections</v>
      </c>
      <c r="D15" s="155">
        <f>'Direct OH Actual'!D15</f>
        <v>154.05276531550612</v>
      </c>
      <c r="E15" s="155">
        <f>'Direct OH Actual'!E15</f>
        <v>0</v>
      </c>
      <c r="F15" s="156">
        <f>'Direct OH Actual'!F15</f>
        <v>102.24407765550154</v>
      </c>
      <c r="G15" s="155">
        <f>'Direct OH Actual'!G15</f>
        <v>158.22999343289862</v>
      </c>
      <c r="H15" s="155">
        <f>'Direct OH Actual'!H15</f>
        <v>0</v>
      </c>
      <c r="I15" s="156">
        <f>'Direct OH Actual'!I15</f>
        <v>89.928722518348522</v>
      </c>
      <c r="J15" s="155">
        <f>'Direct OH Actual'!J15</f>
        <v>125.12937051015641</v>
      </c>
      <c r="K15" s="155">
        <f>'Direct OH Actual'!K15</f>
        <v>0</v>
      </c>
      <c r="L15" s="156">
        <f>'Direct OH Actual'!L15</f>
        <v>66.053144667466029</v>
      </c>
      <c r="M15" s="155">
        <f>'Direct OH Actual'!M15</f>
        <v>204.45992395354111</v>
      </c>
      <c r="N15" s="155">
        <f>'Direct OH Actual'!N15</f>
        <v>0</v>
      </c>
      <c r="O15" s="156">
        <f>'Direct OH Actual'!O15</f>
        <v>106.91229477643336</v>
      </c>
      <c r="P15" s="155">
        <f>'Direct OH Actual'!P15</f>
        <v>149.78058161152728</v>
      </c>
      <c r="Q15" s="155">
        <f>'Direct OH Actual'!Q15</f>
        <v>0</v>
      </c>
      <c r="R15" s="156">
        <f>'Direct OH Actual'!R15</f>
        <v>79.309465050709207</v>
      </c>
      <c r="S15" s="154">
        <f>SUM('Base Capex'!$S15:$U15,'Real Price Change'!$S15:$U15)*'OH rate'!C$34</f>
        <v>511.54477178470836</v>
      </c>
      <c r="T15" s="155">
        <f>SUM('Base Capex'!$S15:$U15,'Real Price Change'!$S15:$U15)*'OH rate'!C$35</f>
        <v>0</v>
      </c>
      <c r="U15" s="156">
        <f>SUM('Base Capex'!$S15:$U15,'Real Price Change'!$S15:$U15)*'OH rate'!C$36</f>
        <v>289.87777878911191</v>
      </c>
      <c r="V15" s="154">
        <f>SUM('Base Capex'!$V15:$X15,'Real Price Change'!$V15:$X15)*'OH rate'!D$34</f>
        <v>428.91027642840749</v>
      </c>
      <c r="W15" s="155">
        <f>SUM('Base Capex'!$V15:$X15,'Real Price Change'!$V15:$X15)*'OH rate'!D$35</f>
        <v>0</v>
      </c>
      <c r="X15" s="156">
        <f>SUM('Base Capex'!$V15:$X15,'Real Price Change'!$V15:$X15)*'OH rate'!D$36</f>
        <v>240.88377567042474</v>
      </c>
      <c r="Y15" s="154">
        <f>SUM('Base Capex'!$Y15:$AA15,'Real Price Change'!$Y15:$AA15)*'OH rate'!E$34</f>
        <v>457.80344739237108</v>
      </c>
      <c r="Z15" s="155">
        <f>SUM('Base Capex'!$Y15:$AA15,'Real Price Change'!$Y15:$AA15)*'OH rate'!E$35</f>
        <v>0</v>
      </c>
      <c r="AA15" s="156">
        <f>SUM('Base Capex'!$Y15:$AA15,'Real Price Change'!$Y15:$AA15)*'OH rate'!E$36</f>
        <v>258.29815266719351</v>
      </c>
      <c r="AB15" s="154">
        <f>SUM('Base Capex'!$AB15:$AD15,'Real Price Change'!$AB15:$AD15)*'OH rate'!F$34</f>
        <v>497.49780924784579</v>
      </c>
      <c r="AC15" s="155">
        <f>SUM('Base Capex'!$AB15:$AD15,'Real Price Change'!$AB15:$AD15)*'OH rate'!F$35</f>
        <v>0</v>
      </c>
      <c r="AD15" s="156">
        <f>SUM('Base Capex'!$AB15:$AD15,'Real Price Change'!$AB15:$AD15)*'OH rate'!F$36</f>
        <v>280.8336399773591</v>
      </c>
      <c r="AE15" s="154">
        <f>SUM('Base Capex'!$AE15:$AG15,'Real Price Change'!$AE15:$AG15)*'OH rate'!G$34</f>
        <v>544.43895345094552</v>
      </c>
      <c r="AF15" s="155">
        <f>SUM('Base Capex'!$AE15:$AG15,'Real Price Change'!$AE15:$AG15)*'OH rate'!G$35</f>
        <v>0</v>
      </c>
      <c r="AG15" s="156">
        <f>SUM('Base Capex'!$AE15:$AG15,'Real Price Change'!$AE15:$AG15)*'OH rate'!G$36</f>
        <v>307.42532422688794</v>
      </c>
      <c r="AH15" s="154">
        <f>SUM('Base Capex'!$AH15:$AJ15,'Real Price Change'!$AH15:$AJ15)*'OH rate'!H$34</f>
        <v>548.13025581879583</v>
      </c>
      <c r="AI15" s="155">
        <f>SUM('Base Capex'!$AH15:$AJ15,'Real Price Change'!$AH15:$AJ15)*'OH rate'!H$35</f>
        <v>0</v>
      </c>
      <c r="AJ15" s="156">
        <f>SUM('Base Capex'!$AH15:$AJ15,'Real Price Change'!$AH15:$AJ15)*'OH rate'!H$36</f>
        <v>309.69311066822809</v>
      </c>
    </row>
    <row r="16" spans="1:36">
      <c r="A16" s="182">
        <f>'Base Capex Actual'!A16</f>
        <v>111</v>
      </c>
      <c r="B16" s="183" t="str">
        <f>'Base Capex Actual'!B16</f>
        <v>High Density Residential/Business</v>
      </c>
      <c r="C16" s="183" t="str">
        <f>'Base Capex Actual'!C16</f>
        <v>New Customer Connections</v>
      </c>
      <c r="D16" s="155">
        <f>'Direct OH Actual'!D16</f>
        <v>157.38398614489353</v>
      </c>
      <c r="E16" s="155">
        <f>'Direct OH Actual'!E16</f>
        <v>0</v>
      </c>
      <c r="F16" s="156">
        <f>'Direct OH Actual'!F16</f>
        <v>109.13363419140673</v>
      </c>
      <c r="G16" s="155">
        <f>'Direct OH Actual'!G16</f>
        <v>599.70646822915603</v>
      </c>
      <c r="H16" s="155">
        <f>'Direct OH Actual'!H16</f>
        <v>0</v>
      </c>
      <c r="I16" s="156">
        <f>'Direct OH Actual'!I16</f>
        <v>244.1752641347864</v>
      </c>
      <c r="J16" s="155">
        <f>'Direct OH Actual'!J16</f>
        <v>661.57166544568986</v>
      </c>
      <c r="K16" s="155">
        <f>'Direct OH Actual'!K16</f>
        <v>0</v>
      </c>
      <c r="L16" s="156">
        <f>'Direct OH Actual'!L16</f>
        <v>265.43619305596519</v>
      </c>
      <c r="M16" s="155">
        <f>'Direct OH Actual'!M16</f>
        <v>760.16685152386401</v>
      </c>
      <c r="N16" s="155">
        <f>'Direct OH Actual'!N16</f>
        <v>0</v>
      </c>
      <c r="O16" s="156">
        <f>'Direct OH Actual'!O16</f>
        <v>332.68736722048578</v>
      </c>
      <c r="P16" s="155">
        <f>'Direct OH Actual'!P16</f>
        <v>870.57022558437575</v>
      </c>
      <c r="Q16" s="155">
        <f>'Direct OH Actual'!Q16</f>
        <v>0</v>
      </c>
      <c r="R16" s="156">
        <f>'Direct OH Actual'!R16</f>
        <v>420.28780986738002</v>
      </c>
      <c r="S16" s="154">
        <f>SUM('Base Capex'!$S16:$U16,'Real Price Change'!$S16:$U16)*'OH rate'!C$34</f>
        <v>621.09229262544443</v>
      </c>
      <c r="T16" s="155">
        <f>SUM('Base Capex'!$S16:$U16,'Real Price Change'!$S16:$U16)*'OH rate'!C$35</f>
        <v>0</v>
      </c>
      <c r="U16" s="156">
        <f>SUM('Base Capex'!$S16:$U16,'Real Price Change'!$S16:$U16)*'OH rate'!C$36</f>
        <v>351.95522296350237</v>
      </c>
      <c r="V16" s="154">
        <f>SUM('Base Capex'!$V16:$X16,'Real Price Change'!$V16:$X16)*'OH rate'!D$34</f>
        <v>526.50366832435463</v>
      </c>
      <c r="W16" s="155">
        <f>SUM('Base Capex'!$V16:$X16,'Real Price Change'!$V16:$X16)*'OH rate'!D$35</f>
        <v>0</v>
      </c>
      <c r="X16" s="156">
        <f>SUM('Base Capex'!$V16:$X16,'Real Price Change'!$V16:$X16)*'OH rate'!D$36</f>
        <v>295.69399126175762</v>
      </c>
      <c r="Y16" s="154">
        <f>SUM('Base Capex'!$Y16:$AA16,'Real Price Change'!$Y16:$AA16)*'OH rate'!E$34</f>
        <v>489.25802187369533</v>
      </c>
      <c r="Z16" s="155">
        <f>SUM('Base Capex'!$Y16:$AA16,'Real Price Change'!$Y16:$AA16)*'OH rate'!E$35</f>
        <v>0</v>
      </c>
      <c r="AA16" s="156">
        <f>SUM('Base Capex'!$Y16:$AA16,'Real Price Change'!$Y16:$AA16)*'OH rate'!E$36</f>
        <v>276.04519788438529</v>
      </c>
      <c r="AB16" s="154">
        <f>SUM('Base Capex'!$AB16:$AD16,'Real Price Change'!$AB16:$AD16)*'OH rate'!F$34</f>
        <v>462.85417198006525</v>
      </c>
      <c r="AC16" s="155">
        <f>SUM('Base Capex'!$AB16:$AD16,'Real Price Change'!$AB16:$AD16)*'OH rate'!F$35</f>
        <v>0</v>
      </c>
      <c r="AD16" s="156">
        <f>SUM('Base Capex'!$AB16:$AD16,'Real Price Change'!$AB16:$AD16)*'OH rate'!F$36</f>
        <v>261.27757646287796</v>
      </c>
      <c r="AE16" s="154">
        <f>SUM('Base Capex'!$AE16:$AG16,'Real Price Change'!$AE16:$AG16)*'OH rate'!G$34</f>
        <v>483.30914641885369</v>
      </c>
      <c r="AF16" s="155">
        <f>SUM('Base Capex'!$AE16:$AG16,'Real Price Change'!$AE16:$AG16)*'OH rate'!G$35</f>
        <v>0</v>
      </c>
      <c r="AG16" s="156">
        <f>SUM('Base Capex'!$AE16:$AG16,'Real Price Change'!$AE16:$AG16)*'OH rate'!G$36</f>
        <v>272.90749513393126</v>
      </c>
      <c r="AH16" s="154">
        <f>SUM('Base Capex'!$AH16:$AJ16,'Real Price Change'!$AH16:$AJ16)*'OH rate'!H$34</f>
        <v>491.59642987649261</v>
      </c>
      <c r="AI16" s="155">
        <f>SUM('Base Capex'!$AH16:$AJ16,'Real Price Change'!$AH16:$AJ16)*'OH rate'!H$35</f>
        <v>0</v>
      </c>
      <c r="AJ16" s="156">
        <f>SUM('Base Capex'!$AH16:$AJ16,'Real Price Change'!$AH16:$AJ16)*'OH rate'!H$36</f>
        <v>277.7515489168257</v>
      </c>
    </row>
    <row r="17" spans="1:36">
      <c r="A17" s="182">
        <f>'Base Capex Actual'!A17</f>
        <v>114</v>
      </c>
      <c r="B17" s="183" t="str">
        <f>'Base Capex Actual'!B17</f>
        <v>New Connections - Other Materials</v>
      </c>
      <c r="C17" s="183" t="str">
        <f>'Base Capex Actual'!C17</f>
        <v>New Customer Connections</v>
      </c>
      <c r="D17" s="155">
        <f>'Direct OH Actual'!D17</f>
        <v>2.9973620003725681</v>
      </c>
      <c r="E17" s="155">
        <f>'Direct OH Actual'!E17</f>
        <v>0</v>
      </c>
      <c r="F17" s="156">
        <f>'Direct OH Actual'!F17</f>
        <v>93.695601327314336</v>
      </c>
      <c r="G17" s="155">
        <f>'Direct OH Actual'!G17</f>
        <v>7.5860234080900089</v>
      </c>
      <c r="H17" s="155">
        <f>'Direct OH Actual'!H17</f>
        <v>0</v>
      </c>
      <c r="I17" s="156">
        <f>'Direct OH Actual'!I17</f>
        <v>87.833379338103072</v>
      </c>
      <c r="J17" s="155">
        <f>'Direct OH Actual'!J17</f>
        <v>5.0115838290169901</v>
      </c>
      <c r="K17" s="155">
        <f>'Direct OH Actual'!K17</f>
        <v>0</v>
      </c>
      <c r="L17" s="156">
        <f>'Direct OH Actual'!L17</f>
        <v>70.577320735075261</v>
      </c>
      <c r="M17" s="155">
        <f>'Direct OH Actual'!M17</f>
        <v>0</v>
      </c>
      <c r="N17" s="155">
        <f>'Direct OH Actual'!N17</f>
        <v>0</v>
      </c>
      <c r="O17" s="156">
        <f>'Direct OH Actual'!O17</f>
        <v>55.113566161106661</v>
      </c>
      <c r="P17" s="155">
        <f>'Direct OH Actual'!P17</f>
        <v>0.15167578066734913</v>
      </c>
      <c r="Q17" s="155">
        <f>'Direct OH Actual'!Q17</f>
        <v>0</v>
      </c>
      <c r="R17" s="156">
        <f>'Direct OH Actual'!R17</f>
        <v>57.769821258421352</v>
      </c>
      <c r="S17" s="154">
        <f>SUM('Base Capex'!$S17:$U17,'Real Price Change'!$S17:$U17)*'OH rate'!C$34</f>
        <v>146.29931261282343</v>
      </c>
      <c r="T17" s="155">
        <f>SUM('Base Capex'!$S17:$U17,'Real Price Change'!$S17:$U17)*'OH rate'!C$35</f>
        <v>0</v>
      </c>
      <c r="U17" s="156">
        <f>SUM('Base Capex'!$S17:$U17,'Real Price Change'!$S17:$U17)*'OH rate'!C$36</f>
        <v>82.903632521979176</v>
      </c>
      <c r="V17" s="154">
        <f>SUM('Base Capex'!$V17:$X17,'Real Price Change'!$V17:$X17)*'OH rate'!D$34</f>
        <v>121.92925566841556</v>
      </c>
      <c r="W17" s="155">
        <f>SUM('Base Capex'!$V17:$X17,'Real Price Change'!$V17:$X17)*'OH rate'!D$35</f>
        <v>0</v>
      </c>
      <c r="X17" s="156">
        <f>SUM('Base Capex'!$V17:$X17,'Real Price Change'!$V17:$X17)*'OH rate'!D$36</f>
        <v>68.477677230461438</v>
      </c>
      <c r="Y17" s="154">
        <f>SUM('Base Capex'!$Y17:$AA17,'Real Price Change'!$Y17:$AA17)*'OH rate'!E$34</f>
        <v>126.71656830096858</v>
      </c>
      <c r="Z17" s="155">
        <f>SUM('Base Capex'!$Y17:$AA17,'Real Price Change'!$Y17:$AA17)*'OH rate'!E$35</f>
        <v>0</v>
      </c>
      <c r="AA17" s="156">
        <f>SUM('Base Capex'!$Y17:$AA17,'Real Price Change'!$Y17:$AA17)*'OH rate'!E$36</f>
        <v>71.494995703721429</v>
      </c>
      <c r="AB17" s="154">
        <f>SUM('Base Capex'!$AB17:$AD17,'Real Price Change'!$AB17:$AD17)*'OH rate'!F$34</f>
        <v>133.91285381627907</v>
      </c>
      <c r="AC17" s="155">
        <f>SUM('Base Capex'!$AB17:$AD17,'Real Price Change'!$AB17:$AD17)*'OH rate'!F$35</f>
        <v>0</v>
      </c>
      <c r="AD17" s="156">
        <f>SUM('Base Capex'!$AB17:$AD17,'Real Price Change'!$AB17:$AD17)*'OH rate'!F$36</f>
        <v>75.59276338088614</v>
      </c>
      <c r="AE17" s="154">
        <f>SUM('Base Capex'!$AE17:$AG17,'Real Price Change'!$AE17:$AG17)*'OH rate'!G$34</f>
        <v>144.42480900455379</v>
      </c>
      <c r="AF17" s="155">
        <f>SUM('Base Capex'!$AE17:$AG17,'Real Price Change'!$AE17:$AG17)*'OH rate'!G$35</f>
        <v>0</v>
      </c>
      <c r="AG17" s="156">
        <f>SUM('Base Capex'!$AE17:$AG17,'Real Price Change'!$AE17:$AG17)*'OH rate'!G$36</f>
        <v>81.551555878214344</v>
      </c>
      <c r="AH17" s="154">
        <f>SUM('Base Capex'!$AH17:$AJ17,'Real Price Change'!$AH17:$AJ17)*'OH rate'!H$34</f>
        <v>144.33852542619306</v>
      </c>
      <c r="AI17" s="155">
        <f>SUM('Base Capex'!$AH17:$AJ17,'Real Price Change'!$AH17:$AJ17)*'OH rate'!H$35</f>
        <v>0</v>
      </c>
      <c r="AJ17" s="156">
        <f>SUM('Base Capex'!$AH17:$AJ17,'Real Price Change'!$AH17:$AJ17)*'OH rate'!H$36</f>
        <v>81.551139449014954</v>
      </c>
    </row>
    <row r="18" spans="1:36">
      <c r="A18" s="182">
        <f>'Base Capex Actual'!A18</f>
        <v>115</v>
      </c>
      <c r="B18" s="183" t="str">
        <f>'Base Capex Actual'!B18</f>
        <v>New Connections - Other Labour</v>
      </c>
      <c r="C18" s="183" t="str">
        <f>'Base Capex Actual'!C18</f>
        <v>New Customer Connections</v>
      </c>
      <c r="D18" s="155">
        <f>'Direct OH Actual'!D18</f>
        <v>2.6504656826343247</v>
      </c>
      <c r="E18" s="155">
        <f>'Direct OH Actual'!E18</f>
        <v>0</v>
      </c>
      <c r="F18" s="156">
        <f>'Direct OH Actual'!F18</f>
        <v>174.59063319997139</v>
      </c>
      <c r="G18" s="155">
        <f>'Direct OH Actual'!G18</f>
        <v>0.81043445302395534</v>
      </c>
      <c r="H18" s="155">
        <f>'Direct OH Actual'!H18</f>
        <v>0</v>
      </c>
      <c r="I18" s="156">
        <f>'Direct OH Actual'!I18</f>
        <v>193.3627750316742</v>
      </c>
      <c r="J18" s="155">
        <f>'Direct OH Actual'!J18</f>
        <v>1.9460241694499234</v>
      </c>
      <c r="K18" s="155">
        <f>'Direct OH Actual'!K18</f>
        <v>0</v>
      </c>
      <c r="L18" s="156">
        <f>'Direct OH Actual'!L18</f>
        <v>164.66319995404913</v>
      </c>
      <c r="M18" s="155">
        <f>'Direct OH Actual'!M18</f>
        <v>0</v>
      </c>
      <c r="N18" s="155">
        <f>'Direct OH Actual'!N18</f>
        <v>0</v>
      </c>
      <c r="O18" s="156">
        <f>'Direct OH Actual'!O18</f>
        <v>155.37735392378818</v>
      </c>
      <c r="P18" s="155">
        <f>'Direct OH Actual'!P18</f>
        <v>1.6089566684562662</v>
      </c>
      <c r="Q18" s="155">
        <f>'Direct OH Actual'!Q18</f>
        <v>0</v>
      </c>
      <c r="R18" s="156">
        <f>'Direct OH Actual'!R18</f>
        <v>177.91436219699628</v>
      </c>
      <c r="S18" s="154">
        <f>SUM('Base Capex'!$S18:$U18,'Real Price Change'!$S18:$U18)*'OH rate'!C$34</f>
        <v>319.00326658323075</v>
      </c>
      <c r="T18" s="155">
        <f>SUM('Base Capex'!$S18:$U18,'Real Price Change'!$S18:$U18)*'OH rate'!C$35</f>
        <v>0</v>
      </c>
      <c r="U18" s="156">
        <f>SUM('Base Capex'!$S18:$U18,'Real Price Change'!$S18:$U18)*'OH rate'!C$36</f>
        <v>180.77001944716611</v>
      </c>
      <c r="V18" s="154">
        <f>SUM('Base Capex'!$V18:$X18,'Real Price Change'!$V18:$X18)*'OH rate'!D$34</f>
        <v>270.64036498341852</v>
      </c>
      <c r="W18" s="155">
        <f>SUM('Base Capex'!$V18:$X18,'Real Price Change'!$V18:$X18)*'OH rate'!D$35</f>
        <v>0</v>
      </c>
      <c r="X18" s="156">
        <f>SUM('Base Capex'!$V18:$X18,'Real Price Change'!$V18:$X18)*'OH rate'!D$36</f>
        <v>151.99652829234432</v>
      </c>
      <c r="Y18" s="154">
        <f>SUM('Base Capex'!$Y18:$AA18,'Real Price Change'!$Y18:$AA18)*'OH rate'!E$34</f>
        <v>285.69988527969701</v>
      </c>
      <c r="Z18" s="155">
        <f>SUM('Base Capex'!$Y18:$AA18,'Real Price Change'!$Y18:$AA18)*'OH rate'!E$35</f>
        <v>0</v>
      </c>
      <c r="AA18" s="156">
        <f>SUM('Base Capex'!$Y18:$AA18,'Real Price Change'!$Y18:$AA18)*'OH rate'!E$36</f>
        <v>161.19527497075941</v>
      </c>
      <c r="AB18" s="154">
        <f>SUM('Base Capex'!$AB18:$AD18,'Real Price Change'!$AB18:$AD18)*'OH rate'!F$34</f>
        <v>306.71652822118199</v>
      </c>
      <c r="AC18" s="155">
        <f>SUM('Base Capex'!$AB18:$AD18,'Real Price Change'!$AB18:$AD18)*'OH rate'!F$35</f>
        <v>0</v>
      </c>
      <c r="AD18" s="156">
        <f>SUM('Base Capex'!$AB18:$AD18,'Real Price Change'!$AB18:$AD18)*'OH rate'!F$36</f>
        <v>173.13909219379323</v>
      </c>
      <c r="AE18" s="154">
        <f>SUM('Base Capex'!$AE18:$AG18,'Real Price Change'!$AE18:$AG18)*'OH rate'!G$34</f>
        <v>336.04040041975162</v>
      </c>
      <c r="AF18" s="155">
        <f>SUM('Base Capex'!$AE18:$AG18,'Real Price Change'!$AE18:$AG18)*'OH rate'!G$35</f>
        <v>0</v>
      </c>
      <c r="AG18" s="156">
        <f>SUM('Base Capex'!$AE18:$AG18,'Real Price Change'!$AE18:$AG18)*'OH rate'!G$36</f>
        <v>189.7500691263148</v>
      </c>
      <c r="AH18" s="154">
        <f>SUM('Base Capex'!$AH18:$AJ18,'Real Price Change'!$AH18:$AJ18)*'OH rate'!H$34</f>
        <v>341.15902599170687</v>
      </c>
      <c r="AI18" s="155">
        <f>SUM('Base Capex'!$AH18:$AJ18,'Real Price Change'!$AH18:$AJ18)*'OH rate'!H$35</f>
        <v>0</v>
      </c>
      <c r="AJ18" s="156">
        <f>SUM('Base Capex'!$AH18:$AJ18,'Real Price Change'!$AH18:$AJ18)*'OH rate'!H$36</f>
        <v>192.75454852257326</v>
      </c>
    </row>
    <row r="19" spans="1:36">
      <c r="A19" s="182">
        <f>'Base Capex Actual'!A19</f>
        <v>116</v>
      </c>
      <c r="B19" s="183" t="str">
        <f>'Base Capex Actual'!B19</f>
        <v>Recoverable Works</v>
      </c>
      <c r="C19" s="183" t="str">
        <f>'Base Capex Actual'!C19</f>
        <v>New Customer Connections</v>
      </c>
      <c r="D19" s="155">
        <f>'Direct OH Actual'!D19</f>
        <v>641.06599280071225</v>
      </c>
      <c r="E19" s="155">
        <f>'Direct OH Actual'!E19</f>
        <v>0</v>
      </c>
      <c r="F19" s="156">
        <f>'Direct OH Actual'!F19</f>
        <v>444.89319454591572</v>
      </c>
      <c r="G19" s="155">
        <f>'Direct OH Actual'!G19</f>
        <v>1348.6158966274349</v>
      </c>
      <c r="H19" s="155">
        <f>'Direct OH Actual'!H19</f>
        <v>0</v>
      </c>
      <c r="I19" s="156">
        <f>'Direct OH Actual'!I19</f>
        <v>715.62506499439257</v>
      </c>
      <c r="J19" s="155">
        <f>'Direct OH Actual'!J19</f>
        <v>1265.2255343269919</v>
      </c>
      <c r="K19" s="155">
        <f>'Direct OH Actual'!K19</f>
        <v>0</v>
      </c>
      <c r="L19" s="156">
        <f>'Direct OH Actual'!L19</f>
        <v>683.44931115000475</v>
      </c>
      <c r="M19" s="155">
        <f>'Direct OH Actual'!M19</f>
        <v>1372.2233770073715</v>
      </c>
      <c r="N19" s="155">
        <f>'Direct OH Actual'!N19</f>
        <v>0</v>
      </c>
      <c r="O19" s="156">
        <f>'Direct OH Actual'!O19</f>
        <v>740.02994530348963</v>
      </c>
      <c r="P19" s="155">
        <f>'Direct OH Actual'!P19</f>
        <v>1490.4846378761038</v>
      </c>
      <c r="Q19" s="155">
        <f>'Direct OH Actual'!Q19</f>
        <v>0</v>
      </c>
      <c r="R19" s="156">
        <f>'Direct OH Actual'!R19</f>
        <v>820.54377189957052</v>
      </c>
      <c r="S19" s="154">
        <f>SUM('Base Capex'!$S19:$U19,'Real Price Change'!$S19:$U19)*'OH rate'!C$34</f>
        <v>2921.4566799625968</v>
      </c>
      <c r="T19" s="155">
        <f>SUM('Base Capex'!$S19:$U19,'Real Price Change'!$S19:$U19)*'OH rate'!C$35</f>
        <v>0</v>
      </c>
      <c r="U19" s="156">
        <f>SUM('Base Capex'!$S19:$U19,'Real Price Change'!$S19:$U19)*'OH rate'!C$36</f>
        <v>1655.5058714833031</v>
      </c>
      <c r="V19" s="154">
        <f>SUM('Base Capex'!$V19:$X19,'Real Price Change'!$V19:$X19)*'OH rate'!D$34</f>
        <v>1810.3699121257307</v>
      </c>
      <c r="W19" s="155">
        <f>SUM('Base Capex'!$V19:$X19,'Real Price Change'!$V19:$X19)*'OH rate'!D$35</f>
        <v>0</v>
      </c>
      <c r="X19" s="156">
        <f>SUM('Base Capex'!$V19:$X19,'Real Price Change'!$V19:$X19)*'OH rate'!D$36</f>
        <v>1016.7365152086111</v>
      </c>
      <c r="Y19" s="154">
        <f>SUM('Base Capex'!$Y19:$AA19,'Real Price Change'!$Y19:$AA19)*'OH rate'!E$34</f>
        <v>1844.9337091881584</v>
      </c>
      <c r="Z19" s="155">
        <f>SUM('Base Capex'!$Y19:$AA19,'Real Price Change'!$Y19:$AA19)*'OH rate'!E$35</f>
        <v>0</v>
      </c>
      <c r="AA19" s="156">
        <f>SUM('Base Capex'!$Y19:$AA19,'Real Price Change'!$Y19:$AA19)*'OH rate'!E$36</f>
        <v>1040.9335525783017</v>
      </c>
      <c r="AB19" s="154">
        <f>SUM('Base Capex'!$AB19:$AD19,'Real Price Change'!$AB19:$AD19)*'OH rate'!F$34</f>
        <v>1971.4895247214795</v>
      </c>
      <c r="AC19" s="155">
        <f>SUM('Base Capex'!$AB19:$AD19,'Real Price Change'!$AB19:$AD19)*'OH rate'!F$35</f>
        <v>0</v>
      </c>
      <c r="AD19" s="156">
        <f>SUM('Base Capex'!$AB19:$AD19,'Real Price Change'!$AB19:$AD19)*'OH rate'!F$36</f>
        <v>1112.8904873809033</v>
      </c>
      <c r="AE19" s="154">
        <f>SUM('Base Capex'!$AE19:$AG19,'Real Price Change'!$AE19:$AG19)*'OH rate'!G$34</f>
        <v>2121.4188373835095</v>
      </c>
      <c r="AF19" s="155">
        <f>SUM('Base Capex'!$AE19:$AG19,'Real Price Change'!$AE19:$AG19)*'OH rate'!G$35</f>
        <v>0</v>
      </c>
      <c r="AG19" s="156">
        <f>SUM('Base Capex'!$AE19:$AG19,'Real Price Change'!$AE19:$AG19)*'OH rate'!G$36</f>
        <v>1197.8898088937256</v>
      </c>
      <c r="AH19" s="154">
        <f>SUM('Base Capex'!$AH19:$AJ19,'Real Price Change'!$AH19:$AJ19)*'OH rate'!H$34</f>
        <v>2099.9960242775451</v>
      </c>
      <c r="AI19" s="155">
        <f>SUM('Base Capex'!$AH19:$AJ19,'Real Price Change'!$AH19:$AJ19)*'OH rate'!H$35</f>
        <v>0</v>
      </c>
      <c r="AJ19" s="156">
        <f>SUM('Base Capex'!$AH19:$AJ19,'Real Price Change'!$AH19:$AJ19)*'OH rate'!H$36</f>
        <v>1186.4958999169401</v>
      </c>
    </row>
    <row r="20" spans="1:36">
      <c r="A20" s="182">
        <f>'Base Capex Actual'!A20</f>
        <v>118</v>
      </c>
      <c r="B20" s="183" t="str">
        <f>'Base Capex Actual'!B20</f>
        <v>CO Generation Projects</v>
      </c>
      <c r="C20" s="183" t="str">
        <f>'Base Capex Actual'!C20</f>
        <v>New Customer Connections</v>
      </c>
      <c r="D20" s="155">
        <f>'Direct OH Actual'!D20</f>
        <v>397.18083990960952</v>
      </c>
      <c r="E20" s="155">
        <f>'Direct OH Actual'!E20</f>
        <v>0</v>
      </c>
      <c r="F20" s="156">
        <f>'Direct OH Actual'!F20</f>
        <v>106.55361550596878</v>
      </c>
      <c r="G20" s="155">
        <f>'Direct OH Actual'!G20</f>
        <v>573.67978776070947</v>
      </c>
      <c r="H20" s="155">
        <f>'Direct OH Actual'!H20</f>
        <v>0</v>
      </c>
      <c r="I20" s="156">
        <f>'Direct OH Actual'!I20</f>
        <v>332.25208727206132</v>
      </c>
      <c r="J20" s="155">
        <f>'Direct OH Actual'!J20</f>
        <v>362.72097404329133</v>
      </c>
      <c r="K20" s="155">
        <f>'Direct OH Actual'!K20</f>
        <v>0</v>
      </c>
      <c r="L20" s="156">
        <f>'Direct OH Actual'!L20</f>
        <v>149.37279869877457</v>
      </c>
      <c r="M20" s="155">
        <f>'Direct OH Actual'!M20</f>
        <v>82.032913872211552</v>
      </c>
      <c r="N20" s="155">
        <f>'Direct OH Actual'!N20</f>
        <v>0</v>
      </c>
      <c r="O20" s="156">
        <f>'Direct OH Actual'!O20</f>
        <v>40.514771691632461</v>
      </c>
      <c r="P20" s="155">
        <f>'Direct OH Actual'!P20</f>
        <v>156.68570121723079</v>
      </c>
      <c r="Q20" s="155">
        <f>'Direct OH Actual'!Q20</f>
        <v>0</v>
      </c>
      <c r="R20" s="156">
        <f>'Direct OH Actual'!R20</f>
        <v>77.295766052829819</v>
      </c>
      <c r="S20" s="154">
        <f>SUM('Base Capex'!$S20:$U20,'Real Price Change'!$S20:$U20)*'OH rate'!C$34</f>
        <v>331.90328605775932</v>
      </c>
      <c r="T20" s="155">
        <f>SUM('Base Capex'!$S20:$U20,'Real Price Change'!$S20:$U20)*'OH rate'!C$35</f>
        <v>0</v>
      </c>
      <c r="U20" s="156">
        <f>SUM('Base Capex'!$S20:$U20,'Real Price Change'!$S20:$U20)*'OH rate'!C$36</f>
        <v>188.08009120992946</v>
      </c>
      <c r="V20" s="154">
        <f>SUM('Base Capex'!$V20:$X20,'Real Price Change'!$V20:$X20)*'OH rate'!D$34</f>
        <v>827.11364988620369</v>
      </c>
      <c r="W20" s="155">
        <f>SUM('Base Capex'!$V20:$X20,'Real Price Change'!$V20:$X20)*'OH rate'!D$35</f>
        <v>0</v>
      </c>
      <c r="X20" s="156">
        <f>SUM('Base Capex'!$V20:$X20,'Real Price Change'!$V20:$X20)*'OH rate'!D$36</f>
        <v>464.52199875511917</v>
      </c>
      <c r="Y20" s="154">
        <f>SUM('Base Capex'!$Y20:$AA20,'Real Price Change'!$Y20:$AA20)*'OH rate'!E$34</f>
        <v>1900.9554311591185</v>
      </c>
      <c r="Z20" s="155">
        <f>SUM('Base Capex'!$Y20:$AA20,'Real Price Change'!$Y20:$AA20)*'OH rate'!E$35</f>
        <v>0</v>
      </c>
      <c r="AA20" s="156">
        <f>SUM('Base Capex'!$Y20:$AA20,'Real Price Change'!$Y20:$AA20)*'OH rate'!E$36</f>
        <v>1072.5416747467921</v>
      </c>
      <c r="AB20" s="154">
        <f>SUM('Base Capex'!$AB20:$AD20,'Real Price Change'!$AB20:$AD20)*'OH rate'!F$34</f>
        <v>589.97083057508883</v>
      </c>
      <c r="AC20" s="155">
        <f>SUM('Base Capex'!$AB20:$AD20,'Real Price Change'!$AB20:$AD20)*'OH rate'!F$35</f>
        <v>0</v>
      </c>
      <c r="AD20" s="156">
        <f>SUM('Base Capex'!$AB20:$AD20,'Real Price Change'!$AB20:$AD20)*'OH rate'!F$36</f>
        <v>333.0339405541522</v>
      </c>
      <c r="AE20" s="154">
        <f>SUM('Base Capex'!$AE20:$AG20,'Real Price Change'!$AE20:$AG20)*'OH rate'!G$34</f>
        <v>321.56497731049376</v>
      </c>
      <c r="AF20" s="155">
        <f>SUM('Base Capex'!$AE20:$AG20,'Real Price Change'!$AE20:$AG20)*'OH rate'!G$35</f>
        <v>0</v>
      </c>
      <c r="AG20" s="156">
        <f>SUM('Base Capex'!$AE20:$AG20,'Real Price Change'!$AE20:$AG20)*'OH rate'!G$36</f>
        <v>181.57631224415601</v>
      </c>
      <c r="AH20" s="154">
        <f>SUM('Base Capex'!$AH20:$AJ20,'Real Price Change'!$AH20:$AJ20)*'OH rate'!H$34</f>
        <v>318.52331707881865</v>
      </c>
      <c r="AI20" s="155">
        <f>SUM('Base Capex'!$AH20:$AJ20,'Real Price Change'!$AH20:$AJ20)*'OH rate'!H$35</f>
        <v>0</v>
      </c>
      <c r="AJ20" s="156">
        <f>SUM('Base Capex'!$AH20:$AJ20,'Real Price Change'!$AH20:$AJ20)*'OH rate'!H$36</f>
        <v>179.96539296876938</v>
      </c>
    </row>
    <row r="21" spans="1:36">
      <c r="A21" s="182">
        <f>'Base Capex Actual'!A21</f>
        <v>121</v>
      </c>
      <c r="B21" s="183" t="str">
        <f>'Base Capex Actual'!B21</f>
        <v>Docklands</v>
      </c>
      <c r="C21" s="183" t="str">
        <f>'Base Capex Actual'!C21</f>
        <v>New Customer Connections</v>
      </c>
      <c r="D21" s="155">
        <f>'Direct OH Actual'!D21</f>
        <v>0.36837231040330559</v>
      </c>
      <c r="E21" s="155">
        <f>'Direct OH Actual'!E21</f>
        <v>0</v>
      </c>
      <c r="F21" s="156">
        <f>'Direct OH Actual'!F21</f>
        <v>0.31812923081592265</v>
      </c>
      <c r="G21" s="155">
        <f>'Direct OH Actual'!G21</f>
        <v>6.3879878274278656E-2</v>
      </c>
      <c r="H21" s="155">
        <f>'Direct OH Actual'!H21</f>
        <v>0</v>
      </c>
      <c r="I21" s="156">
        <f>'Direct OH Actual'!I21</f>
        <v>2.6816536348804671E-2</v>
      </c>
      <c r="J21" s="155">
        <f>'Direct OH Actual'!J21</f>
        <v>0</v>
      </c>
      <c r="K21" s="155">
        <f>'Direct OH Actual'!K21</f>
        <v>0</v>
      </c>
      <c r="L21" s="156">
        <f>'Direct OH Actual'!L21</f>
        <v>0</v>
      </c>
      <c r="M21" s="155">
        <f>'Direct OH Actual'!M21</f>
        <v>0.99583052099908986</v>
      </c>
      <c r="N21" s="155">
        <f>'Direct OH Actual'!N21</f>
        <v>0</v>
      </c>
      <c r="O21" s="156">
        <f>'Direct OH Actual'!O21</f>
        <v>0.59322672278272814</v>
      </c>
      <c r="P21" s="155">
        <f>'Direct OH Actual'!P21</f>
        <v>3.6956582629092067</v>
      </c>
      <c r="Q21" s="155">
        <f>'Direct OH Actual'!Q21</f>
        <v>0</v>
      </c>
      <c r="R21" s="156">
        <f>'Direct OH Actual'!R21</f>
        <v>2.363735494847599</v>
      </c>
      <c r="S21" s="154">
        <f>SUM('Base Capex'!$S21:$U21,'Real Price Change'!$S21:$U21)*'OH rate'!C$34</f>
        <v>0</v>
      </c>
      <c r="T21" s="155">
        <f>SUM('Base Capex'!$S21:$U21,'Real Price Change'!$S21:$U21)*'OH rate'!C$35</f>
        <v>0</v>
      </c>
      <c r="U21" s="156">
        <f>SUM('Base Capex'!$S21:$U21,'Real Price Change'!$S21:$U21)*'OH rate'!C$36</f>
        <v>0</v>
      </c>
      <c r="V21" s="154">
        <f>SUM('Base Capex'!$V21:$X21,'Real Price Change'!$V21:$X21)*'OH rate'!D$34</f>
        <v>0</v>
      </c>
      <c r="W21" s="155">
        <f>SUM('Base Capex'!$V21:$X21,'Real Price Change'!$V21:$X21)*'OH rate'!D$35</f>
        <v>0</v>
      </c>
      <c r="X21" s="156">
        <f>SUM('Base Capex'!$V21:$X21,'Real Price Change'!$V21:$X21)*'OH rate'!D$36</f>
        <v>0</v>
      </c>
      <c r="Y21" s="154">
        <f>SUM('Base Capex'!$Y21:$AA21,'Real Price Change'!$Y21:$AA21)*'OH rate'!E$34</f>
        <v>0</v>
      </c>
      <c r="Z21" s="155">
        <f>SUM('Base Capex'!$Y21:$AA21,'Real Price Change'!$Y21:$AA21)*'OH rate'!E$35</f>
        <v>0</v>
      </c>
      <c r="AA21" s="156">
        <f>SUM('Base Capex'!$Y21:$AA21,'Real Price Change'!$Y21:$AA21)*'OH rate'!E$36</f>
        <v>0</v>
      </c>
      <c r="AB21" s="154">
        <f>SUM('Base Capex'!$AB21:$AD21,'Real Price Change'!$AB21:$AD21)*'OH rate'!F$34</f>
        <v>0</v>
      </c>
      <c r="AC21" s="155">
        <f>SUM('Base Capex'!$AB21:$AD21,'Real Price Change'!$AB21:$AD21)*'OH rate'!F$35</f>
        <v>0</v>
      </c>
      <c r="AD21" s="156">
        <f>SUM('Base Capex'!$AB21:$AD21,'Real Price Change'!$AB21:$AD21)*'OH rate'!F$36</f>
        <v>0</v>
      </c>
      <c r="AE21" s="154">
        <f>SUM('Base Capex'!$AE21:$AG21,'Real Price Change'!$AE21:$AG21)*'OH rate'!G$34</f>
        <v>0</v>
      </c>
      <c r="AF21" s="155">
        <f>SUM('Base Capex'!$AE21:$AG21,'Real Price Change'!$AE21:$AG21)*'OH rate'!G$35</f>
        <v>0</v>
      </c>
      <c r="AG21" s="156">
        <f>SUM('Base Capex'!$AE21:$AG21,'Real Price Change'!$AE21:$AG21)*'OH rate'!G$36</f>
        <v>0</v>
      </c>
      <c r="AH21" s="154">
        <f>SUM('Base Capex'!$AH21:$AJ21,'Real Price Change'!$AH21:$AJ21)*'OH rate'!H$34</f>
        <v>0</v>
      </c>
      <c r="AI21" s="155">
        <f>SUM('Base Capex'!$AH21:$AJ21,'Real Price Change'!$AH21:$AJ21)*'OH rate'!H$35</f>
        <v>0</v>
      </c>
      <c r="AJ21" s="156">
        <f>SUM('Base Capex'!$AH21:$AJ21,'Real Price Change'!$AH21:$AJ21)*'OH rate'!H$36</f>
        <v>0</v>
      </c>
    </row>
    <row r="22" spans="1:36">
      <c r="A22" s="182">
        <f>'Base Capex Actual'!A22</f>
        <v>122</v>
      </c>
      <c r="B22" s="183" t="str">
        <f>'Base Capex Actual'!B22</f>
        <v>Major Generation Projects</v>
      </c>
      <c r="C22" s="183" t="str">
        <f>'Base Capex Actual'!C22</f>
        <v>New Customer Connections</v>
      </c>
      <c r="D22" s="155">
        <f>'Direct OH Actual'!D22</f>
        <v>0</v>
      </c>
      <c r="E22" s="155">
        <f>'Direct OH Actual'!E22</f>
        <v>0</v>
      </c>
      <c r="F22" s="156">
        <f>'Direct OH Actual'!F22</f>
        <v>0</v>
      </c>
      <c r="G22" s="155">
        <f>'Direct OH Actual'!G22</f>
        <v>0</v>
      </c>
      <c r="H22" s="155">
        <f>'Direct OH Actual'!H22</f>
        <v>0</v>
      </c>
      <c r="I22" s="156">
        <f>'Direct OH Actual'!I22</f>
        <v>0</v>
      </c>
      <c r="J22" s="155">
        <f>'Direct OH Actual'!J22</f>
        <v>0</v>
      </c>
      <c r="K22" s="155">
        <f>'Direct OH Actual'!K22</f>
        <v>0</v>
      </c>
      <c r="L22" s="156">
        <f>'Direct OH Actual'!L22</f>
        <v>0</v>
      </c>
      <c r="M22" s="155">
        <f>'Direct OH Actual'!M22</f>
        <v>0</v>
      </c>
      <c r="N22" s="155">
        <f>'Direct OH Actual'!N22</f>
        <v>0</v>
      </c>
      <c r="O22" s="156">
        <f>'Direct OH Actual'!O22</f>
        <v>0</v>
      </c>
      <c r="P22" s="155">
        <f>'Direct OH Actual'!P22</f>
        <v>0</v>
      </c>
      <c r="Q22" s="155">
        <f>'Direct OH Actual'!Q22</f>
        <v>0</v>
      </c>
      <c r="R22" s="156">
        <f>'Direct OH Actual'!R22</f>
        <v>0</v>
      </c>
      <c r="S22" s="154">
        <f>SUM('Base Capex'!$S22:$U22,'Real Price Change'!$S22:$U22)*'OH rate'!C$34</f>
        <v>0</v>
      </c>
      <c r="T22" s="155">
        <f>SUM('Base Capex'!$S22:$U22,'Real Price Change'!$S22:$U22)*'OH rate'!C$35</f>
        <v>0</v>
      </c>
      <c r="U22" s="156">
        <f>SUM('Base Capex'!$S22:$U22,'Real Price Change'!$S22:$U22)*'OH rate'!C$36</f>
        <v>0</v>
      </c>
      <c r="V22" s="154">
        <f>SUM('Base Capex'!$V22:$X22,'Real Price Change'!$V22:$X22)*'OH rate'!D$34</f>
        <v>0</v>
      </c>
      <c r="W22" s="155">
        <f>SUM('Base Capex'!$V22:$X22,'Real Price Change'!$V22:$X22)*'OH rate'!D$35</f>
        <v>0</v>
      </c>
      <c r="X22" s="156">
        <f>SUM('Base Capex'!$V22:$X22,'Real Price Change'!$V22:$X22)*'OH rate'!D$36</f>
        <v>0</v>
      </c>
      <c r="Y22" s="154">
        <f>SUM('Base Capex'!$Y22:$AA22,'Real Price Change'!$Y22:$AA22)*'OH rate'!E$34</f>
        <v>0</v>
      </c>
      <c r="Z22" s="155">
        <f>SUM('Base Capex'!$Y22:$AA22,'Real Price Change'!$Y22:$AA22)*'OH rate'!E$35</f>
        <v>0</v>
      </c>
      <c r="AA22" s="156">
        <f>SUM('Base Capex'!$Y22:$AA22,'Real Price Change'!$Y22:$AA22)*'OH rate'!E$36</f>
        <v>0</v>
      </c>
      <c r="AB22" s="154">
        <f>SUM('Base Capex'!$AB22:$AD22,'Real Price Change'!$AB22:$AD22)*'OH rate'!F$34</f>
        <v>0</v>
      </c>
      <c r="AC22" s="155">
        <f>SUM('Base Capex'!$AB22:$AD22,'Real Price Change'!$AB22:$AD22)*'OH rate'!F$35</f>
        <v>0</v>
      </c>
      <c r="AD22" s="156">
        <f>SUM('Base Capex'!$AB22:$AD22,'Real Price Change'!$AB22:$AD22)*'OH rate'!F$36</f>
        <v>0</v>
      </c>
      <c r="AE22" s="154">
        <f>SUM('Base Capex'!$AE22:$AG22,'Real Price Change'!$AE22:$AG22)*'OH rate'!G$34</f>
        <v>0</v>
      </c>
      <c r="AF22" s="155">
        <f>SUM('Base Capex'!$AE22:$AG22,'Real Price Change'!$AE22:$AG22)*'OH rate'!G$35</f>
        <v>0</v>
      </c>
      <c r="AG22" s="156">
        <f>SUM('Base Capex'!$AE22:$AG22,'Real Price Change'!$AE22:$AG22)*'OH rate'!G$36</f>
        <v>0</v>
      </c>
      <c r="AH22" s="154">
        <f>SUM('Base Capex'!$AH22:$AJ22,'Real Price Change'!$AH22:$AJ22)*'OH rate'!H$34</f>
        <v>0</v>
      </c>
      <c r="AI22" s="155">
        <f>SUM('Base Capex'!$AH22:$AJ22,'Real Price Change'!$AH22:$AJ22)*'OH rate'!H$35</f>
        <v>0</v>
      </c>
      <c r="AJ22" s="156">
        <f>SUM('Base Capex'!$AH22:$AJ22,'Real Price Change'!$AH22:$AJ22)*'OH rate'!H$36</f>
        <v>0</v>
      </c>
    </row>
    <row r="23" spans="1:36">
      <c r="A23" s="182">
        <f>'Base Capex Actual'!A23</f>
        <v>139</v>
      </c>
      <c r="B23" s="183" t="str">
        <f>'Base Capex Actual'!B23</f>
        <v>Maintenance Related Fault Capital</v>
      </c>
      <c r="C23" s="183" t="str">
        <f>'Base Capex Actual'!C23</f>
        <v>Reliability &amp; Quality Maintained</v>
      </c>
      <c r="D23" s="155">
        <f>'Direct OH Actual'!D23</f>
        <v>311.10578711343061</v>
      </c>
      <c r="E23" s="155">
        <f>'Direct OH Actual'!E23</f>
        <v>0</v>
      </c>
      <c r="F23" s="156">
        <f>'Direct OH Actual'!F23</f>
        <v>154.56087182852235</v>
      </c>
      <c r="G23" s="155">
        <f>'Direct OH Actual'!G23</f>
        <v>301.81855599696115</v>
      </c>
      <c r="H23" s="155">
        <f>'Direct OH Actual'!H23</f>
        <v>0</v>
      </c>
      <c r="I23" s="156">
        <f>'Direct OH Actual'!I23</f>
        <v>170.6978583984027</v>
      </c>
      <c r="J23" s="155">
        <f>'Direct OH Actual'!J23</f>
        <v>326.81513720474737</v>
      </c>
      <c r="K23" s="155">
        <f>'Direct OH Actual'!K23</f>
        <v>0</v>
      </c>
      <c r="L23" s="155">
        <f>'Direct OH Actual'!L23</f>
        <v>192.88978142232943</v>
      </c>
      <c r="M23" s="184">
        <f>'Direct OH Actual'!M23</f>
        <v>340.72197061657289</v>
      </c>
      <c r="N23" s="155">
        <f>'Direct OH Actual'!N23</f>
        <v>0</v>
      </c>
      <c r="O23" s="155">
        <f>'Direct OH Actual'!O23</f>
        <v>201.90403997447922</v>
      </c>
      <c r="P23" s="184">
        <f>'Direct OH Actual'!P23</f>
        <v>394.70133139447785</v>
      </c>
      <c r="Q23" s="155">
        <f>'Direct OH Actual'!Q23</f>
        <v>0</v>
      </c>
      <c r="R23" s="156">
        <f>'Direct OH Actual'!R23</f>
        <v>240.13549102964453</v>
      </c>
      <c r="S23" s="154">
        <f>SUM('Base Capex'!$S23:$U23,'Real Price Change'!$S23:$U23)*'OH rate'!C$34</f>
        <v>290.13873789679212</v>
      </c>
      <c r="T23" s="155">
        <f>SUM('Base Capex'!$S23:$U23,'Real Price Change'!$S23:$U23)*'OH rate'!C$35</f>
        <v>0</v>
      </c>
      <c r="U23" s="156">
        <f>SUM('Base Capex'!$S23:$U23,'Real Price Change'!$S23:$U23)*'OH rate'!C$36</f>
        <v>164.41331731095329</v>
      </c>
      <c r="V23" s="154">
        <f>SUM('Base Capex'!$V23:$X23,'Real Price Change'!$V23:$X23)*'OH rate'!D$34</f>
        <v>240.16310904282781</v>
      </c>
      <c r="W23" s="155">
        <f>SUM('Base Capex'!$V23:$X23,'Real Price Change'!$V23:$X23)*'OH rate'!D$35</f>
        <v>0</v>
      </c>
      <c r="X23" s="156">
        <f>SUM('Base Capex'!$V23:$X23,'Real Price Change'!$V23:$X23)*'OH rate'!D$36</f>
        <v>134.87994963590174</v>
      </c>
      <c r="Y23" s="154">
        <f>SUM('Base Capex'!$Y23:$AA23,'Real Price Change'!$Y23:$AA23)*'OH rate'!E$34</f>
        <v>244.98917693783389</v>
      </c>
      <c r="Z23" s="155">
        <f>SUM('Base Capex'!$Y23:$AA23,'Real Price Change'!$Y23:$AA23)*'OH rate'!E$35</f>
        <v>0</v>
      </c>
      <c r="AA23" s="156">
        <f>SUM('Base Capex'!$Y23:$AA23,'Real Price Change'!$Y23:$AA23)*'OH rate'!E$36</f>
        <v>138.2258088857572</v>
      </c>
      <c r="AB23" s="154">
        <f>SUM('Base Capex'!$AB23:$AD23,'Real Price Change'!$AB23:$AD23)*'OH rate'!F$34</f>
        <v>262.23568438437695</v>
      </c>
      <c r="AC23" s="155">
        <f>SUM('Base Capex'!$AB23:$AD23,'Real Price Change'!$AB23:$AD23)*'OH rate'!F$35</f>
        <v>0</v>
      </c>
      <c r="AD23" s="156">
        <f>SUM('Base Capex'!$AB23:$AD23,'Real Price Change'!$AB23:$AD23)*'OH rate'!F$36</f>
        <v>148.0300021601299</v>
      </c>
      <c r="AE23" s="154">
        <f>SUM('Base Capex'!$AE23:$AG23,'Real Price Change'!$AE23:$AG23)*'OH rate'!G$34</f>
        <v>282.65790879525969</v>
      </c>
      <c r="AF23" s="155">
        <f>SUM('Base Capex'!$AE23:$AG23,'Real Price Change'!$AE23:$AG23)*'OH rate'!G$35</f>
        <v>0</v>
      </c>
      <c r="AG23" s="156">
        <f>SUM('Base Capex'!$AE23:$AG23,'Real Price Change'!$AE23:$AG23)*'OH rate'!G$36</f>
        <v>159.60687365568208</v>
      </c>
      <c r="AH23" s="154">
        <f>SUM('Base Capex'!$AH23:$AJ23,'Real Price Change'!$AH23:$AJ23)*'OH rate'!H$34</f>
        <v>280.25919007662753</v>
      </c>
      <c r="AI23" s="155">
        <f>SUM('Base Capex'!$AH23:$AJ23,'Real Price Change'!$AH23:$AJ23)*'OH rate'!H$35</f>
        <v>0</v>
      </c>
      <c r="AJ23" s="156">
        <f>SUM('Base Capex'!$AH23:$AJ23,'Real Price Change'!$AH23:$AJ23)*'OH rate'!H$36</f>
        <v>158.34619499070666</v>
      </c>
    </row>
    <row r="24" spans="1:36">
      <c r="A24" s="182">
        <f>'Base Capex Actual'!A24</f>
        <v>141</v>
      </c>
      <c r="B24" s="183" t="str">
        <f>'Base Capex Actual'!B24</f>
        <v>Fault Related Capital</v>
      </c>
      <c r="C24" s="183" t="str">
        <f>'Base Capex Actual'!C24</f>
        <v>Reliability &amp; Quality Maintained</v>
      </c>
      <c r="D24" s="155">
        <f>'Direct OH Actual'!D24</f>
        <v>411.15812423903429</v>
      </c>
      <c r="E24" s="155">
        <f>'Direct OH Actual'!E24</f>
        <v>0</v>
      </c>
      <c r="F24" s="156">
        <f>'Direct OH Actual'!F24</f>
        <v>434.7808846574589</v>
      </c>
      <c r="G24" s="155">
        <f>'Direct OH Actual'!G24</f>
        <v>820.3895745489715</v>
      </c>
      <c r="H24" s="155">
        <f>'Direct OH Actual'!H24</f>
        <v>0</v>
      </c>
      <c r="I24" s="156">
        <f>'Direct OH Actual'!I24</f>
        <v>450.78369324171467</v>
      </c>
      <c r="J24" s="155">
        <f>'Direct OH Actual'!J24</f>
        <v>864.13316223880759</v>
      </c>
      <c r="K24" s="155">
        <f>'Direct OH Actual'!K24</f>
        <v>0</v>
      </c>
      <c r="L24" s="155">
        <f>'Direct OH Actual'!L24</f>
        <v>448.84122488205537</v>
      </c>
      <c r="M24" s="184">
        <f>'Direct OH Actual'!M24</f>
        <v>864.48459272431705</v>
      </c>
      <c r="N24" s="155">
        <f>'Direct OH Actual'!N24</f>
        <v>0</v>
      </c>
      <c r="O24" s="156">
        <f>'Direct OH Actual'!O24</f>
        <v>453.13938422602979</v>
      </c>
      <c r="P24" s="155">
        <f>'Direct OH Actual'!P24</f>
        <v>946.57588116177305</v>
      </c>
      <c r="Q24" s="155">
        <f>'Direct OH Actual'!Q24</f>
        <v>0</v>
      </c>
      <c r="R24" s="156">
        <f>'Direct OH Actual'!R24</f>
        <v>525.32692536296156</v>
      </c>
      <c r="S24" s="154">
        <f>SUM('Base Capex'!$S24:$U24,'Real Price Change'!$S24:$U24)*'OH rate'!C$34</f>
        <v>728.42727706281369</v>
      </c>
      <c r="T24" s="155">
        <f>SUM('Base Capex'!$S24:$U24,'Real Price Change'!$S24:$U24)*'OH rate'!C$35</f>
        <v>0</v>
      </c>
      <c r="U24" s="156">
        <f>SUM('Base Capex'!$S24:$U24,'Real Price Change'!$S24:$U24)*'OH rate'!C$36</f>
        <v>412.77888609374219</v>
      </c>
      <c r="V24" s="154">
        <f>SUM('Base Capex'!$V24:$X24,'Real Price Change'!$V24:$X24)*'OH rate'!D$34</f>
        <v>600.8214268247109</v>
      </c>
      <c r="W24" s="155">
        <f>SUM('Base Capex'!$V24:$X24,'Real Price Change'!$V24:$X24)*'OH rate'!D$35</f>
        <v>0</v>
      </c>
      <c r="X24" s="156">
        <f>SUM('Base Capex'!$V24:$X24,'Real Price Change'!$V24:$X24)*'OH rate'!D$36</f>
        <v>337.4321897866343</v>
      </c>
      <c r="Y24" s="154">
        <f>SUM('Base Capex'!$Y24:$AA24,'Real Price Change'!$Y24:$AA24)*'OH rate'!E$34</f>
        <v>611.43892554067452</v>
      </c>
      <c r="Z24" s="155">
        <f>SUM('Base Capex'!$Y24:$AA24,'Real Price Change'!$Y24:$AA24)*'OH rate'!E$35</f>
        <v>0</v>
      </c>
      <c r="AA24" s="156">
        <f>SUM('Base Capex'!$Y24:$AA24,'Real Price Change'!$Y24:$AA24)*'OH rate'!E$36</f>
        <v>344.98111762930716</v>
      </c>
      <c r="AB24" s="154">
        <f>SUM('Base Capex'!$AB24:$AD24,'Real Price Change'!$AB24:$AD24)*'OH rate'!F$34</f>
        <v>652.77769326965119</v>
      </c>
      <c r="AC24" s="155">
        <f>SUM('Base Capex'!$AB24:$AD24,'Real Price Change'!$AB24:$AD24)*'OH rate'!F$35</f>
        <v>0</v>
      </c>
      <c r="AD24" s="156">
        <f>SUM('Base Capex'!$AB24:$AD24,'Real Price Change'!$AB24:$AD24)*'OH rate'!F$36</f>
        <v>368.48792555307915</v>
      </c>
      <c r="AE24" s="154">
        <f>SUM('Base Capex'!$AE24:$AG24,'Real Price Change'!$AE24:$AG24)*'OH rate'!G$34</f>
        <v>701.79158948879888</v>
      </c>
      <c r="AF24" s="155">
        <f>SUM('Base Capex'!$AE24:$AG24,'Real Price Change'!$AE24:$AG24)*'OH rate'!G$35</f>
        <v>0</v>
      </c>
      <c r="AG24" s="156">
        <f>SUM('Base Capex'!$AE24:$AG24,'Real Price Change'!$AE24:$AG24)*'OH rate'!G$36</f>
        <v>396.27676449447182</v>
      </c>
      <c r="AH24" s="154">
        <f>SUM('Base Capex'!$AH24:$AJ24,'Real Price Change'!$AH24:$AJ24)*'OH rate'!H$34</f>
        <v>694.06448761357353</v>
      </c>
      <c r="AI24" s="155">
        <f>SUM('Base Capex'!$AH24:$AJ24,'Real Price Change'!$AH24:$AJ24)*'OH rate'!H$35</f>
        <v>0</v>
      </c>
      <c r="AJ24" s="156">
        <f>SUM('Base Capex'!$AH24:$AJ24,'Real Price Change'!$AH24:$AJ24)*'OH rate'!H$36</f>
        <v>392.14582280686204</v>
      </c>
    </row>
    <row r="25" spans="1:36">
      <c r="A25" s="182">
        <f>'Base Capex Actual'!A25</f>
        <v>142</v>
      </c>
      <c r="B25" s="183" t="str">
        <f>'Base Capex Actual'!B25</f>
        <v xml:space="preserve">Conductor Clearance </v>
      </c>
      <c r="C25" s="183" t="str">
        <f>'Base Capex Actual'!C25</f>
        <v>Environmental, Safety &amp; Legal</v>
      </c>
      <c r="D25" s="155">
        <f>'Direct OH Actual'!D25</f>
        <v>339.08769310326977</v>
      </c>
      <c r="E25" s="155">
        <f>'Direct OH Actual'!E25</f>
        <v>0</v>
      </c>
      <c r="F25" s="156">
        <f>'Direct OH Actual'!F25</f>
        <v>259.16003608587971</v>
      </c>
      <c r="G25" s="155">
        <f>'Direct OH Actual'!G25</f>
        <v>416.34394940811359</v>
      </c>
      <c r="H25" s="155">
        <f>'Direct OH Actual'!H25</f>
        <v>0</v>
      </c>
      <c r="I25" s="156">
        <f>'Direct OH Actual'!I25</f>
        <v>254.27592696659138</v>
      </c>
      <c r="J25" s="155">
        <f>'Direct OH Actual'!J25</f>
        <v>691.81166783266099</v>
      </c>
      <c r="K25" s="155">
        <f>'Direct OH Actual'!K25</f>
        <v>0</v>
      </c>
      <c r="L25" s="156">
        <f>'Direct OH Actual'!L25</f>
        <v>396.75096097226668</v>
      </c>
      <c r="M25" s="155">
        <f>'Direct OH Actual'!M25</f>
        <v>758.38845448401241</v>
      </c>
      <c r="N25" s="155">
        <f>'Direct OH Actual'!N25</f>
        <v>0</v>
      </c>
      <c r="O25" s="156">
        <f>'Direct OH Actual'!O25</f>
        <v>436.85416719794659</v>
      </c>
      <c r="P25" s="155">
        <f>'Direct OH Actual'!P25</f>
        <v>727.50562585730404</v>
      </c>
      <c r="Q25" s="155">
        <f>'Direct OH Actual'!Q25</f>
        <v>0</v>
      </c>
      <c r="R25" s="156">
        <f>'Direct OH Actual'!R25</f>
        <v>440.12416958652557</v>
      </c>
      <c r="S25" s="154">
        <f>SUM('Base Capex'!$S25:$U25,'Real Price Change'!$S25:$U25)*'OH rate'!C$34</f>
        <v>518.30384477907523</v>
      </c>
      <c r="T25" s="155">
        <f>SUM('Base Capex'!$S25:$U25,'Real Price Change'!$S25:$U25)*'OH rate'!C$35</f>
        <v>0</v>
      </c>
      <c r="U25" s="156">
        <f>SUM('Base Capex'!$S25:$U25,'Real Price Change'!$S25:$U25)*'OH rate'!C$36</f>
        <v>293.70795197110891</v>
      </c>
      <c r="V25" s="154">
        <f>SUM('Base Capex'!$V25:$X25,'Real Price Change'!$V25:$X25)*'OH rate'!D$34</f>
        <v>480.1550561607088</v>
      </c>
      <c r="W25" s="155">
        <f>SUM('Base Capex'!$V25:$X25,'Real Price Change'!$V25:$X25)*'OH rate'!D$35</f>
        <v>0</v>
      </c>
      <c r="X25" s="156">
        <f>SUM('Base Capex'!$V25:$X25,'Real Price Change'!$V25:$X25)*'OH rate'!D$36</f>
        <v>269.66377163626271</v>
      </c>
      <c r="Y25" s="154">
        <f>SUM('Base Capex'!$Y25:$AA25,'Real Price Change'!$Y25:$AA25)*'OH rate'!E$34</f>
        <v>453.61550641886993</v>
      </c>
      <c r="Z25" s="155">
        <f>SUM('Base Capex'!$Y25:$AA25,'Real Price Change'!$Y25:$AA25)*'OH rate'!E$35</f>
        <v>0</v>
      </c>
      <c r="AA25" s="156">
        <f>SUM('Base Capex'!$Y25:$AA25,'Real Price Change'!$Y25:$AA25)*'OH rate'!E$36</f>
        <v>255.93526653539143</v>
      </c>
      <c r="AB25" s="154">
        <f>SUM('Base Capex'!$AB25:$AD25,'Real Price Change'!$AB25:$AD25)*'OH rate'!F$34</f>
        <v>489.13084625369754</v>
      </c>
      <c r="AC25" s="155">
        <f>SUM('Base Capex'!$AB25:$AD25,'Real Price Change'!$AB25:$AD25)*'OH rate'!F$35</f>
        <v>0</v>
      </c>
      <c r="AD25" s="156">
        <f>SUM('Base Capex'!$AB25:$AD25,'Real Price Change'!$AB25:$AD25)*'OH rate'!F$36</f>
        <v>276.11055450939494</v>
      </c>
      <c r="AE25" s="154">
        <f>SUM('Base Capex'!$AE25:$AG25,'Real Price Change'!$AE25:$AG25)*'OH rate'!G$34</f>
        <v>542.73159056060115</v>
      </c>
      <c r="AF25" s="155">
        <f>SUM('Base Capex'!$AE25:$AG25,'Real Price Change'!$AE25:$AG25)*'OH rate'!G$35</f>
        <v>0</v>
      </c>
      <c r="AG25" s="156">
        <f>SUM('Base Capex'!$AE25:$AG25,'Real Price Change'!$AE25:$AG25)*'OH rate'!G$36</f>
        <v>306.46123709313304</v>
      </c>
      <c r="AH25" s="154">
        <f>SUM('Base Capex'!$AH25:$AJ25,'Real Price Change'!$AH25:$AJ25)*'OH rate'!H$34</f>
        <v>496.27038303407573</v>
      </c>
      <c r="AI25" s="155">
        <f>SUM('Base Capex'!$AH25:$AJ25,'Real Price Change'!$AH25:$AJ25)*'OH rate'!H$35</f>
        <v>0</v>
      </c>
      <c r="AJ25" s="156">
        <f>SUM('Base Capex'!$AH25:$AJ25,'Real Price Change'!$AH25:$AJ25)*'OH rate'!H$36</f>
        <v>280.39232832486482</v>
      </c>
    </row>
    <row r="26" spans="1:36">
      <c r="A26" s="182">
        <f>'Base Capex Actual'!A26</f>
        <v>143</v>
      </c>
      <c r="B26" s="183" t="str">
        <f>'Base Capex Actual'!B26</f>
        <v xml:space="preserve">HV Switch Replacement </v>
      </c>
      <c r="C26" s="183" t="str">
        <f>'Base Capex Actual'!C26</f>
        <v>Reliability &amp; Quality Maintained</v>
      </c>
      <c r="D26" s="155">
        <f>'Direct OH Actual'!D26</f>
        <v>41.512961382523521</v>
      </c>
      <c r="E26" s="155">
        <f>'Direct OH Actual'!E26</f>
        <v>0</v>
      </c>
      <c r="F26" s="156">
        <f>'Direct OH Actual'!F26</f>
        <v>31.014725010564607</v>
      </c>
      <c r="G26" s="155">
        <f>'Direct OH Actual'!G26</f>
        <v>122.83291892694281</v>
      </c>
      <c r="H26" s="155">
        <f>'Direct OH Actual'!H26</f>
        <v>0</v>
      </c>
      <c r="I26" s="156">
        <f>'Direct OH Actual'!I26</f>
        <v>57.799661290152308</v>
      </c>
      <c r="J26" s="155">
        <f>'Direct OH Actual'!J26</f>
        <v>165.08274444809899</v>
      </c>
      <c r="K26" s="155">
        <f>'Direct OH Actual'!K26</f>
        <v>0</v>
      </c>
      <c r="L26" s="156">
        <f>'Direct OH Actual'!L26</f>
        <v>74.990761384311199</v>
      </c>
      <c r="M26" s="155">
        <f>'Direct OH Actual'!M26</f>
        <v>111.55365004178316</v>
      </c>
      <c r="N26" s="155">
        <f>'Direct OH Actual'!N26</f>
        <v>0</v>
      </c>
      <c r="O26" s="156">
        <f>'Direct OH Actual'!O26</f>
        <v>49.678888118220392</v>
      </c>
      <c r="P26" s="155">
        <f>'Direct OH Actual'!P26</f>
        <v>46.150957381277962</v>
      </c>
      <c r="Q26" s="155">
        <f>'Direct OH Actual'!Q26</f>
        <v>0</v>
      </c>
      <c r="R26" s="156">
        <f>'Direct OH Actual'!R26</f>
        <v>22.076107071733286</v>
      </c>
      <c r="S26" s="154">
        <f>SUM('Base Capex'!$S26:$U26,'Real Price Change'!$S26:$U26)*'OH rate'!C$34</f>
        <v>141.90738218937372</v>
      </c>
      <c r="T26" s="155">
        <f>SUM('Base Capex'!$S26:$U26,'Real Price Change'!$S26:$U26)*'OH rate'!C$35</f>
        <v>0</v>
      </c>
      <c r="U26" s="156">
        <f>SUM('Base Capex'!$S26:$U26,'Real Price Change'!$S26:$U26)*'OH rate'!C$36</f>
        <v>80.414851273557503</v>
      </c>
      <c r="V26" s="154">
        <f>SUM('Base Capex'!$V26:$X26,'Real Price Change'!$V26:$X26)*'OH rate'!D$34</f>
        <v>137.89020870894893</v>
      </c>
      <c r="W26" s="155">
        <f>SUM('Base Capex'!$V26:$X26,'Real Price Change'!$V26:$X26)*'OH rate'!D$35</f>
        <v>0</v>
      </c>
      <c r="X26" s="156">
        <f>SUM('Base Capex'!$V26:$X26,'Real Price Change'!$V26:$X26)*'OH rate'!D$36</f>
        <v>77.441637394152636</v>
      </c>
      <c r="Y26" s="154">
        <f>SUM('Base Capex'!$Y26:$AA26,'Real Price Change'!$Y26:$AA26)*'OH rate'!E$34</f>
        <v>139.94430157529931</v>
      </c>
      <c r="Z26" s="155">
        <f>SUM('Base Capex'!$Y26:$AA26,'Real Price Change'!$Y26:$AA26)*'OH rate'!E$35</f>
        <v>0</v>
      </c>
      <c r="AA26" s="156">
        <f>SUM('Base Capex'!$Y26:$AA26,'Real Price Change'!$Y26:$AA26)*'OH rate'!E$36</f>
        <v>78.958240220981764</v>
      </c>
      <c r="AB26" s="154">
        <f>SUM('Base Capex'!$AB26:$AD26,'Real Price Change'!$AB26:$AD26)*'OH rate'!F$34</f>
        <v>175.63662824915238</v>
      </c>
      <c r="AC26" s="155">
        <f>SUM('Base Capex'!$AB26:$AD26,'Real Price Change'!$AB26:$AD26)*'OH rate'!F$35</f>
        <v>0</v>
      </c>
      <c r="AD26" s="156">
        <f>SUM('Base Capex'!$AB26:$AD26,'Real Price Change'!$AB26:$AD26)*'OH rate'!F$36</f>
        <v>99.14550920160319</v>
      </c>
      <c r="AE26" s="154">
        <f>SUM('Base Capex'!$AE26:$AG26,'Real Price Change'!$AE26:$AG26)*'OH rate'!G$34</f>
        <v>188.36616828484887</v>
      </c>
      <c r="AF26" s="155">
        <f>SUM('Base Capex'!$AE26:$AG26,'Real Price Change'!$AE26:$AG26)*'OH rate'!G$35</f>
        <v>0</v>
      </c>
      <c r="AG26" s="156">
        <f>SUM('Base Capex'!$AE26:$AG26,'Real Price Change'!$AE26:$AG26)*'OH rate'!G$36</f>
        <v>106.36367951134088</v>
      </c>
      <c r="AH26" s="154">
        <f>SUM('Base Capex'!$AH26:$AJ26,'Real Price Change'!$AH26:$AJ26)*'OH rate'!H$34</f>
        <v>185.83885158508386</v>
      </c>
      <c r="AI26" s="155">
        <f>SUM('Base Capex'!$AH26:$AJ26,'Real Price Change'!$AH26:$AJ26)*'OH rate'!H$35</f>
        <v>0</v>
      </c>
      <c r="AJ26" s="156">
        <f>SUM('Base Capex'!$AH26:$AJ26,'Real Price Change'!$AH26:$AJ26)*'OH rate'!H$36</f>
        <v>104.99878709381444</v>
      </c>
    </row>
    <row r="27" spans="1:36">
      <c r="A27" s="182">
        <f>'Base Capex Actual'!A27</f>
        <v>144</v>
      </c>
      <c r="B27" s="183" t="str">
        <f>'Base Capex Actual'!B27</f>
        <v>Transformer Replacement</v>
      </c>
      <c r="C27" s="183" t="str">
        <f>'Base Capex Actual'!C27</f>
        <v>Reliability &amp; Quality Maintained</v>
      </c>
      <c r="D27" s="155">
        <f>'Direct OH Actual'!D27</f>
        <v>52.276233192679975</v>
      </c>
      <c r="E27" s="155">
        <f>'Direct OH Actual'!E27</f>
        <v>0</v>
      </c>
      <c r="F27" s="156">
        <f>'Direct OH Actual'!F27</f>
        <v>37.532269734487421</v>
      </c>
      <c r="G27" s="155">
        <f>'Direct OH Actual'!G27</f>
        <v>127.20623676609934</v>
      </c>
      <c r="H27" s="155">
        <f>'Direct OH Actual'!H27</f>
        <v>0</v>
      </c>
      <c r="I27" s="156">
        <f>'Direct OH Actual'!I27</f>
        <v>69.443142463773015</v>
      </c>
      <c r="J27" s="155">
        <f>'Direct OH Actual'!J27</f>
        <v>113.95539552953417</v>
      </c>
      <c r="K27" s="155">
        <f>'Direct OH Actual'!K27</f>
        <v>0</v>
      </c>
      <c r="L27" s="156">
        <f>'Direct OH Actual'!L27</f>
        <v>51.545480899427602</v>
      </c>
      <c r="M27" s="155">
        <f>'Direct OH Actual'!M27</f>
        <v>125.24171971103425</v>
      </c>
      <c r="N27" s="155">
        <f>'Direct OH Actual'!N27</f>
        <v>0</v>
      </c>
      <c r="O27" s="156">
        <f>'Direct OH Actual'!O27</f>
        <v>62.852150119141157</v>
      </c>
      <c r="P27" s="155">
        <f>'Direct OH Actual'!P27</f>
        <v>102.60735782148902</v>
      </c>
      <c r="Q27" s="155">
        <f>'Direct OH Actual'!Q27</f>
        <v>0</v>
      </c>
      <c r="R27" s="156">
        <f>'Direct OH Actual'!R27</f>
        <v>54.678459849135123</v>
      </c>
      <c r="S27" s="154">
        <f>SUM('Base Capex'!$S27:$U27,'Real Price Change'!$S27:$U27)*'OH rate'!C$34</f>
        <v>104.50199529649684</v>
      </c>
      <c r="T27" s="155">
        <f>SUM('Base Capex'!$S27:$U27,'Real Price Change'!$S27:$U27)*'OH rate'!C$35</f>
        <v>0</v>
      </c>
      <c r="U27" s="156">
        <f>SUM('Base Capex'!$S27:$U27,'Real Price Change'!$S27:$U27)*'OH rate'!C$36</f>
        <v>59.218289280704312</v>
      </c>
      <c r="V27" s="154">
        <f>SUM('Base Capex'!$V27:$X27,'Real Price Change'!$V27:$X27)*'OH rate'!D$34</f>
        <v>110.26480894982058</v>
      </c>
      <c r="W27" s="155">
        <f>SUM('Base Capex'!$V27:$X27,'Real Price Change'!$V27:$X27)*'OH rate'!D$35</f>
        <v>0</v>
      </c>
      <c r="X27" s="156">
        <f>SUM('Base Capex'!$V27:$X27,'Real Price Change'!$V27:$X27)*'OH rate'!D$36</f>
        <v>61.926712795477428</v>
      </c>
      <c r="Y27" s="154">
        <f>SUM('Base Capex'!$Y27:$AA27,'Real Price Change'!$Y27:$AA27)*'OH rate'!E$34</f>
        <v>112.16483511299388</v>
      </c>
      <c r="Z27" s="155">
        <f>SUM('Base Capex'!$Y27:$AA27,'Real Price Change'!$Y27:$AA27)*'OH rate'!E$35</f>
        <v>0</v>
      </c>
      <c r="AA27" s="156">
        <f>SUM('Base Capex'!$Y27:$AA27,'Real Price Change'!$Y27:$AA27)*'OH rate'!E$36</f>
        <v>63.284734680199072</v>
      </c>
      <c r="AB27" s="154">
        <f>SUM('Base Capex'!$AB27:$AD27,'Real Price Change'!$AB27:$AD27)*'OH rate'!F$34</f>
        <v>89.642472425086936</v>
      </c>
      <c r="AC27" s="155">
        <f>SUM('Base Capex'!$AB27:$AD27,'Real Price Change'!$AB27:$AD27)*'OH rate'!F$35</f>
        <v>0</v>
      </c>
      <c r="AD27" s="156">
        <f>SUM('Base Capex'!$AB27:$AD27,'Real Price Change'!$AB27:$AD27)*'OH rate'!F$36</f>
        <v>50.602477759184659</v>
      </c>
      <c r="AE27" s="154">
        <f>SUM('Base Capex'!$AE27:$AG27,'Real Price Change'!$AE27:$AG27)*'OH rate'!G$34</f>
        <v>96.337311213264528</v>
      </c>
      <c r="AF27" s="155">
        <f>SUM('Base Capex'!$AE27:$AG27,'Real Price Change'!$AE27:$AG27)*'OH rate'!G$35</f>
        <v>0</v>
      </c>
      <c r="AG27" s="156">
        <f>SUM('Base Capex'!$AE27:$AG27,'Real Price Change'!$AE27:$AG27)*'OH rate'!G$36</f>
        <v>54.398255207786001</v>
      </c>
      <c r="AH27" s="154">
        <f>SUM('Base Capex'!$AH27:$AJ27,'Real Price Change'!$AH27:$AJ27)*'OH rate'!H$34</f>
        <v>95.240915331428013</v>
      </c>
      <c r="AI27" s="155">
        <f>SUM('Base Capex'!$AH27:$AJ27,'Real Price Change'!$AH27:$AJ27)*'OH rate'!H$35</f>
        <v>0</v>
      </c>
      <c r="AJ27" s="156">
        <f>SUM('Base Capex'!$AH27:$AJ27,'Real Price Change'!$AH27:$AJ27)*'OH rate'!H$36</f>
        <v>53.811033087051591</v>
      </c>
    </row>
    <row r="28" spans="1:36">
      <c r="A28" s="182">
        <f>'Base Capex Actual'!A28</f>
        <v>145</v>
      </c>
      <c r="B28" s="183" t="str">
        <f>'Base Capex Actual'!B28</f>
        <v>HV Fuse Unit &amp; Surge Divert. Repl.</v>
      </c>
      <c r="C28" s="183" t="str">
        <f>'Base Capex Actual'!C28</f>
        <v>Reliability &amp; Quality Maintained</v>
      </c>
      <c r="D28" s="155">
        <f>'Direct OH Actual'!D28</f>
        <v>358.82519662609786</v>
      </c>
      <c r="E28" s="155">
        <f>'Direct OH Actual'!E28</f>
        <v>0</v>
      </c>
      <c r="F28" s="156">
        <f>'Direct OH Actual'!F28</f>
        <v>216.26616455390348</v>
      </c>
      <c r="G28" s="155">
        <f>'Direct OH Actual'!G28</f>
        <v>513.92531633952001</v>
      </c>
      <c r="H28" s="155">
        <f>'Direct OH Actual'!H28</f>
        <v>0</v>
      </c>
      <c r="I28" s="156">
        <f>'Direct OH Actual'!I28</f>
        <v>313.40178827905351</v>
      </c>
      <c r="J28" s="155">
        <f>'Direct OH Actual'!J28</f>
        <v>502.52748398626585</v>
      </c>
      <c r="K28" s="155">
        <f>'Direct OH Actual'!K28</f>
        <v>0</v>
      </c>
      <c r="L28" s="156">
        <f>'Direct OH Actual'!L28</f>
        <v>274.30441304312387</v>
      </c>
      <c r="M28" s="155">
        <f>'Direct OH Actual'!M28</f>
        <v>897.53198851028696</v>
      </c>
      <c r="N28" s="155">
        <f>'Direct OH Actual'!N28</f>
        <v>0</v>
      </c>
      <c r="O28" s="156">
        <f>'Direct OH Actual'!O28</f>
        <v>509.97955434752589</v>
      </c>
      <c r="P28" s="155">
        <f>'Direct OH Actual'!P28</f>
        <v>994.64590546652016</v>
      </c>
      <c r="Q28" s="155">
        <f>'Direct OH Actual'!Q28</f>
        <v>0</v>
      </c>
      <c r="R28" s="156">
        <f>'Direct OH Actual'!R28</f>
        <v>603.70105436030565</v>
      </c>
      <c r="S28" s="154">
        <f>SUM('Base Capex'!$S28:$U28,'Real Price Change'!$S28:$U28)*'OH rate'!C$34</f>
        <v>672.85684871706417</v>
      </c>
      <c r="T28" s="155">
        <f>SUM('Base Capex'!$S28:$U28,'Real Price Change'!$S28:$U28)*'OH rate'!C$35</f>
        <v>0</v>
      </c>
      <c r="U28" s="156">
        <f>SUM('Base Capex'!$S28:$U28,'Real Price Change'!$S28:$U28)*'OH rate'!C$36</f>
        <v>381.28871509849455</v>
      </c>
      <c r="V28" s="154">
        <f>SUM('Base Capex'!$V28:$X28,'Real Price Change'!$V28:$X28)*'OH rate'!D$34</f>
        <v>654.63411677924285</v>
      </c>
      <c r="W28" s="155">
        <f>SUM('Base Capex'!$V28:$X28,'Real Price Change'!$V28:$X28)*'OH rate'!D$35</f>
        <v>0</v>
      </c>
      <c r="X28" s="156">
        <f>SUM('Base Capex'!$V28:$X28,'Real Price Change'!$V28:$X28)*'OH rate'!D$36</f>
        <v>367.65437061935046</v>
      </c>
      <c r="Y28" s="154">
        <f>SUM('Base Capex'!$Y28:$AA28,'Real Price Change'!$Y28:$AA28)*'OH rate'!E$34</f>
        <v>647.99098858625302</v>
      </c>
      <c r="Z28" s="155">
        <f>SUM('Base Capex'!$Y28:$AA28,'Real Price Change'!$Y28:$AA28)*'OH rate'!E$35</f>
        <v>0</v>
      </c>
      <c r="AA28" s="156">
        <f>SUM('Base Capex'!$Y28:$AA28,'Real Price Change'!$Y28:$AA28)*'OH rate'!E$36</f>
        <v>365.60422655219787</v>
      </c>
      <c r="AB28" s="154">
        <f>SUM('Base Capex'!$AB28:$AD28,'Real Price Change'!$AB28:$AD28)*'OH rate'!F$34</f>
        <v>730.57164718609954</v>
      </c>
      <c r="AC28" s="155">
        <f>SUM('Base Capex'!$AB28:$AD28,'Real Price Change'!$AB28:$AD28)*'OH rate'!F$35</f>
        <v>0</v>
      </c>
      <c r="AD28" s="156">
        <f>SUM('Base Capex'!$AB28:$AD28,'Real Price Change'!$AB28:$AD28)*'OH rate'!F$36</f>
        <v>412.40200686253718</v>
      </c>
      <c r="AE28" s="154">
        <f>SUM('Base Capex'!$AE28:$AG28,'Real Price Change'!$AE28:$AG28)*'OH rate'!G$34</f>
        <v>845.94810896516208</v>
      </c>
      <c r="AF28" s="155">
        <f>SUM('Base Capex'!$AE28:$AG28,'Real Price Change'!$AE28:$AG28)*'OH rate'!G$35</f>
        <v>0</v>
      </c>
      <c r="AG28" s="156">
        <f>SUM('Base Capex'!$AE28:$AG28,'Real Price Change'!$AE28:$AG28)*'OH rate'!G$36</f>
        <v>477.67682681281525</v>
      </c>
      <c r="AH28" s="154">
        <f>SUM('Base Capex'!$AH28:$AJ28,'Real Price Change'!$AH28:$AJ28)*'OH rate'!H$34</f>
        <v>805.80538587412002</v>
      </c>
      <c r="AI28" s="155">
        <f>SUM('Base Capex'!$AH28:$AJ28,'Real Price Change'!$AH28:$AJ28)*'OH rate'!H$35</f>
        <v>0</v>
      </c>
      <c r="AJ28" s="156">
        <f>SUM('Base Capex'!$AH28:$AJ28,'Real Price Change'!$AH28:$AJ28)*'OH rate'!H$36</f>
        <v>455.27933168328258</v>
      </c>
    </row>
    <row r="29" spans="1:36">
      <c r="A29" s="182">
        <f>'Base Capex Actual'!A29</f>
        <v>146</v>
      </c>
      <c r="B29" s="183" t="str">
        <f>'Base Capex Actual'!B29</f>
        <v>Recoverable Works - Asset Damage</v>
      </c>
      <c r="C29" s="183" t="str">
        <f>'Base Capex Actual'!C29</f>
        <v>Reliability &amp; Quality Maintained</v>
      </c>
      <c r="D29" s="155">
        <f>'Direct OH Actual'!D29</f>
        <v>78.398938028838131</v>
      </c>
      <c r="E29" s="155">
        <f>'Direct OH Actual'!E29</f>
        <v>0</v>
      </c>
      <c r="F29" s="156">
        <f>'Direct OH Actual'!F29</f>
        <v>98.752547986513832</v>
      </c>
      <c r="G29" s="155">
        <f>'Direct OH Actual'!G29</f>
        <v>0</v>
      </c>
      <c r="H29" s="155">
        <f>'Direct OH Actual'!H29</f>
        <v>0</v>
      </c>
      <c r="I29" s="156">
        <f>'Direct OH Actual'!I29</f>
        <v>0</v>
      </c>
      <c r="J29" s="155">
        <f>'Direct OH Actual'!J29</f>
        <v>0</v>
      </c>
      <c r="K29" s="155">
        <f>'Direct OH Actual'!K29</f>
        <v>0</v>
      </c>
      <c r="L29" s="156">
        <f>'Direct OH Actual'!L29</f>
        <v>0</v>
      </c>
      <c r="M29" s="155">
        <f>'Direct OH Actual'!M29</f>
        <v>0</v>
      </c>
      <c r="N29" s="155">
        <f>'Direct OH Actual'!N29</f>
        <v>0</v>
      </c>
      <c r="O29" s="156">
        <f>'Direct OH Actual'!O29</f>
        <v>0</v>
      </c>
      <c r="P29" s="155">
        <f>'Direct OH Actual'!P29</f>
        <v>0</v>
      </c>
      <c r="Q29" s="155">
        <f>'Direct OH Actual'!Q29</f>
        <v>0</v>
      </c>
      <c r="R29" s="156">
        <f>'Direct OH Actual'!R29</f>
        <v>0</v>
      </c>
      <c r="S29" s="154">
        <f>SUM('Base Capex'!$S29:$U29,'Real Price Change'!$S29:$U29)*'OH rate'!C$34</f>
        <v>0</v>
      </c>
      <c r="T29" s="155">
        <f>SUM('Base Capex'!$S29:$U29,'Real Price Change'!$S29:$U29)*'OH rate'!C$35</f>
        <v>0</v>
      </c>
      <c r="U29" s="156">
        <f>SUM('Base Capex'!$S29:$U29,'Real Price Change'!$S29:$U29)*'OH rate'!C$36</f>
        <v>0</v>
      </c>
      <c r="V29" s="154">
        <f>SUM('Base Capex'!$V29:$X29,'Real Price Change'!$V29:$X29)*'OH rate'!D$34</f>
        <v>0</v>
      </c>
      <c r="W29" s="155">
        <f>SUM('Base Capex'!$V29:$X29,'Real Price Change'!$V29:$X29)*'OH rate'!D$35</f>
        <v>0</v>
      </c>
      <c r="X29" s="156">
        <f>SUM('Base Capex'!$V29:$X29,'Real Price Change'!$V29:$X29)*'OH rate'!D$36</f>
        <v>0</v>
      </c>
      <c r="Y29" s="154">
        <f>SUM('Base Capex'!$Y29:$AA29,'Real Price Change'!$Y29:$AA29)*'OH rate'!E$34</f>
        <v>0</v>
      </c>
      <c r="Z29" s="155">
        <f>SUM('Base Capex'!$Y29:$AA29,'Real Price Change'!$Y29:$AA29)*'OH rate'!E$35</f>
        <v>0</v>
      </c>
      <c r="AA29" s="156">
        <f>SUM('Base Capex'!$Y29:$AA29,'Real Price Change'!$Y29:$AA29)*'OH rate'!E$36</f>
        <v>0</v>
      </c>
      <c r="AB29" s="154">
        <f>SUM('Base Capex'!$AB29:$AD29,'Real Price Change'!$AB29:$AD29)*'OH rate'!F$34</f>
        <v>0</v>
      </c>
      <c r="AC29" s="155">
        <f>SUM('Base Capex'!$AB29:$AD29,'Real Price Change'!$AB29:$AD29)*'OH rate'!F$35</f>
        <v>0</v>
      </c>
      <c r="AD29" s="156">
        <f>SUM('Base Capex'!$AB29:$AD29,'Real Price Change'!$AB29:$AD29)*'OH rate'!F$36</f>
        <v>0</v>
      </c>
      <c r="AE29" s="154">
        <f>SUM('Base Capex'!$AE29:$AG29,'Real Price Change'!$AE29:$AG29)*'OH rate'!G$34</f>
        <v>0</v>
      </c>
      <c r="AF29" s="155">
        <f>SUM('Base Capex'!$AE29:$AG29,'Real Price Change'!$AE29:$AG29)*'OH rate'!G$35</f>
        <v>0</v>
      </c>
      <c r="AG29" s="156">
        <f>SUM('Base Capex'!$AE29:$AG29,'Real Price Change'!$AE29:$AG29)*'OH rate'!G$36</f>
        <v>0</v>
      </c>
      <c r="AH29" s="154">
        <f>SUM('Base Capex'!$AH29:$AJ29,'Real Price Change'!$AH29:$AJ29)*'OH rate'!H$34</f>
        <v>0</v>
      </c>
      <c r="AI29" s="155">
        <f>SUM('Base Capex'!$AH29:$AJ29,'Real Price Change'!$AH29:$AJ29)*'OH rate'!H$35</f>
        <v>0</v>
      </c>
      <c r="AJ29" s="156">
        <f>SUM('Base Capex'!$AH29:$AJ29,'Real Price Change'!$AH29:$AJ29)*'OH rate'!H$36</f>
        <v>0</v>
      </c>
    </row>
    <row r="30" spans="1:36">
      <c r="A30" s="182">
        <f>'Base Capex Actual'!A30</f>
        <v>147</v>
      </c>
      <c r="B30" s="183" t="str">
        <f>'Base Capex Actual'!B30</f>
        <v>Pole Life Extension - Treatment</v>
      </c>
      <c r="C30" s="183" t="str">
        <f>'Base Capex Actual'!C30</f>
        <v>Environmental, Safety &amp; Legal</v>
      </c>
      <c r="D30" s="155">
        <f>'Direct OH Actual'!D30</f>
        <v>1.2777176517964761</v>
      </c>
      <c r="E30" s="155">
        <f>'Direct OH Actual'!E30</f>
        <v>0</v>
      </c>
      <c r="F30" s="156">
        <f>'Direct OH Actual'!F30</f>
        <v>0.75541558655292185</v>
      </c>
      <c r="G30" s="155">
        <f>'Direct OH Actual'!G30</f>
        <v>175.10187640936226</v>
      </c>
      <c r="H30" s="155">
        <f>'Direct OH Actual'!H30</f>
        <v>0</v>
      </c>
      <c r="I30" s="156">
        <f>'Direct OH Actual'!I30</f>
        <v>0</v>
      </c>
      <c r="J30" s="155">
        <f>'Direct OH Actual'!J30</f>
        <v>168.41173349744923</v>
      </c>
      <c r="K30" s="155">
        <f>'Direct OH Actual'!K30</f>
        <v>0</v>
      </c>
      <c r="L30" s="156">
        <f>'Direct OH Actual'!L30</f>
        <v>0</v>
      </c>
      <c r="M30" s="155">
        <f>'Direct OH Actual'!M30</f>
        <v>122.47136482678449</v>
      </c>
      <c r="N30" s="155">
        <f>'Direct OH Actual'!N30</f>
        <v>0</v>
      </c>
      <c r="O30" s="156">
        <f>'Direct OH Actual'!O30</f>
        <v>0</v>
      </c>
      <c r="P30" s="155">
        <f>'Direct OH Actual'!P30</f>
        <v>141.22972113147972</v>
      </c>
      <c r="Q30" s="155">
        <f>'Direct OH Actual'!Q30</f>
        <v>0</v>
      </c>
      <c r="R30" s="156">
        <f>'Direct OH Actual'!R30</f>
        <v>2.1722744078796513E-2</v>
      </c>
      <c r="S30" s="154">
        <f>SUM('Base Capex'!$S30:$U30,'Real Price Change'!$S30:$U30)*'OH rate'!C$34</f>
        <v>0</v>
      </c>
      <c r="T30" s="155">
        <f>SUM('Base Capex'!$S30:$U30,'Real Price Change'!$S30:$U30)*'OH rate'!C$35</f>
        <v>0</v>
      </c>
      <c r="U30" s="156">
        <f>SUM('Base Capex'!$S30:$U30,'Real Price Change'!$S30:$U30)*'OH rate'!C$36</f>
        <v>0</v>
      </c>
      <c r="V30" s="154">
        <f>SUM('Base Capex'!$V30:$X30,'Real Price Change'!$V30:$X30)*'OH rate'!D$34</f>
        <v>0</v>
      </c>
      <c r="W30" s="155">
        <f>SUM('Base Capex'!$V30:$X30,'Real Price Change'!$V30:$X30)*'OH rate'!D$35</f>
        <v>0</v>
      </c>
      <c r="X30" s="156">
        <f>SUM('Base Capex'!$V30:$X30,'Real Price Change'!$V30:$X30)*'OH rate'!D$36</f>
        <v>0</v>
      </c>
      <c r="Y30" s="154">
        <f>SUM('Base Capex'!$Y30:$AA30,'Real Price Change'!$Y30:$AA30)*'OH rate'!E$34</f>
        <v>0</v>
      </c>
      <c r="Z30" s="155">
        <f>SUM('Base Capex'!$Y30:$AA30,'Real Price Change'!$Y30:$AA30)*'OH rate'!E$35</f>
        <v>0</v>
      </c>
      <c r="AA30" s="156">
        <f>SUM('Base Capex'!$Y30:$AA30,'Real Price Change'!$Y30:$AA30)*'OH rate'!E$36</f>
        <v>0</v>
      </c>
      <c r="AB30" s="154">
        <f>SUM('Base Capex'!$AB30:$AD30,'Real Price Change'!$AB30:$AD30)*'OH rate'!F$34</f>
        <v>0</v>
      </c>
      <c r="AC30" s="155">
        <f>SUM('Base Capex'!$AB30:$AD30,'Real Price Change'!$AB30:$AD30)*'OH rate'!F$35</f>
        <v>0</v>
      </c>
      <c r="AD30" s="156">
        <f>SUM('Base Capex'!$AB30:$AD30,'Real Price Change'!$AB30:$AD30)*'OH rate'!F$36</f>
        <v>0</v>
      </c>
      <c r="AE30" s="154">
        <f>SUM('Base Capex'!$AE30:$AG30,'Real Price Change'!$AE30:$AG30)*'OH rate'!G$34</f>
        <v>0</v>
      </c>
      <c r="AF30" s="155">
        <f>SUM('Base Capex'!$AE30:$AG30,'Real Price Change'!$AE30:$AG30)*'OH rate'!G$35</f>
        <v>0</v>
      </c>
      <c r="AG30" s="156">
        <f>SUM('Base Capex'!$AE30:$AG30,'Real Price Change'!$AE30:$AG30)*'OH rate'!G$36</f>
        <v>0</v>
      </c>
      <c r="AH30" s="154">
        <f>SUM('Base Capex'!$AH30:$AJ30,'Real Price Change'!$AH30:$AJ30)*'OH rate'!H$34</f>
        <v>0</v>
      </c>
      <c r="AI30" s="155">
        <f>SUM('Base Capex'!$AH30:$AJ30,'Real Price Change'!$AH30:$AJ30)*'OH rate'!H$35</f>
        <v>0</v>
      </c>
      <c r="AJ30" s="156">
        <f>SUM('Base Capex'!$AH30:$AJ30,'Real Price Change'!$AH30:$AJ30)*'OH rate'!H$36</f>
        <v>0</v>
      </c>
    </row>
    <row r="31" spans="1:36">
      <c r="A31" s="182">
        <f>'Base Capex Actual'!A31</f>
        <v>148</v>
      </c>
      <c r="B31" s="183" t="str">
        <f>'Base Capex Actual'!B31</f>
        <v>Pole Replacement</v>
      </c>
      <c r="C31" s="183" t="str">
        <f>'Base Capex Actual'!C31</f>
        <v>Environmental, Safety &amp; Legal</v>
      </c>
      <c r="D31" s="155">
        <f>'Direct OH Actual'!D31</f>
        <v>891.96001209279154</v>
      </c>
      <c r="E31" s="155">
        <f>'Direct OH Actual'!E31</f>
        <v>0</v>
      </c>
      <c r="F31" s="156">
        <f>'Direct OH Actual'!F31</f>
        <v>589.18376510973599</v>
      </c>
      <c r="G31" s="155">
        <f>'Direct OH Actual'!G31</f>
        <v>1377.0426101466846</v>
      </c>
      <c r="H31" s="155">
        <f>'Direct OH Actual'!H31</f>
        <v>0</v>
      </c>
      <c r="I31" s="156">
        <f>'Direct OH Actual'!I31</f>
        <v>815.84829227120667</v>
      </c>
      <c r="J31" s="155">
        <f>'Direct OH Actual'!J31</f>
        <v>1382.7631108147623</v>
      </c>
      <c r="K31" s="155">
        <f>'Direct OH Actual'!K31</f>
        <v>0</v>
      </c>
      <c r="L31" s="156">
        <f>'Direct OH Actual'!L31</f>
        <v>754.53784934889552</v>
      </c>
      <c r="M31" s="155">
        <f>'Direct OH Actual'!M31</f>
        <v>1562.8511461248931</v>
      </c>
      <c r="N31" s="155">
        <f>'Direct OH Actual'!N31</f>
        <v>0</v>
      </c>
      <c r="O31" s="156">
        <f>'Direct OH Actual'!O31</f>
        <v>876.75774008490941</v>
      </c>
      <c r="P31" s="155">
        <f>'Direct OH Actual'!P31</f>
        <v>1884.0723123074702</v>
      </c>
      <c r="Q31" s="155">
        <f>'Direct OH Actual'!Q31</f>
        <v>0</v>
      </c>
      <c r="R31" s="156">
        <f>'Direct OH Actual'!R31</f>
        <v>1109.7559242931281</v>
      </c>
      <c r="S31" s="154">
        <f>SUM('Base Capex'!$S31:$U31,'Real Price Change'!$S31:$U31)*'OH rate'!C$34</f>
        <v>1498.615290541647</v>
      </c>
      <c r="T31" s="155">
        <f>SUM('Base Capex'!$S31:$U31,'Real Price Change'!$S31:$U31)*'OH rate'!C$35</f>
        <v>0</v>
      </c>
      <c r="U31" s="156">
        <f>SUM('Base Capex'!$S31:$U31,'Real Price Change'!$S31:$U31)*'OH rate'!C$36</f>
        <v>849.22238607971292</v>
      </c>
      <c r="V31" s="154">
        <f>SUM('Base Capex'!$V31:$X31,'Real Price Change'!$V31:$X31)*'OH rate'!D$34</f>
        <v>1315.2524913345703</v>
      </c>
      <c r="W31" s="155">
        <f>SUM('Base Capex'!$V31:$X31,'Real Price Change'!$V31:$X31)*'OH rate'!D$35</f>
        <v>0</v>
      </c>
      <c r="X31" s="156">
        <f>SUM('Base Capex'!$V31:$X31,'Real Price Change'!$V31:$X31)*'OH rate'!D$36</f>
        <v>738.66960873689197</v>
      </c>
      <c r="Y31" s="154">
        <f>SUM('Base Capex'!$Y31:$AA31,'Real Price Change'!$Y31:$AA31)*'OH rate'!E$34</f>
        <v>1418.8868123473542</v>
      </c>
      <c r="Z31" s="155">
        <f>SUM('Base Capex'!$Y31:$AA31,'Real Price Change'!$Y31:$AA31)*'OH rate'!E$35</f>
        <v>0</v>
      </c>
      <c r="AA31" s="156">
        <f>SUM('Base Capex'!$Y31:$AA31,'Real Price Change'!$Y31:$AA31)*'OH rate'!E$36</f>
        <v>800.55282362050593</v>
      </c>
      <c r="AB31" s="154">
        <f>SUM('Base Capex'!$AB31:$AD31,'Real Price Change'!$AB31:$AD31)*'OH rate'!F$34</f>
        <v>1601.5738159269158</v>
      </c>
      <c r="AC31" s="155">
        <f>SUM('Base Capex'!$AB31:$AD31,'Real Price Change'!$AB31:$AD31)*'OH rate'!F$35</f>
        <v>0</v>
      </c>
      <c r="AD31" s="156">
        <f>SUM('Base Capex'!$AB31:$AD31,'Real Price Change'!$AB31:$AD31)*'OH rate'!F$36</f>
        <v>904.07594980003876</v>
      </c>
      <c r="AE31" s="154">
        <f>SUM('Base Capex'!$AE31:$AG31,'Real Price Change'!$AE31:$AG31)*'OH rate'!G$34</f>
        <v>1815.8936293315483</v>
      </c>
      <c r="AF31" s="155">
        <f>SUM('Base Capex'!$AE31:$AG31,'Real Price Change'!$AE31:$AG31)*'OH rate'!G$35</f>
        <v>0</v>
      </c>
      <c r="AG31" s="156">
        <f>SUM('Base Capex'!$AE31:$AG31,'Real Price Change'!$AE31:$AG31)*'OH rate'!G$36</f>
        <v>1025.3705841955164</v>
      </c>
      <c r="AH31" s="154">
        <f>SUM('Base Capex'!$AH31:$AJ31,'Real Price Change'!$AH31:$AJ31)*'OH rate'!H$34</f>
        <v>1889.6829581647596</v>
      </c>
      <c r="AI31" s="155">
        <f>SUM('Base Capex'!$AH31:$AJ31,'Real Price Change'!$AH31:$AJ31)*'OH rate'!H$35</f>
        <v>0</v>
      </c>
      <c r="AJ31" s="156">
        <f>SUM('Base Capex'!$AH31:$AJ31,'Real Price Change'!$AH31:$AJ31)*'OH rate'!H$36</f>
        <v>1067.6692032199178</v>
      </c>
    </row>
    <row r="32" spans="1:36">
      <c r="A32" s="182">
        <f>'Base Capex Actual'!A32</f>
        <v>149</v>
      </c>
      <c r="B32" s="183" t="str">
        <f>'Base Capex Actual'!B32</f>
        <v>Pole Life Extension - Staking</v>
      </c>
      <c r="C32" s="183" t="str">
        <f>'Base Capex Actual'!C32</f>
        <v>Environmental, Safety &amp; Legal</v>
      </c>
      <c r="D32" s="155">
        <f>'Direct OH Actual'!D32</f>
        <v>24.98083557113813</v>
      </c>
      <c r="E32" s="155">
        <f>'Direct OH Actual'!E32</f>
        <v>0</v>
      </c>
      <c r="F32" s="156">
        <f>'Direct OH Actual'!F32</f>
        <v>51.690213249105092</v>
      </c>
      <c r="G32" s="155">
        <f>'Direct OH Actual'!G32</f>
        <v>79.816008566740322</v>
      </c>
      <c r="H32" s="155">
        <f>'Direct OH Actual'!H32</f>
        <v>0</v>
      </c>
      <c r="I32" s="156">
        <f>'Direct OH Actual'!I32</f>
        <v>54.338588625978971</v>
      </c>
      <c r="J32" s="155">
        <f>'Direct OH Actual'!J32</f>
        <v>105.89114392354008</v>
      </c>
      <c r="K32" s="155">
        <f>'Direct OH Actual'!K32</f>
        <v>0</v>
      </c>
      <c r="L32" s="156">
        <f>'Direct OH Actual'!L32</f>
        <v>67.105458352635921</v>
      </c>
      <c r="M32" s="155">
        <f>'Direct OH Actual'!M32</f>
        <v>99.997096068532684</v>
      </c>
      <c r="N32" s="155">
        <f>'Direct OH Actual'!N32</f>
        <v>0</v>
      </c>
      <c r="O32" s="156">
        <f>'Direct OH Actual'!O32</f>
        <v>64.689789159330942</v>
      </c>
      <c r="P32" s="155">
        <f>'Direct OH Actual'!P32</f>
        <v>106.42177302676735</v>
      </c>
      <c r="Q32" s="155">
        <f>'Direct OH Actual'!Q32</f>
        <v>0</v>
      </c>
      <c r="R32" s="156">
        <f>'Direct OH Actual'!R32</f>
        <v>76.74744759772075</v>
      </c>
      <c r="S32" s="154">
        <f>SUM('Base Capex'!$S32:$U32,'Real Price Change'!$S32:$U32)*'OH rate'!C$34</f>
        <v>100.38561667814061</v>
      </c>
      <c r="T32" s="155">
        <f>SUM('Base Capex'!$S32:$U32,'Real Price Change'!$S32:$U32)*'OH rate'!C$35</f>
        <v>0</v>
      </c>
      <c r="U32" s="156">
        <f>SUM('Base Capex'!$S32:$U32,'Real Price Change'!$S32:$U32)*'OH rate'!C$36</f>
        <v>56.885655352336663</v>
      </c>
      <c r="V32" s="154">
        <f>SUM('Base Capex'!$V32:$X32,'Real Price Change'!$V32:$X32)*'OH rate'!D$34</f>
        <v>90.415026858280115</v>
      </c>
      <c r="W32" s="155">
        <f>SUM('Base Capex'!$V32:$X32,'Real Price Change'!$V32:$X32)*'OH rate'!D$35</f>
        <v>0</v>
      </c>
      <c r="X32" s="156">
        <f>SUM('Base Capex'!$V32:$X32,'Real Price Change'!$V32:$X32)*'OH rate'!D$36</f>
        <v>50.778715838487841</v>
      </c>
      <c r="Y32" s="154">
        <f>SUM('Base Capex'!$Y32:$AA32,'Real Price Change'!$Y32:$AA32)*'OH rate'!E$34</f>
        <v>100.73941425241239</v>
      </c>
      <c r="Z32" s="155">
        <f>SUM('Base Capex'!$Y32:$AA32,'Real Price Change'!$Y32:$AA32)*'OH rate'!E$35</f>
        <v>0</v>
      </c>
      <c r="AA32" s="156">
        <f>SUM('Base Capex'!$Y32:$AA32,'Real Price Change'!$Y32:$AA32)*'OH rate'!E$36</f>
        <v>56.838376273456781</v>
      </c>
      <c r="AB32" s="154">
        <f>SUM('Base Capex'!$AB32:$AD32,'Real Price Change'!$AB32:$AD32)*'OH rate'!F$34</f>
        <v>116.69746515482032</v>
      </c>
      <c r="AC32" s="155">
        <f>SUM('Base Capex'!$AB32:$AD32,'Real Price Change'!$AB32:$AD32)*'OH rate'!F$35</f>
        <v>0</v>
      </c>
      <c r="AD32" s="156">
        <f>SUM('Base Capex'!$AB32:$AD32,'Real Price Change'!$AB32:$AD32)*'OH rate'!F$36</f>
        <v>65.874810514456811</v>
      </c>
      <c r="AE32" s="154">
        <f>SUM('Base Capex'!$AE32:$AG32,'Real Price Change'!$AE32:$AG32)*'OH rate'!G$34</f>
        <v>135.4158861918813</v>
      </c>
      <c r="AF32" s="155">
        <f>SUM('Base Capex'!$AE32:$AG32,'Real Price Change'!$AE32:$AG32)*'OH rate'!G$35</f>
        <v>0</v>
      </c>
      <c r="AG32" s="156">
        <f>SUM('Base Capex'!$AE32:$AG32,'Real Price Change'!$AE32:$AG32)*'OH rate'!G$36</f>
        <v>76.46453739971308</v>
      </c>
      <c r="AH32" s="154">
        <f>SUM('Base Capex'!$AH32:$AJ32,'Real Price Change'!$AH32:$AJ32)*'OH rate'!H$34</f>
        <v>143.93910996468037</v>
      </c>
      <c r="AI32" s="155">
        <f>SUM('Base Capex'!$AH32:$AJ32,'Real Price Change'!$AH32:$AJ32)*'OH rate'!H$35</f>
        <v>0</v>
      </c>
      <c r="AJ32" s="156">
        <f>SUM('Base Capex'!$AH32:$AJ32,'Real Price Change'!$AH32:$AJ32)*'OH rate'!H$36</f>
        <v>81.325470065849686</v>
      </c>
    </row>
    <row r="33" spans="1:36">
      <c r="A33" s="182">
        <f>'Base Capex Actual'!A33</f>
        <v>150</v>
      </c>
      <c r="B33" s="183" t="str">
        <f>'Base Capex Actual'!B33</f>
        <v>OH/UG Line Replacement</v>
      </c>
      <c r="C33" s="183" t="str">
        <f>'Base Capex Actual'!C33</f>
        <v>Reliability &amp; Quality Maintained</v>
      </c>
      <c r="D33" s="155">
        <f>'Direct OH Actual'!D33</f>
        <v>112.68051497143382</v>
      </c>
      <c r="E33" s="155">
        <f>'Direct OH Actual'!E33</f>
        <v>0</v>
      </c>
      <c r="F33" s="156">
        <f>'Direct OH Actual'!F33</f>
        <v>82.474440040645035</v>
      </c>
      <c r="G33" s="155">
        <f>'Direct OH Actual'!G33</f>
        <v>97.881684499167662</v>
      </c>
      <c r="H33" s="155">
        <f>'Direct OH Actual'!H33</f>
        <v>0</v>
      </c>
      <c r="I33" s="156">
        <f>'Direct OH Actual'!I33</f>
        <v>62.255806761680255</v>
      </c>
      <c r="J33" s="155">
        <f>'Direct OH Actual'!J33</f>
        <v>119.97874877934166</v>
      </c>
      <c r="K33" s="155">
        <f>'Direct OH Actual'!K33</f>
        <v>0</v>
      </c>
      <c r="L33" s="156">
        <f>'Direct OH Actual'!L33</f>
        <v>59.180064684879646</v>
      </c>
      <c r="M33" s="155">
        <f>'Direct OH Actual'!M33</f>
        <v>38.530470881843947</v>
      </c>
      <c r="N33" s="155">
        <f>'Direct OH Actual'!N33</f>
        <v>0</v>
      </c>
      <c r="O33" s="156">
        <f>'Direct OH Actual'!O33</f>
        <v>23.430846208327658</v>
      </c>
      <c r="P33" s="155">
        <f>'Direct OH Actual'!P33</f>
        <v>29.64214235776948</v>
      </c>
      <c r="Q33" s="155">
        <f>'Direct OH Actual'!Q33</f>
        <v>0</v>
      </c>
      <c r="R33" s="156">
        <f>'Direct OH Actual'!R33</f>
        <v>19.211761913490168</v>
      </c>
      <c r="S33" s="154">
        <f>SUM('Base Capex'!$S33:$U33,'Real Price Change'!$S33:$U33)*'OH rate'!C$34</f>
        <v>64.336543087750897</v>
      </c>
      <c r="T33" s="155">
        <f>SUM('Base Capex'!$S33:$U33,'Real Price Change'!$S33:$U33)*'OH rate'!C$35</f>
        <v>0</v>
      </c>
      <c r="U33" s="156">
        <f>SUM('Base Capex'!$S33:$U33,'Real Price Change'!$S33:$U33)*'OH rate'!C$36</f>
        <v>36.457677282441772</v>
      </c>
      <c r="V33" s="154">
        <f>SUM('Base Capex'!$V33:$X33,'Real Price Change'!$V33:$X33)*'OH rate'!D$34</f>
        <v>88.369985723338075</v>
      </c>
      <c r="W33" s="155">
        <f>SUM('Base Capex'!$V33:$X33,'Real Price Change'!$V33:$X33)*'OH rate'!D$35</f>
        <v>0</v>
      </c>
      <c r="X33" s="156">
        <f>SUM('Base Capex'!$V33:$X33,'Real Price Change'!$V33:$X33)*'OH rate'!D$36</f>
        <v>49.630183716366041</v>
      </c>
      <c r="Y33" s="154">
        <f>SUM('Base Capex'!$Y33:$AA33,'Real Price Change'!$Y33:$AA33)*'OH rate'!E$34</f>
        <v>137.5917005435378</v>
      </c>
      <c r="Z33" s="155">
        <f>SUM('Base Capex'!$Y33:$AA33,'Real Price Change'!$Y33:$AA33)*'OH rate'!E$35</f>
        <v>0</v>
      </c>
      <c r="AA33" s="156">
        <f>SUM('Base Capex'!$Y33:$AA33,'Real Price Change'!$Y33:$AA33)*'OH rate'!E$36</f>
        <v>77.630874724002211</v>
      </c>
      <c r="AB33" s="154">
        <f>SUM('Base Capex'!$AB33:$AD33,'Real Price Change'!$AB33:$AD33)*'OH rate'!F$34</f>
        <v>162.60127951682057</v>
      </c>
      <c r="AC33" s="155">
        <f>SUM('Base Capex'!$AB33:$AD33,'Real Price Change'!$AB33:$AD33)*'OH rate'!F$35</f>
        <v>0</v>
      </c>
      <c r="AD33" s="156">
        <f>SUM('Base Capex'!$AB33:$AD33,'Real Price Change'!$AB33:$AD33)*'OH rate'!F$36</f>
        <v>91.787156330844596</v>
      </c>
      <c r="AE33" s="154">
        <f>SUM('Base Capex'!$AE33:$AG33,'Real Price Change'!$AE33:$AG33)*'OH rate'!G$34</f>
        <v>175.18724289040065</v>
      </c>
      <c r="AF33" s="155">
        <f>SUM('Base Capex'!$AE33:$AG33,'Real Price Change'!$AE33:$AG33)*'OH rate'!G$35</f>
        <v>0</v>
      </c>
      <c r="AG33" s="156">
        <f>SUM('Base Capex'!$AE33:$AG33,'Real Price Change'!$AE33:$AG33)*'OH rate'!G$36</f>
        <v>98.922008803046751</v>
      </c>
      <c r="AH33" s="154">
        <f>SUM('Base Capex'!$AH33:$AJ33,'Real Price Change'!$AH33:$AJ33)*'OH rate'!H$34</f>
        <v>173.63726028938981</v>
      </c>
      <c r="AI33" s="155">
        <f>SUM('Base Capex'!$AH33:$AJ33,'Real Price Change'!$AH33:$AJ33)*'OH rate'!H$35</f>
        <v>0</v>
      </c>
      <c r="AJ33" s="156">
        <f>SUM('Base Capex'!$AH33:$AJ33,'Real Price Change'!$AH33:$AJ33)*'OH rate'!H$36</f>
        <v>98.10489878286694</v>
      </c>
    </row>
    <row r="34" spans="1:36">
      <c r="A34" s="182">
        <f>'Base Capex Actual'!A34</f>
        <v>150</v>
      </c>
      <c r="B34" s="183" t="str">
        <f>'Base Capex Actual'!B34</f>
        <v>OH/UG Line Replacement</v>
      </c>
      <c r="C34" s="183" t="str">
        <f>'Base Capex Actual'!C34</f>
        <v>Environmental, Safety &amp; Legal</v>
      </c>
      <c r="D34" s="155">
        <f>'Direct OH Actual'!D34</f>
        <v>0</v>
      </c>
      <c r="E34" s="155">
        <f>'Direct OH Actual'!E34</f>
        <v>0</v>
      </c>
      <c r="F34" s="156">
        <f>'Direct OH Actual'!F34</f>
        <v>0</v>
      </c>
      <c r="G34" s="155">
        <f>'Direct OH Actual'!G34</f>
        <v>136.50180556175386</v>
      </c>
      <c r="H34" s="155">
        <f>'Direct OH Actual'!H34</f>
        <v>0</v>
      </c>
      <c r="I34" s="156">
        <f>'Direct OH Actual'!I34</f>
        <v>86.819409301698954</v>
      </c>
      <c r="J34" s="155">
        <f>'Direct OH Actual'!J34</f>
        <v>167.31747028280321</v>
      </c>
      <c r="K34" s="155">
        <f>'Direct OH Actual'!K34</f>
        <v>0</v>
      </c>
      <c r="L34" s="156">
        <f>'Direct OH Actual'!L34</f>
        <v>82.530104830962017</v>
      </c>
      <c r="M34" s="155">
        <f>'Direct OH Actual'!M34</f>
        <v>53.733023409103716</v>
      </c>
      <c r="N34" s="155">
        <f>'Direct OH Actual'!N34</f>
        <v>0</v>
      </c>
      <c r="O34" s="156">
        <f>'Direct OH Actual'!O34</f>
        <v>32.675702606075362</v>
      </c>
      <c r="P34" s="155">
        <f>'Direct OH Actual'!P34</f>
        <v>0</v>
      </c>
      <c r="Q34" s="155">
        <f>'Direct OH Actual'!Q34</f>
        <v>0</v>
      </c>
      <c r="R34" s="156">
        <f>'Direct OH Actual'!R34</f>
        <v>0</v>
      </c>
      <c r="S34" s="154">
        <f>SUM('Base Capex'!$S34:$U34,'Real Price Change'!$S34:$U34)*'OH rate'!C$34</f>
        <v>0</v>
      </c>
      <c r="T34" s="155">
        <f>SUM('Base Capex'!$S34:$U34,'Real Price Change'!$S34:$U34)*'OH rate'!C$35</f>
        <v>0</v>
      </c>
      <c r="U34" s="156">
        <f>SUM('Base Capex'!$S34:$U34,'Real Price Change'!$S34:$U34)*'OH rate'!C$36</f>
        <v>0</v>
      </c>
      <c r="V34" s="154">
        <f>SUM('Base Capex'!$V34:$X34,'Real Price Change'!$V34:$X34)*'OH rate'!D$34</f>
        <v>0</v>
      </c>
      <c r="W34" s="155">
        <f>SUM('Base Capex'!$V34:$X34,'Real Price Change'!$V34:$X34)*'OH rate'!D$35</f>
        <v>0</v>
      </c>
      <c r="X34" s="156">
        <f>SUM('Base Capex'!$V34:$X34,'Real Price Change'!$V34:$X34)*'OH rate'!D$36</f>
        <v>0</v>
      </c>
      <c r="Y34" s="154">
        <f>SUM('Base Capex'!$Y34:$AA34,'Real Price Change'!$Y34:$AA34)*'OH rate'!E$34</f>
        <v>0</v>
      </c>
      <c r="Z34" s="155">
        <f>SUM('Base Capex'!$Y34:$AA34,'Real Price Change'!$Y34:$AA34)*'OH rate'!E$35</f>
        <v>0</v>
      </c>
      <c r="AA34" s="156">
        <f>SUM('Base Capex'!$Y34:$AA34,'Real Price Change'!$Y34:$AA34)*'OH rate'!E$36</f>
        <v>0</v>
      </c>
      <c r="AB34" s="154">
        <f>SUM('Base Capex'!$AB34:$AD34,'Real Price Change'!$AB34:$AD34)*'OH rate'!F$34</f>
        <v>0</v>
      </c>
      <c r="AC34" s="155">
        <f>SUM('Base Capex'!$AB34:$AD34,'Real Price Change'!$AB34:$AD34)*'OH rate'!F$35</f>
        <v>0</v>
      </c>
      <c r="AD34" s="156">
        <f>SUM('Base Capex'!$AB34:$AD34,'Real Price Change'!$AB34:$AD34)*'OH rate'!F$36</f>
        <v>0</v>
      </c>
      <c r="AE34" s="154">
        <f>SUM('Base Capex'!$AE34:$AG34,'Real Price Change'!$AE34:$AG34)*'OH rate'!G$34</f>
        <v>0</v>
      </c>
      <c r="AF34" s="155">
        <f>SUM('Base Capex'!$AE34:$AG34,'Real Price Change'!$AE34:$AG34)*'OH rate'!G$35</f>
        <v>0</v>
      </c>
      <c r="AG34" s="156">
        <f>SUM('Base Capex'!$AE34:$AG34,'Real Price Change'!$AE34:$AG34)*'OH rate'!G$36</f>
        <v>0</v>
      </c>
      <c r="AH34" s="154">
        <f>SUM('Base Capex'!$AH34:$AJ34,'Real Price Change'!$AH34:$AJ34)*'OH rate'!H$34</f>
        <v>0</v>
      </c>
      <c r="AI34" s="155">
        <f>SUM('Base Capex'!$AH34:$AJ34,'Real Price Change'!$AH34:$AJ34)*'OH rate'!H$35</f>
        <v>0</v>
      </c>
      <c r="AJ34" s="156">
        <f>SUM('Base Capex'!$AH34:$AJ34,'Real Price Change'!$AH34:$AJ34)*'OH rate'!H$36</f>
        <v>0</v>
      </c>
    </row>
    <row r="35" spans="1:36">
      <c r="A35" s="182">
        <f>'Base Capex Actual'!A35</f>
        <v>152</v>
      </c>
      <c r="B35" s="183" t="str">
        <f>'Base Capex Actual'!B35</f>
        <v>Neutral Screen Services</v>
      </c>
      <c r="C35" s="183" t="str">
        <f>'Base Capex Actual'!C35</f>
        <v>Reliability &amp; Quality Maintained</v>
      </c>
      <c r="D35" s="155">
        <f>'Direct OH Actual'!D35</f>
        <v>10.248228720877963</v>
      </c>
      <c r="E35" s="155">
        <f>'Direct OH Actual'!E35</f>
        <v>0</v>
      </c>
      <c r="F35" s="156">
        <f>'Direct OH Actual'!F35</f>
        <v>18.208456127378223</v>
      </c>
      <c r="G35" s="155">
        <f>'Direct OH Actual'!G35</f>
        <v>58.789167781632855</v>
      </c>
      <c r="H35" s="155">
        <f>'Direct OH Actual'!H35</f>
        <v>0</v>
      </c>
      <c r="I35" s="156">
        <f>'Direct OH Actual'!I35</f>
        <v>8.8460205255067326</v>
      </c>
      <c r="J35" s="155">
        <f>'Direct OH Actual'!J35</f>
        <v>135.82809095827585</v>
      </c>
      <c r="K35" s="155">
        <f>'Direct OH Actual'!K35</f>
        <v>0</v>
      </c>
      <c r="L35" s="156">
        <f>'Direct OH Actual'!L35</f>
        <v>52.920560327269605</v>
      </c>
      <c r="M35" s="155">
        <f>'Direct OH Actual'!M35</f>
        <v>334.43769847119262</v>
      </c>
      <c r="N35" s="155">
        <f>'Direct OH Actual'!N35</f>
        <v>0</v>
      </c>
      <c r="O35" s="156">
        <f>'Direct OH Actual'!O35</f>
        <v>141.84488369979422</v>
      </c>
      <c r="P35" s="155">
        <f>'Direct OH Actual'!P35</f>
        <v>300.41053681735934</v>
      </c>
      <c r="Q35" s="155">
        <f>'Direct OH Actual'!Q35</f>
        <v>0</v>
      </c>
      <c r="R35" s="156">
        <f>'Direct OH Actual'!R35</f>
        <v>153.53120685236934</v>
      </c>
      <c r="S35" s="154">
        <f>SUM('Base Capex'!$S35:$U35,'Real Price Change'!$S35:$U35)*'OH rate'!C$34</f>
        <v>225.75581334701852</v>
      </c>
      <c r="T35" s="155">
        <f>SUM('Base Capex'!$S35:$U35,'Real Price Change'!$S35:$U35)*'OH rate'!C$35</f>
        <v>0</v>
      </c>
      <c r="U35" s="156">
        <f>SUM('Base Capex'!$S35:$U35,'Real Price Change'!$S35:$U35)*'OH rate'!C$36</f>
        <v>127.92935698168996</v>
      </c>
      <c r="V35" s="154">
        <f>SUM('Base Capex'!$V35:$X35,'Real Price Change'!$V35:$X35)*'OH rate'!D$34</f>
        <v>245.4276742662239</v>
      </c>
      <c r="W35" s="155">
        <f>SUM('Base Capex'!$V35:$X35,'Real Price Change'!$V35:$X35)*'OH rate'!D$35</f>
        <v>0</v>
      </c>
      <c r="X35" s="156">
        <f>SUM('Base Capex'!$V35:$X35,'Real Price Change'!$V35:$X35)*'OH rate'!D$36</f>
        <v>137.8366247681343</v>
      </c>
      <c r="Y35" s="154">
        <f>SUM('Base Capex'!$Y35:$AA35,'Real Price Change'!$Y35:$AA35)*'OH rate'!E$34</f>
        <v>266.96738833159668</v>
      </c>
      <c r="Z35" s="155">
        <f>SUM('Base Capex'!$Y35:$AA35,'Real Price Change'!$Y35:$AA35)*'OH rate'!E$35</f>
        <v>0</v>
      </c>
      <c r="AA35" s="156">
        <f>SUM('Base Capex'!$Y35:$AA35,'Real Price Change'!$Y35:$AA35)*'OH rate'!E$36</f>
        <v>150.62617728462698</v>
      </c>
      <c r="AB35" s="154">
        <f>SUM('Base Capex'!$AB35:$AD35,'Real Price Change'!$AB35:$AD35)*'OH rate'!F$34</f>
        <v>325.44660129946288</v>
      </c>
      <c r="AC35" s="155">
        <f>SUM('Base Capex'!$AB35:$AD35,'Real Price Change'!$AB35:$AD35)*'OH rate'!F$35</f>
        <v>0</v>
      </c>
      <c r="AD35" s="156">
        <f>SUM('Base Capex'!$AB35:$AD35,'Real Price Change'!$AB35:$AD35)*'OH rate'!F$36</f>
        <v>183.71207262071829</v>
      </c>
      <c r="AE35" s="154">
        <f>SUM('Base Capex'!$AE35:$AG35,'Real Price Change'!$AE35:$AG35)*'OH rate'!G$34</f>
        <v>402.79153237577663</v>
      </c>
      <c r="AF35" s="155">
        <f>SUM('Base Capex'!$AE35:$AG35,'Real Price Change'!$AE35:$AG35)*'OH rate'!G$35</f>
        <v>0</v>
      </c>
      <c r="AG35" s="156">
        <f>SUM('Base Capex'!$AE35:$AG35,'Real Price Change'!$AE35:$AG35)*'OH rate'!G$36</f>
        <v>227.44206058655064</v>
      </c>
      <c r="AH35" s="154">
        <f>SUM('Base Capex'!$AH35:$AJ35,'Real Price Change'!$AH35:$AJ35)*'OH rate'!H$34</f>
        <v>406.45865477798566</v>
      </c>
      <c r="AI35" s="155">
        <f>SUM('Base Capex'!$AH35:$AJ35,'Real Price Change'!$AH35:$AJ35)*'OH rate'!H$35</f>
        <v>0</v>
      </c>
      <c r="AJ35" s="156">
        <f>SUM('Base Capex'!$AH35:$AJ35,'Real Price Change'!$AH35:$AJ35)*'OH rate'!H$36</f>
        <v>229.64878114269092</v>
      </c>
    </row>
    <row r="36" spans="1:36">
      <c r="A36" s="182">
        <f>'Base Capex Actual'!A36</f>
        <v>153</v>
      </c>
      <c r="B36" s="183" t="str">
        <f>'Base Capex Actual'!B36</f>
        <v>Servicing Replacement</v>
      </c>
      <c r="C36" s="183" t="str">
        <f>'Base Capex Actual'!C36</f>
        <v>Reliability &amp; Quality Maintained</v>
      </c>
      <c r="D36" s="155">
        <f>'Direct OH Actual'!D36</f>
        <v>0.26077501040218981</v>
      </c>
      <c r="E36" s="155">
        <f>'Direct OH Actual'!E36</f>
        <v>0</v>
      </c>
      <c r="F36" s="156">
        <f>'Direct OH Actual'!F36</f>
        <v>68.143183339296712</v>
      </c>
      <c r="G36" s="155">
        <f>'Direct OH Actual'!G36</f>
        <v>2.2038233809380965</v>
      </c>
      <c r="H36" s="155">
        <f>'Direct OH Actual'!H36</f>
        <v>0</v>
      </c>
      <c r="I36" s="156">
        <f>'Direct OH Actual'!I36</f>
        <v>104.8994418514483</v>
      </c>
      <c r="J36" s="155">
        <f>'Direct OH Actual'!J36</f>
        <v>0.27599730145864659</v>
      </c>
      <c r="K36" s="155">
        <f>'Direct OH Actual'!K36</f>
        <v>0</v>
      </c>
      <c r="L36" s="156">
        <f>'Direct OH Actual'!L36</f>
        <v>72.46342108437797</v>
      </c>
      <c r="M36" s="155">
        <f>'Direct OH Actual'!M36</f>
        <v>0</v>
      </c>
      <c r="N36" s="155">
        <f>'Direct OH Actual'!N36</f>
        <v>0</v>
      </c>
      <c r="O36" s="156">
        <f>'Direct OH Actual'!O36</f>
        <v>46.217155650697016</v>
      </c>
      <c r="P36" s="155">
        <f>'Direct OH Actual'!P36</f>
        <v>0.50823055166741393</v>
      </c>
      <c r="Q36" s="155">
        <f>'Direct OH Actual'!Q36</f>
        <v>0</v>
      </c>
      <c r="R36" s="156">
        <f>'Direct OH Actual'!R36</f>
        <v>26.10556106998477</v>
      </c>
      <c r="S36" s="154">
        <f>SUM('Base Capex'!$S36:$U36,'Real Price Change'!$S36:$U36)*'OH rate'!C$34</f>
        <v>104.52770244193206</v>
      </c>
      <c r="T36" s="155">
        <f>SUM('Base Capex'!$S36:$U36,'Real Price Change'!$S36:$U36)*'OH rate'!C$35</f>
        <v>0</v>
      </c>
      <c r="U36" s="156">
        <f>SUM('Base Capex'!$S36:$U36,'Real Price Change'!$S36:$U36)*'OH rate'!C$36</f>
        <v>59.232856784134697</v>
      </c>
      <c r="V36" s="154">
        <f>SUM('Base Capex'!$V36:$X36,'Real Price Change'!$V36:$X36)*'OH rate'!D$34</f>
        <v>86.783279438542252</v>
      </c>
      <c r="W36" s="155">
        <f>SUM('Base Capex'!$V36:$X36,'Real Price Change'!$V36:$X36)*'OH rate'!D$35</f>
        <v>0</v>
      </c>
      <c r="X36" s="156">
        <f>SUM('Base Capex'!$V36:$X36,'Real Price Change'!$V36:$X36)*'OH rate'!D$36</f>
        <v>48.739060743178413</v>
      </c>
      <c r="Y36" s="154">
        <f>SUM('Base Capex'!$Y36:$AA36,'Real Price Change'!$Y36:$AA36)*'OH rate'!E$34</f>
        <v>88.683032285614274</v>
      </c>
      <c r="Z36" s="155">
        <f>SUM('Base Capex'!$Y36:$AA36,'Real Price Change'!$Y36:$AA36)*'OH rate'!E$35</f>
        <v>0</v>
      </c>
      <c r="AA36" s="156">
        <f>SUM('Base Capex'!$Y36:$AA36,'Real Price Change'!$Y36:$AA36)*'OH rate'!E$36</f>
        <v>50.036022102442921</v>
      </c>
      <c r="AB36" s="154">
        <f>SUM('Base Capex'!$AB36:$AD36,'Real Price Change'!$AB36:$AD36)*'OH rate'!F$34</f>
        <v>95.118382717164209</v>
      </c>
      <c r="AC36" s="155">
        <f>SUM('Base Capex'!$AB36:$AD36,'Real Price Change'!$AB36:$AD36)*'OH rate'!F$35</f>
        <v>0</v>
      </c>
      <c r="AD36" s="156">
        <f>SUM('Base Capex'!$AB36:$AD36,'Real Price Change'!$AB36:$AD36)*'OH rate'!F$36</f>
        <v>53.693586485549773</v>
      </c>
      <c r="AE36" s="154">
        <f>SUM('Base Capex'!$AE36:$AG36,'Real Price Change'!$AE36:$AG36)*'OH rate'!G$34</f>
        <v>102.73203240736075</v>
      </c>
      <c r="AF36" s="155">
        <f>SUM('Base Capex'!$AE36:$AG36,'Real Price Change'!$AE36:$AG36)*'OH rate'!G$35</f>
        <v>0</v>
      </c>
      <c r="AG36" s="156">
        <f>SUM('Base Capex'!$AE36:$AG36,'Real Price Change'!$AE36:$AG36)*'OH rate'!G$36</f>
        <v>58.009126957455379</v>
      </c>
      <c r="AH36" s="154">
        <f>SUM('Base Capex'!$AH36:$AJ36,'Real Price Change'!$AH36:$AJ36)*'OH rate'!H$34</f>
        <v>102.05981538509101</v>
      </c>
      <c r="AI36" s="155">
        <f>SUM('Base Capex'!$AH36:$AJ36,'Real Price Change'!$AH36:$AJ36)*'OH rate'!H$35</f>
        <v>0</v>
      </c>
      <c r="AJ36" s="156">
        <f>SUM('Base Capex'!$AH36:$AJ36,'Real Price Change'!$AH36:$AJ36)*'OH rate'!H$36</f>
        <v>57.663705597895003</v>
      </c>
    </row>
    <row r="37" spans="1:36">
      <c r="A37" s="182">
        <f>'Base Capex Actual'!A37</f>
        <v>154</v>
      </c>
      <c r="B37" s="183" t="str">
        <f>'Base Capex Actual'!B37</f>
        <v>Bird Cover Replacement</v>
      </c>
      <c r="C37" s="183" t="str">
        <f>'Base Capex Actual'!C37</f>
        <v>Reliability &amp; Quality Maintained</v>
      </c>
      <c r="D37" s="155">
        <f>'Direct OH Actual'!D37</f>
        <v>10.804092398969903</v>
      </c>
      <c r="E37" s="155">
        <f>'Direct OH Actual'!E37</f>
        <v>0</v>
      </c>
      <c r="F37" s="156">
        <f>'Direct OH Actual'!F37</f>
        <v>4.8763667010942413</v>
      </c>
      <c r="G37" s="155">
        <f>'Direct OH Actual'!G37</f>
        <v>23.206416597536087</v>
      </c>
      <c r="H37" s="155">
        <f>'Direct OH Actual'!H37</f>
        <v>0</v>
      </c>
      <c r="I37" s="156">
        <f>'Direct OH Actual'!I37</f>
        <v>9.2572879060423769</v>
      </c>
      <c r="J37" s="155">
        <f>'Direct OH Actual'!J37</f>
        <v>141.02483928355736</v>
      </c>
      <c r="K37" s="155">
        <f>'Direct OH Actual'!K37</f>
        <v>0</v>
      </c>
      <c r="L37" s="156">
        <f>'Direct OH Actual'!L37</f>
        <v>52.877282132708068</v>
      </c>
      <c r="M37" s="155">
        <f>'Direct OH Actual'!M37</f>
        <v>185.264747237309</v>
      </c>
      <c r="N37" s="155">
        <f>'Direct OH Actual'!N37</f>
        <v>0</v>
      </c>
      <c r="O37" s="156">
        <f>'Direct OH Actual'!O37</f>
        <v>78.139385374488469</v>
      </c>
      <c r="P37" s="155">
        <f>'Direct OH Actual'!P37</f>
        <v>89.826663930893176</v>
      </c>
      <c r="Q37" s="155">
        <f>'Direct OH Actual'!Q37</f>
        <v>0</v>
      </c>
      <c r="R37" s="156">
        <f>'Direct OH Actual'!R37</f>
        <v>39.062764432646873</v>
      </c>
      <c r="S37" s="154">
        <f>SUM('Base Capex'!$S37:$U37,'Real Price Change'!$S37:$U37)*'OH rate'!C$34</f>
        <v>79.370428739530851</v>
      </c>
      <c r="T37" s="155">
        <f>SUM('Base Capex'!$S37:$U37,'Real Price Change'!$S37:$U37)*'OH rate'!C$35</f>
        <v>0</v>
      </c>
      <c r="U37" s="156">
        <f>SUM('Base Capex'!$S37:$U37,'Real Price Change'!$S37:$U37)*'OH rate'!C$36</f>
        <v>44.976949924214765</v>
      </c>
      <c r="V37" s="154">
        <f>SUM('Base Capex'!$V37:$X37,'Real Price Change'!$V37:$X37)*'OH rate'!D$34</f>
        <v>65.268404306809344</v>
      </c>
      <c r="W37" s="155">
        <f>SUM('Base Capex'!$V37:$X37,'Real Price Change'!$V37:$X37)*'OH rate'!D$35</f>
        <v>0</v>
      </c>
      <c r="X37" s="156">
        <f>SUM('Base Capex'!$V37:$X37,'Real Price Change'!$V37:$X37)*'OH rate'!D$36</f>
        <v>36.655917392159608</v>
      </c>
      <c r="Y37" s="154">
        <f>SUM('Base Capex'!$Y37:$AA37,'Real Price Change'!$Y37:$AA37)*'OH rate'!E$34</f>
        <v>66.224441449790916</v>
      </c>
      <c r="Z37" s="155">
        <f>SUM('Base Capex'!$Y37:$AA37,'Real Price Change'!$Y37:$AA37)*'OH rate'!E$35</f>
        <v>0</v>
      </c>
      <c r="AA37" s="156">
        <f>SUM('Base Capex'!$Y37:$AA37,'Real Price Change'!$Y37:$AA37)*'OH rate'!E$36</f>
        <v>37.364617906070315</v>
      </c>
      <c r="AB37" s="154">
        <f>SUM('Base Capex'!$AB37:$AD37,'Real Price Change'!$AB37:$AD37)*'OH rate'!F$34</f>
        <v>70.498608527194719</v>
      </c>
      <c r="AC37" s="155">
        <f>SUM('Base Capex'!$AB37:$AD37,'Real Price Change'!$AB37:$AD37)*'OH rate'!F$35</f>
        <v>0</v>
      </c>
      <c r="AD37" s="156">
        <f>SUM('Base Capex'!$AB37:$AD37,'Real Price Change'!$AB37:$AD37)*'OH rate'!F$36</f>
        <v>39.795915636218879</v>
      </c>
      <c r="AE37" s="154">
        <f>SUM('Base Capex'!$AE37:$AG37,'Real Price Change'!$AE37:$AG37)*'OH rate'!G$34</f>
        <v>75.575434340536887</v>
      </c>
      <c r="AF37" s="155">
        <f>SUM('Base Capex'!$AE37:$AG37,'Real Price Change'!$AE37:$AG37)*'OH rate'!G$35</f>
        <v>0</v>
      </c>
      <c r="AG37" s="156">
        <f>SUM('Base Capex'!$AE37:$AG37,'Real Price Change'!$AE37:$AG37)*'OH rate'!G$36</f>
        <v>42.674761345526726</v>
      </c>
      <c r="AH37" s="154">
        <f>SUM('Base Capex'!$AH37:$AJ37,'Real Price Change'!$AH37:$AJ37)*'OH rate'!H$34</f>
        <v>74.530281146592557</v>
      </c>
      <c r="AI37" s="155">
        <f>SUM('Base Capex'!$AH37:$AJ37,'Real Price Change'!$AH37:$AJ37)*'OH rate'!H$35</f>
        <v>0</v>
      </c>
      <c r="AJ37" s="156">
        <f>SUM('Base Capex'!$AH37:$AJ37,'Real Price Change'!$AH37:$AJ37)*'OH rate'!H$36</f>
        <v>42.109543055211802</v>
      </c>
    </row>
    <row r="38" spans="1:36">
      <c r="A38" s="182">
        <f>'Base Capex Actual'!A38</f>
        <v>155</v>
      </c>
      <c r="B38" s="183" t="str">
        <f>'Base Capex Actual'!B38</f>
        <v>Cross-arm Replacement</v>
      </c>
      <c r="C38" s="183" t="str">
        <f>'Base Capex Actual'!C38</f>
        <v>Environmental, Safety &amp; Legal</v>
      </c>
      <c r="D38" s="155">
        <f>'Direct OH Actual'!D38</f>
        <v>833.10642543874189</v>
      </c>
      <c r="E38" s="155">
        <f>'Direct OH Actual'!E38</f>
        <v>0</v>
      </c>
      <c r="F38" s="156">
        <f>'Direct OH Actual'!F38</f>
        <v>541.10285976054058</v>
      </c>
      <c r="G38" s="155">
        <f>'Direct OH Actual'!G38</f>
        <v>1263.3814318259861</v>
      </c>
      <c r="H38" s="155">
        <f>'Direct OH Actual'!H38</f>
        <v>0</v>
      </c>
      <c r="I38" s="156">
        <f>'Direct OH Actual'!I38</f>
        <v>749.41077286872792</v>
      </c>
      <c r="J38" s="155">
        <f>'Direct OH Actual'!J38</f>
        <v>1440.2157283420872</v>
      </c>
      <c r="K38" s="155">
        <f>'Direct OH Actual'!K38</f>
        <v>0</v>
      </c>
      <c r="L38" s="156">
        <f>'Direct OH Actual'!L38</f>
        <v>777.93750824960284</v>
      </c>
      <c r="M38" s="155">
        <f>'Direct OH Actual'!M38</f>
        <v>1156.0807141915507</v>
      </c>
      <c r="N38" s="155">
        <f>'Direct OH Actual'!N38</f>
        <v>0</v>
      </c>
      <c r="O38" s="156">
        <f>'Direct OH Actual'!O38</f>
        <v>647.21423781942622</v>
      </c>
      <c r="P38" s="155">
        <f>'Direct OH Actual'!P38</f>
        <v>1207.213557540397</v>
      </c>
      <c r="Q38" s="155">
        <f>'Direct OH Actual'!Q38</f>
        <v>0</v>
      </c>
      <c r="R38" s="156">
        <f>'Direct OH Actual'!R38</f>
        <v>729.82580187192036</v>
      </c>
      <c r="S38" s="154">
        <f>SUM('Base Capex'!$S38:$U38,'Real Price Change'!$S38:$U38)*'OH rate'!C$34</f>
        <v>1279.9642107676816</v>
      </c>
      <c r="T38" s="155">
        <f>SUM('Base Capex'!$S38:$U38,'Real Price Change'!$S38:$U38)*'OH rate'!C$35</f>
        <v>0</v>
      </c>
      <c r="U38" s="156">
        <f>SUM('Base Capex'!$S38:$U38,'Real Price Change'!$S38:$U38)*'OH rate'!C$36</f>
        <v>725.31907823514894</v>
      </c>
      <c r="V38" s="154">
        <f>SUM('Base Capex'!$V38:$X38,'Real Price Change'!$V38:$X38)*'OH rate'!D$34</f>
        <v>1251.3851740182797</v>
      </c>
      <c r="W38" s="155">
        <f>SUM('Base Capex'!$V38:$X38,'Real Price Change'!$V38:$X38)*'OH rate'!D$35</f>
        <v>0</v>
      </c>
      <c r="X38" s="156">
        <f>SUM('Base Capex'!$V38:$X38,'Real Price Change'!$V38:$X38)*'OH rate'!D$36</f>
        <v>702.80056716204604</v>
      </c>
      <c r="Y38" s="154">
        <f>SUM('Base Capex'!$Y38:$AA38,'Real Price Change'!$Y38:$AA38)*'OH rate'!E$34</f>
        <v>1245.0229975104301</v>
      </c>
      <c r="Z38" s="155">
        <f>SUM('Base Capex'!$Y38:$AA38,'Real Price Change'!$Y38:$AA38)*'OH rate'!E$35</f>
        <v>0</v>
      </c>
      <c r="AA38" s="156">
        <f>SUM('Base Capex'!$Y38:$AA38,'Real Price Change'!$Y38:$AA38)*'OH rate'!E$36</f>
        <v>702.45679039085996</v>
      </c>
      <c r="AB38" s="154">
        <f>SUM('Base Capex'!$AB38:$AD38,'Real Price Change'!$AB38:$AD38)*'OH rate'!F$34</f>
        <v>1409.9352736007902</v>
      </c>
      <c r="AC38" s="155">
        <f>SUM('Base Capex'!$AB38:$AD38,'Real Price Change'!$AB38:$AD38)*'OH rate'!F$35</f>
        <v>0</v>
      </c>
      <c r="AD38" s="156">
        <f>SUM('Base Capex'!$AB38:$AD38,'Real Price Change'!$AB38:$AD38)*'OH rate'!F$36</f>
        <v>795.89748468726179</v>
      </c>
      <c r="AE38" s="154">
        <f>SUM('Base Capex'!$AE38:$AG38,'Real Price Change'!$AE38:$AG38)*'OH rate'!G$34</f>
        <v>1639.2248756419156</v>
      </c>
      <c r="AF38" s="155">
        <f>SUM('Base Capex'!$AE38:$AG38,'Real Price Change'!$AE38:$AG38)*'OH rate'!G$35</f>
        <v>0</v>
      </c>
      <c r="AG38" s="156">
        <f>SUM('Base Capex'!$AE38:$AG38,'Real Price Change'!$AE38:$AG38)*'OH rate'!G$36</f>
        <v>925.61201890636107</v>
      </c>
      <c r="AH38" s="154">
        <f>SUM('Base Capex'!$AH38:$AJ38,'Real Price Change'!$AH38:$AJ38)*'OH rate'!H$34</f>
        <v>1567.2787548557692</v>
      </c>
      <c r="AI38" s="155">
        <f>SUM('Base Capex'!$AH38:$AJ38,'Real Price Change'!$AH38:$AJ38)*'OH rate'!H$35</f>
        <v>0</v>
      </c>
      <c r="AJ38" s="156">
        <f>SUM('Base Capex'!$AH38:$AJ38,'Real Price Change'!$AH38:$AJ38)*'OH rate'!H$36</f>
        <v>885.51111295700616</v>
      </c>
    </row>
    <row r="39" spans="1:36">
      <c r="A39" s="182">
        <f>'Base Capex Actual'!A39</f>
        <v>156</v>
      </c>
      <c r="B39" s="183" t="str">
        <f>'Base Capex Actual'!B39</f>
        <v>ZSS - Major Plant Replacement</v>
      </c>
      <c r="C39" s="183" t="str">
        <f>'Base Capex Actual'!C39</f>
        <v>Reliability &amp; Quality Maintained</v>
      </c>
      <c r="D39" s="155">
        <f>'Direct OH Actual'!D39</f>
        <v>488.56037484360229</v>
      </c>
      <c r="E39" s="155">
        <f>'Direct OH Actual'!E39</f>
        <v>0</v>
      </c>
      <c r="F39" s="156">
        <f>'Direct OH Actual'!F39</f>
        <v>138.96789724207895</v>
      </c>
      <c r="G39" s="155">
        <f>'Direct OH Actual'!G39</f>
        <v>210.22383883026626</v>
      </c>
      <c r="H39" s="155">
        <f>'Direct OH Actual'!H39</f>
        <v>0</v>
      </c>
      <c r="I39" s="156">
        <f>'Direct OH Actual'!I39</f>
        <v>102.25136813647967</v>
      </c>
      <c r="J39" s="155">
        <f>'Direct OH Actual'!J39</f>
        <v>243.88460247900738</v>
      </c>
      <c r="K39" s="155">
        <f>'Direct OH Actual'!K39</f>
        <v>0</v>
      </c>
      <c r="L39" s="156">
        <f>'Direct OH Actual'!L39</f>
        <v>112.74204022239145</v>
      </c>
      <c r="M39" s="155">
        <f>'Direct OH Actual'!M39</f>
        <v>144.00369446089221</v>
      </c>
      <c r="N39" s="155">
        <f>'Direct OH Actual'!N39</f>
        <v>0</v>
      </c>
      <c r="O39" s="156">
        <f>'Direct OH Actual'!O39</f>
        <v>73.699572330168252</v>
      </c>
      <c r="P39" s="155">
        <f>'Direct OH Actual'!P39</f>
        <v>98.297711306110102</v>
      </c>
      <c r="Q39" s="155">
        <f>'Direct OH Actual'!Q39</f>
        <v>0</v>
      </c>
      <c r="R39" s="156">
        <f>'Direct OH Actual'!R39</f>
        <v>47.721679035635802</v>
      </c>
      <c r="S39" s="154">
        <f>SUM('Base Capex'!$S39:$U39,'Real Price Change'!$S39:$U39)*'OH rate'!C$34</f>
        <v>286.01970289818956</v>
      </c>
      <c r="T39" s="155">
        <f>SUM('Base Capex'!$S39:$U39,'Real Price Change'!$S39:$U39)*'OH rate'!C$35</f>
        <v>0</v>
      </c>
      <c r="U39" s="156">
        <f>SUM('Base Capex'!$S39:$U39,'Real Price Change'!$S39:$U39)*'OH rate'!C$36</f>
        <v>162.07917808794105</v>
      </c>
      <c r="V39" s="154">
        <f>SUM('Base Capex'!$V39:$X39,'Real Price Change'!$V39:$X39)*'OH rate'!D$34</f>
        <v>244.68822597386202</v>
      </c>
      <c r="W39" s="155">
        <f>SUM('Base Capex'!$V39:$X39,'Real Price Change'!$V39:$X39)*'OH rate'!D$35</f>
        <v>0</v>
      </c>
      <c r="X39" s="156">
        <f>SUM('Base Capex'!$V39:$X39,'Real Price Change'!$V39:$X39)*'OH rate'!D$36</f>
        <v>137.42133722114332</v>
      </c>
      <c r="Y39" s="154">
        <f>SUM('Base Capex'!$Y39:$AA39,'Real Price Change'!$Y39:$AA39)*'OH rate'!E$34</f>
        <v>203.97700563931423</v>
      </c>
      <c r="Z39" s="155">
        <f>SUM('Base Capex'!$Y39:$AA39,'Real Price Change'!$Y39:$AA39)*'OH rate'!E$35</f>
        <v>0</v>
      </c>
      <c r="AA39" s="156">
        <f>SUM('Base Capex'!$Y39:$AA39,'Real Price Change'!$Y39:$AA39)*'OH rate'!E$36</f>
        <v>115.08625381334024</v>
      </c>
      <c r="AB39" s="154">
        <f>SUM('Base Capex'!$AB39:$AD39,'Real Price Change'!$AB39:$AD39)*'OH rate'!F$34</f>
        <v>265.593941682467</v>
      </c>
      <c r="AC39" s="155">
        <f>SUM('Base Capex'!$AB39:$AD39,'Real Price Change'!$AB39:$AD39)*'OH rate'!F$35</f>
        <v>0</v>
      </c>
      <c r="AD39" s="156">
        <f>SUM('Base Capex'!$AB39:$AD39,'Real Price Change'!$AB39:$AD39)*'OH rate'!F$36</f>
        <v>149.92571225869096</v>
      </c>
      <c r="AE39" s="154">
        <f>SUM('Base Capex'!$AE39:$AG39,'Real Price Change'!$AE39:$AG39)*'OH rate'!G$34</f>
        <v>277.5869477962836</v>
      </c>
      <c r="AF39" s="155">
        <f>SUM('Base Capex'!$AE39:$AG39,'Real Price Change'!$AE39:$AG39)*'OH rate'!G$35</f>
        <v>0</v>
      </c>
      <c r="AG39" s="156">
        <f>SUM('Base Capex'!$AE39:$AG39,'Real Price Change'!$AE39:$AG39)*'OH rate'!G$36</f>
        <v>156.74348223342855</v>
      </c>
      <c r="AH39" s="154">
        <f>SUM('Base Capex'!$AH39:$AJ39,'Real Price Change'!$AH39:$AJ39)*'OH rate'!H$34</f>
        <v>267.64358944886123</v>
      </c>
      <c r="AI39" s="155">
        <f>SUM('Base Capex'!$AH39:$AJ39,'Real Price Change'!$AH39:$AJ39)*'OH rate'!H$35</f>
        <v>0</v>
      </c>
      <c r="AJ39" s="156">
        <f>SUM('Base Capex'!$AH39:$AJ39,'Real Price Change'!$AH39:$AJ39)*'OH rate'!H$36</f>
        <v>151.21839177261069</v>
      </c>
    </row>
    <row r="40" spans="1:36">
      <c r="A40" s="182">
        <f>'Base Capex Actual'!A40</f>
        <v>157</v>
      </c>
      <c r="B40" s="183" t="str">
        <f>'Base Capex Actual'!B40</f>
        <v>Zone SubStation Plant Replacement</v>
      </c>
      <c r="C40" s="183" t="str">
        <f>'Base Capex Actual'!C40</f>
        <v>Reliability &amp; Quality Maintained</v>
      </c>
      <c r="D40" s="155">
        <f>'Direct OH Actual'!D40</f>
        <v>618.97103341470654</v>
      </c>
      <c r="E40" s="155">
        <f>'Direct OH Actual'!E40</f>
        <v>0</v>
      </c>
      <c r="F40" s="156">
        <f>'Direct OH Actual'!F40</f>
        <v>253.87943741636045</v>
      </c>
      <c r="G40" s="155">
        <f>'Direct OH Actual'!G40</f>
        <v>664.62090495484756</v>
      </c>
      <c r="H40" s="155">
        <f>'Direct OH Actual'!H40</f>
        <v>0</v>
      </c>
      <c r="I40" s="156">
        <f>'Direct OH Actual'!I40</f>
        <v>291.88510412929816</v>
      </c>
      <c r="J40" s="155">
        <f>'Direct OH Actual'!J40</f>
        <v>797.28126080228776</v>
      </c>
      <c r="K40" s="155">
        <f>'Direct OH Actual'!K40</f>
        <v>0</v>
      </c>
      <c r="L40" s="156">
        <f>'Direct OH Actual'!L40</f>
        <v>245.3691171219526</v>
      </c>
      <c r="M40" s="155">
        <f>'Direct OH Actual'!M40</f>
        <v>1132.4619244576106</v>
      </c>
      <c r="N40" s="155">
        <f>'Direct OH Actual'!N40</f>
        <v>0</v>
      </c>
      <c r="O40" s="156">
        <f>'Direct OH Actual'!O40</f>
        <v>434.88135501713043</v>
      </c>
      <c r="P40" s="155">
        <f>'Direct OH Actual'!P40</f>
        <v>966.51982452748302</v>
      </c>
      <c r="Q40" s="155">
        <f>'Direct OH Actual'!Q40</f>
        <v>0</v>
      </c>
      <c r="R40" s="156">
        <f>'Direct OH Actual'!R40</f>
        <v>434.85821040363959</v>
      </c>
      <c r="S40" s="154">
        <f>SUM('Base Capex'!$S40:$U40,'Real Price Change'!$S40:$U40)*'OH rate'!C$34</f>
        <v>630.04494201831812</v>
      </c>
      <c r="T40" s="155">
        <f>SUM('Base Capex'!$S40:$U40,'Real Price Change'!$S40:$U40)*'OH rate'!C$35</f>
        <v>0</v>
      </c>
      <c r="U40" s="156">
        <f>SUM('Base Capex'!$S40:$U40,'Real Price Change'!$S40:$U40)*'OH rate'!C$36</f>
        <v>357.0284330976412</v>
      </c>
      <c r="V40" s="154">
        <f>SUM('Base Capex'!$V40:$X40,'Real Price Change'!$V40:$X40)*'OH rate'!D$34</f>
        <v>1179.7559994714281</v>
      </c>
      <c r="W40" s="155">
        <f>SUM('Base Capex'!$V40:$X40,'Real Price Change'!$V40:$X40)*'OH rate'!D$35</f>
        <v>0</v>
      </c>
      <c r="X40" s="156">
        <f>SUM('Base Capex'!$V40:$X40,'Real Price Change'!$V40:$X40)*'OH rate'!D$36</f>
        <v>662.57232605604975</v>
      </c>
      <c r="Y40" s="154">
        <f>SUM('Base Capex'!$Y40:$AA40,'Real Price Change'!$Y40:$AA40)*'OH rate'!E$34</f>
        <v>750.73894103107148</v>
      </c>
      <c r="Z40" s="155">
        <f>SUM('Base Capex'!$Y40:$AA40,'Real Price Change'!$Y40:$AA40)*'OH rate'!E$35</f>
        <v>0</v>
      </c>
      <c r="AA40" s="156">
        <f>SUM('Base Capex'!$Y40:$AA40,'Real Price Change'!$Y40:$AA40)*'OH rate'!E$36</f>
        <v>423.57584397448181</v>
      </c>
      <c r="AB40" s="154">
        <f>SUM('Base Capex'!$AB40:$AD40,'Real Price Change'!$AB40:$AD40)*'OH rate'!F$34</f>
        <v>1300.9964391166905</v>
      </c>
      <c r="AC40" s="155">
        <f>SUM('Base Capex'!$AB40:$AD40,'Real Price Change'!$AB40:$AD40)*'OH rate'!F$35</f>
        <v>0</v>
      </c>
      <c r="AD40" s="156">
        <f>SUM('Base Capex'!$AB40:$AD40,'Real Price Change'!$AB40:$AD40)*'OH rate'!F$36</f>
        <v>734.40236078045587</v>
      </c>
      <c r="AE40" s="154">
        <f>SUM('Base Capex'!$AE40:$AG40,'Real Price Change'!$AE40:$AG40)*'OH rate'!G$34</f>
        <v>1128.7480149712494</v>
      </c>
      <c r="AF40" s="155">
        <f>SUM('Base Capex'!$AE40:$AG40,'Real Price Change'!$AE40:$AG40)*'OH rate'!G$35</f>
        <v>0</v>
      </c>
      <c r="AG40" s="156">
        <f>SUM('Base Capex'!$AE40:$AG40,'Real Price Change'!$AE40:$AG40)*'OH rate'!G$36</f>
        <v>637.36388124597727</v>
      </c>
      <c r="AH40" s="154">
        <f>SUM('Base Capex'!$AH40:$AJ40,'Real Price Change'!$AH40:$AJ40)*'OH rate'!H$34</f>
        <v>1843.2466795615212</v>
      </c>
      <c r="AI40" s="155">
        <f>SUM('Base Capex'!$AH40:$AJ40,'Real Price Change'!$AH40:$AJ40)*'OH rate'!H$35</f>
        <v>0</v>
      </c>
      <c r="AJ40" s="156">
        <f>SUM('Base Capex'!$AH40:$AJ40,'Real Price Change'!$AH40:$AJ40)*'OH rate'!H$36</f>
        <v>1041.4327468013407</v>
      </c>
    </row>
    <row r="41" spans="1:36">
      <c r="A41" s="182">
        <f>'Base Capex Actual'!A41</f>
        <v>158</v>
      </c>
      <c r="B41" s="183" t="str">
        <f>'Base Capex Actual'!B41</f>
        <v xml:space="preserve">Safety Compliance </v>
      </c>
      <c r="C41" s="183" t="str">
        <f>'Base Capex Actual'!C41</f>
        <v>Environmental, Safety &amp; Legal</v>
      </c>
      <c r="D41" s="155">
        <f>'Direct OH Actual'!D41</f>
        <v>120.03851032636716</v>
      </c>
      <c r="E41" s="155">
        <f>'Direct OH Actual'!E41</f>
        <v>0</v>
      </c>
      <c r="F41" s="156">
        <f>'Direct OH Actual'!F41</f>
        <v>95.630322900957182</v>
      </c>
      <c r="G41" s="155">
        <f>'Direct OH Actual'!G41</f>
        <v>226.63656519890935</v>
      </c>
      <c r="H41" s="155">
        <f>'Direct OH Actual'!H41</f>
        <v>0</v>
      </c>
      <c r="I41" s="156">
        <f>'Direct OH Actual'!I41</f>
        <v>130.24510660874304</v>
      </c>
      <c r="J41" s="155">
        <f>'Direct OH Actual'!J41</f>
        <v>226.2475071057103</v>
      </c>
      <c r="K41" s="155">
        <f>'Direct OH Actual'!K41</f>
        <v>0</v>
      </c>
      <c r="L41" s="156">
        <f>'Direct OH Actual'!L41</f>
        <v>121.97301908171107</v>
      </c>
      <c r="M41" s="155">
        <f>'Direct OH Actual'!M41</f>
        <v>622.86257632870286</v>
      </c>
      <c r="N41" s="155">
        <f>'Direct OH Actual'!N41</f>
        <v>0</v>
      </c>
      <c r="O41" s="156">
        <f>'Direct OH Actual'!O41</f>
        <v>356.90693423202481</v>
      </c>
      <c r="P41" s="155">
        <f>'Direct OH Actual'!P41</f>
        <v>433.13802648742723</v>
      </c>
      <c r="Q41" s="155">
        <f>'Direct OH Actual'!Q41</f>
        <v>0</v>
      </c>
      <c r="R41" s="156">
        <f>'Direct OH Actual'!R41</f>
        <v>240.99255805263167</v>
      </c>
      <c r="S41" s="154">
        <f>SUM('Base Capex'!$S41:$U41,'Real Price Change'!$S41:$U41)*'OH rate'!C$34</f>
        <v>444.03610390217011</v>
      </c>
      <c r="T41" s="155">
        <f>SUM('Base Capex'!$S41:$U41,'Real Price Change'!$S41:$U41)*'OH rate'!C$35</f>
        <v>0</v>
      </c>
      <c r="U41" s="156">
        <f>SUM('Base Capex'!$S41:$U41,'Real Price Change'!$S41:$U41)*'OH rate'!C$36</f>
        <v>251.62254919009246</v>
      </c>
      <c r="V41" s="154">
        <f>SUM('Base Capex'!$V41:$X41,'Real Price Change'!$V41:$X41)*'OH rate'!D$34</f>
        <v>1060.6174698654479</v>
      </c>
      <c r="W41" s="155">
        <f>SUM('Base Capex'!$V41:$X41,'Real Price Change'!$V41:$X41)*'OH rate'!D$35</f>
        <v>0</v>
      </c>
      <c r="X41" s="156">
        <f>SUM('Base Capex'!$V41:$X41,'Real Price Change'!$V41:$X41)*'OH rate'!D$36</f>
        <v>595.6619711018908</v>
      </c>
      <c r="Y41" s="154">
        <f>SUM('Base Capex'!$Y41:$AA41,'Real Price Change'!$Y41:$AA41)*'OH rate'!E$34</f>
        <v>1217.2632270053414</v>
      </c>
      <c r="Z41" s="155">
        <f>SUM('Base Capex'!$Y41:$AA41,'Real Price Change'!$Y41:$AA41)*'OH rate'!E$35</f>
        <v>0</v>
      </c>
      <c r="AA41" s="156">
        <f>SUM('Base Capex'!$Y41:$AA41,'Real Price Change'!$Y41:$AA41)*'OH rate'!E$36</f>
        <v>686.79439754351176</v>
      </c>
      <c r="AB41" s="154">
        <f>SUM('Base Capex'!$AB41:$AD41,'Real Price Change'!$AB41:$AD41)*'OH rate'!F$34</f>
        <v>1476.3060234366153</v>
      </c>
      <c r="AC41" s="155">
        <f>SUM('Base Capex'!$AB41:$AD41,'Real Price Change'!$AB41:$AD41)*'OH rate'!F$35</f>
        <v>0</v>
      </c>
      <c r="AD41" s="156">
        <f>SUM('Base Capex'!$AB41:$AD41,'Real Price Change'!$AB41:$AD41)*'OH rate'!F$36</f>
        <v>833.36325623025914</v>
      </c>
      <c r="AE41" s="154">
        <f>SUM('Base Capex'!$AE41:$AG41,'Real Price Change'!$AE41:$AG41)*'OH rate'!G$34</f>
        <v>1816.9424021745174</v>
      </c>
      <c r="AF41" s="155">
        <f>SUM('Base Capex'!$AE41:$AG41,'Real Price Change'!$AE41:$AG41)*'OH rate'!G$35</f>
        <v>0</v>
      </c>
      <c r="AG41" s="156">
        <f>SUM('Base Capex'!$AE41:$AG41,'Real Price Change'!$AE41:$AG41)*'OH rate'!G$36</f>
        <v>1025.9627889399537</v>
      </c>
      <c r="AH41" s="154">
        <f>SUM('Base Capex'!$AH41:$AJ41,'Real Price Change'!$AH41:$AJ41)*'OH rate'!H$34</f>
        <v>2055.9608564390096</v>
      </c>
      <c r="AI41" s="155">
        <f>SUM('Base Capex'!$AH41:$AJ41,'Real Price Change'!$AH41:$AJ41)*'OH rate'!H$35</f>
        <v>0</v>
      </c>
      <c r="AJ41" s="156">
        <f>SUM('Base Capex'!$AH41:$AJ41,'Real Price Change'!$AH41:$AJ41)*'OH rate'!H$36</f>
        <v>1161.6160689608073</v>
      </c>
    </row>
    <row r="42" spans="1:36">
      <c r="A42" s="182">
        <f>'Base Capex Actual'!A42</f>
        <v>159</v>
      </c>
      <c r="B42" s="183" t="str">
        <f>'Base Capex Actual'!B42</f>
        <v>TV Interference Replacement Capital</v>
      </c>
      <c r="C42" s="183" t="str">
        <f>'Base Capex Actual'!C42</f>
        <v>Reliability &amp; Quality Maintained</v>
      </c>
      <c r="D42" s="155">
        <f>'Direct OH Actual'!D42</f>
        <v>39.890322686406371</v>
      </c>
      <c r="E42" s="155">
        <f>'Direct OH Actual'!E42</f>
        <v>0</v>
      </c>
      <c r="F42" s="156">
        <f>'Direct OH Actual'!F42</f>
        <v>26.487023147893503</v>
      </c>
      <c r="G42" s="155">
        <f>'Direct OH Actual'!G42</f>
        <v>11.163124432595282</v>
      </c>
      <c r="H42" s="155">
        <f>'Direct OH Actual'!H42</f>
        <v>0</v>
      </c>
      <c r="I42" s="156">
        <f>'Direct OH Actual'!I42</f>
        <v>7.2237654053070575</v>
      </c>
      <c r="J42" s="155">
        <f>'Direct OH Actual'!J42</f>
        <v>11.660618170671851</v>
      </c>
      <c r="K42" s="155">
        <f>'Direct OH Actual'!K42</f>
        <v>0</v>
      </c>
      <c r="L42" s="156">
        <f>'Direct OH Actual'!L42</f>
        <v>6.97046316435324</v>
      </c>
      <c r="M42" s="155">
        <f>'Direct OH Actual'!M42</f>
        <v>13.181795017160182</v>
      </c>
      <c r="N42" s="155">
        <f>'Direct OH Actual'!N42</f>
        <v>0</v>
      </c>
      <c r="O42" s="156">
        <f>'Direct OH Actual'!O42</f>
        <v>7.5221078998990709</v>
      </c>
      <c r="P42" s="155">
        <f>'Direct OH Actual'!P42</f>
        <v>4.1013021660060467</v>
      </c>
      <c r="Q42" s="155">
        <f>'Direct OH Actual'!Q42</f>
        <v>0</v>
      </c>
      <c r="R42" s="156">
        <f>'Direct OH Actual'!R42</f>
        <v>2.3835929140842134</v>
      </c>
      <c r="S42" s="154">
        <f>SUM('Base Capex'!$S42:$U42,'Real Price Change'!$S42:$U42)*'OH rate'!C$34</f>
        <v>8.229988148519034</v>
      </c>
      <c r="T42" s="155">
        <f>SUM('Base Capex'!$S42:$U42,'Real Price Change'!$S42:$U42)*'OH rate'!C$35</f>
        <v>0</v>
      </c>
      <c r="U42" s="156">
        <f>SUM('Base Capex'!$S42:$U42,'Real Price Change'!$S42:$U42)*'OH rate'!C$36</f>
        <v>4.6636986937234672</v>
      </c>
      <c r="V42" s="154">
        <f>SUM('Base Capex'!$V42:$X42,'Real Price Change'!$V42:$X42)*'OH rate'!D$34</f>
        <v>6.8096124172780197</v>
      </c>
      <c r="W42" s="155">
        <f>SUM('Base Capex'!$V42:$X42,'Real Price Change'!$V42:$X42)*'OH rate'!D$35</f>
        <v>0</v>
      </c>
      <c r="X42" s="156">
        <f>SUM('Base Capex'!$V42:$X42,'Real Price Change'!$V42:$X42)*'OH rate'!D$36</f>
        <v>3.8244016058214818</v>
      </c>
      <c r="Y42" s="154">
        <f>SUM('Base Capex'!$Y42:$AA42,'Real Price Change'!$Y42:$AA42)*'OH rate'!E$34</f>
        <v>6.946879060147495</v>
      </c>
      <c r="Z42" s="155">
        <f>SUM('Base Capex'!$Y42:$AA42,'Real Price Change'!$Y42:$AA42)*'OH rate'!E$35</f>
        <v>0</v>
      </c>
      <c r="AA42" s="156">
        <f>SUM('Base Capex'!$Y42:$AA42,'Real Price Change'!$Y42:$AA42)*'OH rate'!E$36</f>
        <v>3.9195118303698666</v>
      </c>
      <c r="AB42" s="154">
        <f>SUM('Base Capex'!$AB42:$AD42,'Real Price Change'!$AB42:$AD42)*'OH rate'!F$34</f>
        <v>7.4353536542123573</v>
      </c>
      <c r="AC42" s="155">
        <f>SUM('Base Capex'!$AB42:$AD42,'Real Price Change'!$AB42:$AD42)*'OH rate'!F$35</f>
        <v>0</v>
      </c>
      <c r="AD42" s="156">
        <f>SUM('Base Capex'!$AB42:$AD42,'Real Price Change'!$AB42:$AD42)*'OH rate'!F$36</f>
        <v>4.1971992487531873</v>
      </c>
      <c r="AE42" s="154">
        <f>SUM('Base Capex'!$AE42:$AG42,'Real Price Change'!$AE42:$AG42)*'OH rate'!G$34</f>
        <v>8.0137479985873874</v>
      </c>
      <c r="AF42" s="155">
        <f>SUM('Base Capex'!$AE42:$AG42,'Real Price Change'!$AE42:$AG42)*'OH rate'!G$35</f>
        <v>0</v>
      </c>
      <c r="AG42" s="156">
        <f>SUM('Base Capex'!$AE42:$AG42,'Real Price Change'!$AE42:$AG42)*'OH rate'!G$36</f>
        <v>4.5250786357634816</v>
      </c>
      <c r="AH42" s="154">
        <f>SUM('Base Capex'!$AH42:$AJ42,'Real Price Change'!$AH42:$AJ42)*'OH rate'!H$34</f>
        <v>7.9451826544409583</v>
      </c>
      <c r="AI42" s="155">
        <f>SUM('Base Capex'!$AH42:$AJ42,'Real Price Change'!$AH42:$AJ42)*'OH rate'!H$35</f>
        <v>0</v>
      </c>
      <c r="AJ42" s="156">
        <f>SUM('Base Capex'!$AH42:$AJ42,'Real Price Change'!$AH42:$AJ42)*'OH rate'!H$36</f>
        <v>4.4890211860417706</v>
      </c>
    </row>
    <row r="43" spans="1:36">
      <c r="A43" s="182">
        <f>'Base Capex Actual'!A43</f>
        <v>160</v>
      </c>
      <c r="B43" s="183" t="str">
        <f>'Base Capex Actual'!B43</f>
        <v>Augmentation Lines</v>
      </c>
      <c r="C43" s="183" t="str">
        <f>'Base Capex Actual'!C43</f>
        <v>Reinforcements</v>
      </c>
      <c r="D43" s="155">
        <f>'Direct OH Actual'!D43</f>
        <v>375.71504857626701</v>
      </c>
      <c r="E43" s="155">
        <f>'Direct OH Actual'!E43</f>
        <v>0</v>
      </c>
      <c r="F43" s="156">
        <f>'Direct OH Actual'!F43</f>
        <v>306.7216223771826</v>
      </c>
      <c r="G43" s="155">
        <f>'Direct OH Actual'!G43</f>
        <v>378.86546317413746</v>
      </c>
      <c r="H43" s="155">
        <f>'Direct OH Actual'!H43</f>
        <v>0</v>
      </c>
      <c r="I43" s="156">
        <f>'Direct OH Actual'!I43</f>
        <v>205.14347351968533</v>
      </c>
      <c r="J43" s="155">
        <f>'Direct OH Actual'!J43</f>
        <v>283.61445808402391</v>
      </c>
      <c r="K43" s="155">
        <f>'Direct OH Actual'!K43</f>
        <v>0</v>
      </c>
      <c r="L43" s="156">
        <f>'Direct OH Actual'!L43</f>
        <v>144.09752630324286</v>
      </c>
      <c r="M43" s="155">
        <f>'Direct OH Actual'!M43</f>
        <v>164.43772115367258</v>
      </c>
      <c r="N43" s="155">
        <f>'Direct OH Actual'!N43</f>
        <v>0</v>
      </c>
      <c r="O43" s="156">
        <f>'Direct OH Actual'!O43</f>
        <v>88.621029151675373</v>
      </c>
      <c r="P43" s="155">
        <f>'Direct OH Actual'!P43</f>
        <v>176.4367078167644</v>
      </c>
      <c r="Q43" s="155">
        <f>'Direct OH Actual'!Q43</f>
        <v>0</v>
      </c>
      <c r="R43" s="156">
        <f>'Direct OH Actual'!R43</f>
        <v>99.851964214694618</v>
      </c>
      <c r="S43" s="154">
        <f>SUM('Base Capex'!$S43:$U43,'Real Price Change'!$S43:$U43)*'OH rate'!C$34</f>
        <v>121.08741930551115</v>
      </c>
      <c r="T43" s="155">
        <f>SUM('Base Capex'!$S43:$U43,'Real Price Change'!$S43:$U43)*'OH rate'!C$35</f>
        <v>0</v>
      </c>
      <c r="U43" s="156">
        <f>SUM('Base Capex'!$S43:$U43,'Real Price Change'!$S43:$U43)*'OH rate'!C$36</f>
        <v>68.616774295486337</v>
      </c>
      <c r="V43" s="154">
        <f>SUM('Base Capex'!$V43:$X43,'Real Price Change'!$V43:$X43)*'OH rate'!D$34</f>
        <v>233.0635964529329</v>
      </c>
      <c r="W43" s="155">
        <f>SUM('Base Capex'!$V43:$X43,'Real Price Change'!$V43:$X43)*'OH rate'!D$35</f>
        <v>0</v>
      </c>
      <c r="X43" s="156">
        <f>SUM('Base Capex'!$V43:$X43,'Real Price Change'!$V43:$X43)*'OH rate'!D$36</f>
        <v>130.8927348451667</v>
      </c>
      <c r="Y43" s="154">
        <f>SUM('Base Capex'!$Y43:$AA43,'Real Price Change'!$Y43:$AA43)*'OH rate'!E$34</f>
        <v>237.26825765223828</v>
      </c>
      <c r="Z43" s="155">
        <f>SUM('Base Capex'!$Y43:$AA43,'Real Price Change'!$Y43:$AA43)*'OH rate'!E$35</f>
        <v>0</v>
      </c>
      <c r="AA43" s="156">
        <f>SUM('Base Capex'!$Y43:$AA43,'Real Price Change'!$Y43:$AA43)*'OH rate'!E$36</f>
        <v>133.8695743494703</v>
      </c>
      <c r="AB43" s="154">
        <f>SUM('Base Capex'!$AB43:$AD43,'Real Price Change'!$AB43:$AD43)*'OH rate'!F$34</f>
        <v>253.37788409179362</v>
      </c>
      <c r="AC43" s="155">
        <f>SUM('Base Capex'!$AB43:$AD43,'Real Price Change'!$AB43:$AD43)*'OH rate'!F$35</f>
        <v>0</v>
      </c>
      <c r="AD43" s="156">
        <f>SUM('Base Capex'!$AB43:$AD43,'Real Price Change'!$AB43:$AD43)*'OH rate'!F$36</f>
        <v>143.02984285868575</v>
      </c>
      <c r="AE43" s="154">
        <f>SUM('Base Capex'!$AE43:$AG43,'Real Price Change'!$AE43:$AG43)*'OH rate'!G$34</f>
        <v>272.47440478449664</v>
      </c>
      <c r="AF43" s="155">
        <f>SUM('Base Capex'!$AE43:$AG43,'Real Price Change'!$AE43:$AG43)*'OH rate'!G$35</f>
        <v>0</v>
      </c>
      <c r="AG43" s="156">
        <f>SUM('Base Capex'!$AE43:$AG43,'Real Price Change'!$AE43:$AG43)*'OH rate'!G$36</f>
        <v>153.85661092662716</v>
      </c>
      <c r="AH43" s="154">
        <f>SUM('Base Capex'!$AH43:$AJ43,'Real Price Change'!$AH43:$AJ43)*'OH rate'!H$34</f>
        <v>269.54639769508077</v>
      </c>
      <c r="AI43" s="155">
        <f>SUM('Base Capex'!$AH43:$AJ43,'Real Price Change'!$AH43:$AJ43)*'OH rate'!H$35</f>
        <v>0</v>
      </c>
      <c r="AJ43" s="156">
        <f>SUM('Base Capex'!$AH43:$AJ43,'Real Price Change'!$AH43:$AJ43)*'OH rate'!H$36</f>
        <v>152.29347675199503</v>
      </c>
    </row>
    <row r="44" spans="1:36">
      <c r="A44" s="182">
        <f>'Base Capex Actual'!A44</f>
        <v>161</v>
      </c>
      <c r="B44" s="183" t="str">
        <f>'Base Capex Actual'!B44</f>
        <v>Augmentation of Zone SubStation</v>
      </c>
      <c r="C44" s="183" t="str">
        <f>'Base Capex Actual'!C44</f>
        <v>Reinforcements</v>
      </c>
      <c r="D44" s="155">
        <f>'Direct OH Actual'!D44</f>
        <v>951.72044751741873</v>
      </c>
      <c r="E44" s="155">
        <f>'Direct OH Actual'!E44</f>
        <v>0</v>
      </c>
      <c r="F44" s="156">
        <f>'Direct OH Actual'!F44</f>
        <v>469.91859005490005</v>
      </c>
      <c r="G44" s="155">
        <f>'Direct OH Actual'!G44</f>
        <v>844.3114855809406</v>
      </c>
      <c r="H44" s="155">
        <f>'Direct OH Actual'!H44</f>
        <v>0</v>
      </c>
      <c r="I44" s="156">
        <f>'Direct OH Actual'!I44</f>
        <v>340.04136768389765</v>
      </c>
      <c r="J44" s="155">
        <f>'Direct OH Actual'!J44</f>
        <v>1566.341335331924</v>
      </c>
      <c r="K44" s="155">
        <f>'Direct OH Actual'!K44</f>
        <v>0</v>
      </c>
      <c r="L44" s="156">
        <f>'Direct OH Actual'!L44</f>
        <v>685.17590549946931</v>
      </c>
      <c r="M44" s="155">
        <f>'Direct OH Actual'!M44</f>
        <v>473.43757927494534</v>
      </c>
      <c r="N44" s="155">
        <f>'Direct OH Actual'!N44</f>
        <v>0</v>
      </c>
      <c r="O44" s="156">
        <f>'Direct OH Actual'!O44</f>
        <v>203.62860066919353</v>
      </c>
      <c r="P44" s="155">
        <f>'Direct OH Actual'!P44</f>
        <v>619.7413536706199</v>
      </c>
      <c r="Q44" s="155">
        <f>'Direct OH Actual'!Q44</f>
        <v>0</v>
      </c>
      <c r="R44" s="156">
        <f>'Direct OH Actual'!R44</f>
        <v>278.91495199784384</v>
      </c>
      <c r="S44" s="154">
        <f>SUM('Base Capex'!$S44:$U44,'Real Price Change'!$S44:$U44)*'OH rate'!C$34</f>
        <v>259.51643862232635</v>
      </c>
      <c r="T44" s="155">
        <f>SUM('Base Capex'!$S44:$U44,'Real Price Change'!$S44:$U44)*'OH rate'!C$35</f>
        <v>0</v>
      </c>
      <c r="U44" s="156">
        <f>SUM('Base Capex'!$S44:$U44,'Real Price Change'!$S44:$U44)*'OH rate'!C$36</f>
        <v>147.06053690010495</v>
      </c>
      <c r="V44" s="154">
        <f>SUM('Base Capex'!$V44:$X44,'Real Price Change'!$V44:$X44)*'OH rate'!D$34</f>
        <v>1039.0486675020481</v>
      </c>
      <c r="W44" s="155">
        <f>SUM('Base Capex'!$V44:$X44,'Real Price Change'!$V44:$X44)*'OH rate'!D$35</f>
        <v>0</v>
      </c>
      <c r="X44" s="156">
        <f>SUM('Base Capex'!$V44:$X44,'Real Price Change'!$V44:$X44)*'OH rate'!D$36</f>
        <v>583.5485412413401</v>
      </c>
      <c r="Y44" s="154">
        <f>SUM('Base Capex'!$Y44:$AA44,'Real Price Change'!$Y44:$AA44)*'OH rate'!E$34</f>
        <v>1293.9270839412916</v>
      </c>
      <c r="Z44" s="155">
        <f>SUM('Base Capex'!$Y44:$AA44,'Real Price Change'!$Y44:$AA44)*'OH rate'!E$35</f>
        <v>0</v>
      </c>
      <c r="AA44" s="156">
        <f>SUM('Base Capex'!$Y44:$AA44,'Real Price Change'!$Y44:$AA44)*'OH rate'!E$36</f>
        <v>730.0490578910692</v>
      </c>
      <c r="AB44" s="154">
        <f>SUM('Base Capex'!$AB44:$AD44,'Real Price Change'!$AB44:$AD44)*'OH rate'!F$34</f>
        <v>1073.3174166747892</v>
      </c>
      <c r="AC44" s="155">
        <f>SUM('Base Capex'!$AB44:$AD44,'Real Price Change'!$AB44:$AD44)*'OH rate'!F$35</f>
        <v>0</v>
      </c>
      <c r="AD44" s="156">
        <f>SUM('Base Capex'!$AB44:$AD44,'Real Price Change'!$AB44:$AD44)*'OH rate'!F$36</f>
        <v>605.87932524083192</v>
      </c>
      <c r="AE44" s="154">
        <f>SUM('Base Capex'!$AE44:$AG44,'Real Price Change'!$AE44:$AG44)*'OH rate'!G$34</f>
        <v>855.11499648148492</v>
      </c>
      <c r="AF44" s="155">
        <f>SUM('Base Capex'!$AE44:$AG44,'Real Price Change'!$AE44:$AG44)*'OH rate'!G$35</f>
        <v>0</v>
      </c>
      <c r="AG44" s="156">
        <f>SUM('Base Capex'!$AE44:$AG44,'Real Price Change'!$AE44:$AG44)*'OH rate'!G$36</f>
        <v>482.85304234440815</v>
      </c>
      <c r="AH44" s="154">
        <f>SUM('Base Capex'!$AH44:$AJ44,'Real Price Change'!$AH44:$AJ44)*'OH rate'!H$34</f>
        <v>404.70263410554571</v>
      </c>
      <c r="AI44" s="155">
        <f>SUM('Base Capex'!$AH44:$AJ44,'Real Price Change'!$AH44:$AJ44)*'OH rate'!H$35</f>
        <v>0</v>
      </c>
      <c r="AJ44" s="156">
        <f>SUM('Base Capex'!$AH44:$AJ44,'Real Price Change'!$AH44:$AJ44)*'OH rate'!H$36</f>
        <v>228.65663101291335</v>
      </c>
    </row>
    <row r="45" spans="1:36">
      <c r="A45" s="182">
        <f>'Base Capex Actual'!A45</f>
        <v>162</v>
      </c>
      <c r="B45" s="183" t="str">
        <f>'Base Capex Actual'!B45</f>
        <v>Network Development - Augment Dist.</v>
      </c>
      <c r="C45" s="183" t="str">
        <f>'Base Capex Actual'!C45</f>
        <v>Reinforcements</v>
      </c>
      <c r="D45" s="155">
        <f>'Direct OH Actual'!D45</f>
        <v>971.266157304025</v>
      </c>
      <c r="E45" s="155">
        <f>'Direct OH Actual'!E45</f>
        <v>0</v>
      </c>
      <c r="F45" s="156">
        <f>'Direct OH Actual'!F45</f>
        <v>596.08972588791539</v>
      </c>
      <c r="G45" s="155">
        <f>'Direct OH Actual'!G45</f>
        <v>1859.4769284529191</v>
      </c>
      <c r="H45" s="155">
        <f>'Direct OH Actual'!H45</f>
        <v>0</v>
      </c>
      <c r="I45" s="156">
        <f>'Direct OH Actual'!I45</f>
        <v>890.79868916525493</v>
      </c>
      <c r="J45" s="155">
        <f>'Direct OH Actual'!J45</f>
        <v>1442.626309524444</v>
      </c>
      <c r="K45" s="155">
        <f>'Direct OH Actual'!K45</f>
        <v>0</v>
      </c>
      <c r="L45" s="156">
        <f>'Direct OH Actual'!L45</f>
        <v>710.74283046692676</v>
      </c>
      <c r="M45" s="155">
        <f>'Direct OH Actual'!M45</f>
        <v>1530.8817624875403</v>
      </c>
      <c r="N45" s="155">
        <f>'Direct OH Actual'!N45</f>
        <v>0</v>
      </c>
      <c r="O45" s="156">
        <f>'Direct OH Actual'!O45</f>
        <v>752.92029229253785</v>
      </c>
      <c r="P45" s="155">
        <f>'Direct OH Actual'!P45</f>
        <v>870.38534080376803</v>
      </c>
      <c r="Q45" s="155">
        <f>'Direct OH Actual'!Q45</f>
        <v>0</v>
      </c>
      <c r="R45" s="156">
        <f>'Direct OH Actual'!R45</f>
        <v>494.37845042138207</v>
      </c>
      <c r="S45" s="154">
        <f>SUM('Base Capex'!$S45:$U45,'Real Price Change'!$S45:$U45)*'OH rate'!C$34</f>
        <v>1231.3481429000242</v>
      </c>
      <c r="T45" s="155">
        <f>SUM('Base Capex'!$S45:$U45,'Real Price Change'!$S45:$U45)*'OH rate'!C$35</f>
        <v>0</v>
      </c>
      <c r="U45" s="156">
        <f>SUM('Base Capex'!$S45:$U45,'Real Price Change'!$S45:$U45)*'OH rate'!C$36</f>
        <v>697.76974424866376</v>
      </c>
      <c r="V45" s="154">
        <f>SUM('Base Capex'!$V45:$X45,'Real Price Change'!$V45:$X45)*'OH rate'!D$34</f>
        <v>1066.9688291588745</v>
      </c>
      <c r="W45" s="155">
        <f>SUM('Base Capex'!$V45:$X45,'Real Price Change'!$V45:$X45)*'OH rate'!D$35</f>
        <v>0</v>
      </c>
      <c r="X45" s="156">
        <f>SUM('Base Capex'!$V45:$X45,'Real Price Change'!$V45:$X45)*'OH rate'!D$36</f>
        <v>599.22900945774461</v>
      </c>
      <c r="Y45" s="154">
        <f>SUM('Base Capex'!$Y45:$AA45,'Real Price Change'!$Y45:$AA45)*'OH rate'!E$34</f>
        <v>2239.9583237267507</v>
      </c>
      <c r="Z45" s="155">
        <f>SUM('Base Capex'!$Y45:$AA45,'Real Price Change'!$Y45:$AA45)*'OH rate'!E$35</f>
        <v>0</v>
      </c>
      <c r="AA45" s="156">
        <f>SUM('Base Capex'!$Y45:$AA45,'Real Price Change'!$Y45:$AA45)*'OH rate'!E$36</f>
        <v>1263.811140710437</v>
      </c>
      <c r="AB45" s="154">
        <f>SUM('Base Capex'!$AB45:$AD45,'Real Price Change'!$AB45:$AD45)*'OH rate'!F$34</f>
        <v>2606.0382892829834</v>
      </c>
      <c r="AC45" s="155">
        <f>SUM('Base Capex'!$AB45:$AD45,'Real Price Change'!$AB45:$AD45)*'OH rate'!F$35</f>
        <v>0</v>
      </c>
      <c r="AD45" s="156">
        <f>SUM('Base Capex'!$AB45:$AD45,'Real Price Change'!$AB45:$AD45)*'OH rate'!F$36</f>
        <v>1471.088324602264</v>
      </c>
      <c r="AE45" s="154">
        <f>SUM('Base Capex'!$AE45:$AG45,'Real Price Change'!$AE45:$AG45)*'OH rate'!G$34</f>
        <v>2230.4581080133794</v>
      </c>
      <c r="AF45" s="155">
        <f>SUM('Base Capex'!$AE45:$AG45,'Real Price Change'!$AE45:$AG45)*'OH rate'!G$35</f>
        <v>0</v>
      </c>
      <c r="AG45" s="156">
        <f>SUM('Base Capex'!$AE45:$AG45,'Real Price Change'!$AE45:$AG45)*'OH rate'!G$36</f>
        <v>1259.4604090764906</v>
      </c>
      <c r="AH45" s="154">
        <f>SUM('Base Capex'!$AH45:$AJ45,'Real Price Change'!$AH45:$AJ45)*'OH rate'!H$34</f>
        <v>2825.0785304503061</v>
      </c>
      <c r="AI45" s="155">
        <f>SUM('Base Capex'!$AH45:$AJ45,'Real Price Change'!$AH45:$AJ45)*'OH rate'!H$35</f>
        <v>0</v>
      </c>
      <c r="AJ45" s="156">
        <f>SUM('Base Capex'!$AH45:$AJ45,'Real Price Change'!$AH45:$AJ45)*'OH rate'!H$36</f>
        <v>1596.166875828168</v>
      </c>
    </row>
    <row r="46" spans="1:36">
      <c r="A46" s="182">
        <f>'Base Capex Actual'!A46</f>
        <v>163</v>
      </c>
      <c r="B46" s="183" t="str">
        <f>'Base Capex Actual'!B46</f>
        <v>Environment Management'</v>
      </c>
      <c r="C46" s="183" t="str">
        <f>'Base Capex Actual'!C46</f>
        <v>Environmental, Safety &amp; Legal</v>
      </c>
      <c r="D46" s="155">
        <f>'Direct OH Actual'!D46</f>
        <v>28.156680059481754</v>
      </c>
      <c r="E46" s="155">
        <f>'Direct OH Actual'!E46</f>
        <v>0</v>
      </c>
      <c r="F46" s="156">
        <f>'Direct OH Actual'!F46</f>
        <v>13.958502584763172</v>
      </c>
      <c r="G46" s="155">
        <f>'Direct OH Actual'!G46</f>
        <v>9.6403234702968525</v>
      </c>
      <c r="H46" s="155">
        <f>'Direct OH Actual'!H46</f>
        <v>0</v>
      </c>
      <c r="I46" s="156">
        <f>'Direct OH Actual'!I46</f>
        <v>1.119034788987251</v>
      </c>
      <c r="J46" s="155">
        <f>'Direct OH Actual'!J46</f>
        <v>22.995662850746157</v>
      </c>
      <c r="K46" s="155">
        <f>'Direct OH Actual'!K46</f>
        <v>0</v>
      </c>
      <c r="L46" s="156">
        <f>'Direct OH Actual'!L46</f>
        <v>11.80706382304456</v>
      </c>
      <c r="M46" s="155">
        <f>'Direct OH Actual'!M46</f>
        <v>26.077162299385506</v>
      </c>
      <c r="N46" s="155">
        <f>'Direct OH Actual'!N46</f>
        <v>0</v>
      </c>
      <c r="O46" s="156">
        <f>'Direct OH Actual'!O46</f>
        <v>13.181763256553831</v>
      </c>
      <c r="P46" s="155">
        <f>'Direct OH Actual'!P46</f>
        <v>11.736435301946162</v>
      </c>
      <c r="Q46" s="155">
        <f>'Direct OH Actual'!Q46</f>
        <v>0</v>
      </c>
      <c r="R46" s="156">
        <f>'Direct OH Actual'!R46</f>
        <v>1.8493058469546648</v>
      </c>
      <c r="S46" s="154">
        <f>SUM('Base Capex'!$S46:$U46,'Real Price Change'!$S46:$U46)*'OH rate'!C$34</f>
        <v>47.659868671461282</v>
      </c>
      <c r="T46" s="155">
        <f>SUM('Base Capex'!$S46:$U46,'Real Price Change'!$S46:$U46)*'OH rate'!C$35</f>
        <v>0</v>
      </c>
      <c r="U46" s="156">
        <f>SUM('Base Capex'!$S46:$U46,'Real Price Change'!$S46:$U46)*'OH rate'!C$36</f>
        <v>27.007483273973261</v>
      </c>
      <c r="V46" s="154">
        <f>SUM('Base Capex'!$V46:$X46,'Real Price Change'!$V46:$X46)*'OH rate'!D$34</f>
        <v>48.236233826343884</v>
      </c>
      <c r="W46" s="155">
        <f>SUM('Base Capex'!$V46:$X46,'Real Price Change'!$V46:$X46)*'OH rate'!D$35</f>
        <v>0</v>
      </c>
      <c r="X46" s="156">
        <f>SUM('Base Capex'!$V46:$X46,'Real Price Change'!$V46:$X46)*'OH rate'!D$36</f>
        <v>27.090342122289158</v>
      </c>
      <c r="Y46" s="154">
        <f>SUM('Base Capex'!$Y46:$AA46,'Real Price Change'!$Y46:$AA46)*'OH rate'!E$34</f>
        <v>56.531123640287092</v>
      </c>
      <c r="Z46" s="155">
        <f>SUM('Base Capex'!$Y46:$AA46,'Real Price Change'!$Y46:$AA46)*'OH rate'!E$35</f>
        <v>0</v>
      </c>
      <c r="AA46" s="156">
        <f>SUM('Base Capex'!$Y46:$AA46,'Real Price Change'!$Y46:$AA46)*'OH rate'!E$36</f>
        <v>31.895532651967955</v>
      </c>
      <c r="AB46" s="154">
        <f>SUM('Base Capex'!$AB46:$AD46,'Real Price Change'!$AB46:$AD46)*'OH rate'!F$34</f>
        <v>90.969058884423632</v>
      </c>
      <c r="AC46" s="155">
        <f>SUM('Base Capex'!$AB46:$AD46,'Real Price Change'!$AB46:$AD46)*'OH rate'!F$35</f>
        <v>0</v>
      </c>
      <c r="AD46" s="156">
        <f>SUM('Base Capex'!$AB46:$AD46,'Real Price Change'!$AB46:$AD46)*'OH rate'!F$36</f>
        <v>51.3513254871444</v>
      </c>
      <c r="AE46" s="154">
        <f>SUM('Base Capex'!$AE46:$AG46,'Real Price Change'!$AE46:$AG46)*'OH rate'!G$34</f>
        <v>79.423911996238942</v>
      </c>
      <c r="AF46" s="155">
        <f>SUM('Base Capex'!$AE46:$AG46,'Real Price Change'!$AE46:$AG46)*'OH rate'!G$35</f>
        <v>0</v>
      </c>
      <c r="AG46" s="156">
        <f>SUM('Base Capex'!$AE46:$AG46,'Real Price Change'!$AE46:$AG46)*'OH rate'!G$36</f>
        <v>44.847859878585197</v>
      </c>
      <c r="AH46" s="154">
        <f>SUM('Base Capex'!$AH46:$AJ46,'Real Price Change'!$AH46:$AJ46)*'OH rate'!H$34</f>
        <v>65.094678314751135</v>
      </c>
      <c r="AI46" s="155">
        <f>SUM('Base Capex'!$AH46:$AJ46,'Real Price Change'!$AH46:$AJ46)*'OH rate'!H$35</f>
        <v>0</v>
      </c>
      <c r="AJ46" s="156">
        <f>SUM('Base Capex'!$AH46:$AJ46,'Real Price Change'!$AH46:$AJ46)*'OH rate'!H$36</f>
        <v>36.77843578462732</v>
      </c>
    </row>
    <row r="47" spans="1:36">
      <c r="A47" s="182">
        <f>'Base Capex Actual'!A47</f>
        <v>164</v>
      </c>
      <c r="B47" s="183" t="str">
        <f>'Base Capex Actual'!B47</f>
        <v>Bushfire Mitigation Augmentation</v>
      </c>
      <c r="C47" s="183" t="str">
        <f>'Base Capex Actual'!C47</f>
        <v>Environmental, Safety &amp; Legal</v>
      </c>
      <c r="D47" s="155">
        <f>'Direct OH Actual'!D47</f>
        <v>16.561291079726534</v>
      </c>
      <c r="E47" s="155">
        <f>'Direct OH Actual'!E47</f>
        <v>0</v>
      </c>
      <c r="F47" s="156">
        <f>'Direct OH Actual'!F47</f>
        <v>9.4497903906145613</v>
      </c>
      <c r="G47" s="155">
        <f>'Direct OH Actual'!G47</f>
        <v>8.6062323072028644</v>
      </c>
      <c r="H47" s="155">
        <f>'Direct OH Actual'!H47</f>
        <v>0</v>
      </c>
      <c r="I47" s="156">
        <f>'Direct OH Actual'!I47</f>
        <v>4.0411160893448201</v>
      </c>
      <c r="J47" s="155">
        <f>'Direct OH Actual'!J47</f>
        <v>5.0843908925297683</v>
      </c>
      <c r="K47" s="155">
        <f>'Direct OH Actual'!K47</f>
        <v>0</v>
      </c>
      <c r="L47" s="156">
        <f>'Direct OH Actual'!L47</f>
        <v>2.3405797069633598</v>
      </c>
      <c r="M47" s="155">
        <f>'Direct OH Actual'!M47</f>
        <v>1.6862658729509861</v>
      </c>
      <c r="N47" s="155">
        <f>'Direct OH Actual'!N47</f>
        <v>0</v>
      </c>
      <c r="O47" s="156">
        <f>'Direct OH Actual'!O47</f>
        <v>0</v>
      </c>
      <c r="P47" s="155">
        <f>'Direct OH Actual'!P47</f>
        <v>9.9299925472816977</v>
      </c>
      <c r="Q47" s="155">
        <f>'Direct OH Actual'!Q47</f>
        <v>0</v>
      </c>
      <c r="R47" s="156">
        <f>'Direct OH Actual'!R47</f>
        <v>3.4476923413052294</v>
      </c>
      <c r="S47" s="154">
        <f>SUM('Base Capex'!$S47:$U47,'Real Price Change'!$S47:$U47)*'OH rate'!C$34</f>
        <v>0</v>
      </c>
      <c r="T47" s="155">
        <f>SUM('Base Capex'!$S47:$U47,'Real Price Change'!$S47:$U47)*'OH rate'!C$35</f>
        <v>0</v>
      </c>
      <c r="U47" s="156">
        <f>SUM('Base Capex'!$S47:$U47,'Real Price Change'!$S47:$U47)*'OH rate'!C$36</f>
        <v>0</v>
      </c>
      <c r="V47" s="154">
        <f>SUM('Base Capex'!$V47:$X47,'Real Price Change'!$V47:$X47)*'OH rate'!D$34</f>
        <v>0</v>
      </c>
      <c r="W47" s="155">
        <f>SUM('Base Capex'!$V47:$X47,'Real Price Change'!$V47:$X47)*'OH rate'!D$35</f>
        <v>0</v>
      </c>
      <c r="X47" s="156">
        <f>SUM('Base Capex'!$V47:$X47,'Real Price Change'!$V47:$X47)*'OH rate'!D$36</f>
        <v>0</v>
      </c>
      <c r="Y47" s="154">
        <f>SUM('Base Capex'!$Y47:$AA47,'Real Price Change'!$Y47:$AA47)*'OH rate'!E$34</f>
        <v>0</v>
      </c>
      <c r="Z47" s="155">
        <f>SUM('Base Capex'!$Y47:$AA47,'Real Price Change'!$Y47:$AA47)*'OH rate'!E$35</f>
        <v>0</v>
      </c>
      <c r="AA47" s="156">
        <f>SUM('Base Capex'!$Y47:$AA47,'Real Price Change'!$Y47:$AA47)*'OH rate'!E$36</f>
        <v>0</v>
      </c>
      <c r="AB47" s="154">
        <f>SUM('Base Capex'!$AB47:$AD47,'Real Price Change'!$AB47:$AD47)*'OH rate'!F$34</f>
        <v>0</v>
      </c>
      <c r="AC47" s="155">
        <f>SUM('Base Capex'!$AB47:$AD47,'Real Price Change'!$AB47:$AD47)*'OH rate'!F$35</f>
        <v>0</v>
      </c>
      <c r="AD47" s="156">
        <f>SUM('Base Capex'!$AB47:$AD47,'Real Price Change'!$AB47:$AD47)*'OH rate'!F$36</f>
        <v>0</v>
      </c>
      <c r="AE47" s="154">
        <f>SUM('Base Capex'!$AE47:$AG47,'Real Price Change'!$AE47:$AG47)*'OH rate'!G$34</f>
        <v>0</v>
      </c>
      <c r="AF47" s="155">
        <f>SUM('Base Capex'!$AE47:$AG47,'Real Price Change'!$AE47:$AG47)*'OH rate'!G$35</f>
        <v>0</v>
      </c>
      <c r="AG47" s="156">
        <f>SUM('Base Capex'!$AE47:$AG47,'Real Price Change'!$AE47:$AG47)*'OH rate'!G$36</f>
        <v>0</v>
      </c>
      <c r="AH47" s="154">
        <f>SUM('Base Capex'!$AH47:$AJ47,'Real Price Change'!$AH47:$AJ47)*'OH rate'!H$34</f>
        <v>0</v>
      </c>
      <c r="AI47" s="155">
        <f>SUM('Base Capex'!$AH47:$AJ47,'Real Price Change'!$AH47:$AJ47)*'OH rate'!H$35</f>
        <v>0</v>
      </c>
      <c r="AJ47" s="156">
        <f>SUM('Base Capex'!$AH47:$AJ47,'Real Price Change'!$AH47:$AJ47)*'OH rate'!H$36</f>
        <v>0</v>
      </c>
    </row>
    <row r="48" spans="1:36">
      <c r="A48" s="182">
        <f>'Base Capex Actual'!A48</f>
        <v>165</v>
      </c>
      <c r="B48" s="183" t="str">
        <f>'Base Capex Actual'!B48</f>
        <v>LV Com. Multi Earth (CMEN)</v>
      </c>
      <c r="C48" s="183" t="str">
        <f>'Base Capex Actual'!C48</f>
        <v>Environmental, Safety &amp; Legal</v>
      </c>
      <c r="D48" s="155">
        <f>'Direct OH Actual'!D48</f>
        <v>0</v>
      </c>
      <c r="E48" s="155">
        <f>'Direct OH Actual'!E48</f>
        <v>0</v>
      </c>
      <c r="F48" s="156">
        <f>'Direct OH Actual'!F48</f>
        <v>0</v>
      </c>
      <c r="G48" s="155">
        <f>'Direct OH Actual'!G48</f>
        <v>0</v>
      </c>
      <c r="H48" s="155">
        <f>'Direct OH Actual'!H48</f>
        <v>0</v>
      </c>
      <c r="I48" s="156">
        <f>'Direct OH Actual'!I48</f>
        <v>0</v>
      </c>
      <c r="J48" s="155">
        <f>'Direct OH Actual'!J48</f>
        <v>0.63818382500394255</v>
      </c>
      <c r="K48" s="155">
        <f>'Direct OH Actual'!K48</f>
        <v>0</v>
      </c>
      <c r="L48" s="156">
        <f>'Direct OH Actual'!L48</f>
        <v>0.36648237787122051</v>
      </c>
      <c r="M48" s="155">
        <f>'Direct OH Actual'!M48</f>
        <v>0</v>
      </c>
      <c r="N48" s="155">
        <f>'Direct OH Actual'!N48</f>
        <v>0</v>
      </c>
      <c r="O48" s="156">
        <f>'Direct OH Actual'!O48</f>
        <v>0</v>
      </c>
      <c r="P48" s="155">
        <f>'Direct OH Actual'!P48</f>
        <v>6.6912020802188241</v>
      </c>
      <c r="Q48" s="155">
        <f>'Direct OH Actual'!Q48</f>
        <v>0</v>
      </c>
      <c r="R48" s="156">
        <f>'Direct OH Actual'!R48</f>
        <v>4.4987469301299141</v>
      </c>
      <c r="S48" s="154">
        <f>SUM('Base Capex'!$S48:$U48,'Real Price Change'!$S48:$U48)*'OH rate'!C$34</f>
        <v>0</v>
      </c>
      <c r="T48" s="155">
        <f>SUM('Base Capex'!$S48:$U48,'Real Price Change'!$S48:$U48)*'OH rate'!C$35</f>
        <v>0</v>
      </c>
      <c r="U48" s="156">
        <f>SUM('Base Capex'!$S48:$U48,'Real Price Change'!$S48:$U48)*'OH rate'!C$36</f>
        <v>0</v>
      </c>
      <c r="V48" s="154">
        <f>SUM('Base Capex'!$V48:$X48,'Real Price Change'!$V48:$X48)*'OH rate'!D$34</f>
        <v>0</v>
      </c>
      <c r="W48" s="155">
        <f>SUM('Base Capex'!$V48:$X48,'Real Price Change'!$V48:$X48)*'OH rate'!D$35</f>
        <v>0</v>
      </c>
      <c r="X48" s="156">
        <f>SUM('Base Capex'!$V48:$X48,'Real Price Change'!$V48:$X48)*'OH rate'!D$36</f>
        <v>0</v>
      </c>
      <c r="Y48" s="154">
        <f>SUM('Base Capex'!$Y48:$AA48,'Real Price Change'!$Y48:$AA48)*'OH rate'!E$34</f>
        <v>0</v>
      </c>
      <c r="Z48" s="155">
        <f>SUM('Base Capex'!$Y48:$AA48,'Real Price Change'!$Y48:$AA48)*'OH rate'!E$35</f>
        <v>0</v>
      </c>
      <c r="AA48" s="156">
        <f>SUM('Base Capex'!$Y48:$AA48,'Real Price Change'!$Y48:$AA48)*'OH rate'!E$36</f>
        <v>0</v>
      </c>
      <c r="AB48" s="154">
        <f>SUM('Base Capex'!$AB48:$AD48,'Real Price Change'!$AB48:$AD48)*'OH rate'!F$34</f>
        <v>0</v>
      </c>
      <c r="AC48" s="155">
        <f>SUM('Base Capex'!$AB48:$AD48,'Real Price Change'!$AB48:$AD48)*'OH rate'!F$35</f>
        <v>0</v>
      </c>
      <c r="AD48" s="156">
        <f>SUM('Base Capex'!$AB48:$AD48,'Real Price Change'!$AB48:$AD48)*'OH rate'!F$36</f>
        <v>0</v>
      </c>
      <c r="AE48" s="154">
        <f>SUM('Base Capex'!$AE48:$AG48,'Real Price Change'!$AE48:$AG48)*'OH rate'!G$34</f>
        <v>0</v>
      </c>
      <c r="AF48" s="155">
        <f>SUM('Base Capex'!$AE48:$AG48,'Real Price Change'!$AE48:$AG48)*'OH rate'!G$35</f>
        <v>0</v>
      </c>
      <c r="AG48" s="156">
        <f>SUM('Base Capex'!$AE48:$AG48,'Real Price Change'!$AE48:$AG48)*'OH rate'!G$36</f>
        <v>0</v>
      </c>
      <c r="AH48" s="154">
        <f>SUM('Base Capex'!$AH48:$AJ48,'Real Price Change'!$AH48:$AJ48)*'OH rate'!H$34</f>
        <v>0</v>
      </c>
      <c r="AI48" s="155">
        <f>SUM('Base Capex'!$AH48:$AJ48,'Real Price Change'!$AH48:$AJ48)*'OH rate'!H$35</f>
        <v>0</v>
      </c>
      <c r="AJ48" s="156">
        <f>SUM('Base Capex'!$AH48:$AJ48,'Real Price Change'!$AH48:$AJ48)*'OH rate'!H$36</f>
        <v>0</v>
      </c>
    </row>
    <row r="49" spans="1:36">
      <c r="A49" s="182">
        <f>'Base Capex Actual'!A49</f>
        <v>166</v>
      </c>
      <c r="B49" s="183" t="str">
        <f>'Base Capex Actual'!B49</f>
        <v>Reliability Improvement - Automation</v>
      </c>
      <c r="C49" s="183" t="str">
        <f>'Base Capex Actual'!C49</f>
        <v>Reliability &amp; Quality Maintained</v>
      </c>
      <c r="D49" s="155">
        <f>'Direct OH Actual'!D49</f>
        <v>24.82892080217318</v>
      </c>
      <c r="E49" s="155">
        <f>'Direct OH Actual'!E49</f>
        <v>0</v>
      </c>
      <c r="F49" s="156">
        <f>'Direct OH Actual'!F49</f>
        <v>2.2933029580752411</v>
      </c>
      <c r="G49" s="155">
        <f>'Direct OH Actual'!G49</f>
        <v>210.2562740055883</v>
      </c>
      <c r="H49" s="155">
        <f>'Direct OH Actual'!H49</f>
        <v>0</v>
      </c>
      <c r="I49" s="156">
        <f>'Direct OH Actual'!I49</f>
        <v>90.415889595351814</v>
      </c>
      <c r="J49" s="155">
        <f>'Direct OH Actual'!J49</f>
        <v>218.56657788572178</v>
      </c>
      <c r="K49" s="155">
        <f>'Direct OH Actual'!K49</f>
        <v>0</v>
      </c>
      <c r="L49" s="156">
        <f>'Direct OH Actual'!L49</f>
        <v>87.303617238256862</v>
      </c>
      <c r="M49" s="155">
        <f>'Direct OH Actual'!M49</f>
        <v>1.6772077480199101</v>
      </c>
      <c r="N49" s="155">
        <f>'Direct OH Actual'!N49</f>
        <v>0</v>
      </c>
      <c r="O49" s="156">
        <f>'Direct OH Actual'!O49</f>
        <v>1.4841159656532552</v>
      </c>
      <c r="P49" s="155">
        <f>'Direct OH Actual'!P49</f>
        <v>18.278483935200896</v>
      </c>
      <c r="Q49" s="155">
        <f>'Direct OH Actual'!Q49</f>
        <v>0</v>
      </c>
      <c r="R49" s="156">
        <f>'Direct OH Actual'!R49</f>
        <v>8.1150128225895095</v>
      </c>
      <c r="S49" s="154">
        <f>SUM('Base Capex'!$S49:$U49,'Real Price Change'!$S49:$U49)*'OH rate'!C$34</f>
        <v>0</v>
      </c>
      <c r="T49" s="155">
        <f>SUM('Base Capex'!$S49:$U49,'Real Price Change'!$S49:$U49)*'OH rate'!C$35</f>
        <v>0</v>
      </c>
      <c r="U49" s="156">
        <f>SUM('Base Capex'!$S49:$U49,'Real Price Change'!$S49:$U49)*'OH rate'!C$36</f>
        <v>0</v>
      </c>
      <c r="V49" s="154">
        <f>SUM('Base Capex'!$V49:$X49,'Real Price Change'!$V49:$X49)*'OH rate'!D$34</f>
        <v>0</v>
      </c>
      <c r="W49" s="155">
        <f>SUM('Base Capex'!$V49:$X49,'Real Price Change'!$V49:$X49)*'OH rate'!D$35</f>
        <v>0</v>
      </c>
      <c r="X49" s="156">
        <f>SUM('Base Capex'!$V49:$X49,'Real Price Change'!$V49:$X49)*'OH rate'!D$36</f>
        <v>0</v>
      </c>
      <c r="Y49" s="154">
        <f>SUM('Base Capex'!$Y49:$AA49,'Real Price Change'!$Y49:$AA49)*'OH rate'!E$34</f>
        <v>0</v>
      </c>
      <c r="Z49" s="155">
        <f>SUM('Base Capex'!$Y49:$AA49,'Real Price Change'!$Y49:$AA49)*'OH rate'!E$35</f>
        <v>0</v>
      </c>
      <c r="AA49" s="156">
        <f>SUM('Base Capex'!$Y49:$AA49,'Real Price Change'!$Y49:$AA49)*'OH rate'!E$36</f>
        <v>0</v>
      </c>
      <c r="AB49" s="154">
        <f>SUM('Base Capex'!$AB49:$AD49,'Real Price Change'!$AB49:$AD49)*'OH rate'!F$34</f>
        <v>0</v>
      </c>
      <c r="AC49" s="155">
        <f>SUM('Base Capex'!$AB49:$AD49,'Real Price Change'!$AB49:$AD49)*'OH rate'!F$35</f>
        <v>0</v>
      </c>
      <c r="AD49" s="156">
        <f>SUM('Base Capex'!$AB49:$AD49,'Real Price Change'!$AB49:$AD49)*'OH rate'!F$36</f>
        <v>0</v>
      </c>
      <c r="AE49" s="154">
        <f>SUM('Base Capex'!$AE49:$AG49,'Real Price Change'!$AE49:$AG49)*'OH rate'!G$34</f>
        <v>0</v>
      </c>
      <c r="AF49" s="155">
        <f>SUM('Base Capex'!$AE49:$AG49,'Real Price Change'!$AE49:$AG49)*'OH rate'!G$35</f>
        <v>0</v>
      </c>
      <c r="AG49" s="156">
        <f>SUM('Base Capex'!$AE49:$AG49,'Real Price Change'!$AE49:$AG49)*'OH rate'!G$36</f>
        <v>0</v>
      </c>
      <c r="AH49" s="154">
        <f>SUM('Base Capex'!$AH49:$AJ49,'Real Price Change'!$AH49:$AJ49)*'OH rate'!H$34</f>
        <v>0</v>
      </c>
      <c r="AI49" s="155">
        <f>SUM('Base Capex'!$AH49:$AJ49,'Real Price Change'!$AH49:$AJ49)*'OH rate'!H$35</f>
        <v>0</v>
      </c>
      <c r="AJ49" s="156">
        <f>SUM('Base Capex'!$AH49:$AJ49,'Real Price Change'!$AH49:$AJ49)*'OH rate'!H$36</f>
        <v>0</v>
      </c>
    </row>
    <row r="50" spans="1:36">
      <c r="A50" s="182">
        <f>'Base Capex Actual'!A50</f>
        <v>167</v>
      </c>
      <c r="B50" s="183" t="str">
        <f>'Base Capex Actual'!B50</f>
        <v>VBRC</v>
      </c>
      <c r="C50" s="183" t="str">
        <f>'Base Capex Actual'!C50</f>
        <v>Environmental, Safety &amp; Legal</v>
      </c>
      <c r="D50" s="155">
        <f>'Direct OH Actual'!D50</f>
        <v>0</v>
      </c>
      <c r="E50" s="155">
        <f>'Direct OH Actual'!E50</f>
        <v>0</v>
      </c>
      <c r="F50" s="156">
        <f>'Direct OH Actual'!F50</f>
        <v>0</v>
      </c>
      <c r="G50" s="155">
        <f>'Direct OH Actual'!G50</f>
        <v>0</v>
      </c>
      <c r="H50" s="155">
        <f>'Direct OH Actual'!H50</f>
        <v>0</v>
      </c>
      <c r="I50" s="156">
        <f>'Direct OH Actual'!I50</f>
        <v>0</v>
      </c>
      <c r="J50" s="155">
        <f>'Direct OH Actual'!J50</f>
        <v>824.40081637736182</v>
      </c>
      <c r="K50" s="155">
        <f>'Direct OH Actual'!K50</f>
        <v>0</v>
      </c>
      <c r="L50" s="156">
        <f>'Direct OH Actual'!L50</f>
        <v>275.03509704362847</v>
      </c>
      <c r="M50" s="155">
        <f>'Direct OH Actual'!M50</f>
        <v>1603.3167291067841</v>
      </c>
      <c r="N50" s="155">
        <f>'Direct OH Actual'!N50</f>
        <v>0</v>
      </c>
      <c r="O50" s="156">
        <f>'Direct OH Actual'!O50</f>
        <v>903.05727109359532</v>
      </c>
      <c r="P50" s="155">
        <f>'Direct OH Actual'!P50</f>
        <v>3245.5457596320857</v>
      </c>
      <c r="Q50" s="155">
        <f>'Direct OH Actual'!Q50</f>
        <v>0</v>
      </c>
      <c r="R50" s="156">
        <f>'Direct OH Actual'!R50</f>
        <v>2022.8832791515904</v>
      </c>
      <c r="S50" s="154">
        <f>SUM('Base Capex'!$S50:$U50,'Real Price Change'!$S50:$U50)*'OH rate'!C$34</f>
        <v>1576.0971399385182</v>
      </c>
      <c r="T50" s="155">
        <f>SUM('Base Capex'!$S50:$U50,'Real Price Change'!$S50:$U50)*'OH rate'!C$35</f>
        <v>0</v>
      </c>
      <c r="U50" s="156">
        <f>SUM('Base Capex'!$S50:$U50,'Real Price Change'!$S50:$U50)*'OH rate'!C$36</f>
        <v>893.12913215254798</v>
      </c>
      <c r="V50" s="154">
        <f>SUM('Base Capex'!$V50:$X50,'Real Price Change'!$V50:$X50)*'OH rate'!D$34</f>
        <v>2529.3825896037051</v>
      </c>
      <c r="W50" s="155">
        <f>SUM('Base Capex'!$V50:$X50,'Real Price Change'!$V50:$X50)*'OH rate'!D$35</f>
        <v>0</v>
      </c>
      <c r="X50" s="156">
        <f>SUM('Base Capex'!$V50:$X50,'Real Price Change'!$V50:$X50)*'OH rate'!D$36</f>
        <v>1420.5470509412648</v>
      </c>
      <c r="Y50" s="154">
        <f>SUM('Base Capex'!$Y50:$AA50,'Real Price Change'!$Y50:$AA50)*'OH rate'!E$34</f>
        <v>1701.0295123007313</v>
      </c>
      <c r="Z50" s="155">
        <f>SUM('Base Capex'!$Y50:$AA50,'Real Price Change'!$Y50:$AA50)*'OH rate'!E$35</f>
        <v>0</v>
      </c>
      <c r="AA50" s="156">
        <f>SUM('Base Capex'!$Y50:$AA50,'Real Price Change'!$Y50:$AA50)*'OH rate'!E$36</f>
        <v>959.74109230130216</v>
      </c>
      <c r="AB50" s="154">
        <f>SUM('Base Capex'!$AB50:$AD50,'Real Price Change'!$AB50:$AD50)*'OH rate'!F$34</f>
        <v>1780.9363043319554</v>
      </c>
      <c r="AC50" s="155">
        <f>SUM('Base Capex'!$AB50:$AD50,'Real Price Change'!$AB50:$AD50)*'OH rate'!F$35</f>
        <v>0</v>
      </c>
      <c r="AD50" s="156">
        <f>SUM('Base Capex'!$AB50:$AD50,'Real Price Change'!$AB50:$AD50)*'OH rate'!F$36</f>
        <v>1005.324678051403</v>
      </c>
      <c r="AE50" s="154">
        <f>SUM('Base Capex'!$AE50:$AG50,'Real Price Change'!$AE50:$AG50)*'OH rate'!G$34</f>
        <v>1920.575112666857</v>
      </c>
      <c r="AF50" s="155">
        <f>SUM('Base Capex'!$AE50:$AG50,'Real Price Change'!$AE50:$AG50)*'OH rate'!G$35</f>
        <v>0</v>
      </c>
      <c r="AG50" s="156">
        <f>SUM('Base Capex'!$AE50:$AG50,'Real Price Change'!$AE50:$AG50)*'OH rate'!G$36</f>
        <v>1084.4804967962291</v>
      </c>
      <c r="AH50" s="154">
        <f>SUM('Base Capex'!$AH50:$AJ50,'Real Price Change'!$AH50:$AJ50)*'OH rate'!H$34</f>
        <v>1837.9042736269912</v>
      </c>
      <c r="AI50" s="155">
        <f>SUM('Base Capex'!$AH50:$AJ50,'Real Price Change'!$AH50:$AJ50)*'OH rate'!H$35</f>
        <v>0</v>
      </c>
      <c r="AJ50" s="156">
        <f>SUM('Base Capex'!$AH50:$AJ50,'Real Price Change'!$AH50:$AJ50)*'OH rate'!H$36</f>
        <v>1038.4142921644125</v>
      </c>
    </row>
    <row r="51" spans="1:36">
      <c r="A51" s="182">
        <f>'Base Capex Actual'!A51</f>
        <v>168</v>
      </c>
      <c r="B51" s="183" t="str">
        <f>'Base Capex Actual'!B51</f>
        <v>Zone SubStation Automation</v>
      </c>
      <c r="C51" s="183" t="str">
        <f>'Base Capex Actual'!C51</f>
        <v>SCADA/Network Control</v>
      </c>
      <c r="D51" s="155">
        <f>'Direct OH Actual'!D51</f>
        <v>144.22385435564394</v>
      </c>
      <c r="E51" s="155">
        <f>'Direct OH Actual'!E51</f>
        <v>0</v>
      </c>
      <c r="F51" s="156">
        <f>'Direct OH Actual'!F51</f>
        <v>65.269981913640905</v>
      </c>
      <c r="G51" s="155">
        <f>'Direct OH Actual'!G51</f>
        <v>283.5961248173607</v>
      </c>
      <c r="H51" s="155">
        <f>'Direct OH Actual'!H51</f>
        <v>0</v>
      </c>
      <c r="I51" s="156">
        <f>'Direct OH Actual'!I51</f>
        <v>98.913963661277919</v>
      </c>
      <c r="J51" s="155">
        <f>'Direct OH Actual'!J51</f>
        <v>228.70085460858377</v>
      </c>
      <c r="K51" s="155">
        <f>'Direct OH Actual'!K51</f>
        <v>0</v>
      </c>
      <c r="L51" s="156">
        <f>'Direct OH Actual'!L51</f>
        <v>66.084848461156454</v>
      </c>
      <c r="M51" s="155">
        <f>'Direct OH Actual'!M51</f>
        <v>219.79774326793549</v>
      </c>
      <c r="N51" s="155">
        <f>'Direct OH Actual'!N51</f>
        <v>0</v>
      </c>
      <c r="O51" s="156">
        <f>'Direct OH Actual'!O51</f>
        <v>85.017868821448303</v>
      </c>
      <c r="P51" s="155">
        <f>'Direct OH Actual'!P51</f>
        <v>237.19678573285935</v>
      </c>
      <c r="Q51" s="155">
        <f>'Direct OH Actual'!Q51</f>
        <v>0</v>
      </c>
      <c r="R51" s="156">
        <f>'Direct OH Actual'!R51</f>
        <v>75.25618256389042</v>
      </c>
      <c r="S51" s="154">
        <f>SUM('Base Capex'!$S51:$U51,'Real Price Change'!$S51:$U51)*'OH rate'!C$34</f>
        <v>266.09364017117093</v>
      </c>
      <c r="T51" s="155">
        <f>SUM('Base Capex'!$S51:$U51,'Real Price Change'!$S51:$U51)*'OH rate'!C$35</f>
        <v>0</v>
      </c>
      <c r="U51" s="156">
        <f>SUM('Base Capex'!$S51:$U51,'Real Price Change'!$S51:$U51)*'OH rate'!C$36</f>
        <v>150.78764874014109</v>
      </c>
      <c r="V51" s="154">
        <f>SUM('Base Capex'!$V51:$X51,'Real Price Change'!$V51:$X51)*'OH rate'!D$34</f>
        <v>370.02831682842276</v>
      </c>
      <c r="W51" s="155">
        <f>SUM('Base Capex'!$V51:$X51,'Real Price Change'!$V51:$X51)*'OH rate'!D$35</f>
        <v>0</v>
      </c>
      <c r="X51" s="156">
        <f>SUM('Base Capex'!$V51:$X51,'Real Price Change'!$V51:$X51)*'OH rate'!D$36</f>
        <v>207.81460123742363</v>
      </c>
      <c r="Y51" s="154">
        <f>SUM('Base Capex'!$Y51:$AA51,'Real Price Change'!$Y51:$AA51)*'OH rate'!E$34</f>
        <v>441.8783416100851</v>
      </c>
      <c r="Z51" s="155">
        <f>SUM('Base Capex'!$Y51:$AA51,'Real Price Change'!$Y51:$AA51)*'OH rate'!E$35</f>
        <v>0</v>
      </c>
      <c r="AA51" s="156">
        <f>SUM('Base Capex'!$Y51:$AA51,'Real Price Change'!$Y51:$AA51)*'OH rate'!E$36</f>
        <v>249.31301848346462</v>
      </c>
      <c r="AB51" s="154">
        <f>SUM('Base Capex'!$AB51:$AD51,'Real Price Change'!$AB51:$AD51)*'OH rate'!F$34</f>
        <v>521.12971407407713</v>
      </c>
      <c r="AC51" s="155">
        <f>SUM('Base Capex'!$AB51:$AD51,'Real Price Change'!$AB51:$AD51)*'OH rate'!F$35</f>
        <v>0</v>
      </c>
      <c r="AD51" s="156">
        <f>SUM('Base Capex'!$AB51:$AD51,'Real Price Change'!$AB51:$AD51)*'OH rate'!F$36</f>
        <v>294.17366626206336</v>
      </c>
      <c r="AE51" s="154">
        <f>SUM('Base Capex'!$AE51:$AG51,'Real Price Change'!$AE51:$AG51)*'OH rate'!G$34</f>
        <v>556.89128641031255</v>
      </c>
      <c r="AF51" s="155">
        <f>SUM('Base Capex'!$AE51:$AG51,'Real Price Change'!$AE51:$AG51)*'OH rate'!G$35</f>
        <v>0</v>
      </c>
      <c r="AG51" s="156">
        <f>SUM('Base Capex'!$AE51:$AG51,'Real Price Change'!$AE51:$AG51)*'OH rate'!G$36</f>
        <v>314.45671401475977</v>
      </c>
      <c r="AH51" s="154">
        <f>SUM('Base Capex'!$AH51:$AJ51,'Real Price Change'!$AH51:$AJ51)*'OH rate'!H$34</f>
        <v>591.25409069417117</v>
      </c>
      <c r="AI51" s="155">
        <f>SUM('Base Capex'!$AH51:$AJ51,'Real Price Change'!$AH51:$AJ51)*'OH rate'!H$35</f>
        <v>0</v>
      </c>
      <c r="AJ51" s="156">
        <f>SUM('Base Capex'!$AH51:$AJ51,'Real Price Change'!$AH51:$AJ51)*'OH rate'!H$36</f>
        <v>334.05803930466709</v>
      </c>
    </row>
    <row r="52" spans="1:36">
      <c r="A52" s="182">
        <f>'Base Capex Actual'!A52</f>
        <v>169</v>
      </c>
      <c r="B52" s="183" t="str">
        <f>'Base Capex Actual'!B52</f>
        <v>Augmentation Connection Assets</v>
      </c>
      <c r="C52" s="183" t="str">
        <f>'Base Capex Actual'!C52</f>
        <v>Reinforcements</v>
      </c>
      <c r="D52" s="155">
        <f>'Direct OH Actual'!D52</f>
        <v>0</v>
      </c>
      <c r="E52" s="155">
        <f>'Direct OH Actual'!E52</f>
        <v>0</v>
      </c>
      <c r="F52" s="156">
        <f>'Direct OH Actual'!F52</f>
        <v>0</v>
      </c>
      <c r="G52" s="155">
        <f>'Direct OH Actual'!G52</f>
        <v>4.6094437691046171</v>
      </c>
      <c r="H52" s="155">
        <f>'Direct OH Actual'!H52</f>
        <v>0</v>
      </c>
      <c r="I52" s="156">
        <f>'Direct OH Actual'!I52</f>
        <v>2.5040147629904488</v>
      </c>
      <c r="J52" s="155">
        <f>'Direct OH Actual'!J52</f>
        <v>0</v>
      </c>
      <c r="K52" s="155">
        <f>'Direct OH Actual'!K52</f>
        <v>0</v>
      </c>
      <c r="L52" s="156">
        <f>'Direct OH Actual'!L52</f>
        <v>0</v>
      </c>
      <c r="M52" s="155">
        <f>'Direct OH Actual'!M52</f>
        <v>0</v>
      </c>
      <c r="N52" s="155">
        <f>'Direct OH Actual'!N52</f>
        <v>0</v>
      </c>
      <c r="O52" s="156">
        <f>'Direct OH Actual'!O52</f>
        <v>0</v>
      </c>
      <c r="P52" s="155">
        <f>'Direct OH Actual'!P52</f>
        <v>0</v>
      </c>
      <c r="Q52" s="155">
        <f>'Direct OH Actual'!Q52</f>
        <v>0</v>
      </c>
      <c r="R52" s="156">
        <f>'Direct OH Actual'!R52</f>
        <v>0</v>
      </c>
      <c r="S52" s="154">
        <f>SUM('Base Capex'!$S52:$U52,'Real Price Change'!$S52:$U52)*'OH rate'!C$34</f>
        <v>0</v>
      </c>
      <c r="T52" s="155">
        <f>SUM('Base Capex'!$S52:$U52,'Real Price Change'!$S52:$U52)*'OH rate'!C$35</f>
        <v>0</v>
      </c>
      <c r="U52" s="156">
        <f>SUM('Base Capex'!$S52:$U52,'Real Price Change'!$S52:$U52)*'OH rate'!C$36</f>
        <v>0</v>
      </c>
      <c r="V52" s="154">
        <f>SUM('Base Capex'!$V52:$X52,'Real Price Change'!$V52:$X52)*'OH rate'!D$34</f>
        <v>0</v>
      </c>
      <c r="W52" s="155">
        <f>SUM('Base Capex'!$V52:$X52,'Real Price Change'!$V52:$X52)*'OH rate'!D$35</f>
        <v>0</v>
      </c>
      <c r="X52" s="156">
        <f>SUM('Base Capex'!$V52:$X52,'Real Price Change'!$V52:$X52)*'OH rate'!D$36</f>
        <v>0</v>
      </c>
      <c r="Y52" s="154">
        <f>SUM('Base Capex'!$Y52:$AA52,'Real Price Change'!$Y52:$AA52)*'OH rate'!E$34</f>
        <v>0</v>
      </c>
      <c r="Z52" s="155">
        <f>SUM('Base Capex'!$Y52:$AA52,'Real Price Change'!$Y52:$AA52)*'OH rate'!E$35</f>
        <v>0</v>
      </c>
      <c r="AA52" s="156">
        <f>SUM('Base Capex'!$Y52:$AA52,'Real Price Change'!$Y52:$AA52)*'OH rate'!E$36</f>
        <v>0</v>
      </c>
      <c r="AB52" s="154">
        <f>SUM('Base Capex'!$AB52:$AD52,'Real Price Change'!$AB52:$AD52)*'OH rate'!F$34</f>
        <v>0</v>
      </c>
      <c r="AC52" s="155">
        <f>SUM('Base Capex'!$AB52:$AD52,'Real Price Change'!$AB52:$AD52)*'OH rate'!F$35</f>
        <v>0</v>
      </c>
      <c r="AD52" s="156">
        <f>SUM('Base Capex'!$AB52:$AD52,'Real Price Change'!$AB52:$AD52)*'OH rate'!F$36</f>
        <v>0</v>
      </c>
      <c r="AE52" s="154">
        <f>SUM('Base Capex'!$AE52:$AG52,'Real Price Change'!$AE52:$AG52)*'OH rate'!G$34</f>
        <v>0</v>
      </c>
      <c r="AF52" s="155">
        <f>SUM('Base Capex'!$AE52:$AG52,'Real Price Change'!$AE52:$AG52)*'OH rate'!G$35</f>
        <v>0</v>
      </c>
      <c r="AG52" s="156">
        <f>SUM('Base Capex'!$AE52:$AG52,'Real Price Change'!$AE52:$AG52)*'OH rate'!G$36</f>
        <v>0</v>
      </c>
      <c r="AH52" s="154">
        <f>SUM('Base Capex'!$AH52:$AJ52,'Real Price Change'!$AH52:$AJ52)*'OH rate'!H$34</f>
        <v>0</v>
      </c>
      <c r="AI52" s="155">
        <f>SUM('Base Capex'!$AH52:$AJ52,'Real Price Change'!$AH52:$AJ52)*'OH rate'!H$35</f>
        <v>0</v>
      </c>
      <c r="AJ52" s="156">
        <f>SUM('Base Capex'!$AH52:$AJ52,'Real Price Change'!$AH52:$AJ52)*'OH rate'!H$36</f>
        <v>0</v>
      </c>
    </row>
    <row r="53" spans="1:36">
      <c r="A53" s="182">
        <f>'Base Capex Actual'!A53</f>
        <v>170</v>
      </c>
      <c r="B53" s="183" t="str">
        <f>'Base Capex Actual'!B53</f>
        <v xml:space="preserve">Conductor Clearance </v>
      </c>
      <c r="C53" s="183" t="str">
        <f>'Base Capex Actual'!C53</f>
        <v>Environmental, Safety &amp; Legal</v>
      </c>
      <c r="D53" s="155">
        <f>'Direct OH Actual'!D53</f>
        <v>0</v>
      </c>
      <c r="E53" s="155">
        <f>'Direct OH Actual'!E53</f>
        <v>0</v>
      </c>
      <c r="F53" s="156">
        <f>'Direct OH Actual'!F53</f>
        <v>0</v>
      </c>
      <c r="G53" s="155">
        <f>'Direct OH Actual'!G53</f>
        <v>0</v>
      </c>
      <c r="H53" s="155">
        <f>'Direct OH Actual'!H53</f>
        <v>0</v>
      </c>
      <c r="I53" s="156">
        <f>'Direct OH Actual'!I53</f>
        <v>0</v>
      </c>
      <c r="J53" s="155">
        <f>'Direct OH Actual'!J53</f>
        <v>0</v>
      </c>
      <c r="K53" s="155">
        <f>'Direct OH Actual'!K53</f>
        <v>0</v>
      </c>
      <c r="L53" s="156">
        <f>'Direct OH Actual'!L53</f>
        <v>0</v>
      </c>
      <c r="M53" s="155">
        <f>'Direct OH Actual'!M53</f>
        <v>0</v>
      </c>
      <c r="N53" s="155">
        <f>'Direct OH Actual'!N53</f>
        <v>0</v>
      </c>
      <c r="O53" s="156">
        <f>'Direct OH Actual'!O53</f>
        <v>0</v>
      </c>
      <c r="P53" s="155">
        <f>'Direct OH Actual'!P53</f>
        <v>0</v>
      </c>
      <c r="Q53" s="155">
        <f>'Direct OH Actual'!Q53</f>
        <v>0</v>
      </c>
      <c r="R53" s="156">
        <f>'Direct OH Actual'!R53</f>
        <v>0</v>
      </c>
      <c r="S53" s="154">
        <f>SUM('Base Capex'!$S53:$U53,'Real Price Change'!$S53:$U53)*'OH rate'!C$34</f>
        <v>0</v>
      </c>
      <c r="T53" s="155">
        <f>SUM('Base Capex'!$S53:$U53,'Real Price Change'!$S53:$U53)*'OH rate'!C$35</f>
        <v>0</v>
      </c>
      <c r="U53" s="156">
        <f>SUM('Base Capex'!$S53:$U53,'Real Price Change'!$S53:$U53)*'OH rate'!C$36</f>
        <v>0</v>
      </c>
      <c r="V53" s="154">
        <f>SUM('Base Capex'!$V53:$X53,'Real Price Change'!$V53:$X53)*'OH rate'!D$34</f>
        <v>0</v>
      </c>
      <c r="W53" s="155">
        <f>SUM('Base Capex'!$V53:$X53,'Real Price Change'!$V53:$X53)*'OH rate'!D$35</f>
        <v>0</v>
      </c>
      <c r="X53" s="156">
        <f>SUM('Base Capex'!$V53:$X53,'Real Price Change'!$V53:$X53)*'OH rate'!D$36</f>
        <v>0</v>
      </c>
      <c r="Y53" s="154">
        <f>SUM('Base Capex'!$Y53:$AA53,'Real Price Change'!$Y53:$AA53)*'OH rate'!E$34</f>
        <v>0</v>
      </c>
      <c r="Z53" s="155">
        <f>SUM('Base Capex'!$Y53:$AA53,'Real Price Change'!$Y53:$AA53)*'OH rate'!E$35</f>
        <v>0</v>
      </c>
      <c r="AA53" s="156">
        <f>SUM('Base Capex'!$Y53:$AA53,'Real Price Change'!$Y53:$AA53)*'OH rate'!E$36</f>
        <v>0</v>
      </c>
      <c r="AB53" s="154">
        <f>SUM('Base Capex'!$AB53:$AD53,'Real Price Change'!$AB53:$AD53)*'OH rate'!F$34</f>
        <v>0</v>
      </c>
      <c r="AC53" s="155">
        <f>SUM('Base Capex'!$AB53:$AD53,'Real Price Change'!$AB53:$AD53)*'OH rate'!F$35</f>
        <v>0</v>
      </c>
      <c r="AD53" s="156">
        <f>SUM('Base Capex'!$AB53:$AD53,'Real Price Change'!$AB53:$AD53)*'OH rate'!F$36</f>
        <v>0</v>
      </c>
      <c r="AE53" s="154">
        <f>SUM('Base Capex'!$AE53:$AG53,'Real Price Change'!$AE53:$AG53)*'OH rate'!G$34</f>
        <v>0</v>
      </c>
      <c r="AF53" s="155">
        <f>SUM('Base Capex'!$AE53:$AG53,'Real Price Change'!$AE53:$AG53)*'OH rate'!G$35</f>
        <v>0</v>
      </c>
      <c r="AG53" s="156">
        <f>SUM('Base Capex'!$AE53:$AG53,'Real Price Change'!$AE53:$AG53)*'OH rate'!G$36</f>
        <v>0</v>
      </c>
      <c r="AH53" s="154">
        <f>SUM('Base Capex'!$AH53:$AJ53,'Real Price Change'!$AH53:$AJ53)*'OH rate'!H$34</f>
        <v>0</v>
      </c>
      <c r="AI53" s="155">
        <f>SUM('Base Capex'!$AH53:$AJ53,'Real Price Change'!$AH53:$AJ53)*'OH rate'!H$35</f>
        <v>0</v>
      </c>
      <c r="AJ53" s="156">
        <f>SUM('Base Capex'!$AH53:$AJ53,'Real Price Change'!$AH53:$AJ53)*'OH rate'!H$36</f>
        <v>0</v>
      </c>
    </row>
    <row r="54" spans="1:36">
      <c r="A54" s="182">
        <f>'Base Capex Actual'!A54</f>
        <v>171</v>
      </c>
      <c r="B54" s="183" t="str">
        <f>'Base Capex Actual'!B54</f>
        <v>SWER Augmentation</v>
      </c>
      <c r="C54" s="183" t="str">
        <f>'Base Capex Actual'!C54</f>
        <v>New Customer Connections</v>
      </c>
      <c r="D54" s="155">
        <f>'Direct OH Actual'!D54</f>
        <v>150.83735187068046</v>
      </c>
      <c r="E54" s="155">
        <f>'Direct OH Actual'!E54</f>
        <v>0</v>
      </c>
      <c r="F54" s="156">
        <f>'Direct OH Actual'!F54</f>
        <v>129.47121066655939</v>
      </c>
      <c r="G54" s="155">
        <f>'Direct OH Actual'!G54</f>
        <v>236.07396927568072</v>
      </c>
      <c r="H54" s="155">
        <f>'Direct OH Actual'!H54</f>
        <v>0</v>
      </c>
      <c r="I54" s="156">
        <f>'Direct OH Actual'!I54</f>
        <v>128.21096925495655</v>
      </c>
      <c r="J54" s="155">
        <f>'Direct OH Actual'!J54</f>
        <v>170.69752540316284</v>
      </c>
      <c r="K54" s="155">
        <f>'Direct OH Actual'!K54</f>
        <v>0</v>
      </c>
      <c r="L54" s="156">
        <f>'Direct OH Actual'!L54</f>
        <v>88.210828670446077</v>
      </c>
      <c r="M54" s="155">
        <f>'Direct OH Actual'!M54</f>
        <v>64.665305966582437</v>
      </c>
      <c r="N54" s="155">
        <f>'Direct OH Actual'!N54</f>
        <v>0</v>
      </c>
      <c r="O54" s="156">
        <f>'Direct OH Actual'!O54</f>
        <v>37.553008337152605</v>
      </c>
      <c r="P54" s="155">
        <f>'Direct OH Actual'!P54</f>
        <v>0.12840067180322501</v>
      </c>
      <c r="Q54" s="155">
        <f>'Direct OH Actual'!Q54</f>
        <v>0</v>
      </c>
      <c r="R54" s="156">
        <f>'Direct OH Actual'!R54</f>
        <v>8.1448372942328526E-2</v>
      </c>
      <c r="S54" s="154">
        <f>SUM('Base Capex'!$S54:$U54,'Real Price Change'!$S54:$U54)*'OH rate'!C$34</f>
        <v>605.05204181926808</v>
      </c>
      <c r="T54" s="155">
        <f>SUM('Base Capex'!$S54:$U54,'Real Price Change'!$S54:$U54)*'OH rate'!C$35</f>
        <v>0</v>
      </c>
      <c r="U54" s="156">
        <f>SUM('Base Capex'!$S54:$U54,'Real Price Change'!$S54:$U54)*'OH rate'!C$36</f>
        <v>342.86567199674641</v>
      </c>
      <c r="V54" s="154">
        <f>SUM('Base Capex'!$V54:$X54,'Real Price Change'!$V54:$X54)*'OH rate'!D$34</f>
        <v>515.45299188394767</v>
      </c>
      <c r="W54" s="155">
        <f>SUM('Base Capex'!$V54:$X54,'Real Price Change'!$V54:$X54)*'OH rate'!D$35</f>
        <v>0</v>
      </c>
      <c r="X54" s="156">
        <f>SUM('Base Capex'!$V54:$X54,'Real Price Change'!$V54:$X54)*'OH rate'!D$36</f>
        <v>289.48773132589486</v>
      </c>
      <c r="Y54" s="154">
        <f>SUM('Base Capex'!$Y54:$AA54,'Real Price Change'!$Y54:$AA54)*'OH rate'!E$34</f>
        <v>479.20413897653788</v>
      </c>
      <c r="Z54" s="155">
        <f>SUM('Base Capex'!$Y54:$AA54,'Real Price Change'!$Y54:$AA54)*'OH rate'!E$35</f>
        <v>0</v>
      </c>
      <c r="AA54" s="156">
        <f>SUM('Base Capex'!$Y54:$AA54,'Real Price Change'!$Y54:$AA54)*'OH rate'!E$36</f>
        <v>270.37267751727165</v>
      </c>
      <c r="AB54" s="154">
        <f>SUM('Base Capex'!$AB54:$AD54,'Real Price Change'!$AB54:$AD54)*'OH rate'!F$34</f>
        <v>453.14549244374115</v>
      </c>
      <c r="AC54" s="155">
        <f>SUM('Base Capex'!$AB54:$AD54,'Real Price Change'!$AB54:$AD54)*'OH rate'!F$35</f>
        <v>0</v>
      </c>
      <c r="AD54" s="156">
        <f>SUM('Base Capex'!$AB54:$AD54,'Real Price Change'!$AB54:$AD54)*'OH rate'!F$36</f>
        <v>255.79710245298884</v>
      </c>
      <c r="AE54" s="154">
        <f>SUM('Base Capex'!$AE54:$AG54,'Real Price Change'!$AE54:$AG54)*'OH rate'!G$34</f>
        <v>474.23502275513641</v>
      </c>
      <c r="AF54" s="155">
        <f>SUM('Base Capex'!$AE54:$AG54,'Real Price Change'!$AE54:$AG54)*'OH rate'!G$35</f>
        <v>0</v>
      </c>
      <c r="AG54" s="156">
        <f>SUM('Base Capex'!$AE54:$AG54,'Real Price Change'!$AE54:$AG54)*'OH rate'!G$36</f>
        <v>267.78366005249364</v>
      </c>
      <c r="AH54" s="154">
        <f>SUM('Base Capex'!$AH54:$AJ54,'Real Price Change'!$AH54:$AJ54)*'OH rate'!H$34</f>
        <v>484.3230684657147</v>
      </c>
      <c r="AI54" s="155">
        <f>SUM('Base Capex'!$AH54:$AJ54,'Real Price Change'!$AH54:$AJ54)*'OH rate'!H$35</f>
        <v>0</v>
      </c>
      <c r="AJ54" s="156">
        <f>SUM('Base Capex'!$AH54:$AJ54,'Real Price Change'!$AH54:$AJ54)*'OH rate'!H$36</f>
        <v>273.64210614039428</v>
      </c>
    </row>
    <row r="55" spans="1:36">
      <c r="A55" s="182">
        <f>'Base Capex Actual'!A55</f>
        <v>172</v>
      </c>
      <c r="B55" s="183" t="str">
        <f>'Base Capex Actual'!B55</f>
        <v>Supply Reliability Improvement Scheme</v>
      </c>
      <c r="C55" s="183" t="str">
        <f>'Base Capex Actual'!C55</f>
        <v>Reliability &amp; Quality Maintained</v>
      </c>
      <c r="D55" s="155">
        <f>'Direct OH Actual'!D55</f>
        <v>221.47573434538126</v>
      </c>
      <c r="E55" s="155">
        <f>'Direct OH Actual'!E55</f>
        <v>0</v>
      </c>
      <c r="F55" s="156">
        <f>'Direct OH Actual'!F55</f>
        <v>114.61012543688977</v>
      </c>
      <c r="G55" s="155">
        <f>'Direct OH Actual'!G55</f>
        <v>139.39071931405587</v>
      </c>
      <c r="H55" s="155">
        <f>'Direct OH Actual'!H55</f>
        <v>0</v>
      </c>
      <c r="I55" s="156">
        <f>'Direct OH Actual'!I55</f>
        <v>82.578498609132154</v>
      </c>
      <c r="J55" s="155">
        <f>'Direct OH Actual'!J55</f>
        <v>5.9554428510514894</v>
      </c>
      <c r="K55" s="155">
        <f>'Direct OH Actual'!K55</f>
        <v>0</v>
      </c>
      <c r="L55" s="156">
        <f>'Direct OH Actual'!L55</f>
        <v>5.1104964688180798</v>
      </c>
      <c r="M55" s="155">
        <f>'Direct OH Actual'!M55</f>
        <v>3.0766520545172975</v>
      </c>
      <c r="N55" s="155">
        <f>'Direct OH Actual'!N55</f>
        <v>0</v>
      </c>
      <c r="O55" s="156">
        <f>'Direct OH Actual'!O55</f>
        <v>1.7886387767126966</v>
      </c>
      <c r="P55" s="155">
        <f>'Direct OH Actual'!P55</f>
        <v>322.65194483144052</v>
      </c>
      <c r="Q55" s="155">
        <f>'Direct OH Actual'!Q55</f>
        <v>0</v>
      </c>
      <c r="R55" s="156">
        <f>'Direct OH Actual'!R55</f>
        <v>178.35968570465269</v>
      </c>
      <c r="S55" s="154">
        <f>SUM('Base Capex'!$S55:$U55,'Real Price Change'!$S55:$U55)*'OH rate'!C$34</f>
        <v>0</v>
      </c>
      <c r="T55" s="155">
        <f>SUM('Base Capex'!$S55:$U55,'Real Price Change'!$S55:$U55)*'OH rate'!C$35</f>
        <v>0</v>
      </c>
      <c r="U55" s="156">
        <f>SUM('Base Capex'!$S55:$U55,'Real Price Change'!$S55:$U55)*'OH rate'!C$36</f>
        <v>0</v>
      </c>
      <c r="V55" s="154">
        <f>SUM('Base Capex'!$V55:$X55,'Real Price Change'!$V55:$X55)*'OH rate'!D$34</f>
        <v>0</v>
      </c>
      <c r="W55" s="155">
        <f>SUM('Base Capex'!$V55:$X55,'Real Price Change'!$V55:$X55)*'OH rate'!D$35</f>
        <v>0</v>
      </c>
      <c r="X55" s="156">
        <f>SUM('Base Capex'!$V55:$X55,'Real Price Change'!$V55:$X55)*'OH rate'!D$36</f>
        <v>0</v>
      </c>
      <c r="Y55" s="154">
        <f>SUM('Base Capex'!$Y55:$AA55,'Real Price Change'!$Y55:$AA55)*'OH rate'!E$34</f>
        <v>0</v>
      </c>
      <c r="Z55" s="155">
        <f>SUM('Base Capex'!$Y55:$AA55,'Real Price Change'!$Y55:$AA55)*'OH rate'!E$35</f>
        <v>0</v>
      </c>
      <c r="AA55" s="156">
        <f>SUM('Base Capex'!$Y55:$AA55,'Real Price Change'!$Y55:$AA55)*'OH rate'!E$36</f>
        <v>0</v>
      </c>
      <c r="AB55" s="154">
        <f>SUM('Base Capex'!$AB55:$AD55,'Real Price Change'!$AB55:$AD55)*'OH rate'!F$34</f>
        <v>0</v>
      </c>
      <c r="AC55" s="155">
        <f>SUM('Base Capex'!$AB55:$AD55,'Real Price Change'!$AB55:$AD55)*'OH rate'!F$35</f>
        <v>0</v>
      </c>
      <c r="AD55" s="156">
        <f>SUM('Base Capex'!$AB55:$AD55,'Real Price Change'!$AB55:$AD55)*'OH rate'!F$36</f>
        <v>0</v>
      </c>
      <c r="AE55" s="154">
        <f>SUM('Base Capex'!$AE55:$AG55,'Real Price Change'!$AE55:$AG55)*'OH rate'!G$34</f>
        <v>0</v>
      </c>
      <c r="AF55" s="155">
        <f>SUM('Base Capex'!$AE55:$AG55,'Real Price Change'!$AE55:$AG55)*'OH rate'!G$35</f>
        <v>0</v>
      </c>
      <c r="AG55" s="156">
        <f>SUM('Base Capex'!$AE55:$AG55,'Real Price Change'!$AE55:$AG55)*'OH rate'!G$36</f>
        <v>0</v>
      </c>
      <c r="AH55" s="154">
        <f>SUM('Base Capex'!$AH55:$AJ55,'Real Price Change'!$AH55:$AJ55)*'OH rate'!H$34</f>
        <v>0</v>
      </c>
      <c r="AI55" s="155">
        <f>SUM('Base Capex'!$AH55:$AJ55,'Real Price Change'!$AH55:$AJ55)*'OH rate'!H$35</f>
        <v>0</v>
      </c>
      <c r="AJ55" s="156">
        <f>SUM('Base Capex'!$AH55:$AJ55,'Real Price Change'!$AH55:$AJ55)*'OH rate'!H$36</f>
        <v>0</v>
      </c>
    </row>
    <row r="56" spans="1:36">
      <c r="A56" s="182">
        <f>'Base Capex Actual'!A56</f>
        <v>174</v>
      </c>
      <c r="B56" s="183" t="str">
        <f>'Base Capex Actual'!B56</f>
        <v>Pole Fire Mitigation</v>
      </c>
      <c r="C56" s="183" t="str">
        <f>'Base Capex Actual'!C56</f>
        <v>Environmental, Safety &amp; Legal</v>
      </c>
      <c r="D56" s="155">
        <f>'Direct OH Actual'!D56</f>
        <v>3.7421437666557043</v>
      </c>
      <c r="E56" s="155">
        <f>'Direct OH Actual'!E56</f>
        <v>0</v>
      </c>
      <c r="F56" s="156">
        <f>'Direct OH Actual'!F56</f>
        <v>0.91811588580483661</v>
      </c>
      <c r="G56" s="155">
        <f>'Direct OH Actual'!G56</f>
        <v>1.6657911878821767</v>
      </c>
      <c r="H56" s="155">
        <f>'Direct OH Actual'!H56</f>
        <v>0</v>
      </c>
      <c r="I56" s="156">
        <f>'Direct OH Actual'!I56</f>
        <v>1.027444042653352</v>
      </c>
      <c r="J56" s="155">
        <f>'Direct OH Actual'!J56</f>
        <v>0.49809664177931046</v>
      </c>
      <c r="K56" s="155">
        <f>'Direct OH Actual'!K56</f>
        <v>0</v>
      </c>
      <c r="L56" s="156">
        <f>'Direct OH Actual'!L56</f>
        <v>0.23945554211208164</v>
      </c>
      <c r="M56" s="155">
        <f>'Direct OH Actual'!M56</f>
        <v>0</v>
      </c>
      <c r="N56" s="155">
        <f>'Direct OH Actual'!N56</f>
        <v>0</v>
      </c>
      <c r="O56" s="156">
        <f>'Direct OH Actual'!O56</f>
        <v>0</v>
      </c>
      <c r="P56" s="155">
        <f>'Direct OH Actual'!P56</f>
        <v>96.624999907131183</v>
      </c>
      <c r="Q56" s="155">
        <f>'Direct OH Actual'!Q56</f>
        <v>0</v>
      </c>
      <c r="R56" s="156">
        <f>'Direct OH Actual'!R56</f>
        <v>55.648928259611203</v>
      </c>
      <c r="S56" s="154">
        <f>SUM('Base Capex'!$S56:$U56,'Real Price Change'!$S56:$U56)*'OH rate'!C$34</f>
        <v>0</v>
      </c>
      <c r="T56" s="155">
        <f>SUM('Base Capex'!$S56:$U56,'Real Price Change'!$S56:$U56)*'OH rate'!C$35</f>
        <v>0</v>
      </c>
      <c r="U56" s="156">
        <f>SUM('Base Capex'!$S56:$U56,'Real Price Change'!$S56:$U56)*'OH rate'!C$36</f>
        <v>0</v>
      </c>
      <c r="V56" s="154">
        <f>SUM('Base Capex'!$V56:$X56,'Real Price Change'!$V56:$X56)*'OH rate'!D$34</f>
        <v>0</v>
      </c>
      <c r="W56" s="155">
        <f>SUM('Base Capex'!$V56:$X56,'Real Price Change'!$V56:$X56)*'OH rate'!D$35</f>
        <v>0</v>
      </c>
      <c r="X56" s="156">
        <f>SUM('Base Capex'!$V56:$X56,'Real Price Change'!$V56:$X56)*'OH rate'!D$36</f>
        <v>0</v>
      </c>
      <c r="Y56" s="154">
        <f>SUM('Base Capex'!$Y56:$AA56,'Real Price Change'!$Y56:$AA56)*'OH rate'!E$34</f>
        <v>0</v>
      </c>
      <c r="Z56" s="155">
        <f>SUM('Base Capex'!$Y56:$AA56,'Real Price Change'!$Y56:$AA56)*'OH rate'!E$35</f>
        <v>0</v>
      </c>
      <c r="AA56" s="156">
        <f>SUM('Base Capex'!$Y56:$AA56,'Real Price Change'!$Y56:$AA56)*'OH rate'!E$36</f>
        <v>0</v>
      </c>
      <c r="AB56" s="154">
        <f>SUM('Base Capex'!$AB56:$AD56,'Real Price Change'!$AB56:$AD56)*'OH rate'!F$34</f>
        <v>0</v>
      </c>
      <c r="AC56" s="155">
        <f>SUM('Base Capex'!$AB56:$AD56,'Real Price Change'!$AB56:$AD56)*'OH rate'!F$35</f>
        <v>0</v>
      </c>
      <c r="AD56" s="156">
        <f>SUM('Base Capex'!$AB56:$AD56,'Real Price Change'!$AB56:$AD56)*'OH rate'!F$36</f>
        <v>0</v>
      </c>
      <c r="AE56" s="154">
        <f>SUM('Base Capex'!$AE56:$AG56,'Real Price Change'!$AE56:$AG56)*'OH rate'!G$34</f>
        <v>0</v>
      </c>
      <c r="AF56" s="155">
        <f>SUM('Base Capex'!$AE56:$AG56,'Real Price Change'!$AE56:$AG56)*'OH rate'!G$35</f>
        <v>0</v>
      </c>
      <c r="AG56" s="156">
        <f>SUM('Base Capex'!$AE56:$AG56,'Real Price Change'!$AE56:$AG56)*'OH rate'!G$36</f>
        <v>0</v>
      </c>
      <c r="AH56" s="154">
        <f>SUM('Base Capex'!$AH56:$AJ56,'Real Price Change'!$AH56:$AJ56)*'OH rate'!H$34</f>
        <v>0</v>
      </c>
      <c r="AI56" s="155">
        <f>SUM('Base Capex'!$AH56:$AJ56,'Real Price Change'!$AH56:$AJ56)*'OH rate'!H$35</f>
        <v>0</v>
      </c>
      <c r="AJ56" s="156">
        <f>SUM('Base Capex'!$AH56:$AJ56,'Real Price Change'!$AH56:$AJ56)*'OH rate'!H$36</f>
        <v>0</v>
      </c>
    </row>
    <row r="57" spans="1:36">
      <c r="A57" s="182">
        <f>'Base Capex Actual'!A57</f>
        <v>177</v>
      </c>
      <c r="B57" s="183" t="str">
        <f>'Base Capex Actual'!B57</f>
        <v>CBD Security Supply</v>
      </c>
      <c r="C57" s="183" t="str">
        <f>'Base Capex Actual'!C57</f>
        <v>Reinforcements</v>
      </c>
      <c r="D57" s="155">
        <f>'Direct OH Actual'!D57</f>
        <v>0</v>
      </c>
      <c r="E57" s="155">
        <f>'Direct OH Actual'!E57</f>
        <v>0</v>
      </c>
      <c r="F57" s="156">
        <f>'Direct OH Actual'!F57</f>
        <v>0</v>
      </c>
      <c r="G57" s="155">
        <f>'Direct OH Actual'!G57</f>
        <v>0</v>
      </c>
      <c r="H57" s="155">
        <f>'Direct OH Actual'!H57</f>
        <v>0</v>
      </c>
      <c r="I57" s="156">
        <f>'Direct OH Actual'!I57</f>
        <v>0</v>
      </c>
      <c r="J57" s="155">
        <f>'Direct OH Actual'!J57</f>
        <v>0</v>
      </c>
      <c r="K57" s="155">
        <f>'Direct OH Actual'!K57</f>
        <v>0</v>
      </c>
      <c r="L57" s="155">
        <f>'Direct OH Actual'!L57</f>
        <v>0</v>
      </c>
      <c r="M57" s="184">
        <f>'Direct OH Actual'!M57</f>
        <v>0</v>
      </c>
      <c r="N57" s="155">
        <f>'Direct OH Actual'!N57</f>
        <v>0</v>
      </c>
      <c r="O57" s="156">
        <f>'Direct OH Actual'!O57</f>
        <v>0</v>
      </c>
      <c r="P57" s="155">
        <f>'Direct OH Actual'!P57</f>
        <v>0</v>
      </c>
      <c r="Q57" s="155">
        <f>'Direct OH Actual'!Q57</f>
        <v>0</v>
      </c>
      <c r="R57" s="156">
        <f>'Direct OH Actual'!R57</f>
        <v>0</v>
      </c>
      <c r="S57" s="154">
        <f>SUM('Base Capex'!$S57:$U57,'Real Price Change'!$S57:$U57)*'OH rate'!C$34</f>
        <v>0</v>
      </c>
      <c r="T57" s="155">
        <f>SUM('Base Capex'!$S57:$U57,'Real Price Change'!$S57:$U57)*'OH rate'!C$35</f>
        <v>0</v>
      </c>
      <c r="U57" s="156">
        <f>SUM('Base Capex'!$S57:$U57,'Real Price Change'!$S57:$U57)*'OH rate'!C$36</f>
        <v>0</v>
      </c>
      <c r="V57" s="154">
        <f>SUM('Base Capex'!$V57:$X57,'Real Price Change'!$V57:$X57)*'OH rate'!D$34</f>
        <v>0</v>
      </c>
      <c r="W57" s="155">
        <f>SUM('Base Capex'!$V57:$X57,'Real Price Change'!$V57:$X57)*'OH rate'!D$35</f>
        <v>0</v>
      </c>
      <c r="X57" s="156">
        <f>SUM('Base Capex'!$V57:$X57,'Real Price Change'!$V57:$X57)*'OH rate'!D$36</f>
        <v>0</v>
      </c>
      <c r="Y57" s="154">
        <f>SUM('Base Capex'!$Y57:$AA57,'Real Price Change'!$Y57:$AA57)*'OH rate'!E$34</f>
        <v>0</v>
      </c>
      <c r="Z57" s="155">
        <f>SUM('Base Capex'!$Y57:$AA57,'Real Price Change'!$Y57:$AA57)*'OH rate'!E$35</f>
        <v>0</v>
      </c>
      <c r="AA57" s="156">
        <f>SUM('Base Capex'!$Y57:$AA57,'Real Price Change'!$Y57:$AA57)*'OH rate'!E$36</f>
        <v>0</v>
      </c>
      <c r="AB57" s="154">
        <f>SUM('Base Capex'!$AB57:$AD57,'Real Price Change'!$AB57:$AD57)*'OH rate'!F$34</f>
        <v>0</v>
      </c>
      <c r="AC57" s="155">
        <f>SUM('Base Capex'!$AB57:$AD57,'Real Price Change'!$AB57:$AD57)*'OH rate'!F$35</f>
        <v>0</v>
      </c>
      <c r="AD57" s="156">
        <f>SUM('Base Capex'!$AB57:$AD57,'Real Price Change'!$AB57:$AD57)*'OH rate'!F$36</f>
        <v>0</v>
      </c>
      <c r="AE57" s="154">
        <f>SUM('Base Capex'!$AE57:$AG57,'Real Price Change'!$AE57:$AG57)*'OH rate'!G$34</f>
        <v>0</v>
      </c>
      <c r="AF57" s="155">
        <f>SUM('Base Capex'!$AE57:$AG57,'Real Price Change'!$AE57:$AG57)*'OH rate'!G$35</f>
        <v>0</v>
      </c>
      <c r="AG57" s="156">
        <f>SUM('Base Capex'!$AE57:$AG57,'Real Price Change'!$AE57:$AG57)*'OH rate'!G$36</f>
        <v>0</v>
      </c>
      <c r="AH57" s="154">
        <f>SUM('Base Capex'!$AH57:$AJ57,'Real Price Change'!$AH57:$AJ57)*'OH rate'!H$34</f>
        <v>0</v>
      </c>
      <c r="AI57" s="155">
        <f>SUM('Base Capex'!$AH57:$AJ57,'Real Price Change'!$AH57:$AJ57)*'OH rate'!H$35</f>
        <v>0</v>
      </c>
      <c r="AJ57" s="156">
        <f>SUM('Base Capex'!$AH57:$AJ57,'Real Price Change'!$AH57:$AJ57)*'OH rate'!H$36</f>
        <v>0</v>
      </c>
    </row>
    <row r="58" spans="1:36">
      <c r="A58" s="182">
        <f>'Base Capex Actual'!A58</f>
        <v>200</v>
      </c>
      <c r="B58" s="183" t="str">
        <f>'Base Capex Actual'!B58</f>
        <v>Computers</v>
      </c>
      <c r="C58" s="183" t="str">
        <f>'Base Capex Actual'!C58</f>
        <v>Non Network General - IT</v>
      </c>
      <c r="D58" s="155">
        <f>'Direct OH Actual'!D58</f>
        <v>6.9277231491156837</v>
      </c>
      <c r="E58" s="155">
        <f>'Direct OH Actual'!E58</f>
        <v>0</v>
      </c>
      <c r="F58" s="156">
        <f>'Direct OH Actual'!F58</f>
        <v>0</v>
      </c>
      <c r="G58" s="155">
        <f>'Direct OH Actual'!G58</f>
        <v>34.925401725842399</v>
      </c>
      <c r="H58" s="155">
        <f>'Direct OH Actual'!H58</f>
        <v>0</v>
      </c>
      <c r="I58" s="156">
        <f>'Direct OH Actual'!I58</f>
        <v>0.56370398481488071</v>
      </c>
      <c r="J58" s="155">
        <f>'Direct OH Actual'!J58</f>
        <v>4.2904828881625843</v>
      </c>
      <c r="K58" s="155">
        <f>'Direct OH Actual'!K58</f>
        <v>0</v>
      </c>
      <c r="L58" s="156">
        <f>'Direct OH Actual'!L58</f>
        <v>4.9183104429338431E-2</v>
      </c>
      <c r="M58" s="155">
        <f>'Direct OH Actual'!M58</f>
        <v>1.5226267595397469</v>
      </c>
      <c r="N58" s="155">
        <f>'Direct OH Actual'!N58</f>
        <v>0</v>
      </c>
      <c r="O58" s="156">
        <f>'Direct OH Actual'!O58</f>
        <v>0.16431667301337696</v>
      </c>
      <c r="P58" s="155">
        <f>'Direct OH Actual'!P58</f>
        <v>2.5612982666326431E-2</v>
      </c>
      <c r="Q58" s="155">
        <f>'Direct OH Actual'!Q58</f>
        <v>0</v>
      </c>
      <c r="R58" s="156">
        <f>'Direct OH Actual'!R58</f>
        <v>1.7216948293346305E-2</v>
      </c>
      <c r="S58" s="157"/>
      <c r="T58" s="157"/>
      <c r="U58" s="158"/>
      <c r="V58" s="157"/>
      <c r="W58" s="157"/>
      <c r="X58" s="158"/>
      <c r="Y58" s="157"/>
      <c r="Z58" s="157"/>
      <c r="AA58" s="158"/>
      <c r="AB58" s="157"/>
      <c r="AC58" s="157"/>
      <c r="AD58" s="158"/>
      <c r="AE58" s="157"/>
      <c r="AF58" s="157"/>
      <c r="AG58" s="158"/>
      <c r="AH58" s="157"/>
      <c r="AI58" s="157"/>
      <c r="AJ58" s="158"/>
    </row>
    <row r="59" spans="1:36">
      <c r="A59" s="182">
        <f>'Base Capex Actual'!A59</f>
        <v>210</v>
      </c>
      <c r="B59" s="183" t="str">
        <f>'Base Capex Actual'!B59</f>
        <v>General Equipment</v>
      </c>
      <c r="C59" s="183" t="str">
        <f>'Base Capex Actual'!C59</f>
        <v>Non Network General - Other</v>
      </c>
      <c r="D59" s="155">
        <f>'Direct OH Actual'!D59</f>
        <v>6.1273530641367924E-2</v>
      </c>
      <c r="E59" s="155">
        <f>'Direct OH Actual'!E59</f>
        <v>0</v>
      </c>
      <c r="F59" s="156">
        <f>'Direct OH Actual'!F59</f>
        <v>0</v>
      </c>
      <c r="G59" s="155">
        <f>'Direct OH Actual'!G59</f>
        <v>0</v>
      </c>
      <c r="H59" s="155">
        <f>'Direct OH Actual'!H59</f>
        <v>0</v>
      </c>
      <c r="I59" s="156">
        <f>'Direct OH Actual'!I59</f>
        <v>0</v>
      </c>
      <c r="J59" s="155">
        <f>'Direct OH Actual'!J59</f>
        <v>0</v>
      </c>
      <c r="K59" s="155">
        <f>'Direct OH Actual'!K59</f>
        <v>0</v>
      </c>
      <c r="L59" s="156">
        <f>'Direct OH Actual'!L59</f>
        <v>0</v>
      </c>
      <c r="M59" s="155">
        <f>'Direct OH Actual'!M59</f>
        <v>0</v>
      </c>
      <c r="N59" s="155">
        <f>'Direct OH Actual'!N59</f>
        <v>0</v>
      </c>
      <c r="O59" s="156">
        <f>'Direct OH Actual'!O59</f>
        <v>0</v>
      </c>
      <c r="P59" s="155">
        <f>'Direct OH Actual'!P59</f>
        <v>0</v>
      </c>
      <c r="Q59" s="155">
        <f>'Direct OH Actual'!Q59</f>
        <v>0</v>
      </c>
      <c r="R59" s="156">
        <f>'Direct OH Actual'!R59</f>
        <v>0</v>
      </c>
      <c r="S59" s="157"/>
      <c r="T59" s="157"/>
      <c r="U59" s="158"/>
      <c r="V59" s="157"/>
      <c r="W59" s="157"/>
      <c r="X59" s="158"/>
      <c r="Y59" s="157"/>
      <c r="Z59" s="157"/>
      <c r="AA59" s="158"/>
      <c r="AB59" s="157"/>
      <c r="AC59" s="157"/>
      <c r="AD59" s="158"/>
      <c r="AE59" s="157"/>
      <c r="AF59" s="157"/>
      <c r="AG59" s="158"/>
      <c r="AH59" s="157"/>
      <c r="AI59" s="157"/>
      <c r="AJ59" s="158"/>
    </row>
    <row r="60" spans="1:36">
      <c r="A60" s="182">
        <f>'Base Capex Actual'!A60</f>
        <v>220</v>
      </c>
      <c r="B60" s="183" t="str">
        <f>'Base Capex Actual'!B60</f>
        <v>Office Furniture</v>
      </c>
      <c r="C60" s="183" t="str">
        <f>'Base Capex Actual'!C60</f>
        <v>Non Network General - Other</v>
      </c>
      <c r="D60" s="155">
        <f>'Direct OH Actual'!D60</f>
        <v>0</v>
      </c>
      <c r="E60" s="155">
        <f>'Direct OH Actual'!E60</f>
        <v>0</v>
      </c>
      <c r="F60" s="156">
        <f>'Direct OH Actual'!F60</f>
        <v>0</v>
      </c>
      <c r="G60" s="155">
        <f>'Direct OH Actual'!G60</f>
        <v>0</v>
      </c>
      <c r="H60" s="155">
        <f>'Direct OH Actual'!H60</f>
        <v>0</v>
      </c>
      <c r="I60" s="156">
        <f>'Direct OH Actual'!I60</f>
        <v>0</v>
      </c>
      <c r="J60" s="155">
        <f>'Direct OH Actual'!J60</f>
        <v>0</v>
      </c>
      <c r="K60" s="155">
        <f>'Direct OH Actual'!K60</f>
        <v>0</v>
      </c>
      <c r="L60" s="156">
        <f>'Direct OH Actual'!L60</f>
        <v>0</v>
      </c>
      <c r="M60" s="155">
        <f>'Direct OH Actual'!M60</f>
        <v>-1.0586868783398856E-5</v>
      </c>
      <c r="N60" s="155">
        <f>'Direct OH Actual'!N60</f>
        <v>0</v>
      </c>
      <c r="O60" s="156">
        <f>'Direct OH Actual'!O60</f>
        <v>0</v>
      </c>
      <c r="P60" s="155">
        <f>'Direct OH Actual'!P60</f>
        <v>0</v>
      </c>
      <c r="Q60" s="155">
        <f>'Direct OH Actual'!Q60</f>
        <v>0</v>
      </c>
      <c r="R60" s="156">
        <f>'Direct OH Actual'!R60</f>
        <v>0</v>
      </c>
      <c r="S60" s="157"/>
      <c r="T60" s="157"/>
      <c r="U60" s="158"/>
      <c r="V60" s="157"/>
      <c r="W60" s="157"/>
      <c r="X60" s="158"/>
      <c r="Y60" s="157"/>
      <c r="Z60" s="157"/>
      <c r="AA60" s="158"/>
      <c r="AB60" s="157"/>
      <c r="AC60" s="157"/>
      <c r="AD60" s="158"/>
      <c r="AE60" s="157"/>
      <c r="AF60" s="157"/>
      <c r="AG60" s="158"/>
      <c r="AH60" s="157"/>
      <c r="AI60" s="157"/>
      <c r="AJ60" s="158"/>
    </row>
    <row r="61" spans="1:36">
      <c r="A61" s="182">
        <f>'Base Capex Actual'!A61</f>
        <v>230</v>
      </c>
      <c r="B61" s="183" t="str">
        <f>'Base Capex Actual'!B61</f>
        <v>Property</v>
      </c>
      <c r="C61" s="183" t="str">
        <f>'Base Capex Actual'!C61</f>
        <v>Non Network General - Other</v>
      </c>
      <c r="D61" s="155">
        <f>'Direct OH Actual'!D61</f>
        <v>7.2296308647147356</v>
      </c>
      <c r="E61" s="155">
        <f>'Direct OH Actual'!E61</f>
        <v>0</v>
      </c>
      <c r="F61" s="156">
        <f>'Direct OH Actual'!F61</f>
        <v>0.11793220741865727</v>
      </c>
      <c r="G61" s="155">
        <f>'Direct OH Actual'!G61</f>
        <v>0</v>
      </c>
      <c r="H61" s="155">
        <f>'Direct OH Actual'!H61</f>
        <v>0</v>
      </c>
      <c r="I61" s="156">
        <f>'Direct OH Actual'!I61</f>
        <v>0</v>
      </c>
      <c r="J61" s="155">
        <f>'Direct OH Actual'!J61</f>
        <v>2.8411385276926726</v>
      </c>
      <c r="K61" s="155">
        <f>'Direct OH Actual'!K61</f>
        <v>0</v>
      </c>
      <c r="L61" s="156">
        <f>'Direct OH Actual'!L61</f>
        <v>1.2820177027563107</v>
      </c>
      <c r="M61" s="155">
        <f>'Direct OH Actual'!M61</f>
        <v>0</v>
      </c>
      <c r="N61" s="155">
        <f>'Direct OH Actual'!N61</f>
        <v>0</v>
      </c>
      <c r="O61" s="156">
        <f>'Direct OH Actual'!O61</f>
        <v>0</v>
      </c>
      <c r="P61" s="155">
        <f>'Direct OH Actual'!P61</f>
        <v>0</v>
      </c>
      <c r="Q61" s="155">
        <f>'Direct OH Actual'!Q61</f>
        <v>0</v>
      </c>
      <c r="R61" s="156">
        <f>'Direct OH Actual'!R61</f>
        <v>0</v>
      </c>
      <c r="S61" s="157"/>
      <c r="T61" s="157"/>
      <c r="U61" s="158"/>
      <c r="V61" s="157"/>
      <c r="W61" s="157"/>
      <c r="X61" s="158"/>
      <c r="Y61" s="157"/>
      <c r="Z61" s="157"/>
      <c r="AA61" s="158"/>
      <c r="AB61" s="157"/>
      <c r="AC61" s="157"/>
      <c r="AD61" s="158"/>
      <c r="AE61" s="157"/>
      <c r="AF61" s="157"/>
      <c r="AG61" s="158"/>
      <c r="AH61" s="157"/>
      <c r="AI61" s="157"/>
      <c r="AJ61" s="158"/>
    </row>
    <row r="62" spans="1:36">
      <c r="A62" s="182">
        <f>'Base Capex Actual'!A62</f>
        <v>240</v>
      </c>
      <c r="B62" s="183" t="str">
        <f>'Base Capex Actual'!B62</f>
        <v>Motor Vehicles</v>
      </c>
      <c r="C62" s="183" t="str">
        <f>'Base Capex Actual'!C62</f>
        <v>Non Network General - Other</v>
      </c>
      <c r="D62" s="155">
        <f>'Direct OH Actual'!D62</f>
        <v>0</v>
      </c>
      <c r="E62" s="155">
        <f>'Direct OH Actual'!E62</f>
        <v>0</v>
      </c>
      <c r="F62" s="156">
        <f>'Direct OH Actual'!F62</f>
        <v>0</v>
      </c>
      <c r="G62" s="155">
        <f>'Direct OH Actual'!G62</f>
        <v>0</v>
      </c>
      <c r="H62" s="155">
        <f>'Direct OH Actual'!H62</f>
        <v>0</v>
      </c>
      <c r="I62" s="156">
        <f>'Direct OH Actual'!I62</f>
        <v>0</v>
      </c>
      <c r="J62" s="155">
        <f>'Direct OH Actual'!J62</f>
        <v>0.77284557531418396</v>
      </c>
      <c r="K62" s="155">
        <f>'Direct OH Actual'!K62</f>
        <v>0</v>
      </c>
      <c r="L62" s="156">
        <f>'Direct OH Actual'!L62</f>
        <v>0.43868685548307773</v>
      </c>
      <c r="M62" s="155">
        <f>'Direct OH Actual'!M62</f>
        <v>0</v>
      </c>
      <c r="N62" s="155">
        <f>'Direct OH Actual'!N62</f>
        <v>0</v>
      </c>
      <c r="O62" s="156">
        <f>'Direct OH Actual'!O62</f>
        <v>0</v>
      </c>
      <c r="P62" s="155">
        <f>'Direct OH Actual'!P62</f>
        <v>0</v>
      </c>
      <c r="Q62" s="155">
        <f>'Direct OH Actual'!Q62</f>
        <v>0</v>
      </c>
      <c r="R62" s="156">
        <f>'Direct OH Actual'!R62</f>
        <v>0</v>
      </c>
      <c r="S62" s="157"/>
      <c r="T62" s="157"/>
      <c r="U62" s="158"/>
      <c r="V62" s="157"/>
      <c r="W62" s="157"/>
      <c r="X62" s="158"/>
      <c r="Y62" s="157"/>
      <c r="Z62" s="157"/>
      <c r="AA62" s="158"/>
      <c r="AB62" s="157"/>
      <c r="AC62" s="157"/>
      <c r="AD62" s="158"/>
      <c r="AE62" s="157"/>
      <c r="AF62" s="157"/>
      <c r="AG62" s="158"/>
      <c r="AH62" s="157"/>
      <c r="AI62" s="157"/>
      <c r="AJ62" s="158"/>
    </row>
    <row r="63" spans="1:36">
      <c r="A63" s="182">
        <f>'Base Capex Actual'!A63</f>
        <v>260</v>
      </c>
      <c r="B63" s="183" t="str">
        <f>'Base Capex Actual'!B63</f>
        <v>Intellectual Property</v>
      </c>
      <c r="C63" s="183" t="str">
        <f>'Base Capex Actual'!C63</f>
        <v>Non Network General - Other</v>
      </c>
      <c r="D63" s="155">
        <f>'Direct OH Actual'!D63</f>
        <v>0</v>
      </c>
      <c r="E63" s="155">
        <f>'Direct OH Actual'!E63</f>
        <v>0</v>
      </c>
      <c r="F63" s="156">
        <f>'Direct OH Actual'!F63</f>
        <v>0</v>
      </c>
      <c r="G63" s="155">
        <f>'Direct OH Actual'!G63</f>
        <v>0</v>
      </c>
      <c r="H63" s="155">
        <f>'Direct OH Actual'!H63</f>
        <v>0</v>
      </c>
      <c r="I63" s="156">
        <f>'Direct OH Actual'!I63</f>
        <v>0</v>
      </c>
      <c r="J63" s="155">
        <f>'Direct OH Actual'!J63</f>
        <v>0</v>
      </c>
      <c r="K63" s="155">
        <f>'Direct OH Actual'!K63</f>
        <v>0</v>
      </c>
      <c r="L63" s="156">
        <f>'Direct OH Actual'!L63</f>
        <v>0</v>
      </c>
      <c r="M63" s="155">
        <f>'Direct OH Actual'!M63</f>
        <v>0</v>
      </c>
      <c r="N63" s="155">
        <f>'Direct OH Actual'!N63</f>
        <v>0</v>
      </c>
      <c r="O63" s="156">
        <f>'Direct OH Actual'!O63</f>
        <v>0</v>
      </c>
      <c r="P63" s="155">
        <f>'Direct OH Actual'!P63</f>
        <v>0</v>
      </c>
      <c r="Q63" s="155">
        <f>'Direct OH Actual'!Q63</f>
        <v>0</v>
      </c>
      <c r="R63" s="156">
        <f>'Direct OH Actual'!R63</f>
        <v>0</v>
      </c>
      <c r="S63" s="157"/>
      <c r="T63" s="157"/>
      <c r="U63" s="158"/>
      <c r="V63" s="157"/>
      <c r="W63" s="157"/>
      <c r="X63" s="158"/>
      <c r="Y63" s="157"/>
      <c r="Z63" s="157"/>
      <c r="AA63" s="158"/>
      <c r="AB63" s="157"/>
      <c r="AC63" s="157"/>
      <c r="AD63" s="158"/>
      <c r="AE63" s="157"/>
      <c r="AF63" s="157"/>
      <c r="AG63" s="158"/>
      <c r="AH63" s="157"/>
      <c r="AI63" s="157"/>
      <c r="AJ63" s="158"/>
    </row>
    <row r="64" spans="1:36">
      <c r="A64" s="182">
        <f>'Base Capex Actual'!A64</f>
        <v>270</v>
      </c>
      <c r="B64" s="183" t="str">
        <f>'Base Capex Actual'!B64</f>
        <v>Communications</v>
      </c>
      <c r="C64" s="183" t="str">
        <f>'Base Capex Actual'!C64</f>
        <v>Non Network General - Other</v>
      </c>
      <c r="D64" s="155">
        <f>'Direct OH Actual'!D64</f>
        <v>0</v>
      </c>
      <c r="E64" s="155">
        <f>'Direct OH Actual'!E64</f>
        <v>0</v>
      </c>
      <c r="F64" s="156">
        <f>'Direct OH Actual'!F64</f>
        <v>0</v>
      </c>
      <c r="G64" s="155">
        <f>'Direct OH Actual'!G64</f>
        <v>0</v>
      </c>
      <c r="H64" s="155">
        <f>'Direct OH Actual'!H64</f>
        <v>0</v>
      </c>
      <c r="I64" s="156">
        <f>'Direct OH Actual'!I64</f>
        <v>0</v>
      </c>
      <c r="J64" s="155">
        <f>'Direct OH Actual'!J64</f>
        <v>0</v>
      </c>
      <c r="K64" s="155">
        <f>'Direct OH Actual'!K64</f>
        <v>0</v>
      </c>
      <c r="L64" s="156">
        <f>'Direct OH Actual'!L64</f>
        <v>0</v>
      </c>
      <c r="M64" s="155">
        <f>'Direct OH Actual'!M64</f>
        <v>0</v>
      </c>
      <c r="N64" s="155">
        <f>'Direct OH Actual'!N64</f>
        <v>0</v>
      </c>
      <c r="O64" s="156">
        <f>'Direct OH Actual'!O64</f>
        <v>0</v>
      </c>
      <c r="P64" s="155">
        <f>'Direct OH Actual'!P64</f>
        <v>0</v>
      </c>
      <c r="Q64" s="155">
        <f>'Direct OH Actual'!Q64</f>
        <v>0</v>
      </c>
      <c r="R64" s="156">
        <f>'Direct OH Actual'!R64</f>
        <v>0</v>
      </c>
      <c r="S64" s="157"/>
      <c r="T64" s="157"/>
      <c r="U64" s="158"/>
      <c r="V64" s="157"/>
      <c r="W64" s="157"/>
      <c r="X64" s="158"/>
      <c r="Y64" s="157"/>
      <c r="Z64" s="157"/>
      <c r="AA64" s="158"/>
      <c r="AB64" s="157"/>
      <c r="AC64" s="157"/>
      <c r="AD64" s="158"/>
      <c r="AE64" s="157"/>
      <c r="AF64" s="157"/>
      <c r="AG64" s="158"/>
      <c r="AH64" s="157"/>
      <c r="AI64" s="157"/>
      <c r="AJ64" s="158"/>
    </row>
    <row r="65" spans="1:36">
      <c r="A65" s="128"/>
      <c r="B65" s="146" t="s">
        <v>124</v>
      </c>
      <c r="C65" s="147"/>
      <c r="D65" s="160">
        <f t="shared" ref="D65:AJ65" si="0">SUM(D7:D64)</f>
        <v>13568.719478300925</v>
      </c>
      <c r="E65" s="160">
        <f t="shared" si="0"/>
        <v>0</v>
      </c>
      <c r="F65" s="161">
        <f t="shared" si="0"/>
        <v>10046.772798688469</v>
      </c>
      <c r="G65" s="162">
        <f t="shared" si="0"/>
        <v>19254.410262096237</v>
      </c>
      <c r="H65" s="160">
        <f t="shared" si="0"/>
        <v>0</v>
      </c>
      <c r="I65" s="161">
        <f t="shared" si="0"/>
        <v>10483.788918079363</v>
      </c>
      <c r="J65" s="162">
        <f t="shared" si="0"/>
        <v>20726.730775867243</v>
      </c>
      <c r="K65" s="160">
        <f t="shared" si="0"/>
        <v>0</v>
      </c>
      <c r="L65" s="161">
        <f t="shared" si="0"/>
        <v>10420.277440551889</v>
      </c>
      <c r="M65" s="162">
        <f t="shared" si="0"/>
        <v>20836.661057404282</v>
      </c>
      <c r="N65" s="160">
        <f t="shared" si="0"/>
        <v>0</v>
      </c>
      <c r="O65" s="161">
        <f t="shared" si="0"/>
        <v>11109.618157469076</v>
      </c>
      <c r="P65" s="162">
        <f t="shared" si="0"/>
        <v>22312.067845556299</v>
      </c>
      <c r="Q65" s="160">
        <f t="shared" si="0"/>
        <v>0</v>
      </c>
      <c r="R65" s="161">
        <f t="shared" si="0"/>
        <v>12761.069212084938</v>
      </c>
      <c r="S65" s="162">
        <f t="shared" si="0"/>
        <v>23162.540570347624</v>
      </c>
      <c r="T65" s="160">
        <f t="shared" si="0"/>
        <v>0</v>
      </c>
      <c r="U65" s="161">
        <f t="shared" si="0"/>
        <v>13125.548694828374</v>
      </c>
      <c r="V65" s="162">
        <f t="shared" si="0"/>
        <v>24076.766306696067</v>
      </c>
      <c r="W65" s="160">
        <f t="shared" si="0"/>
        <v>0</v>
      </c>
      <c r="X65" s="161">
        <f t="shared" si="0"/>
        <v>13521.947811990667</v>
      </c>
      <c r="Y65" s="162">
        <f t="shared" si="0"/>
        <v>24974.376709775588</v>
      </c>
      <c r="Z65" s="160">
        <f t="shared" si="0"/>
        <v>0</v>
      </c>
      <c r="AA65" s="161">
        <f t="shared" si="0"/>
        <v>14090.840523140003</v>
      </c>
      <c r="AB65" s="162">
        <f t="shared" si="0"/>
        <v>25847.196715448277</v>
      </c>
      <c r="AC65" s="160">
        <f t="shared" si="0"/>
        <v>0</v>
      </c>
      <c r="AD65" s="161">
        <f t="shared" si="0"/>
        <v>14590.541308683385</v>
      </c>
      <c r="AE65" s="162">
        <f t="shared" si="0"/>
        <v>26797.577860411991</v>
      </c>
      <c r="AF65" s="160">
        <f t="shared" si="0"/>
        <v>0</v>
      </c>
      <c r="AG65" s="161">
        <f t="shared" si="0"/>
        <v>15131.639663205515</v>
      </c>
      <c r="AH65" s="162">
        <f t="shared" si="0"/>
        <v>27649.663350542276</v>
      </c>
      <c r="AI65" s="160">
        <f t="shared" si="0"/>
        <v>0</v>
      </c>
      <c r="AJ65" s="161">
        <f t="shared" si="0"/>
        <v>15622.035384942365</v>
      </c>
    </row>
    <row r="68" spans="1:36" s="88" customFormat="1">
      <c r="C68" s="88" t="s">
        <v>53</v>
      </c>
      <c r="D68" s="155">
        <f>SUMIF($C$7:$C$64,$C68,D$7:D$64)</f>
        <v>6071.666796136572</v>
      </c>
      <c r="E68" s="155">
        <f t="shared" ref="E68:AJ75" si="1">SUMIF($C$7:$C$64,$C68,E$7:E$64)</f>
        <v>0</v>
      </c>
      <c r="F68" s="155">
        <f t="shared" si="1"/>
        <v>5363.958228512296</v>
      </c>
      <c r="G68" s="155">
        <f t="shared" si="1"/>
        <v>8849.9802641178812</v>
      </c>
      <c r="H68" s="155">
        <f t="shared" si="1"/>
        <v>0</v>
      </c>
      <c r="I68" s="155">
        <f t="shared" si="1"/>
        <v>5026.9586871441643</v>
      </c>
      <c r="J68" s="155">
        <f t="shared" si="1"/>
        <v>8514.2977370218359</v>
      </c>
      <c r="K68" s="155">
        <f t="shared" si="1"/>
        <v>0</v>
      </c>
      <c r="L68" s="155">
        <f t="shared" si="1"/>
        <v>4584.2741387524793</v>
      </c>
      <c r="M68" s="155">
        <f t="shared" si="1"/>
        <v>8246.9509904022707</v>
      </c>
      <c r="N68" s="155">
        <f t="shared" si="1"/>
        <v>0</v>
      </c>
      <c r="O68" s="155">
        <f t="shared" si="1"/>
        <v>4561.3663667030796</v>
      </c>
      <c r="P68" s="155">
        <f t="shared" si="1"/>
        <v>8223.2543650806474</v>
      </c>
      <c r="Q68" s="155">
        <f t="shared" si="1"/>
        <v>0</v>
      </c>
      <c r="R68" s="155">
        <f t="shared" si="1"/>
        <v>4771.5873564403646</v>
      </c>
      <c r="S68" s="155">
        <f t="shared" si="1"/>
        <v>12483.315492226096</v>
      </c>
      <c r="T68" s="155">
        <f t="shared" si="1"/>
        <v>0</v>
      </c>
      <c r="U68" s="155">
        <f t="shared" si="1"/>
        <v>7073.9375444798216</v>
      </c>
      <c r="V68" s="155">
        <f t="shared" si="1"/>
        <v>10931.336003183424</v>
      </c>
      <c r="W68" s="155">
        <f t="shared" si="1"/>
        <v>0</v>
      </c>
      <c r="X68" s="155">
        <f t="shared" si="1"/>
        <v>6139.2361859354905</v>
      </c>
      <c r="Y68" s="155">
        <f t="shared" si="1"/>
        <v>11290.598493275671</v>
      </c>
      <c r="Z68" s="155">
        <f t="shared" si="1"/>
        <v>0</v>
      </c>
      <c r="AA68" s="155">
        <f t="shared" si="1"/>
        <v>6370.2900227847904</v>
      </c>
      <c r="AB68" s="155">
        <f t="shared" si="1"/>
        <v>10289.229891707029</v>
      </c>
      <c r="AC68" s="155">
        <f t="shared" si="1"/>
        <v>0</v>
      </c>
      <c r="AD68" s="155">
        <f t="shared" si="1"/>
        <v>5808.1901655418114</v>
      </c>
      <c r="AE68" s="155">
        <f t="shared" si="1"/>
        <v>10646.695616631225</v>
      </c>
      <c r="AF68" s="155">
        <f t="shared" si="1"/>
        <v>0</v>
      </c>
      <c r="AG68" s="155">
        <f t="shared" si="1"/>
        <v>6011.8105641438951</v>
      </c>
      <c r="AH68" s="155">
        <f t="shared" si="1"/>
        <v>10566.220389452419</v>
      </c>
      <c r="AI68" s="155">
        <f t="shared" si="1"/>
        <v>0</v>
      </c>
      <c r="AJ68" s="155">
        <f t="shared" si="1"/>
        <v>5969.9051925667609</v>
      </c>
    </row>
    <row r="69" spans="1:36" s="88" customFormat="1">
      <c r="C69" s="88" t="s">
        <v>89</v>
      </c>
      <c r="D69" s="155">
        <f t="shared" ref="D69:S75" si="2">SUMIF($C$7:$C$64,$C69,D$7:D$64)</f>
        <v>2298.7016533977107</v>
      </c>
      <c r="E69" s="155">
        <f t="shared" si="2"/>
        <v>0</v>
      </c>
      <c r="F69" s="155">
        <f t="shared" si="2"/>
        <v>1372.7299383199979</v>
      </c>
      <c r="G69" s="155">
        <f t="shared" si="2"/>
        <v>3087.2633209771016</v>
      </c>
      <c r="H69" s="155">
        <f t="shared" si="2"/>
        <v>0</v>
      </c>
      <c r="I69" s="155">
        <f t="shared" si="2"/>
        <v>1438.4875451318283</v>
      </c>
      <c r="J69" s="155">
        <f t="shared" si="2"/>
        <v>3292.5821029403919</v>
      </c>
      <c r="K69" s="155">
        <f t="shared" si="2"/>
        <v>0</v>
      </c>
      <c r="L69" s="155">
        <f t="shared" si="2"/>
        <v>1540.0162622696389</v>
      </c>
      <c r="M69" s="155">
        <f t="shared" si="2"/>
        <v>2168.7570629161582</v>
      </c>
      <c r="N69" s="155">
        <f t="shared" si="2"/>
        <v>0</v>
      </c>
      <c r="O69" s="155">
        <f t="shared" si="2"/>
        <v>1045.1699221134068</v>
      </c>
      <c r="P69" s="155">
        <f t="shared" si="2"/>
        <v>1666.5634022911522</v>
      </c>
      <c r="Q69" s="155">
        <f t="shared" si="2"/>
        <v>0</v>
      </c>
      <c r="R69" s="155">
        <f t="shared" si="2"/>
        <v>873.1453666339205</v>
      </c>
      <c r="S69" s="155">
        <f t="shared" si="2"/>
        <v>1611.9520008278616</v>
      </c>
      <c r="T69" s="155">
        <f t="shared" si="1"/>
        <v>0</v>
      </c>
      <c r="U69" s="155">
        <f t="shared" si="1"/>
        <v>913.44705544425506</v>
      </c>
      <c r="V69" s="155">
        <f t="shared" si="1"/>
        <v>2339.0810931138558</v>
      </c>
      <c r="W69" s="155">
        <f t="shared" si="1"/>
        <v>0</v>
      </c>
      <c r="X69" s="155">
        <f t="shared" si="1"/>
        <v>1313.6702855442513</v>
      </c>
      <c r="Y69" s="155">
        <f t="shared" si="1"/>
        <v>3771.1536653202807</v>
      </c>
      <c r="Z69" s="155">
        <f t="shared" si="1"/>
        <v>0</v>
      </c>
      <c r="AA69" s="155">
        <f t="shared" si="1"/>
        <v>2127.7297729509764</v>
      </c>
      <c r="AB69" s="155">
        <f t="shared" si="1"/>
        <v>3932.7335900495664</v>
      </c>
      <c r="AC69" s="155">
        <f t="shared" si="1"/>
        <v>0</v>
      </c>
      <c r="AD69" s="155">
        <f t="shared" si="1"/>
        <v>2219.997492701782</v>
      </c>
      <c r="AE69" s="155">
        <f t="shared" si="1"/>
        <v>3358.0475092793608</v>
      </c>
      <c r="AF69" s="155">
        <f t="shared" si="1"/>
        <v>0</v>
      </c>
      <c r="AG69" s="155">
        <f t="shared" si="1"/>
        <v>1896.1700623475258</v>
      </c>
      <c r="AH69" s="155">
        <f t="shared" si="1"/>
        <v>3499.3275622509327</v>
      </c>
      <c r="AI69" s="155">
        <f t="shared" si="1"/>
        <v>0</v>
      </c>
      <c r="AJ69" s="155">
        <f t="shared" si="1"/>
        <v>1977.1169835930764</v>
      </c>
    </row>
    <row r="70" spans="1:36" s="88" customFormat="1">
      <c r="C70" s="88" t="s">
        <v>68</v>
      </c>
      <c r="D70" s="159">
        <f>SUMIF($C$7:$C$64,$C70,D$7:D$64)+SUM(D30:D32,D38)</f>
        <v>4532.3222285310258</v>
      </c>
      <c r="E70" s="159">
        <f t="shared" ref="E70:F70" si="3">SUMIF($C$7:$C$64,$C70,E$7:E$64)+SUM(E30:E32,E38)</f>
        <v>0</v>
      </c>
      <c r="F70" s="159">
        <f t="shared" si="3"/>
        <v>2865.579949887097</v>
      </c>
      <c r="G70" s="155">
        <f t="shared" si="1"/>
        <v>3303.9085563751223</v>
      </c>
      <c r="H70" s="155">
        <f t="shared" si="1"/>
        <v>0</v>
      </c>
      <c r="I70" s="155">
        <f t="shared" si="1"/>
        <v>1821.7393265933429</v>
      </c>
      <c r="J70" s="155">
        <f t="shared" si="1"/>
        <v>3646.9701019188278</v>
      </c>
      <c r="K70" s="155">
        <f t="shared" si="1"/>
        <v>0</v>
      </c>
      <c r="L70" s="155">
        <f t="shared" si="1"/>
        <v>1737.5087240762555</v>
      </c>
      <c r="M70" s="155">
        <f t="shared" si="1"/>
        <v>4192.1681119325403</v>
      </c>
      <c r="N70" s="155">
        <f t="shared" si="1"/>
        <v>0</v>
      </c>
      <c r="O70" s="155">
        <f t="shared" si="1"/>
        <v>2086.5620777082677</v>
      </c>
      <c r="P70" s="155">
        <f t="shared" si="1"/>
        <v>4314.9182736494686</v>
      </c>
      <c r="Q70" s="155">
        <f t="shared" si="1"/>
        <v>0</v>
      </c>
      <c r="R70" s="155">
        <f t="shared" si="1"/>
        <v>2355.267512822873</v>
      </c>
      <c r="S70" s="155">
        <f t="shared" si="1"/>
        <v>3336.1173618437997</v>
      </c>
      <c r="T70" s="155">
        <f t="shared" si="1"/>
        <v>0</v>
      </c>
      <c r="U70" s="155">
        <f t="shared" si="1"/>
        <v>1890.4822099092391</v>
      </c>
      <c r="V70" s="155">
        <f t="shared" si="1"/>
        <v>3660.8768519030327</v>
      </c>
      <c r="W70" s="155">
        <f t="shared" si="1"/>
        <v>0</v>
      </c>
      <c r="X70" s="155">
        <f t="shared" si="1"/>
        <v>2056.0147117343695</v>
      </c>
      <c r="Y70" s="155">
        <f t="shared" si="1"/>
        <v>3277.6576160941277</v>
      </c>
      <c r="Z70" s="155">
        <f t="shared" si="1"/>
        <v>0</v>
      </c>
      <c r="AA70" s="155">
        <f t="shared" si="1"/>
        <v>1849.2934296037774</v>
      </c>
      <c r="AB70" s="155">
        <f t="shared" si="1"/>
        <v>4138.5547320283795</v>
      </c>
      <c r="AC70" s="155">
        <f t="shared" si="1"/>
        <v>0</v>
      </c>
      <c r="AD70" s="155">
        <f t="shared" si="1"/>
        <v>2336.1819248977663</v>
      </c>
      <c r="AE70" s="155">
        <f t="shared" si="1"/>
        <v>4285.7360395275291</v>
      </c>
      <c r="AF70" s="155">
        <f t="shared" si="1"/>
        <v>0</v>
      </c>
      <c r="AG70" s="155">
        <f t="shared" si="1"/>
        <v>2420.0027994898451</v>
      </c>
      <c r="AH70" s="155">
        <f t="shared" si="1"/>
        <v>4936.7302937447157</v>
      </c>
      <c r="AI70" s="155">
        <f t="shared" si="1"/>
        <v>0</v>
      </c>
      <c r="AJ70" s="155">
        <f t="shared" si="1"/>
        <v>2789.2482580003748</v>
      </c>
    </row>
    <row r="71" spans="1:36" s="88" customFormat="1">
      <c r="C71" s="88" t="s">
        <v>96</v>
      </c>
      <c r="D71" s="155">
        <f t="shared" ref="D71:F71" si="4">SUMIF($C$7:$C$64,$C71,D$7:D$64)</f>
        <v>0</v>
      </c>
      <c r="E71" s="155">
        <f t="shared" si="4"/>
        <v>0</v>
      </c>
      <c r="F71" s="155">
        <f t="shared" si="4"/>
        <v>0</v>
      </c>
      <c r="G71" s="155">
        <f t="shared" si="1"/>
        <v>0</v>
      </c>
      <c r="H71" s="155">
        <f t="shared" si="1"/>
        <v>0</v>
      </c>
      <c r="I71" s="155">
        <f t="shared" si="1"/>
        <v>0</v>
      </c>
      <c r="J71" s="155">
        <f t="shared" si="1"/>
        <v>0</v>
      </c>
      <c r="K71" s="155">
        <f t="shared" si="1"/>
        <v>0</v>
      </c>
      <c r="L71" s="155">
        <f t="shared" si="1"/>
        <v>0</v>
      </c>
      <c r="M71" s="155">
        <f t="shared" si="1"/>
        <v>0</v>
      </c>
      <c r="N71" s="155">
        <f t="shared" si="1"/>
        <v>0</v>
      </c>
      <c r="O71" s="155">
        <f t="shared" si="1"/>
        <v>0</v>
      </c>
      <c r="P71" s="155">
        <f t="shared" si="1"/>
        <v>0</v>
      </c>
      <c r="Q71" s="155">
        <f t="shared" si="1"/>
        <v>0</v>
      </c>
      <c r="R71" s="155">
        <f t="shared" si="1"/>
        <v>0</v>
      </c>
      <c r="S71" s="155">
        <f t="shared" si="1"/>
        <v>0</v>
      </c>
      <c r="T71" s="155">
        <f t="shared" si="1"/>
        <v>0</v>
      </c>
      <c r="U71" s="155">
        <f t="shared" si="1"/>
        <v>0</v>
      </c>
      <c r="V71" s="155">
        <f t="shared" si="1"/>
        <v>0</v>
      </c>
      <c r="W71" s="155">
        <f t="shared" si="1"/>
        <v>0</v>
      </c>
      <c r="X71" s="155">
        <f t="shared" si="1"/>
        <v>0</v>
      </c>
      <c r="Y71" s="155">
        <f t="shared" si="1"/>
        <v>0</v>
      </c>
      <c r="Z71" s="155">
        <f t="shared" si="1"/>
        <v>0</v>
      </c>
      <c r="AA71" s="155">
        <f t="shared" si="1"/>
        <v>0</v>
      </c>
      <c r="AB71" s="155">
        <f t="shared" si="1"/>
        <v>0</v>
      </c>
      <c r="AC71" s="155">
        <f t="shared" si="1"/>
        <v>0</v>
      </c>
      <c r="AD71" s="155">
        <f t="shared" si="1"/>
        <v>0</v>
      </c>
      <c r="AE71" s="155">
        <f t="shared" si="1"/>
        <v>0</v>
      </c>
      <c r="AF71" s="155">
        <f t="shared" si="1"/>
        <v>0</v>
      </c>
      <c r="AG71" s="155">
        <f t="shared" si="1"/>
        <v>0</v>
      </c>
      <c r="AH71" s="155">
        <f t="shared" si="1"/>
        <v>0</v>
      </c>
      <c r="AI71" s="155">
        <f t="shared" si="1"/>
        <v>0</v>
      </c>
      <c r="AJ71" s="155">
        <f t="shared" si="1"/>
        <v>0</v>
      </c>
    </row>
    <row r="72" spans="1:36" s="88" customFormat="1">
      <c r="C72" s="88" t="s">
        <v>71</v>
      </c>
      <c r="D72" s="159">
        <f>SUMIF($C$7:$C$64,$C72,D$7:D$64)-SUM(D30:D32,D38)</f>
        <v>507.58631833550089</v>
      </c>
      <c r="E72" s="159">
        <f t="shared" ref="E72:F72" si="5">SUMIF($C$7:$C$64,$C72,E$7:E$64)-SUM(E30:E32,E38)</f>
        <v>0</v>
      </c>
      <c r="F72" s="159">
        <f t="shared" si="5"/>
        <v>379.11676784801966</v>
      </c>
      <c r="G72" s="155">
        <f t="shared" si="1"/>
        <v>3694.7365940829322</v>
      </c>
      <c r="H72" s="155">
        <f t="shared" si="1"/>
        <v>0</v>
      </c>
      <c r="I72" s="155">
        <f t="shared" si="1"/>
        <v>2097.1256915639324</v>
      </c>
      <c r="J72" s="155">
        <f t="shared" si="1"/>
        <v>5036.2755123864345</v>
      </c>
      <c r="K72" s="155">
        <f t="shared" si="1"/>
        <v>0</v>
      </c>
      <c r="L72" s="155">
        <f t="shared" si="1"/>
        <v>2490.6235793296937</v>
      </c>
      <c r="M72" s="155">
        <f t="shared" si="1"/>
        <v>6007.4645327127</v>
      </c>
      <c r="N72" s="155">
        <f t="shared" si="1"/>
        <v>0</v>
      </c>
      <c r="O72" s="155">
        <f t="shared" si="1"/>
        <v>3331.3376054498626</v>
      </c>
      <c r="P72" s="155">
        <f t="shared" si="1"/>
        <v>7870.1094058195094</v>
      </c>
      <c r="Q72" s="155">
        <f t="shared" si="1"/>
        <v>0</v>
      </c>
      <c r="R72" s="155">
        <f t="shared" si="1"/>
        <v>4685.7955766755967</v>
      </c>
      <c r="S72" s="155">
        <f t="shared" si="1"/>
        <v>5465.0620752786936</v>
      </c>
      <c r="T72" s="155">
        <f t="shared" si="1"/>
        <v>0</v>
      </c>
      <c r="U72" s="155">
        <f t="shared" si="1"/>
        <v>3096.8942362549215</v>
      </c>
      <c r="V72" s="155">
        <f t="shared" si="1"/>
        <v>6775.444041667336</v>
      </c>
      <c r="W72" s="155">
        <f t="shared" si="1"/>
        <v>0</v>
      </c>
      <c r="X72" s="155">
        <f t="shared" si="1"/>
        <v>3805.2120275391335</v>
      </c>
      <c r="Y72" s="155">
        <f t="shared" si="1"/>
        <v>6193.088593475426</v>
      </c>
      <c r="Z72" s="155">
        <f t="shared" si="1"/>
        <v>0</v>
      </c>
      <c r="AA72" s="155">
        <f t="shared" si="1"/>
        <v>3494.2142793169965</v>
      </c>
      <c r="AB72" s="155">
        <f t="shared" si="1"/>
        <v>6965.5487875892186</v>
      </c>
      <c r="AC72" s="155">
        <f t="shared" si="1"/>
        <v>0</v>
      </c>
      <c r="AD72" s="155">
        <f t="shared" si="1"/>
        <v>3931.9980592799593</v>
      </c>
      <c r="AE72" s="155">
        <f t="shared" si="1"/>
        <v>7950.2074085635595</v>
      </c>
      <c r="AF72" s="155">
        <f t="shared" si="1"/>
        <v>0</v>
      </c>
      <c r="AG72" s="155">
        <f t="shared" si="1"/>
        <v>4489.1995232094914</v>
      </c>
      <c r="AH72" s="155">
        <f t="shared" si="1"/>
        <v>8056.1310144000372</v>
      </c>
      <c r="AI72" s="155">
        <f t="shared" si="1"/>
        <v>0</v>
      </c>
      <c r="AJ72" s="155">
        <f t="shared" si="1"/>
        <v>4551.7069114774858</v>
      </c>
    </row>
    <row r="73" spans="1:36" s="88" customFormat="1">
      <c r="C73" s="88" t="s">
        <v>33</v>
      </c>
      <c r="D73" s="155">
        <f t="shared" si="2"/>
        <v>144.22385435564394</v>
      </c>
      <c r="E73" s="155">
        <f t="shared" si="1"/>
        <v>0</v>
      </c>
      <c r="F73" s="155">
        <f t="shared" si="1"/>
        <v>65.269981913640905</v>
      </c>
      <c r="G73" s="155">
        <f t="shared" si="1"/>
        <v>283.5961248173607</v>
      </c>
      <c r="H73" s="155">
        <f t="shared" si="1"/>
        <v>0</v>
      </c>
      <c r="I73" s="155">
        <f t="shared" si="1"/>
        <v>98.913963661277919</v>
      </c>
      <c r="J73" s="155">
        <f t="shared" si="1"/>
        <v>228.70085460858377</v>
      </c>
      <c r="K73" s="155">
        <f t="shared" si="1"/>
        <v>0</v>
      </c>
      <c r="L73" s="155">
        <f t="shared" si="1"/>
        <v>66.084848461156454</v>
      </c>
      <c r="M73" s="155">
        <f t="shared" si="1"/>
        <v>219.79774326793549</v>
      </c>
      <c r="N73" s="155">
        <f t="shared" si="1"/>
        <v>0</v>
      </c>
      <c r="O73" s="155">
        <f t="shared" si="1"/>
        <v>85.017868821448303</v>
      </c>
      <c r="P73" s="155">
        <f t="shared" si="1"/>
        <v>237.19678573285935</v>
      </c>
      <c r="Q73" s="155">
        <f t="shared" si="1"/>
        <v>0</v>
      </c>
      <c r="R73" s="155">
        <f t="shared" si="1"/>
        <v>75.25618256389042</v>
      </c>
      <c r="S73" s="155">
        <f t="shared" si="1"/>
        <v>266.09364017117093</v>
      </c>
      <c r="T73" s="155">
        <f t="shared" si="1"/>
        <v>0</v>
      </c>
      <c r="U73" s="155">
        <f t="shared" si="1"/>
        <v>150.78764874014109</v>
      </c>
      <c r="V73" s="155">
        <f t="shared" si="1"/>
        <v>370.02831682842276</v>
      </c>
      <c r="W73" s="155">
        <f t="shared" si="1"/>
        <v>0</v>
      </c>
      <c r="X73" s="155">
        <f t="shared" si="1"/>
        <v>207.81460123742363</v>
      </c>
      <c r="Y73" s="155">
        <f t="shared" si="1"/>
        <v>441.8783416100851</v>
      </c>
      <c r="Z73" s="155">
        <f t="shared" si="1"/>
        <v>0</v>
      </c>
      <c r="AA73" s="155">
        <f t="shared" si="1"/>
        <v>249.31301848346462</v>
      </c>
      <c r="AB73" s="155">
        <f t="shared" si="1"/>
        <v>521.12971407407713</v>
      </c>
      <c r="AC73" s="155">
        <f t="shared" si="1"/>
        <v>0</v>
      </c>
      <c r="AD73" s="155">
        <f t="shared" si="1"/>
        <v>294.17366626206336</v>
      </c>
      <c r="AE73" s="155">
        <f t="shared" si="1"/>
        <v>556.89128641031255</v>
      </c>
      <c r="AF73" s="155">
        <f t="shared" si="1"/>
        <v>0</v>
      </c>
      <c r="AG73" s="155">
        <f t="shared" si="1"/>
        <v>314.45671401475977</v>
      </c>
      <c r="AH73" s="155">
        <f t="shared" si="1"/>
        <v>591.25409069417117</v>
      </c>
      <c r="AI73" s="155">
        <f t="shared" si="1"/>
        <v>0</v>
      </c>
      <c r="AJ73" s="155">
        <f t="shared" si="1"/>
        <v>334.05803930466709</v>
      </c>
    </row>
    <row r="74" spans="1:36" s="88" customFormat="1">
      <c r="C74" s="88" t="s">
        <v>34</v>
      </c>
      <c r="D74" s="155">
        <f t="shared" si="2"/>
        <v>6.9277231491156837</v>
      </c>
      <c r="E74" s="155">
        <f t="shared" si="1"/>
        <v>0</v>
      </c>
      <c r="F74" s="155">
        <f t="shared" si="1"/>
        <v>0</v>
      </c>
      <c r="G74" s="155">
        <f t="shared" si="1"/>
        <v>34.925401725842399</v>
      </c>
      <c r="H74" s="155">
        <f t="shared" si="1"/>
        <v>0</v>
      </c>
      <c r="I74" s="155">
        <f t="shared" si="1"/>
        <v>0.56370398481488071</v>
      </c>
      <c r="J74" s="155">
        <f t="shared" si="1"/>
        <v>4.2904828881625843</v>
      </c>
      <c r="K74" s="155">
        <f t="shared" si="1"/>
        <v>0</v>
      </c>
      <c r="L74" s="155">
        <f t="shared" si="1"/>
        <v>4.9183104429338431E-2</v>
      </c>
      <c r="M74" s="155">
        <f t="shared" si="1"/>
        <v>1.5226267595397469</v>
      </c>
      <c r="N74" s="155">
        <f t="shared" si="1"/>
        <v>0</v>
      </c>
      <c r="O74" s="155">
        <f t="shared" si="1"/>
        <v>0.16431667301337696</v>
      </c>
      <c r="P74" s="155">
        <f t="shared" si="1"/>
        <v>2.5612982666326431E-2</v>
      </c>
      <c r="Q74" s="155">
        <f t="shared" si="1"/>
        <v>0</v>
      </c>
      <c r="R74" s="155">
        <f t="shared" si="1"/>
        <v>1.7216948293346305E-2</v>
      </c>
      <c r="S74" s="155">
        <f t="shared" si="1"/>
        <v>0</v>
      </c>
      <c r="T74" s="155">
        <f t="shared" si="1"/>
        <v>0</v>
      </c>
      <c r="U74" s="155">
        <f t="shared" si="1"/>
        <v>0</v>
      </c>
      <c r="V74" s="155">
        <f t="shared" si="1"/>
        <v>0</v>
      </c>
      <c r="W74" s="155">
        <f t="shared" si="1"/>
        <v>0</v>
      </c>
      <c r="X74" s="155">
        <f t="shared" si="1"/>
        <v>0</v>
      </c>
      <c r="Y74" s="155">
        <f t="shared" si="1"/>
        <v>0</v>
      </c>
      <c r="Z74" s="155">
        <f t="shared" si="1"/>
        <v>0</v>
      </c>
      <c r="AA74" s="155">
        <f t="shared" si="1"/>
        <v>0</v>
      </c>
      <c r="AB74" s="155">
        <f t="shared" si="1"/>
        <v>0</v>
      </c>
      <c r="AC74" s="155">
        <f t="shared" si="1"/>
        <v>0</v>
      </c>
      <c r="AD74" s="155">
        <f t="shared" si="1"/>
        <v>0</v>
      </c>
      <c r="AE74" s="155">
        <f t="shared" si="1"/>
        <v>0</v>
      </c>
      <c r="AF74" s="155">
        <f t="shared" si="1"/>
        <v>0</v>
      </c>
      <c r="AG74" s="155">
        <f t="shared" si="1"/>
        <v>0</v>
      </c>
      <c r="AH74" s="155">
        <f t="shared" si="1"/>
        <v>0</v>
      </c>
      <c r="AI74" s="155">
        <f t="shared" si="1"/>
        <v>0</v>
      </c>
      <c r="AJ74" s="155">
        <f t="shared" si="1"/>
        <v>0</v>
      </c>
    </row>
    <row r="75" spans="1:36" s="88" customFormat="1">
      <c r="C75" s="88" t="s">
        <v>35</v>
      </c>
      <c r="D75" s="155">
        <f t="shared" si="2"/>
        <v>7.2909043953561037</v>
      </c>
      <c r="E75" s="155">
        <f t="shared" si="1"/>
        <v>0</v>
      </c>
      <c r="F75" s="155">
        <f t="shared" si="1"/>
        <v>0.11793220741865727</v>
      </c>
      <c r="G75" s="155">
        <f t="shared" si="1"/>
        <v>0</v>
      </c>
      <c r="H75" s="155">
        <f t="shared" si="1"/>
        <v>0</v>
      </c>
      <c r="I75" s="155">
        <f t="shared" si="1"/>
        <v>0</v>
      </c>
      <c r="J75" s="155">
        <f t="shared" si="1"/>
        <v>3.6139841030068567</v>
      </c>
      <c r="K75" s="155">
        <f t="shared" si="1"/>
        <v>0</v>
      </c>
      <c r="L75" s="155">
        <f t="shared" si="1"/>
        <v>1.7207045582393885</v>
      </c>
      <c r="M75" s="155">
        <f t="shared" si="1"/>
        <v>-1.0586868783398856E-5</v>
      </c>
      <c r="N75" s="155">
        <f t="shared" si="1"/>
        <v>0</v>
      </c>
      <c r="O75" s="155">
        <f t="shared" si="1"/>
        <v>0</v>
      </c>
      <c r="P75" s="155">
        <f t="shared" si="1"/>
        <v>0</v>
      </c>
      <c r="Q75" s="155">
        <f t="shared" si="1"/>
        <v>0</v>
      </c>
      <c r="R75" s="155">
        <f t="shared" si="1"/>
        <v>0</v>
      </c>
      <c r="S75" s="155">
        <f t="shared" si="1"/>
        <v>0</v>
      </c>
      <c r="T75" s="155">
        <f t="shared" si="1"/>
        <v>0</v>
      </c>
      <c r="U75" s="155">
        <f t="shared" si="1"/>
        <v>0</v>
      </c>
      <c r="V75" s="155">
        <f t="shared" si="1"/>
        <v>0</v>
      </c>
      <c r="W75" s="155">
        <f t="shared" si="1"/>
        <v>0</v>
      </c>
      <c r="X75" s="155">
        <f t="shared" si="1"/>
        <v>0</v>
      </c>
      <c r="Y75" s="155">
        <f t="shared" si="1"/>
        <v>0</v>
      </c>
      <c r="Z75" s="155">
        <f t="shared" si="1"/>
        <v>0</v>
      </c>
      <c r="AA75" s="155">
        <f t="shared" si="1"/>
        <v>0</v>
      </c>
      <c r="AB75" s="155">
        <f t="shared" si="1"/>
        <v>0</v>
      </c>
      <c r="AC75" s="155">
        <f t="shared" si="1"/>
        <v>0</v>
      </c>
      <c r="AD75" s="155">
        <f t="shared" si="1"/>
        <v>0</v>
      </c>
      <c r="AE75" s="155">
        <f t="shared" si="1"/>
        <v>0</v>
      </c>
      <c r="AF75" s="155">
        <f t="shared" si="1"/>
        <v>0</v>
      </c>
      <c r="AG75" s="155">
        <f t="shared" si="1"/>
        <v>0</v>
      </c>
      <c r="AH75" s="155">
        <f t="shared" si="1"/>
        <v>0</v>
      </c>
      <c r="AI75" s="155">
        <f t="shared" si="1"/>
        <v>0</v>
      </c>
      <c r="AJ75" s="155">
        <f t="shared" si="1"/>
        <v>0</v>
      </c>
    </row>
    <row r="76" spans="1:36" s="88" customFormat="1">
      <c r="C76" s="146" t="s">
        <v>124</v>
      </c>
      <c r="D76" s="190">
        <f>SUM(D68:D75)</f>
        <v>13568.719478300925</v>
      </c>
      <c r="E76" s="190">
        <f t="shared" ref="E76:AJ76" si="6">SUM(E68:E75)</f>
        <v>0</v>
      </c>
      <c r="F76" s="190">
        <f t="shared" si="6"/>
        <v>10046.772798688471</v>
      </c>
      <c r="G76" s="190">
        <f t="shared" si="6"/>
        <v>19254.41026209624</v>
      </c>
      <c r="H76" s="190">
        <f t="shared" si="6"/>
        <v>0</v>
      </c>
      <c r="I76" s="190">
        <f t="shared" si="6"/>
        <v>10483.788918079361</v>
      </c>
      <c r="J76" s="190">
        <f t="shared" si="6"/>
        <v>20726.730775867243</v>
      </c>
      <c r="K76" s="190">
        <f t="shared" si="6"/>
        <v>0</v>
      </c>
      <c r="L76" s="190">
        <f t="shared" si="6"/>
        <v>10420.277440551892</v>
      </c>
      <c r="M76" s="190">
        <f t="shared" si="6"/>
        <v>20836.661057404279</v>
      </c>
      <c r="N76" s="190">
        <f t="shared" si="6"/>
        <v>0</v>
      </c>
      <c r="O76" s="190">
        <f t="shared" si="6"/>
        <v>11109.61815746908</v>
      </c>
      <c r="P76" s="190">
        <f t="shared" si="6"/>
        <v>22312.067845556303</v>
      </c>
      <c r="Q76" s="190">
        <f t="shared" si="6"/>
        <v>0</v>
      </c>
      <c r="R76" s="190">
        <f t="shared" si="6"/>
        <v>12761.069212084938</v>
      </c>
      <c r="S76" s="190">
        <f t="shared" si="6"/>
        <v>23162.540570347621</v>
      </c>
      <c r="T76" s="190">
        <f t="shared" si="6"/>
        <v>0</v>
      </c>
      <c r="U76" s="190">
        <f t="shared" si="6"/>
        <v>13125.54869482838</v>
      </c>
      <c r="V76" s="190">
        <f t="shared" si="6"/>
        <v>24076.76630669607</v>
      </c>
      <c r="W76" s="190">
        <f t="shared" si="6"/>
        <v>0</v>
      </c>
      <c r="X76" s="190">
        <f t="shared" si="6"/>
        <v>13521.947811990669</v>
      </c>
      <c r="Y76" s="190">
        <f t="shared" si="6"/>
        <v>24974.376709775592</v>
      </c>
      <c r="Z76" s="190">
        <f t="shared" si="6"/>
        <v>0</v>
      </c>
      <c r="AA76" s="190">
        <f t="shared" si="6"/>
        <v>14090.840523140007</v>
      </c>
      <c r="AB76" s="190">
        <f t="shared" si="6"/>
        <v>25847.19671544827</v>
      </c>
      <c r="AC76" s="190">
        <f t="shared" si="6"/>
        <v>0</v>
      </c>
      <c r="AD76" s="190">
        <f t="shared" si="6"/>
        <v>14590.541308683383</v>
      </c>
      <c r="AE76" s="190">
        <f t="shared" si="6"/>
        <v>26797.577860411984</v>
      </c>
      <c r="AF76" s="190">
        <f t="shared" si="6"/>
        <v>0</v>
      </c>
      <c r="AG76" s="190">
        <f t="shared" si="6"/>
        <v>15131.639663205515</v>
      </c>
      <c r="AH76" s="190">
        <f t="shared" si="6"/>
        <v>27649.66335054228</v>
      </c>
      <c r="AI76" s="190">
        <f t="shared" si="6"/>
        <v>0</v>
      </c>
      <c r="AJ76" s="190">
        <f t="shared" si="6"/>
        <v>15622.035384942365</v>
      </c>
    </row>
    <row r="77" spans="1:36" s="169" customFormat="1">
      <c r="D77" s="170">
        <f>D65-D76</f>
        <v>0</v>
      </c>
      <c r="E77" s="170">
        <f t="shared" ref="E77:AJ77" si="7">E65-E76</f>
        <v>0</v>
      </c>
      <c r="F77" s="170">
        <f t="shared" si="7"/>
        <v>0</v>
      </c>
      <c r="G77" s="170">
        <f t="shared" si="7"/>
        <v>0</v>
      </c>
      <c r="H77" s="170">
        <f t="shared" si="7"/>
        <v>0</v>
      </c>
      <c r="I77" s="170">
        <f t="shared" si="7"/>
        <v>0</v>
      </c>
      <c r="J77" s="170">
        <f t="shared" si="7"/>
        <v>0</v>
      </c>
      <c r="K77" s="170">
        <f t="shared" si="7"/>
        <v>0</v>
      </c>
      <c r="L77" s="170">
        <f t="shared" si="7"/>
        <v>0</v>
      </c>
      <c r="M77" s="170">
        <f t="shared" si="7"/>
        <v>0</v>
      </c>
      <c r="N77" s="170">
        <f t="shared" si="7"/>
        <v>0</v>
      </c>
      <c r="O77" s="170">
        <f t="shared" si="7"/>
        <v>0</v>
      </c>
      <c r="P77" s="170">
        <f t="shared" si="7"/>
        <v>0</v>
      </c>
      <c r="Q77" s="170">
        <f t="shared" si="7"/>
        <v>0</v>
      </c>
      <c r="R77" s="170">
        <f t="shared" si="7"/>
        <v>0</v>
      </c>
      <c r="S77" s="170">
        <f t="shared" si="7"/>
        <v>0</v>
      </c>
      <c r="T77" s="170">
        <f t="shared" si="7"/>
        <v>0</v>
      </c>
      <c r="U77" s="170">
        <f t="shared" si="7"/>
        <v>0</v>
      </c>
      <c r="V77" s="170">
        <f t="shared" si="7"/>
        <v>0</v>
      </c>
      <c r="W77" s="170">
        <f t="shared" si="7"/>
        <v>0</v>
      </c>
      <c r="X77" s="170">
        <f t="shared" si="7"/>
        <v>0</v>
      </c>
      <c r="Y77" s="170">
        <f t="shared" si="7"/>
        <v>0</v>
      </c>
      <c r="Z77" s="170">
        <f t="shared" si="7"/>
        <v>0</v>
      </c>
      <c r="AA77" s="170">
        <f t="shared" si="7"/>
        <v>0</v>
      </c>
      <c r="AB77" s="170">
        <f t="shared" si="7"/>
        <v>0</v>
      </c>
      <c r="AC77" s="170">
        <f t="shared" si="7"/>
        <v>0</v>
      </c>
      <c r="AD77" s="170">
        <f t="shared" si="7"/>
        <v>0</v>
      </c>
      <c r="AE77" s="170">
        <f t="shared" si="7"/>
        <v>0</v>
      </c>
      <c r="AF77" s="170">
        <f t="shared" si="7"/>
        <v>0</v>
      </c>
      <c r="AG77" s="170">
        <f t="shared" si="7"/>
        <v>0</v>
      </c>
      <c r="AH77" s="170">
        <f t="shared" si="7"/>
        <v>0</v>
      </c>
      <c r="AI77" s="170">
        <f t="shared" si="7"/>
        <v>0</v>
      </c>
      <c r="AJ77" s="170">
        <f t="shared" si="7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77"/>
  <sheetViews>
    <sheetView zoomScale="85" zoomScaleNormal="85" workbookViewId="0">
      <pane xSplit="3" ySplit="6" topLeftCell="R18" activePane="bottomRight" state="frozen"/>
      <selection activeCell="P16" sqref="P16"/>
      <selection pane="topRight" activeCell="P16" sqref="P16"/>
      <selection pane="bottomLeft" activeCell="P16" sqref="P16"/>
      <selection pane="bottomRight" activeCell="P16" sqref="P16"/>
    </sheetView>
  </sheetViews>
  <sheetFormatPr defaultRowHeight="12.75"/>
  <cols>
    <col min="2" max="2" width="35.25" customWidth="1"/>
    <col min="3" max="3" width="33.25" customWidth="1"/>
    <col min="4" max="36" width="7.75" style="150" customWidth="1"/>
  </cols>
  <sheetData>
    <row r="1" spans="1:36" ht="18">
      <c r="A1" s="1" t="s">
        <v>14</v>
      </c>
      <c r="B1" s="110"/>
      <c r="C1" s="110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ht="15.75">
      <c r="A2" s="112" t="s">
        <v>127</v>
      </c>
      <c r="B2" s="113"/>
      <c r="C2" s="113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>
      <c r="A3" s="115" t="s">
        <v>46</v>
      </c>
    </row>
    <row r="5" spans="1:36">
      <c r="A5" s="117" t="s">
        <v>47</v>
      </c>
      <c r="B5" s="118" t="s">
        <v>48</v>
      </c>
      <c r="C5" s="119" t="s">
        <v>112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  <c r="S5" s="151"/>
      <c r="T5" s="151">
        <v>2015</v>
      </c>
      <c r="U5" s="152"/>
      <c r="V5" s="151"/>
      <c r="W5" s="151">
        <v>2016</v>
      </c>
      <c r="X5" s="152"/>
      <c r="Y5" s="151"/>
      <c r="Z5" s="151">
        <v>2017</v>
      </c>
      <c r="AA5" s="152"/>
      <c r="AB5" s="151"/>
      <c r="AC5" s="151">
        <v>2018</v>
      </c>
      <c r="AD5" s="152"/>
      <c r="AE5" s="151"/>
      <c r="AF5" s="151">
        <v>2019</v>
      </c>
      <c r="AG5" s="152"/>
      <c r="AH5" s="151"/>
      <c r="AI5" s="151">
        <v>2020</v>
      </c>
      <c r="AJ5" s="152"/>
    </row>
    <row r="6" spans="1:36">
      <c r="A6" s="123"/>
      <c r="B6" s="124"/>
      <c r="C6" s="125"/>
      <c r="D6" s="124" t="s">
        <v>49</v>
      </c>
      <c r="E6" s="124" t="s">
        <v>50</v>
      </c>
      <c r="F6" s="153" t="s">
        <v>51</v>
      </c>
      <c r="G6" s="124" t="s">
        <v>49</v>
      </c>
      <c r="H6" s="124" t="s">
        <v>50</v>
      </c>
      <c r="I6" s="153" t="s">
        <v>51</v>
      </c>
      <c r="J6" s="124" t="s">
        <v>49</v>
      </c>
      <c r="K6" s="124" t="s">
        <v>50</v>
      </c>
      <c r="L6" s="153" t="s">
        <v>51</v>
      </c>
      <c r="M6" s="124" t="s">
        <v>49</v>
      </c>
      <c r="N6" s="124" t="s">
        <v>50</v>
      </c>
      <c r="O6" s="153" t="s">
        <v>51</v>
      </c>
      <c r="P6" s="124" t="s">
        <v>49</v>
      </c>
      <c r="Q6" s="124" t="s">
        <v>50</v>
      </c>
      <c r="R6" s="153" t="s">
        <v>51</v>
      </c>
      <c r="S6" s="124" t="s">
        <v>49</v>
      </c>
      <c r="T6" s="124" t="s">
        <v>50</v>
      </c>
      <c r="U6" s="153" t="s">
        <v>51</v>
      </c>
      <c r="V6" s="124" t="s">
        <v>49</v>
      </c>
      <c r="W6" s="124" t="s">
        <v>50</v>
      </c>
      <c r="X6" s="153" t="s">
        <v>51</v>
      </c>
      <c r="Y6" s="124" t="s">
        <v>49</v>
      </c>
      <c r="Z6" s="124" t="s">
        <v>50</v>
      </c>
      <c r="AA6" s="153" t="s">
        <v>51</v>
      </c>
      <c r="AB6" s="124" t="s">
        <v>49</v>
      </c>
      <c r="AC6" s="124" t="s">
        <v>50</v>
      </c>
      <c r="AD6" s="153" t="s">
        <v>51</v>
      </c>
      <c r="AE6" s="124" t="s">
        <v>49</v>
      </c>
      <c r="AF6" s="124" t="s">
        <v>50</v>
      </c>
      <c r="AG6" s="153" t="s">
        <v>51</v>
      </c>
      <c r="AH6" s="124" t="s">
        <v>49</v>
      </c>
      <c r="AI6" s="124" t="s">
        <v>50</v>
      </c>
      <c r="AJ6" s="153" t="s">
        <v>51</v>
      </c>
    </row>
    <row r="7" spans="1:36">
      <c r="A7" s="182">
        <f>'Base Capex Actual'!A7</f>
        <v>102</v>
      </c>
      <c r="B7" s="183" t="str">
        <f>'Base Capex Actual'!B7</f>
        <v>Rural Projects &lt; 50KVA</v>
      </c>
      <c r="C7" s="183" t="str">
        <f>'Base Capex Actual'!C7</f>
        <v>New Customer Connections</v>
      </c>
      <c r="D7" s="155">
        <f>'Indirect OH Actual'!D7</f>
        <v>1007.5270666238179</v>
      </c>
      <c r="E7" s="155">
        <f>'Indirect OH Actual'!E7</f>
        <v>19.755169386196304</v>
      </c>
      <c r="F7" s="156">
        <f>'Indirect OH Actual'!F7</f>
        <v>1125.7860877638968</v>
      </c>
      <c r="G7" s="155">
        <f>'Indirect OH Actual'!G7</f>
        <v>857.20611735080627</v>
      </c>
      <c r="H7" s="155">
        <f>'Indirect OH Actual'!H7</f>
        <v>9.3541287385868408</v>
      </c>
      <c r="I7" s="156">
        <f>'Indirect OH Actual'!I7</f>
        <v>662.54001986819151</v>
      </c>
      <c r="J7" s="155">
        <f>'Indirect OH Actual'!J7</f>
        <v>1025.0719156940818</v>
      </c>
      <c r="K7" s="155">
        <f>'Indirect OH Actual'!K7</f>
        <v>11.711468050461251</v>
      </c>
      <c r="L7" s="156">
        <f>'Indirect OH Actual'!L7</f>
        <v>908.91477377414583</v>
      </c>
      <c r="M7" s="155">
        <f>'Indirect OH Actual'!M7</f>
        <v>1032.4504360218248</v>
      </c>
      <c r="N7" s="155">
        <f>'Indirect OH Actual'!N7</f>
        <v>11.795767799342318</v>
      </c>
      <c r="O7" s="156">
        <f>'Indirect OH Actual'!O7</f>
        <v>915.45718902501903</v>
      </c>
      <c r="P7" s="155">
        <f>'Indirect OH Actual'!P7</f>
        <v>1109.6026527173924</v>
      </c>
      <c r="Q7" s="155">
        <f>'Indirect OH Actual'!Q7</f>
        <v>12.677233486791755</v>
      </c>
      <c r="R7" s="156">
        <f>'Indirect OH Actual'!R7</f>
        <v>983.86681815483803</v>
      </c>
      <c r="S7" s="154">
        <f>SUM('Base Capex'!$S7:$U7,'Direct OH'!$S7:$U7,'Real Price Change'!$S7:$U7)*'OH rate'!C$66</f>
        <v>1118.6431190407927</v>
      </c>
      <c r="T7" s="155">
        <f>SUM('Base Capex'!$S7:$U7,'Direct OH'!$S7:$U7,'Real Price Change'!$S7:$U7)*'OH rate'!C$67</f>
        <v>12.509755957168011</v>
      </c>
      <c r="U7" s="156">
        <f>SUM('Base Capex'!$S7:$U7,'Direct OH'!$S7:$U7,'Real Price Change'!$S7:$U7)*'OH rate'!C$68</f>
        <v>982.75308373111955</v>
      </c>
      <c r="V7" s="154">
        <f>SUM('Base Capex'!$V7:$X7,'Direct OH'!$V7:$X7,'Real Price Change'!$V7:$X7)*'OH rate'!D$66</f>
        <v>0</v>
      </c>
      <c r="W7" s="155">
        <f>SUM('Base Capex'!$V7:$X7,'Direct OH'!$V7:$X7,'Real Price Change'!$V7:$X7)*'OH rate'!D$67</f>
        <v>0</v>
      </c>
      <c r="X7" s="156">
        <f>SUM('Base Capex'!$V7:$X7,'Direct OH'!$V7:$X7,'Real Price Change'!$V7:$X7)*'OH rate'!D$68</f>
        <v>0</v>
      </c>
      <c r="Y7" s="154">
        <f>SUM('Base Capex'!$Y7:$AA7,'Direct OH'!$Y7:$AA7,'Real Price Change'!$Y7:$AA7)*'OH rate'!E$66</f>
        <v>0</v>
      </c>
      <c r="Z7" s="155">
        <f>SUM('Base Capex'!$Y7:$AA7,'Direct OH'!$Y7:$AA7,'Real Price Change'!$Y7:$AA7)*'OH rate'!E$67</f>
        <v>0</v>
      </c>
      <c r="AA7" s="156">
        <f>SUM('Base Capex'!$Y7:$AA7,'Direct OH'!$Y7:$AA7,'Real Price Change'!$Y7:$AA7)*'OH rate'!E$68</f>
        <v>0</v>
      </c>
      <c r="AB7" s="154">
        <f>SUM('Base Capex'!$AB7:$AD7,'Direct OH'!$AB7:$AD7,'Real Price Change'!$AB7:$AD7)*'OH rate'!F$66</f>
        <v>0</v>
      </c>
      <c r="AC7" s="155">
        <f>SUM('Base Capex'!$AB7:$AD7,'Direct OH'!$AB7:$AD7,'Real Price Change'!$AB7:$AD7)*'OH rate'!F$67</f>
        <v>0</v>
      </c>
      <c r="AD7" s="156">
        <f>SUM('Base Capex'!$AB7:$AD7,'Direct OH'!$AB7:$AD7,'Real Price Change'!$AB7:$AD7)*'OH rate'!F$68</f>
        <v>0</v>
      </c>
      <c r="AE7" s="154">
        <f>SUM('Base Capex'!$AE7:$AG7,'Direct OH'!$AE7:$AG7,'Real Price Change'!$AE7:$AG7)*'OH rate'!G$66</f>
        <v>0</v>
      </c>
      <c r="AF7" s="155">
        <f>SUM('Base Capex'!$AE7:$AG7,'Direct OH'!$AE7:$AG7,'Real Price Change'!$AE7:$AG7)*'OH rate'!G$67</f>
        <v>0</v>
      </c>
      <c r="AG7" s="156">
        <f>SUM('Base Capex'!$AE7:$AG7,'Direct OH'!$AE7:$AG7,'Real Price Change'!$AE7:$AG7)*'OH rate'!G$68</f>
        <v>0</v>
      </c>
      <c r="AH7" s="154">
        <f>SUM('Base Capex'!$AH7:$AJ7,'Direct OH'!$AH7:$AJ7,'Real Price Change'!$AH7:$AJ7)*'OH rate'!H$66</f>
        <v>0</v>
      </c>
      <c r="AI7" s="155">
        <f>SUM('Base Capex'!$AH7:$AJ7,'Direct OH'!$AH7:$AJ7,'Real Price Change'!$AH7:$AJ7)*'OH rate'!H$67</f>
        <v>0</v>
      </c>
      <c r="AJ7" s="156">
        <f>SUM('Base Capex'!$AH7:$AJ7,'Direct OH'!$AH7:$AJ7,'Real Price Change'!$AH7:$AJ7)*'OH rate'!H$68</f>
        <v>0</v>
      </c>
    </row>
    <row r="8" spans="1:36">
      <c r="A8" s="182">
        <f>'Base Capex Actual'!A8</f>
        <v>103</v>
      </c>
      <c r="B8" s="183" t="str">
        <f>'Base Capex Actual'!B8</f>
        <v>Urban Projects &lt; 50KVA</v>
      </c>
      <c r="C8" s="183" t="str">
        <f>'Base Capex Actual'!C8</f>
        <v>New Customer Connections</v>
      </c>
      <c r="D8" s="155">
        <f>'Indirect OH Actual'!D8</f>
        <v>62.756960163198954</v>
      </c>
      <c r="E8" s="155">
        <f>'Indirect OH Actual'!E8</f>
        <v>1.2305122306452789</v>
      </c>
      <c r="F8" s="156">
        <f>'Indirect OH Actual'!F8</f>
        <v>70.123091480639616</v>
      </c>
      <c r="G8" s="155">
        <f>'Indirect OH Actual'!G8</f>
        <v>26.928820499630124</v>
      </c>
      <c r="H8" s="155">
        <f>'Indirect OH Actual'!H8</f>
        <v>0.29385657502109236</v>
      </c>
      <c r="I8" s="156">
        <f>'Indirect OH Actual'!I8</f>
        <v>20.813455372893021</v>
      </c>
      <c r="J8" s="155">
        <f>'Indirect OH Actual'!J8</f>
        <v>0.39073406356300899</v>
      </c>
      <c r="K8" s="155">
        <f>'Indirect OH Actual'!K8</f>
        <v>4.4641448386053906E-3</v>
      </c>
      <c r="L8" s="156">
        <f>'Indirect OH Actual'!L8</f>
        <v>0.34645760707311457</v>
      </c>
      <c r="M8" s="155">
        <f>'Indirect OH Actual'!M8</f>
        <v>0.69344473024046716</v>
      </c>
      <c r="N8" s="155">
        <f>'Indirect OH Actual'!N8</f>
        <v>7.9226205289928461E-3</v>
      </c>
      <c r="O8" s="156">
        <f>'Indirect OH Actual'!O8</f>
        <v>0.61486628446416924</v>
      </c>
      <c r="P8" s="155">
        <f>'Indirect OH Actual'!P8</f>
        <v>1.4541808771498563</v>
      </c>
      <c r="Q8" s="155">
        <f>'Indirect OH Actual'!Q8</f>
        <v>1.661404689913951E-2</v>
      </c>
      <c r="R8" s="156">
        <f>'Indirect OH Actual'!R8</f>
        <v>1.2893987853392728</v>
      </c>
      <c r="S8" s="154">
        <f>SUM('Base Capex'!$S8:$U8,'Direct OH'!$S8:$U8,'Real Price Change'!$S8:$U8)*'OH rate'!C$66</f>
        <v>0</v>
      </c>
      <c r="T8" s="155">
        <f>SUM('Base Capex'!$S8:$U8,'Direct OH'!$S8:$U8,'Real Price Change'!$S8:$U8)*'OH rate'!C$67</f>
        <v>0</v>
      </c>
      <c r="U8" s="156">
        <f>SUM('Base Capex'!$S8:$U8,'Direct OH'!$S8:$U8,'Real Price Change'!$S8:$U8)*'OH rate'!C$68</f>
        <v>0</v>
      </c>
      <c r="V8" s="154">
        <f>SUM('Base Capex'!$V8:$X8,'Direct OH'!$V8:$X8,'Real Price Change'!$V8:$X8)*'OH rate'!D$66</f>
        <v>0</v>
      </c>
      <c r="W8" s="155">
        <f>SUM('Base Capex'!$V8:$X8,'Direct OH'!$V8:$X8,'Real Price Change'!$V8:$X8)*'OH rate'!D$67</f>
        <v>0</v>
      </c>
      <c r="X8" s="156">
        <f>SUM('Base Capex'!$V8:$X8,'Direct OH'!$V8:$X8,'Real Price Change'!$V8:$X8)*'OH rate'!D$68</f>
        <v>0</v>
      </c>
      <c r="Y8" s="154">
        <f>SUM('Base Capex'!$Y8:$AA8,'Direct OH'!$Y8:$AA8,'Real Price Change'!$Y8:$AA8)*'OH rate'!E$66</f>
        <v>0</v>
      </c>
      <c r="Z8" s="155">
        <f>SUM('Base Capex'!$Y8:$AA8,'Direct OH'!$Y8:$AA8,'Real Price Change'!$Y8:$AA8)*'OH rate'!E$67</f>
        <v>0</v>
      </c>
      <c r="AA8" s="156">
        <f>SUM('Base Capex'!$Y8:$AA8,'Direct OH'!$Y8:$AA8,'Real Price Change'!$Y8:$AA8)*'OH rate'!E$68</f>
        <v>0</v>
      </c>
      <c r="AB8" s="154">
        <f>SUM('Base Capex'!$AB8:$AD8,'Direct OH'!$AB8:$AD8,'Real Price Change'!$AB8:$AD8)*'OH rate'!F$66</f>
        <v>0</v>
      </c>
      <c r="AC8" s="155">
        <f>SUM('Base Capex'!$AB8:$AD8,'Direct OH'!$AB8:$AD8,'Real Price Change'!$AB8:$AD8)*'OH rate'!F$67</f>
        <v>0</v>
      </c>
      <c r="AD8" s="156">
        <f>SUM('Base Capex'!$AB8:$AD8,'Direct OH'!$AB8:$AD8,'Real Price Change'!$AB8:$AD8)*'OH rate'!F$68</f>
        <v>0</v>
      </c>
      <c r="AE8" s="154">
        <f>SUM('Base Capex'!$AE8:$AG8,'Direct OH'!$AE8:$AG8,'Real Price Change'!$AE8:$AG8)*'OH rate'!G$66</f>
        <v>0</v>
      </c>
      <c r="AF8" s="155">
        <f>SUM('Base Capex'!$AE8:$AG8,'Direct OH'!$AE8:$AG8,'Real Price Change'!$AE8:$AG8)*'OH rate'!G$67</f>
        <v>0</v>
      </c>
      <c r="AG8" s="156">
        <f>SUM('Base Capex'!$AE8:$AG8,'Direct OH'!$AE8:$AG8,'Real Price Change'!$AE8:$AG8)*'OH rate'!G$68</f>
        <v>0</v>
      </c>
      <c r="AH8" s="154">
        <f>SUM('Base Capex'!$AH8:$AJ8,'Direct OH'!$AH8:$AJ8,'Real Price Change'!$AH8:$AJ8)*'OH rate'!H$66</f>
        <v>0</v>
      </c>
      <c r="AI8" s="155">
        <f>SUM('Base Capex'!$AH8:$AJ8,'Direct OH'!$AH8:$AJ8,'Real Price Change'!$AH8:$AJ8)*'OH rate'!H$67</f>
        <v>0</v>
      </c>
      <c r="AJ8" s="156">
        <f>SUM('Base Capex'!$AH8:$AJ8,'Direct OH'!$AH8:$AJ8,'Real Price Change'!$AH8:$AJ8)*'OH rate'!H$68</f>
        <v>0</v>
      </c>
    </row>
    <row r="9" spans="1:36">
      <c r="A9" s="182">
        <f>'Base Capex Actual'!A9</f>
        <v>104</v>
      </c>
      <c r="B9" s="183" t="str">
        <f>'Base Capex Actual'!B9</f>
        <v>Medium Density SubDivision</v>
      </c>
      <c r="C9" s="183" t="str">
        <f>'Base Capex Actual'!C9</f>
        <v>New Customer Connections</v>
      </c>
      <c r="D9" s="155">
        <f>'Indirect OH Actual'!D9</f>
        <v>752.64199170625943</v>
      </c>
      <c r="E9" s="155">
        <f>'Indirect OH Actual'!E9</f>
        <v>14.757489427202461</v>
      </c>
      <c r="F9" s="156">
        <f>'Indirect OH Actual'!F9</f>
        <v>840.98374266919814</v>
      </c>
      <c r="G9" s="155">
        <f>'Indirect OH Actual'!G9</f>
        <v>621.22865639584404</v>
      </c>
      <c r="H9" s="155">
        <f>'Indirect OH Actual'!H9</f>
        <v>6.7790613137305904</v>
      </c>
      <c r="I9" s="156">
        <f>'Indirect OH Actual'!I9</f>
        <v>480.15155050830356</v>
      </c>
      <c r="J9" s="155">
        <f>'Indirect OH Actual'!J9</f>
        <v>642.4583082100761</v>
      </c>
      <c r="K9" s="155">
        <f>'Indirect OH Actual'!K9</f>
        <v>7.3400995921940408</v>
      </c>
      <c r="L9" s="156">
        <f>'Indirect OH Actual'!L9</f>
        <v>569.65744444446409</v>
      </c>
      <c r="M9" s="155">
        <f>'Indirect OH Actual'!M9</f>
        <v>595.27102893767267</v>
      </c>
      <c r="N9" s="155">
        <f>'Indirect OH Actual'!N9</f>
        <v>6.8009839407689849</v>
      </c>
      <c r="O9" s="156">
        <f>'Indirect OH Actual'!O9</f>
        <v>527.81724317833778</v>
      </c>
      <c r="P9" s="155">
        <f>'Indirect OH Actual'!P9</f>
        <v>610.30321468219938</v>
      </c>
      <c r="Q9" s="155">
        <f>'Indirect OH Actual'!Q9</f>
        <v>6.9727269769211544</v>
      </c>
      <c r="R9" s="156">
        <f>'Indirect OH Actual'!R9</f>
        <v>541.14604040332688</v>
      </c>
      <c r="S9" s="154">
        <f>SUM('Base Capex'!$S9:$U9,'Direct OH'!$S9:$U9,'Real Price Change'!$S9:$U9)*'OH rate'!C$66</f>
        <v>1687.9380654984102</v>
      </c>
      <c r="T9" s="155">
        <f>SUM('Base Capex'!$S9:$U9,'Direct OH'!$S9:$U9,'Real Price Change'!$S9:$U9)*'OH rate'!C$67</f>
        <v>18.876166054018679</v>
      </c>
      <c r="U9" s="156">
        <f>SUM('Base Capex'!$S9:$U9,'Direct OH'!$S9:$U9,'Real Price Change'!$S9:$U9)*'OH rate'!C$68</f>
        <v>1482.8914698354408</v>
      </c>
      <c r="V9" s="154">
        <f>SUM('Base Capex'!$V9:$X9,'Direct OH'!$V9:$X9,'Real Price Change'!$V9:$X9)*'OH rate'!D$66</f>
        <v>0</v>
      </c>
      <c r="W9" s="155">
        <f>SUM('Base Capex'!$V9:$X9,'Direct OH'!$V9:$X9,'Real Price Change'!$V9:$X9)*'OH rate'!D$67</f>
        <v>0</v>
      </c>
      <c r="X9" s="156">
        <f>SUM('Base Capex'!$V9:$X9,'Direct OH'!$V9:$X9,'Real Price Change'!$V9:$X9)*'OH rate'!D$68</f>
        <v>0</v>
      </c>
      <c r="Y9" s="154">
        <f>SUM('Base Capex'!$Y9:$AA9,'Direct OH'!$Y9:$AA9,'Real Price Change'!$Y9:$AA9)*'OH rate'!E$66</f>
        <v>0</v>
      </c>
      <c r="Z9" s="155">
        <f>SUM('Base Capex'!$Y9:$AA9,'Direct OH'!$Y9:$AA9,'Real Price Change'!$Y9:$AA9)*'OH rate'!E$67</f>
        <v>0</v>
      </c>
      <c r="AA9" s="156">
        <f>SUM('Base Capex'!$Y9:$AA9,'Direct OH'!$Y9:$AA9,'Real Price Change'!$Y9:$AA9)*'OH rate'!E$68</f>
        <v>0</v>
      </c>
      <c r="AB9" s="154">
        <f>SUM('Base Capex'!$AB9:$AD9,'Direct OH'!$AB9:$AD9,'Real Price Change'!$AB9:$AD9)*'OH rate'!F$66</f>
        <v>0</v>
      </c>
      <c r="AC9" s="155">
        <f>SUM('Base Capex'!$AB9:$AD9,'Direct OH'!$AB9:$AD9,'Real Price Change'!$AB9:$AD9)*'OH rate'!F$67</f>
        <v>0</v>
      </c>
      <c r="AD9" s="156">
        <f>SUM('Base Capex'!$AB9:$AD9,'Direct OH'!$AB9:$AD9,'Real Price Change'!$AB9:$AD9)*'OH rate'!F$68</f>
        <v>0</v>
      </c>
      <c r="AE9" s="154">
        <f>SUM('Base Capex'!$AE9:$AG9,'Direct OH'!$AE9:$AG9,'Real Price Change'!$AE9:$AG9)*'OH rate'!G$66</f>
        <v>0</v>
      </c>
      <c r="AF9" s="155">
        <f>SUM('Base Capex'!$AE9:$AG9,'Direct OH'!$AE9:$AG9,'Real Price Change'!$AE9:$AG9)*'OH rate'!G$67</f>
        <v>0</v>
      </c>
      <c r="AG9" s="156">
        <f>SUM('Base Capex'!$AE9:$AG9,'Direct OH'!$AE9:$AG9,'Real Price Change'!$AE9:$AG9)*'OH rate'!G$68</f>
        <v>0</v>
      </c>
      <c r="AH9" s="154">
        <f>SUM('Base Capex'!$AH9:$AJ9,'Direct OH'!$AH9:$AJ9,'Real Price Change'!$AH9:$AJ9)*'OH rate'!H$66</f>
        <v>0</v>
      </c>
      <c r="AI9" s="155">
        <f>SUM('Base Capex'!$AH9:$AJ9,'Direct OH'!$AH9:$AJ9,'Real Price Change'!$AH9:$AJ9)*'OH rate'!H$67</f>
        <v>0</v>
      </c>
      <c r="AJ9" s="156">
        <f>SUM('Base Capex'!$AH9:$AJ9,'Direct OH'!$AH9:$AJ9,'Real Price Change'!$AH9:$AJ9)*'OH rate'!H$68</f>
        <v>0</v>
      </c>
    </row>
    <row r="10" spans="1:36">
      <c r="A10" s="182">
        <f>'Base Capex Actual'!A10</f>
        <v>105</v>
      </c>
      <c r="B10" s="183" t="str">
        <f>'Base Capex Actual'!B10</f>
        <v>Business Supply &gt; 50KVA &lt; 200KVA</v>
      </c>
      <c r="C10" s="183" t="str">
        <f>'Base Capex Actual'!C10</f>
        <v>New Customer Connections</v>
      </c>
      <c r="D10" s="155">
        <f>'Indirect OH Actual'!D10</f>
        <v>682.81192800912743</v>
      </c>
      <c r="E10" s="155">
        <f>'Indirect OH Actual'!E10</f>
        <v>13.388290740353902</v>
      </c>
      <c r="F10" s="156">
        <f>'Indirect OH Actual'!F10</f>
        <v>762.95733839469153</v>
      </c>
      <c r="G10" s="155">
        <f>'Indirect OH Actual'!G10</f>
        <v>697.681542497127</v>
      </c>
      <c r="H10" s="155">
        <f>'Indirect OH Actual'!H10</f>
        <v>7.6133415697302613</v>
      </c>
      <c r="I10" s="156">
        <f>'Indirect OH Actual'!I10</f>
        <v>539.24246884317017</v>
      </c>
      <c r="J10" s="155">
        <f>'Indirect OH Actual'!J10</f>
        <v>715.57712372401079</v>
      </c>
      <c r="K10" s="155">
        <f>'Indirect OH Actual'!K10</f>
        <v>8.1754835868859548</v>
      </c>
      <c r="L10" s="156">
        <f>'Indirect OH Actual'!L10</f>
        <v>634.49072164578297</v>
      </c>
      <c r="M10" s="155">
        <f>'Indirect OH Actual'!M10</f>
        <v>613.07401358392963</v>
      </c>
      <c r="N10" s="155">
        <f>'Indirect OH Actual'!N10</f>
        <v>7.0043834122551552</v>
      </c>
      <c r="O10" s="156">
        <f>'Indirect OH Actual'!O10</f>
        <v>543.60286320608088</v>
      </c>
      <c r="P10" s="155">
        <f>'Indirect OH Actual'!P10</f>
        <v>653.58952339335212</v>
      </c>
      <c r="Q10" s="155">
        <f>'Indirect OH Actual'!Q10</f>
        <v>7.4672739581930081</v>
      </c>
      <c r="R10" s="156">
        <f>'Indirect OH Actual'!R10</f>
        <v>579.52731384117658</v>
      </c>
      <c r="S10" s="154">
        <f>SUM('Base Capex'!$S10:$U10,'Direct OH'!$S10:$U10,'Real Price Change'!$S10:$U10)*'OH rate'!C$66</f>
        <v>554.63748049401113</v>
      </c>
      <c r="T10" s="155">
        <f>SUM('Base Capex'!$S10:$U10,'Direct OH'!$S10:$U10,'Real Price Change'!$S10:$U10)*'OH rate'!C$67</f>
        <v>6.2024960486308558</v>
      </c>
      <c r="U10" s="156">
        <f>SUM('Base Capex'!$S10:$U10,'Direct OH'!$S10:$U10,'Real Price Change'!$S10:$U10)*'OH rate'!C$68</f>
        <v>487.26147332469441</v>
      </c>
      <c r="V10" s="154">
        <f>SUM('Base Capex'!$V10:$X10,'Direct OH'!$V10:$X10,'Real Price Change'!$V10:$X10)*'OH rate'!D$66</f>
        <v>0</v>
      </c>
      <c r="W10" s="155">
        <f>SUM('Base Capex'!$V10:$X10,'Direct OH'!$V10:$X10,'Real Price Change'!$V10:$X10)*'OH rate'!D$67</f>
        <v>0</v>
      </c>
      <c r="X10" s="156">
        <f>SUM('Base Capex'!$V10:$X10,'Direct OH'!$V10:$X10,'Real Price Change'!$V10:$X10)*'OH rate'!D$68</f>
        <v>0</v>
      </c>
      <c r="Y10" s="154">
        <f>SUM('Base Capex'!$Y10:$AA10,'Direct OH'!$Y10:$AA10,'Real Price Change'!$Y10:$AA10)*'OH rate'!E$66</f>
        <v>0</v>
      </c>
      <c r="Z10" s="155">
        <f>SUM('Base Capex'!$Y10:$AA10,'Direct OH'!$Y10:$AA10,'Real Price Change'!$Y10:$AA10)*'OH rate'!E$67</f>
        <v>0</v>
      </c>
      <c r="AA10" s="156">
        <f>SUM('Base Capex'!$Y10:$AA10,'Direct OH'!$Y10:$AA10,'Real Price Change'!$Y10:$AA10)*'OH rate'!E$68</f>
        <v>0</v>
      </c>
      <c r="AB10" s="154">
        <f>SUM('Base Capex'!$AB10:$AD10,'Direct OH'!$AB10:$AD10,'Real Price Change'!$AB10:$AD10)*'OH rate'!F$66</f>
        <v>0</v>
      </c>
      <c r="AC10" s="155">
        <f>SUM('Base Capex'!$AB10:$AD10,'Direct OH'!$AB10:$AD10,'Real Price Change'!$AB10:$AD10)*'OH rate'!F$67</f>
        <v>0</v>
      </c>
      <c r="AD10" s="156">
        <f>SUM('Base Capex'!$AB10:$AD10,'Direct OH'!$AB10:$AD10,'Real Price Change'!$AB10:$AD10)*'OH rate'!F$68</f>
        <v>0</v>
      </c>
      <c r="AE10" s="154">
        <f>SUM('Base Capex'!$AE10:$AG10,'Direct OH'!$AE10:$AG10,'Real Price Change'!$AE10:$AG10)*'OH rate'!G$66</f>
        <v>0</v>
      </c>
      <c r="AF10" s="155">
        <f>SUM('Base Capex'!$AE10:$AG10,'Direct OH'!$AE10:$AG10,'Real Price Change'!$AE10:$AG10)*'OH rate'!G$67</f>
        <v>0</v>
      </c>
      <c r="AG10" s="156">
        <f>SUM('Base Capex'!$AE10:$AG10,'Direct OH'!$AE10:$AG10,'Real Price Change'!$AE10:$AG10)*'OH rate'!G$68</f>
        <v>0</v>
      </c>
      <c r="AH10" s="154">
        <f>SUM('Base Capex'!$AH10:$AJ10,'Direct OH'!$AH10:$AJ10,'Real Price Change'!$AH10:$AJ10)*'OH rate'!H$66</f>
        <v>0</v>
      </c>
      <c r="AI10" s="155">
        <f>SUM('Base Capex'!$AH10:$AJ10,'Direct OH'!$AH10:$AJ10,'Real Price Change'!$AH10:$AJ10)*'OH rate'!H$67</f>
        <v>0</v>
      </c>
      <c r="AJ10" s="156">
        <f>SUM('Base Capex'!$AH10:$AJ10,'Direct OH'!$AH10:$AJ10,'Real Price Change'!$AH10:$AJ10)*'OH rate'!H$68</f>
        <v>0</v>
      </c>
    </row>
    <row r="11" spans="1:36">
      <c r="A11" s="182">
        <f>'Base Capex Actual'!A11</f>
        <v>106</v>
      </c>
      <c r="B11" s="183" t="str">
        <f>'Base Capex Actual'!B11</f>
        <v>Business Supply &gt; 200KVA</v>
      </c>
      <c r="C11" s="183" t="str">
        <f>'Base Capex Actual'!C11</f>
        <v>New Customer Connections</v>
      </c>
      <c r="D11" s="155">
        <f>'Indirect OH Actual'!D11</f>
        <v>1254.2129753579222</v>
      </c>
      <c r="E11" s="155">
        <f>'Indirect OH Actual'!E11</f>
        <v>24.592083523461415</v>
      </c>
      <c r="F11" s="156">
        <f>'Indirect OH Actual'!F11</f>
        <v>1401.4268852174703</v>
      </c>
      <c r="G11" s="155">
        <f>'Indirect OH Actual'!G11</f>
        <v>792.94170738647699</v>
      </c>
      <c r="H11" s="155">
        <f>'Indirect OH Actual'!H11</f>
        <v>8.652853337084256</v>
      </c>
      <c r="I11" s="156">
        <f>'Indirect OH Actual'!I11</f>
        <v>612.86965168863321</v>
      </c>
      <c r="J11" s="155">
        <f>'Indirect OH Actual'!J11</f>
        <v>676.43354476600359</v>
      </c>
      <c r="K11" s="155">
        <f>'Indirect OH Actual'!K11</f>
        <v>7.7282673795850236</v>
      </c>
      <c r="L11" s="156">
        <f>'Indirect OH Actual'!L11</f>
        <v>599.78274002164756</v>
      </c>
      <c r="M11" s="155">
        <f>'Indirect OH Actual'!M11</f>
        <v>728.34861511958979</v>
      </c>
      <c r="N11" s="155">
        <f>'Indirect OH Actual'!N11</f>
        <v>8.321398142875708</v>
      </c>
      <c r="O11" s="156">
        <f>'Indirect OH Actual'!O11</f>
        <v>645.81499756715721</v>
      </c>
      <c r="P11" s="155">
        <f>'Indirect OH Actual'!P11</f>
        <v>647.93082801092021</v>
      </c>
      <c r="Q11" s="155">
        <f>'Indirect OH Actual'!Q11</f>
        <v>7.4026232452391083</v>
      </c>
      <c r="R11" s="156">
        <f>'Indirect OH Actual'!R11</f>
        <v>574.50983969654817</v>
      </c>
      <c r="S11" s="154">
        <f>SUM('Base Capex'!$S11:$U11,'Direct OH'!$S11:$U11,'Real Price Change'!$S11:$U11)*'OH rate'!C$66</f>
        <v>523.92799030528295</v>
      </c>
      <c r="T11" s="155">
        <f>SUM('Base Capex'!$S11:$U11,'Direct OH'!$S11:$U11,'Real Price Change'!$S11:$U11)*'OH rate'!C$67</f>
        <v>5.8590726446059422</v>
      </c>
      <c r="U11" s="156">
        <f>SUM('Base Capex'!$S11:$U11,'Direct OH'!$S11:$U11,'Real Price Change'!$S11:$U11)*'OH rate'!C$68</f>
        <v>460.28249703718848</v>
      </c>
      <c r="V11" s="154">
        <f>SUM('Base Capex'!$V11:$X11,'Direct OH'!$V11:$X11,'Real Price Change'!$V11:$X11)*'OH rate'!D$66</f>
        <v>0</v>
      </c>
      <c r="W11" s="155">
        <f>SUM('Base Capex'!$V11:$X11,'Direct OH'!$V11:$X11,'Real Price Change'!$V11:$X11)*'OH rate'!D$67</f>
        <v>0</v>
      </c>
      <c r="X11" s="156">
        <f>SUM('Base Capex'!$V11:$X11,'Direct OH'!$V11:$X11,'Real Price Change'!$V11:$X11)*'OH rate'!D$68</f>
        <v>0</v>
      </c>
      <c r="Y11" s="154">
        <f>SUM('Base Capex'!$Y11:$AA11,'Direct OH'!$Y11:$AA11,'Real Price Change'!$Y11:$AA11)*'OH rate'!E$66</f>
        <v>0</v>
      </c>
      <c r="Z11" s="155">
        <f>SUM('Base Capex'!$Y11:$AA11,'Direct OH'!$Y11:$AA11,'Real Price Change'!$Y11:$AA11)*'OH rate'!E$67</f>
        <v>0</v>
      </c>
      <c r="AA11" s="156">
        <f>SUM('Base Capex'!$Y11:$AA11,'Direct OH'!$Y11:$AA11,'Real Price Change'!$Y11:$AA11)*'OH rate'!E$68</f>
        <v>0</v>
      </c>
      <c r="AB11" s="154">
        <f>SUM('Base Capex'!$AB11:$AD11,'Direct OH'!$AB11:$AD11,'Real Price Change'!$AB11:$AD11)*'OH rate'!F$66</f>
        <v>0</v>
      </c>
      <c r="AC11" s="155">
        <f>SUM('Base Capex'!$AB11:$AD11,'Direct OH'!$AB11:$AD11,'Real Price Change'!$AB11:$AD11)*'OH rate'!F$67</f>
        <v>0</v>
      </c>
      <c r="AD11" s="156">
        <f>SUM('Base Capex'!$AB11:$AD11,'Direct OH'!$AB11:$AD11,'Real Price Change'!$AB11:$AD11)*'OH rate'!F$68</f>
        <v>0</v>
      </c>
      <c r="AE11" s="154">
        <f>SUM('Base Capex'!$AE11:$AG11,'Direct OH'!$AE11:$AG11,'Real Price Change'!$AE11:$AG11)*'OH rate'!G$66</f>
        <v>0</v>
      </c>
      <c r="AF11" s="155">
        <f>SUM('Base Capex'!$AE11:$AG11,'Direct OH'!$AE11:$AG11,'Real Price Change'!$AE11:$AG11)*'OH rate'!G$67</f>
        <v>0</v>
      </c>
      <c r="AG11" s="156">
        <f>SUM('Base Capex'!$AE11:$AG11,'Direct OH'!$AE11:$AG11,'Real Price Change'!$AE11:$AG11)*'OH rate'!G$68</f>
        <v>0</v>
      </c>
      <c r="AH11" s="154">
        <f>SUM('Base Capex'!$AH11:$AJ11,'Direct OH'!$AH11:$AJ11,'Real Price Change'!$AH11:$AJ11)*'OH rate'!H$66</f>
        <v>0</v>
      </c>
      <c r="AI11" s="155">
        <f>SUM('Base Capex'!$AH11:$AJ11,'Direct OH'!$AH11:$AJ11,'Real Price Change'!$AH11:$AJ11)*'OH rate'!H$67</f>
        <v>0</v>
      </c>
      <c r="AJ11" s="156">
        <f>SUM('Base Capex'!$AH11:$AJ11,'Direct OH'!$AH11:$AJ11,'Real Price Change'!$AH11:$AJ11)*'OH rate'!H$68</f>
        <v>0</v>
      </c>
    </row>
    <row r="12" spans="1:36">
      <c r="A12" s="182">
        <f>'Base Capex Actual'!A12</f>
        <v>107</v>
      </c>
      <c r="B12" s="183" t="str">
        <f>'Base Capex Actual'!B12</f>
        <v>HV Connections</v>
      </c>
      <c r="C12" s="183" t="str">
        <f>'Base Capex Actual'!C12</f>
        <v>New Customer Connections</v>
      </c>
      <c r="D12" s="155">
        <f>'Indirect OH Actual'!D12</f>
        <v>936.96324850686062</v>
      </c>
      <c r="E12" s="155">
        <f>'Indirect OH Actual'!E12</f>
        <v>18.371583549531412</v>
      </c>
      <c r="F12" s="156">
        <f>'Indirect OH Actual'!F12</f>
        <v>1046.9398042573187</v>
      </c>
      <c r="G12" s="155">
        <f>'Indirect OH Actual'!G12</f>
        <v>185.52331363928312</v>
      </c>
      <c r="H12" s="155">
        <f>'Indirect OH Actual'!H12</f>
        <v>2.0244943714988364</v>
      </c>
      <c r="I12" s="156">
        <f>'Indirect OH Actual'!I12</f>
        <v>143.39214036929292</v>
      </c>
      <c r="J12" s="155">
        <f>'Indirect OH Actual'!J12</f>
        <v>215.34124696478028</v>
      </c>
      <c r="K12" s="155">
        <f>'Indirect OH Actual'!K12</f>
        <v>2.4602782450311063</v>
      </c>
      <c r="L12" s="156">
        <f>'Indirect OH Actual'!L12</f>
        <v>190.93961874539116</v>
      </c>
      <c r="M12" s="155">
        <f>'Indirect OH Actual'!M12</f>
        <v>248.49949738297917</v>
      </c>
      <c r="N12" s="155">
        <f>'Indirect OH Actual'!N12</f>
        <v>2.8391119487317784</v>
      </c>
      <c r="O12" s="156">
        <f>'Indirect OH Actual'!O12</f>
        <v>220.34050585992807</v>
      </c>
      <c r="P12" s="155">
        <f>'Indirect OH Actual'!P12</f>
        <v>230.64667169304548</v>
      </c>
      <c r="Q12" s="155">
        <f>'Indirect OH Actual'!Q12</f>
        <v>2.6351430422804256</v>
      </c>
      <c r="R12" s="156">
        <f>'Indirect OH Actual'!R12</f>
        <v>204.51069258072192</v>
      </c>
      <c r="S12" s="154">
        <f>SUM('Base Capex'!$S12:$U12,'Direct OH'!$S12:$U12,'Real Price Change'!$S12:$U12)*'OH rate'!C$66</f>
        <v>327.85298985742622</v>
      </c>
      <c r="T12" s="155">
        <f>SUM('Base Capex'!$S12:$U12,'Direct OH'!$S12:$U12,'Real Price Change'!$S12:$U12)*'OH rate'!C$67</f>
        <v>3.6663711805254664</v>
      </c>
      <c r="U12" s="156">
        <f>SUM('Base Capex'!$S12:$U12,'Direct OH'!$S12:$U12,'Real Price Change'!$S12:$U12)*'OH rate'!C$68</f>
        <v>288.02620899248899</v>
      </c>
      <c r="V12" s="154">
        <f>SUM('Base Capex'!$V12:$X12,'Direct OH'!$V12:$X12,'Real Price Change'!$V12:$X12)*'OH rate'!D$66</f>
        <v>0</v>
      </c>
      <c r="W12" s="155">
        <f>SUM('Base Capex'!$V12:$X12,'Direct OH'!$V12:$X12,'Real Price Change'!$V12:$X12)*'OH rate'!D$67</f>
        <v>0</v>
      </c>
      <c r="X12" s="156">
        <f>SUM('Base Capex'!$V12:$X12,'Direct OH'!$V12:$X12,'Real Price Change'!$V12:$X12)*'OH rate'!D$68</f>
        <v>0</v>
      </c>
      <c r="Y12" s="154">
        <f>SUM('Base Capex'!$Y12:$AA12,'Direct OH'!$Y12:$AA12,'Real Price Change'!$Y12:$AA12)*'OH rate'!E$66</f>
        <v>0</v>
      </c>
      <c r="Z12" s="155">
        <f>SUM('Base Capex'!$Y12:$AA12,'Direct OH'!$Y12:$AA12,'Real Price Change'!$Y12:$AA12)*'OH rate'!E$67</f>
        <v>0</v>
      </c>
      <c r="AA12" s="156">
        <f>SUM('Base Capex'!$Y12:$AA12,'Direct OH'!$Y12:$AA12,'Real Price Change'!$Y12:$AA12)*'OH rate'!E$68</f>
        <v>0</v>
      </c>
      <c r="AB12" s="154">
        <f>SUM('Base Capex'!$AB12:$AD12,'Direct OH'!$AB12:$AD12,'Real Price Change'!$AB12:$AD12)*'OH rate'!F$66</f>
        <v>0</v>
      </c>
      <c r="AC12" s="155">
        <f>SUM('Base Capex'!$AB12:$AD12,'Direct OH'!$AB12:$AD12,'Real Price Change'!$AB12:$AD12)*'OH rate'!F$67</f>
        <v>0</v>
      </c>
      <c r="AD12" s="156">
        <f>SUM('Base Capex'!$AB12:$AD12,'Direct OH'!$AB12:$AD12,'Real Price Change'!$AB12:$AD12)*'OH rate'!F$68</f>
        <v>0</v>
      </c>
      <c r="AE12" s="154">
        <f>SUM('Base Capex'!$AE12:$AG12,'Direct OH'!$AE12:$AG12,'Real Price Change'!$AE12:$AG12)*'OH rate'!G$66</f>
        <v>0</v>
      </c>
      <c r="AF12" s="155">
        <f>SUM('Base Capex'!$AE12:$AG12,'Direct OH'!$AE12:$AG12,'Real Price Change'!$AE12:$AG12)*'OH rate'!G$67</f>
        <v>0</v>
      </c>
      <c r="AG12" s="156">
        <f>SUM('Base Capex'!$AE12:$AG12,'Direct OH'!$AE12:$AG12,'Real Price Change'!$AE12:$AG12)*'OH rate'!G$68</f>
        <v>0</v>
      </c>
      <c r="AH12" s="154">
        <f>SUM('Base Capex'!$AH12:$AJ12,'Direct OH'!$AH12:$AJ12,'Real Price Change'!$AH12:$AJ12)*'OH rate'!H$66</f>
        <v>0</v>
      </c>
      <c r="AI12" s="155">
        <f>SUM('Base Capex'!$AH12:$AJ12,'Direct OH'!$AH12:$AJ12,'Real Price Change'!$AH12:$AJ12)*'OH rate'!H$67</f>
        <v>0</v>
      </c>
      <c r="AJ12" s="156">
        <f>SUM('Base Capex'!$AH12:$AJ12,'Direct OH'!$AH12:$AJ12,'Real Price Change'!$AH12:$AJ12)*'OH rate'!H$68</f>
        <v>0</v>
      </c>
    </row>
    <row r="13" spans="1:36">
      <c r="A13" s="182">
        <f>'Base Capex Actual'!A13</f>
        <v>108</v>
      </c>
      <c r="B13" s="183" t="str">
        <f>'Base Capex Actual'!B13</f>
        <v>Business SubDivisions</v>
      </c>
      <c r="C13" s="183" t="str">
        <f>'Base Capex Actual'!C13</f>
        <v>New Customer Connections</v>
      </c>
      <c r="D13" s="155">
        <f>'Indirect OH Actual'!D13</f>
        <v>67.882820271796149</v>
      </c>
      <c r="E13" s="155">
        <f>'Indirect OH Actual'!E13</f>
        <v>1.3310179520792549</v>
      </c>
      <c r="F13" s="156">
        <f>'Indirect OH Actual'!F13</f>
        <v>75.850602124517195</v>
      </c>
      <c r="G13" s="155">
        <f>'Indirect OH Actual'!G13</f>
        <v>61.700734758286735</v>
      </c>
      <c r="H13" s="155">
        <f>'Indirect OH Actual'!H13</f>
        <v>0.67329969363507958</v>
      </c>
      <c r="I13" s="156">
        <f>'Indirect OH Actual'!I13</f>
        <v>47.688887427652077</v>
      </c>
      <c r="J13" s="155">
        <f>'Indirect OH Actual'!J13</f>
        <v>48.379036373349514</v>
      </c>
      <c r="K13" s="155">
        <f>'Indirect OH Actual'!K13</f>
        <v>0.55273150119905956</v>
      </c>
      <c r="L13" s="156">
        <f>'Indirect OH Actual'!L13</f>
        <v>42.896913111623185</v>
      </c>
      <c r="M13" s="155">
        <f>'Indirect OH Actual'!M13</f>
        <v>67.635740027816794</v>
      </c>
      <c r="N13" s="155">
        <f>'Indirect OH Actual'!N13</f>
        <v>0.77273974272208534</v>
      </c>
      <c r="O13" s="156">
        <f>'Indirect OH Actual'!O13</f>
        <v>59.971522392948323</v>
      </c>
      <c r="P13" s="155">
        <f>'Indirect OH Actual'!P13</f>
        <v>60.629214472921909</v>
      </c>
      <c r="Q13" s="155">
        <f>'Indirect OH Actual'!Q13</f>
        <v>0.69269004189174777</v>
      </c>
      <c r="R13" s="156">
        <f>'Indirect OH Actual'!R13</f>
        <v>53.758948921595291</v>
      </c>
      <c r="S13" s="154">
        <f>SUM('Base Capex'!$S13:$U13,'Direct OH'!$S13:$U13,'Real Price Change'!$S13:$U13)*'OH rate'!C$66</f>
        <v>602.47871847767055</v>
      </c>
      <c r="T13" s="155">
        <f>SUM('Base Capex'!$S13:$U13,'Direct OH'!$S13:$U13,'Real Price Change'!$S13:$U13)*'OH rate'!C$67</f>
        <v>6.7375033281442356</v>
      </c>
      <c r="U13" s="156">
        <f>SUM('Base Capex'!$S13:$U13,'Direct OH'!$S13:$U13,'Real Price Change'!$S13:$U13)*'OH rate'!C$68</f>
        <v>529.29107450641072</v>
      </c>
      <c r="V13" s="154">
        <f>SUM('Base Capex'!$V13:$X13,'Direct OH'!$V13:$X13,'Real Price Change'!$V13:$X13)*'OH rate'!D$66</f>
        <v>0</v>
      </c>
      <c r="W13" s="155">
        <f>SUM('Base Capex'!$V13:$X13,'Direct OH'!$V13:$X13,'Real Price Change'!$V13:$X13)*'OH rate'!D$67</f>
        <v>0</v>
      </c>
      <c r="X13" s="156">
        <f>SUM('Base Capex'!$V13:$X13,'Direct OH'!$V13:$X13,'Real Price Change'!$V13:$X13)*'OH rate'!D$68</f>
        <v>0</v>
      </c>
      <c r="Y13" s="154">
        <f>SUM('Base Capex'!$Y13:$AA13,'Direct OH'!$Y13:$AA13,'Real Price Change'!$Y13:$AA13)*'OH rate'!E$66</f>
        <v>0</v>
      </c>
      <c r="Z13" s="155">
        <f>SUM('Base Capex'!$Y13:$AA13,'Direct OH'!$Y13:$AA13,'Real Price Change'!$Y13:$AA13)*'OH rate'!E$67</f>
        <v>0</v>
      </c>
      <c r="AA13" s="156">
        <f>SUM('Base Capex'!$Y13:$AA13,'Direct OH'!$Y13:$AA13,'Real Price Change'!$Y13:$AA13)*'OH rate'!E$68</f>
        <v>0</v>
      </c>
      <c r="AB13" s="154">
        <f>SUM('Base Capex'!$AB13:$AD13,'Direct OH'!$AB13:$AD13,'Real Price Change'!$AB13:$AD13)*'OH rate'!F$66</f>
        <v>0</v>
      </c>
      <c r="AC13" s="155">
        <f>SUM('Base Capex'!$AB13:$AD13,'Direct OH'!$AB13:$AD13,'Real Price Change'!$AB13:$AD13)*'OH rate'!F$67</f>
        <v>0</v>
      </c>
      <c r="AD13" s="156">
        <f>SUM('Base Capex'!$AB13:$AD13,'Direct OH'!$AB13:$AD13,'Real Price Change'!$AB13:$AD13)*'OH rate'!F$68</f>
        <v>0</v>
      </c>
      <c r="AE13" s="154">
        <f>SUM('Base Capex'!$AE13:$AG13,'Direct OH'!$AE13:$AG13,'Real Price Change'!$AE13:$AG13)*'OH rate'!G$66</f>
        <v>0</v>
      </c>
      <c r="AF13" s="155">
        <f>SUM('Base Capex'!$AE13:$AG13,'Direct OH'!$AE13:$AG13,'Real Price Change'!$AE13:$AG13)*'OH rate'!G$67</f>
        <v>0</v>
      </c>
      <c r="AG13" s="156">
        <f>SUM('Base Capex'!$AE13:$AG13,'Direct OH'!$AE13:$AG13,'Real Price Change'!$AE13:$AG13)*'OH rate'!G$68</f>
        <v>0</v>
      </c>
      <c r="AH13" s="154">
        <f>SUM('Base Capex'!$AH13:$AJ13,'Direct OH'!$AH13:$AJ13,'Real Price Change'!$AH13:$AJ13)*'OH rate'!H$66</f>
        <v>0</v>
      </c>
      <c r="AI13" s="155">
        <f>SUM('Base Capex'!$AH13:$AJ13,'Direct OH'!$AH13:$AJ13,'Real Price Change'!$AH13:$AJ13)*'OH rate'!H$67</f>
        <v>0</v>
      </c>
      <c r="AJ13" s="156">
        <f>SUM('Base Capex'!$AH13:$AJ13,'Direct OH'!$AH13:$AJ13,'Real Price Change'!$AH13:$AJ13)*'OH rate'!H$68</f>
        <v>0</v>
      </c>
    </row>
    <row r="14" spans="1:36">
      <c r="A14" s="182">
        <f>'Base Capex Actual'!A14</f>
        <v>109</v>
      </c>
      <c r="B14" s="183" t="str">
        <f>'Base Capex Actual'!B14</f>
        <v>U/G Service Pits Ex O/H Supply</v>
      </c>
      <c r="C14" s="183" t="str">
        <f>'Base Capex Actual'!C14</f>
        <v>New Customer Connections</v>
      </c>
      <c r="D14" s="155">
        <f>'Indirect OH Actual'!D14</f>
        <v>649.73321796805328</v>
      </c>
      <c r="E14" s="155">
        <f>'Indirect OH Actual'!E14</f>
        <v>12.739697227002379</v>
      </c>
      <c r="F14" s="156">
        <f>'Indirect OH Actual'!F14</f>
        <v>725.99599730615341</v>
      </c>
      <c r="G14" s="155">
        <f>'Indirect OH Actual'!G14</f>
        <v>660.1774842187599</v>
      </c>
      <c r="H14" s="155">
        <f>'Indirect OH Actual'!H14</f>
        <v>7.2040843534617762</v>
      </c>
      <c r="I14" s="156">
        <f>'Indirect OH Actual'!I14</f>
        <v>510.25534542683283</v>
      </c>
      <c r="J14" s="155">
        <f>'Indirect OH Actual'!J14</f>
        <v>790.55005139480227</v>
      </c>
      <c r="K14" s="155">
        <f>'Indirect OH Actual'!K14</f>
        <v>9.0320508517021914</v>
      </c>
      <c r="L14" s="156">
        <f>'Indirect OH Actual'!L14</f>
        <v>700.96801026308185</v>
      </c>
      <c r="M14" s="155">
        <f>'Indirect OH Actual'!M14</f>
        <v>825.71587534549417</v>
      </c>
      <c r="N14" s="155">
        <f>'Indirect OH Actual'!N14</f>
        <v>9.4338211249496204</v>
      </c>
      <c r="O14" s="156">
        <f>'Indirect OH Actual'!O14</f>
        <v>732.14898052611227</v>
      </c>
      <c r="P14" s="155">
        <f>'Indirect OH Actual'!P14</f>
        <v>986.67712394838361</v>
      </c>
      <c r="Q14" s="155">
        <f>'Indirect OH Actual'!Q14</f>
        <v>11.272806752703039</v>
      </c>
      <c r="R14" s="156">
        <f>'Indirect OH Actual'!R14</f>
        <v>874.87072972283897</v>
      </c>
      <c r="S14" s="154">
        <f>SUM('Base Capex'!$S14:$U14,'Direct OH'!$S14:$U14,'Real Price Change'!$S14:$U14)*'OH rate'!C$66</f>
        <v>940.13774592987011</v>
      </c>
      <c r="T14" s="155">
        <f>SUM('Base Capex'!$S14:$U14,'Direct OH'!$S14:$U14,'Real Price Change'!$S14:$U14)*'OH rate'!C$67</f>
        <v>10.51353516373422</v>
      </c>
      <c r="U14" s="156">
        <f>SUM('Base Capex'!$S14:$U14,'Direct OH'!$S14:$U14,'Real Price Change'!$S14:$U14)*'OH rate'!C$68</f>
        <v>825.93210758480677</v>
      </c>
      <c r="V14" s="154">
        <f>SUM('Base Capex'!$V14:$X14,'Direct OH'!$V14:$X14,'Real Price Change'!$V14:$X14)*'OH rate'!D$66</f>
        <v>0</v>
      </c>
      <c r="W14" s="155">
        <f>SUM('Base Capex'!$V14:$X14,'Direct OH'!$V14:$X14,'Real Price Change'!$V14:$X14)*'OH rate'!D$67</f>
        <v>0</v>
      </c>
      <c r="X14" s="156">
        <f>SUM('Base Capex'!$V14:$X14,'Direct OH'!$V14:$X14,'Real Price Change'!$V14:$X14)*'OH rate'!D$68</f>
        <v>0</v>
      </c>
      <c r="Y14" s="154">
        <f>SUM('Base Capex'!$Y14:$AA14,'Direct OH'!$Y14:$AA14,'Real Price Change'!$Y14:$AA14)*'OH rate'!E$66</f>
        <v>0</v>
      </c>
      <c r="Z14" s="155">
        <f>SUM('Base Capex'!$Y14:$AA14,'Direct OH'!$Y14:$AA14,'Real Price Change'!$Y14:$AA14)*'OH rate'!E$67</f>
        <v>0</v>
      </c>
      <c r="AA14" s="156">
        <f>SUM('Base Capex'!$Y14:$AA14,'Direct OH'!$Y14:$AA14,'Real Price Change'!$Y14:$AA14)*'OH rate'!E$68</f>
        <v>0</v>
      </c>
      <c r="AB14" s="154">
        <f>SUM('Base Capex'!$AB14:$AD14,'Direct OH'!$AB14:$AD14,'Real Price Change'!$AB14:$AD14)*'OH rate'!F$66</f>
        <v>0</v>
      </c>
      <c r="AC14" s="155">
        <f>SUM('Base Capex'!$AB14:$AD14,'Direct OH'!$AB14:$AD14,'Real Price Change'!$AB14:$AD14)*'OH rate'!F$67</f>
        <v>0</v>
      </c>
      <c r="AD14" s="156">
        <f>SUM('Base Capex'!$AB14:$AD14,'Direct OH'!$AB14:$AD14,'Real Price Change'!$AB14:$AD14)*'OH rate'!F$68</f>
        <v>0</v>
      </c>
      <c r="AE14" s="154">
        <f>SUM('Base Capex'!$AE14:$AG14,'Direct OH'!$AE14:$AG14,'Real Price Change'!$AE14:$AG14)*'OH rate'!G$66</f>
        <v>0</v>
      </c>
      <c r="AF14" s="155">
        <f>SUM('Base Capex'!$AE14:$AG14,'Direct OH'!$AE14:$AG14,'Real Price Change'!$AE14:$AG14)*'OH rate'!G$67</f>
        <v>0</v>
      </c>
      <c r="AG14" s="156">
        <f>SUM('Base Capex'!$AE14:$AG14,'Direct OH'!$AE14:$AG14,'Real Price Change'!$AE14:$AG14)*'OH rate'!G$68</f>
        <v>0</v>
      </c>
      <c r="AH14" s="154">
        <f>SUM('Base Capex'!$AH14:$AJ14,'Direct OH'!$AH14:$AJ14,'Real Price Change'!$AH14:$AJ14)*'OH rate'!H$66</f>
        <v>0</v>
      </c>
      <c r="AI14" s="155">
        <f>SUM('Base Capex'!$AH14:$AJ14,'Direct OH'!$AH14:$AJ14,'Real Price Change'!$AH14:$AJ14)*'OH rate'!H$67</f>
        <v>0</v>
      </c>
      <c r="AJ14" s="156">
        <f>SUM('Base Capex'!$AH14:$AJ14,'Direct OH'!$AH14:$AJ14,'Real Price Change'!$AH14:$AJ14)*'OH rate'!H$68</f>
        <v>0</v>
      </c>
    </row>
    <row r="15" spans="1:36">
      <c r="A15" s="182">
        <f>'Base Capex Actual'!A15</f>
        <v>110</v>
      </c>
      <c r="B15" s="183" t="str">
        <f>'Base Capex Actual'!B15</f>
        <v>Low Density SubDivisions</v>
      </c>
      <c r="C15" s="183" t="str">
        <f>'Base Capex Actual'!C15</f>
        <v>New Customer Connections</v>
      </c>
      <c r="D15" s="155">
        <f>'Indirect OH Actual'!D15</f>
        <v>131.01372047279338</v>
      </c>
      <c r="E15" s="155">
        <f>'Indirect OH Actual'!E15</f>
        <v>2.5688622426082852</v>
      </c>
      <c r="F15" s="156">
        <f>'Indirect OH Actual'!F15</f>
        <v>146.39152505222839</v>
      </c>
      <c r="G15" s="155">
        <f>'Indirect OH Actual'!G15</f>
        <v>105.58691712155279</v>
      </c>
      <c r="H15" s="155">
        <f>'Indirect OH Actual'!H15</f>
        <v>1.1522008486335904</v>
      </c>
      <c r="I15" s="156">
        <f>'Indirect OH Actual'!I15</f>
        <v>81.608794841236303</v>
      </c>
      <c r="J15" s="155">
        <f>'Indirect OH Actual'!J15</f>
        <v>87.084437670775003</v>
      </c>
      <c r="K15" s="155">
        <f>'Indirect OH Actual'!K15</f>
        <v>0.99494151957435584</v>
      </c>
      <c r="L15" s="156">
        <f>'Indirect OH Actual'!L15</f>
        <v>77.216369654598026</v>
      </c>
      <c r="M15" s="155">
        <f>'Indirect OH Actual'!M15</f>
        <v>146.23276710324444</v>
      </c>
      <c r="N15" s="155">
        <f>'Indirect OH Actual'!N15</f>
        <v>1.6707124189433853</v>
      </c>
      <c r="O15" s="156">
        <f>'Indirect OH Actual'!O15</f>
        <v>129.66224163893574</v>
      </c>
      <c r="P15" s="155">
        <f>'Indirect OH Actual'!P15</f>
        <v>114.53973581665753</v>
      </c>
      <c r="Q15" s="155">
        <f>'Indirect OH Actual'!Q15</f>
        <v>1.3086188744296716</v>
      </c>
      <c r="R15" s="156">
        <f>'Indirect OH Actual'!R15</f>
        <v>101.56054075235917</v>
      </c>
      <c r="S15" s="154">
        <f>SUM('Base Capex'!$S15:$U15,'Direct OH'!$S15:$U15,'Real Price Change'!$S15:$U15)*'OH rate'!C$66</f>
        <v>418.99394901974745</v>
      </c>
      <c r="T15" s="155">
        <f>SUM('Base Capex'!$S15:$U15,'Direct OH'!$S15:$U15,'Real Price Change'!$S15:$U15)*'OH rate'!C$67</f>
        <v>4.6855980790921024</v>
      </c>
      <c r="U15" s="156">
        <f>SUM('Base Capex'!$S15:$U15,'Direct OH'!$S15:$U15,'Real Price Change'!$S15:$U15)*'OH rate'!C$68</f>
        <v>368.09558692580731</v>
      </c>
      <c r="V15" s="154">
        <f>SUM('Base Capex'!$V15:$X15,'Direct OH'!$V15:$X15,'Real Price Change'!$V15:$X15)*'OH rate'!D$66</f>
        <v>0</v>
      </c>
      <c r="W15" s="155">
        <f>SUM('Base Capex'!$V15:$X15,'Direct OH'!$V15:$X15,'Real Price Change'!$V15:$X15)*'OH rate'!D$67</f>
        <v>0</v>
      </c>
      <c r="X15" s="156">
        <f>SUM('Base Capex'!$V15:$X15,'Direct OH'!$V15:$X15,'Real Price Change'!$V15:$X15)*'OH rate'!D$68</f>
        <v>0</v>
      </c>
      <c r="Y15" s="154">
        <f>SUM('Base Capex'!$Y15:$AA15,'Direct OH'!$Y15:$AA15,'Real Price Change'!$Y15:$AA15)*'OH rate'!E$66</f>
        <v>0</v>
      </c>
      <c r="Z15" s="155">
        <f>SUM('Base Capex'!$Y15:$AA15,'Direct OH'!$Y15:$AA15,'Real Price Change'!$Y15:$AA15)*'OH rate'!E$67</f>
        <v>0</v>
      </c>
      <c r="AA15" s="156">
        <f>SUM('Base Capex'!$Y15:$AA15,'Direct OH'!$Y15:$AA15,'Real Price Change'!$Y15:$AA15)*'OH rate'!E$68</f>
        <v>0</v>
      </c>
      <c r="AB15" s="154">
        <f>SUM('Base Capex'!$AB15:$AD15,'Direct OH'!$AB15:$AD15,'Real Price Change'!$AB15:$AD15)*'OH rate'!F$66</f>
        <v>0</v>
      </c>
      <c r="AC15" s="155">
        <f>SUM('Base Capex'!$AB15:$AD15,'Direct OH'!$AB15:$AD15,'Real Price Change'!$AB15:$AD15)*'OH rate'!F$67</f>
        <v>0</v>
      </c>
      <c r="AD15" s="156">
        <f>SUM('Base Capex'!$AB15:$AD15,'Direct OH'!$AB15:$AD15,'Real Price Change'!$AB15:$AD15)*'OH rate'!F$68</f>
        <v>0</v>
      </c>
      <c r="AE15" s="154">
        <f>SUM('Base Capex'!$AE15:$AG15,'Direct OH'!$AE15:$AG15,'Real Price Change'!$AE15:$AG15)*'OH rate'!G$66</f>
        <v>0</v>
      </c>
      <c r="AF15" s="155">
        <f>SUM('Base Capex'!$AE15:$AG15,'Direct OH'!$AE15:$AG15,'Real Price Change'!$AE15:$AG15)*'OH rate'!G$67</f>
        <v>0</v>
      </c>
      <c r="AG15" s="156">
        <f>SUM('Base Capex'!$AE15:$AG15,'Direct OH'!$AE15:$AG15,'Real Price Change'!$AE15:$AG15)*'OH rate'!G$68</f>
        <v>0</v>
      </c>
      <c r="AH15" s="154">
        <f>SUM('Base Capex'!$AH15:$AJ15,'Direct OH'!$AH15:$AJ15,'Real Price Change'!$AH15:$AJ15)*'OH rate'!H$66</f>
        <v>0</v>
      </c>
      <c r="AI15" s="155">
        <f>SUM('Base Capex'!$AH15:$AJ15,'Direct OH'!$AH15:$AJ15,'Real Price Change'!$AH15:$AJ15)*'OH rate'!H$67</f>
        <v>0</v>
      </c>
      <c r="AJ15" s="156">
        <f>SUM('Base Capex'!$AH15:$AJ15,'Direct OH'!$AH15:$AJ15,'Real Price Change'!$AH15:$AJ15)*'OH rate'!H$68</f>
        <v>0</v>
      </c>
    </row>
    <row r="16" spans="1:36">
      <c r="A16" s="182">
        <f>'Base Capex Actual'!A16</f>
        <v>111</v>
      </c>
      <c r="B16" s="183" t="str">
        <f>'Base Capex Actual'!B16</f>
        <v>High Density Residential/Business</v>
      </c>
      <c r="C16" s="183" t="str">
        <f>'Base Capex Actual'!C16</f>
        <v>New Customer Connections</v>
      </c>
      <c r="D16" s="155">
        <f>'Indirect OH Actual'!D16</f>
        <v>185.31080549933449</v>
      </c>
      <c r="E16" s="155">
        <f>'Indirect OH Actual'!E16</f>
        <v>3.6334967793958892</v>
      </c>
      <c r="F16" s="156">
        <f>'Indirect OH Actual'!F16</f>
        <v>207.06175908757507</v>
      </c>
      <c r="G16" s="155">
        <f>'Indirect OH Actual'!G16</f>
        <v>398.99269057623781</v>
      </c>
      <c r="H16" s="155">
        <f>'Indirect OH Actual'!H16</f>
        <v>4.3539458222016876</v>
      </c>
      <c r="I16" s="156">
        <f>'Indirect OH Actual'!I16</f>
        <v>308.38396949220646</v>
      </c>
      <c r="J16" s="155">
        <f>'Indirect OH Actual'!J16</f>
        <v>457.27336986467844</v>
      </c>
      <c r="K16" s="155">
        <f>'Indirect OH Actual'!K16</f>
        <v>5.2243578031018432</v>
      </c>
      <c r="L16" s="156">
        <f>'Indirect OH Actual'!L16</f>
        <v>405.45693932320364</v>
      </c>
      <c r="M16" s="155">
        <f>'Indirect OH Actual'!M16</f>
        <v>540.13954305101436</v>
      </c>
      <c r="N16" s="155">
        <f>'Indirect OH Actual'!N16</f>
        <v>6.1711055628223379</v>
      </c>
      <c r="O16" s="156">
        <f>'Indirect OH Actual'!O16</f>
        <v>478.93304173323764</v>
      </c>
      <c r="P16" s="155">
        <f>'Indirect OH Actual'!P16</f>
        <v>678.22889538874483</v>
      </c>
      <c r="Q16" s="155">
        <f>'Indirect OH Actual'!Q16</f>
        <v>7.7487792979545471</v>
      </c>
      <c r="R16" s="156">
        <f>'Indirect OH Actual'!R16</f>
        <v>601.3746485308269</v>
      </c>
      <c r="S16" s="154">
        <f>SUM('Base Capex'!$S16:$U16,'Direct OH'!$S16:$U16,'Real Price Change'!$S16:$U16)*'OH rate'!C$66</f>
        <v>508.72167353982275</v>
      </c>
      <c r="T16" s="155">
        <f>SUM('Base Capex'!$S16:$U16,'Direct OH'!$S16:$U16,'Real Price Change'!$S16:$U16)*'OH rate'!C$67</f>
        <v>5.6890208126093231</v>
      </c>
      <c r="U16" s="156">
        <f>SUM('Base Capex'!$S16:$U16,'Direct OH'!$S16:$U16,'Real Price Change'!$S16:$U16)*'OH rate'!C$68</f>
        <v>446.92340651128211</v>
      </c>
      <c r="V16" s="154">
        <f>SUM('Base Capex'!$V16:$X16,'Direct OH'!$V16:$X16,'Real Price Change'!$V16:$X16)*'OH rate'!D$66</f>
        <v>0</v>
      </c>
      <c r="W16" s="155">
        <f>SUM('Base Capex'!$V16:$X16,'Direct OH'!$V16:$X16,'Real Price Change'!$V16:$X16)*'OH rate'!D$67</f>
        <v>0</v>
      </c>
      <c r="X16" s="156">
        <f>SUM('Base Capex'!$V16:$X16,'Direct OH'!$V16:$X16,'Real Price Change'!$V16:$X16)*'OH rate'!D$68</f>
        <v>0</v>
      </c>
      <c r="Y16" s="154">
        <f>SUM('Base Capex'!$Y16:$AA16,'Direct OH'!$Y16:$AA16,'Real Price Change'!$Y16:$AA16)*'OH rate'!E$66</f>
        <v>0</v>
      </c>
      <c r="Z16" s="155">
        <f>SUM('Base Capex'!$Y16:$AA16,'Direct OH'!$Y16:$AA16,'Real Price Change'!$Y16:$AA16)*'OH rate'!E$67</f>
        <v>0</v>
      </c>
      <c r="AA16" s="156">
        <f>SUM('Base Capex'!$Y16:$AA16,'Direct OH'!$Y16:$AA16,'Real Price Change'!$Y16:$AA16)*'OH rate'!E$68</f>
        <v>0</v>
      </c>
      <c r="AB16" s="154">
        <f>SUM('Base Capex'!$AB16:$AD16,'Direct OH'!$AB16:$AD16,'Real Price Change'!$AB16:$AD16)*'OH rate'!F$66</f>
        <v>0</v>
      </c>
      <c r="AC16" s="155">
        <f>SUM('Base Capex'!$AB16:$AD16,'Direct OH'!$AB16:$AD16,'Real Price Change'!$AB16:$AD16)*'OH rate'!F$67</f>
        <v>0</v>
      </c>
      <c r="AD16" s="156">
        <f>SUM('Base Capex'!$AB16:$AD16,'Direct OH'!$AB16:$AD16,'Real Price Change'!$AB16:$AD16)*'OH rate'!F$68</f>
        <v>0</v>
      </c>
      <c r="AE16" s="154">
        <f>SUM('Base Capex'!$AE16:$AG16,'Direct OH'!$AE16:$AG16,'Real Price Change'!$AE16:$AG16)*'OH rate'!G$66</f>
        <v>0</v>
      </c>
      <c r="AF16" s="155">
        <f>SUM('Base Capex'!$AE16:$AG16,'Direct OH'!$AE16:$AG16,'Real Price Change'!$AE16:$AG16)*'OH rate'!G$67</f>
        <v>0</v>
      </c>
      <c r="AG16" s="156">
        <f>SUM('Base Capex'!$AE16:$AG16,'Direct OH'!$AE16:$AG16,'Real Price Change'!$AE16:$AG16)*'OH rate'!G$68</f>
        <v>0</v>
      </c>
      <c r="AH16" s="154">
        <f>SUM('Base Capex'!$AH16:$AJ16,'Direct OH'!$AH16:$AJ16,'Real Price Change'!$AH16:$AJ16)*'OH rate'!H$66</f>
        <v>0</v>
      </c>
      <c r="AI16" s="155">
        <f>SUM('Base Capex'!$AH16:$AJ16,'Direct OH'!$AH16:$AJ16,'Real Price Change'!$AH16:$AJ16)*'OH rate'!H$67</f>
        <v>0</v>
      </c>
      <c r="AJ16" s="156">
        <f>SUM('Base Capex'!$AH16:$AJ16,'Direct OH'!$AH16:$AJ16,'Real Price Change'!$AH16:$AJ16)*'OH rate'!H$68</f>
        <v>0</v>
      </c>
    </row>
    <row r="17" spans="1:36">
      <c r="A17" s="182">
        <f>'Base Capex Actual'!A17</f>
        <v>114</v>
      </c>
      <c r="B17" s="183" t="str">
        <f>'Base Capex Actual'!B17</f>
        <v>New Connections - Other Materials</v>
      </c>
      <c r="C17" s="183" t="str">
        <f>'Base Capex Actual'!C17</f>
        <v>New Customer Connections</v>
      </c>
      <c r="D17" s="155">
        <f>'Indirect OH Actual'!D17</f>
        <v>118.35389050727376</v>
      </c>
      <c r="E17" s="155">
        <f>'Indirect OH Actual'!E17</f>
        <v>2.3206335908388103</v>
      </c>
      <c r="F17" s="156">
        <f>'Indirect OH Actual'!F17</f>
        <v>132.24574086362369</v>
      </c>
      <c r="G17" s="155">
        <f>'Indirect OH Actual'!G17</f>
        <v>107.04546774344914</v>
      </c>
      <c r="H17" s="155">
        <f>'Indirect OH Actual'!H17</f>
        <v>1.1681170559643652</v>
      </c>
      <c r="I17" s="156">
        <f>'Indirect OH Actual'!I17</f>
        <v>82.736117825113823</v>
      </c>
      <c r="J17" s="155">
        <f>'Indirect OH Actual'!J17</f>
        <v>101.40523537320655</v>
      </c>
      <c r="K17" s="155">
        <f>'Indirect OH Actual'!K17</f>
        <v>1.1585569324847595</v>
      </c>
      <c r="L17" s="156">
        <f>'Indirect OH Actual'!L17</f>
        <v>89.91439054921733</v>
      </c>
      <c r="M17" s="155">
        <f>'Indirect OH Actual'!M17</f>
        <v>83.314851834754421</v>
      </c>
      <c r="N17" s="155">
        <f>'Indirect OH Actual'!N17</f>
        <v>0.95187392265152593</v>
      </c>
      <c r="O17" s="156">
        <f>'Indirect OH Actual'!O17</f>
        <v>73.873938548143485</v>
      </c>
      <c r="P17" s="155">
        <f>'Indirect OH Actual'!P17</f>
        <v>94.22751732458093</v>
      </c>
      <c r="Q17" s="155">
        <f>'Indirect OH Actual'!Q17</f>
        <v>1.0765513538373535</v>
      </c>
      <c r="R17" s="156">
        <f>'Indirect OH Actual'!R17</f>
        <v>83.550023448238079</v>
      </c>
      <c r="S17" s="154">
        <f>SUM('Base Capex'!$S17:$U17,'Direct OH'!$S17:$U17,'Real Price Change'!$S17:$U17)*'OH rate'!C$66</f>
        <v>119.83022818639985</v>
      </c>
      <c r="T17" s="155">
        <f>SUM('Base Capex'!$S17:$U17,'Direct OH'!$S17:$U17,'Real Price Change'!$S17:$U17)*'OH rate'!C$67</f>
        <v>1.3400582235637506</v>
      </c>
      <c r="U17" s="156">
        <f>SUM('Base Capex'!$S17:$U17,'Direct OH'!$S17:$U17,'Real Price Change'!$S17:$U17)*'OH rate'!C$68</f>
        <v>105.27354459156496</v>
      </c>
      <c r="V17" s="154">
        <f>SUM('Base Capex'!$V17:$X17,'Direct OH'!$V17:$X17,'Real Price Change'!$V17:$X17)*'OH rate'!D$66</f>
        <v>0</v>
      </c>
      <c r="W17" s="155">
        <f>SUM('Base Capex'!$V17:$X17,'Direct OH'!$V17:$X17,'Real Price Change'!$V17:$X17)*'OH rate'!D$67</f>
        <v>0</v>
      </c>
      <c r="X17" s="156">
        <f>SUM('Base Capex'!$V17:$X17,'Direct OH'!$V17:$X17,'Real Price Change'!$V17:$X17)*'OH rate'!D$68</f>
        <v>0</v>
      </c>
      <c r="Y17" s="154">
        <f>SUM('Base Capex'!$Y17:$AA17,'Direct OH'!$Y17:$AA17,'Real Price Change'!$Y17:$AA17)*'OH rate'!E$66</f>
        <v>0</v>
      </c>
      <c r="Z17" s="155">
        <f>SUM('Base Capex'!$Y17:$AA17,'Direct OH'!$Y17:$AA17,'Real Price Change'!$Y17:$AA17)*'OH rate'!E$67</f>
        <v>0</v>
      </c>
      <c r="AA17" s="156">
        <f>SUM('Base Capex'!$Y17:$AA17,'Direct OH'!$Y17:$AA17,'Real Price Change'!$Y17:$AA17)*'OH rate'!E$68</f>
        <v>0</v>
      </c>
      <c r="AB17" s="154">
        <f>SUM('Base Capex'!$AB17:$AD17,'Direct OH'!$AB17:$AD17,'Real Price Change'!$AB17:$AD17)*'OH rate'!F$66</f>
        <v>0</v>
      </c>
      <c r="AC17" s="155">
        <f>SUM('Base Capex'!$AB17:$AD17,'Direct OH'!$AB17:$AD17,'Real Price Change'!$AB17:$AD17)*'OH rate'!F$67</f>
        <v>0</v>
      </c>
      <c r="AD17" s="156">
        <f>SUM('Base Capex'!$AB17:$AD17,'Direct OH'!$AB17:$AD17,'Real Price Change'!$AB17:$AD17)*'OH rate'!F$68</f>
        <v>0</v>
      </c>
      <c r="AE17" s="154">
        <f>SUM('Base Capex'!$AE17:$AG17,'Direct OH'!$AE17:$AG17,'Real Price Change'!$AE17:$AG17)*'OH rate'!G$66</f>
        <v>0</v>
      </c>
      <c r="AF17" s="155">
        <f>SUM('Base Capex'!$AE17:$AG17,'Direct OH'!$AE17:$AG17,'Real Price Change'!$AE17:$AG17)*'OH rate'!G$67</f>
        <v>0</v>
      </c>
      <c r="AG17" s="156">
        <f>SUM('Base Capex'!$AE17:$AG17,'Direct OH'!$AE17:$AG17,'Real Price Change'!$AE17:$AG17)*'OH rate'!G$68</f>
        <v>0</v>
      </c>
      <c r="AH17" s="154">
        <f>SUM('Base Capex'!$AH17:$AJ17,'Direct OH'!$AH17:$AJ17,'Real Price Change'!$AH17:$AJ17)*'OH rate'!H$66</f>
        <v>0</v>
      </c>
      <c r="AI17" s="155">
        <f>SUM('Base Capex'!$AH17:$AJ17,'Direct OH'!$AH17:$AJ17,'Real Price Change'!$AH17:$AJ17)*'OH rate'!H$67</f>
        <v>0</v>
      </c>
      <c r="AJ17" s="156">
        <f>SUM('Base Capex'!$AH17:$AJ17,'Direct OH'!$AH17:$AJ17,'Real Price Change'!$AH17:$AJ17)*'OH rate'!H$68</f>
        <v>0</v>
      </c>
    </row>
    <row r="18" spans="1:36">
      <c r="A18" s="182">
        <f>'Base Capex Actual'!A18</f>
        <v>115</v>
      </c>
      <c r="B18" s="183" t="str">
        <f>'Base Capex Actual'!B18</f>
        <v>New Connections - Other Labour</v>
      </c>
      <c r="C18" s="183" t="str">
        <f>'Base Capex Actual'!C18</f>
        <v>New Customer Connections</v>
      </c>
      <c r="D18" s="155">
        <f>'Indirect OH Actual'!D18</f>
        <v>224.00533211197327</v>
      </c>
      <c r="E18" s="155">
        <f>'Indirect OH Actual'!E18</f>
        <v>4.3922028756131253</v>
      </c>
      <c r="F18" s="156">
        <f>'Indirect OH Actual'!F18</f>
        <v>250.29807618136024</v>
      </c>
      <c r="G18" s="155">
        <f>'Indirect OH Actual'!G18</f>
        <v>237.9011777733655</v>
      </c>
      <c r="H18" s="155">
        <f>'Indirect OH Actual'!H18</f>
        <v>2.5960596861242196</v>
      </c>
      <c r="I18" s="156">
        <f>'Indirect OH Actual'!I18</f>
        <v>183.87532223376229</v>
      </c>
      <c r="J18" s="155">
        <f>'Indirect OH Actual'!J18</f>
        <v>238.52586721016414</v>
      </c>
      <c r="K18" s="155">
        <f>'Indirect OH Actual'!K18</f>
        <v>2.7251630156591635</v>
      </c>
      <c r="L18" s="156">
        <f>'Indirect OH Actual'!L18</f>
        <v>211.49704846592351</v>
      </c>
      <c r="M18" s="155">
        <f>'Indirect OH Actual'!M18</f>
        <v>234.8943166962286</v>
      </c>
      <c r="N18" s="155">
        <f>'Indirect OH Actual'!N18</f>
        <v>2.6836724751747019</v>
      </c>
      <c r="O18" s="156">
        <f>'Indirect OH Actual'!O18</f>
        <v>208.27701105851099</v>
      </c>
      <c r="P18" s="155">
        <f>'Indirect OH Actual'!P18</f>
        <v>289.58553390578919</v>
      </c>
      <c r="Q18" s="155">
        <f>'Indirect OH Actual'!Q18</f>
        <v>3.3085207742883371</v>
      </c>
      <c r="R18" s="156">
        <f>'Indirect OH Actual'!R18</f>
        <v>256.77083335175132</v>
      </c>
      <c r="S18" s="154">
        <f>SUM('Base Capex'!$S18:$U18,'Direct OH'!$S18:$U18,'Real Price Change'!$S18:$U18)*'OH rate'!C$66</f>
        <v>261.28785941763118</v>
      </c>
      <c r="T18" s="155">
        <f>SUM('Base Capex'!$S18:$U18,'Direct OH'!$S18:$U18,'Real Price Change'!$S18:$U18)*'OH rate'!C$67</f>
        <v>2.9219751145371275</v>
      </c>
      <c r="U18" s="156">
        <f>SUM('Base Capex'!$S18:$U18,'Direct OH'!$S18:$U18,'Real Price Change'!$S18:$U18)*'OH rate'!C$68</f>
        <v>229.54724810211474</v>
      </c>
      <c r="V18" s="154">
        <f>SUM('Base Capex'!$V18:$X18,'Direct OH'!$V18:$X18,'Real Price Change'!$V18:$X18)*'OH rate'!D$66</f>
        <v>0</v>
      </c>
      <c r="W18" s="155">
        <f>SUM('Base Capex'!$V18:$X18,'Direct OH'!$V18:$X18,'Real Price Change'!$V18:$X18)*'OH rate'!D$67</f>
        <v>0</v>
      </c>
      <c r="X18" s="156">
        <f>SUM('Base Capex'!$V18:$X18,'Direct OH'!$V18:$X18,'Real Price Change'!$V18:$X18)*'OH rate'!D$68</f>
        <v>0</v>
      </c>
      <c r="Y18" s="154">
        <f>SUM('Base Capex'!$Y18:$AA18,'Direct OH'!$Y18:$AA18,'Real Price Change'!$Y18:$AA18)*'OH rate'!E$66</f>
        <v>0</v>
      </c>
      <c r="Z18" s="155">
        <f>SUM('Base Capex'!$Y18:$AA18,'Direct OH'!$Y18:$AA18,'Real Price Change'!$Y18:$AA18)*'OH rate'!E$67</f>
        <v>0</v>
      </c>
      <c r="AA18" s="156">
        <f>SUM('Base Capex'!$Y18:$AA18,'Direct OH'!$Y18:$AA18,'Real Price Change'!$Y18:$AA18)*'OH rate'!E$68</f>
        <v>0</v>
      </c>
      <c r="AB18" s="154">
        <f>SUM('Base Capex'!$AB18:$AD18,'Direct OH'!$AB18:$AD18,'Real Price Change'!$AB18:$AD18)*'OH rate'!F$66</f>
        <v>0</v>
      </c>
      <c r="AC18" s="155">
        <f>SUM('Base Capex'!$AB18:$AD18,'Direct OH'!$AB18:$AD18,'Real Price Change'!$AB18:$AD18)*'OH rate'!F$67</f>
        <v>0</v>
      </c>
      <c r="AD18" s="156">
        <f>SUM('Base Capex'!$AB18:$AD18,'Direct OH'!$AB18:$AD18,'Real Price Change'!$AB18:$AD18)*'OH rate'!F$68</f>
        <v>0</v>
      </c>
      <c r="AE18" s="154">
        <f>SUM('Base Capex'!$AE18:$AG18,'Direct OH'!$AE18:$AG18,'Real Price Change'!$AE18:$AG18)*'OH rate'!G$66</f>
        <v>0</v>
      </c>
      <c r="AF18" s="155">
        <f>SUM('Base Capex'!$AE18:$AG18,'Direct OH'!$AE18:$AG18,'Real Price Change'!$AE18:$AG18)*'OH rate'!G$67</f>
        <v>0</v>
      </c>
      <c r="AG18" s="156">
        <f>SUM('Base Capex'!$AE18:$AG18,'Direct OH'!$AE18:$AG18,'Real Price Change'!$AE18:$AG18)*'OH rate'!G$68</f>
        <v>0</v>
      </c>
      <c r="AH18" s="154">
        <f>SUM('Base Capex'!$AH18:$AJ18,'Direct OH'!$AH18:$AJ18,'Real Price Change'!$AH18:$AJ18)*'OH rate'!H$66</f>
        <v>0</v>
      </c>
      <c r="AI18" s="155">
        <f>SUM('Base Capex'!$AH18:$AJ18,'Direct OH'!$AH18:$AJ18,'Real Price Change'!$AH18:$AJ18)*'OH rate'!H$67</f>
        <v>0</v>
      </c>
      <c r="AJ18" s="156">
        <f>SUM('Base Capex'!$AH18:$AJ18,'Direct OH'!$AH18:$AJ18,'Real Price Change'!$AH18:$AJ18)*'OH rate'!H$68</f>
        <v>0</v>
      </c>
    </row>
    <row r="19" spans="1:36">
      <c r="A19" s="182">
        <f>'Base Capex Actual'!A19</f>
        <v>116</v>
      </c>
      <c r="B19" s="183" t="str">
        <f>'Base Capex Actual'!B19</f>
        <v>Recoverable Works</v>
      </c>
      <c r="C19" s="183" t="str">
        <f>'Base Capex Actual'!C19</f>
        <v>New Customer Connections</v>
      </c>
      <c r="D19" s="155">
        <f>'Indirect OH Actual'!D19</f>
        <v>576.06939644814474</v>
      </c>
      <c r="E19" s="155">
        <f>'Indirect OH Actual'!E19</f>
        <v>11.295327819997979</v>
      </c>
      <c r="F19" s="156">
        <f>'Indirect OH Actual'!F19</f>
        <v>643.68584586125985</v>
      </c>
      <c r="G19" s="155">
        <f>'Indirect OH Actual'!G19</f>
        <v>884.95339221125039</v>
      </c>
      <c r="H19" s="155">
        <f>'Indirect OH Actual'!H19</f>
        <v>9.6569165698166177</v>
      </c>
      <c r="I19" s="156">
        <f>'Indirect OH Actual'!I19</f>
        <v>683.98606378367549</v>
      </c>
      <c r="J19" s="155">
        <f>'Indirect OH Actual'!J19</f>
        <v>873.59542261129093</v>
      </c>
      <c r="K19" s="155">
        <f>'Indirect OH Actual'!K19</f>
        <v>9.980845952660605</v>
      </c>
      <c r="L19" s="156">
        <f>'Indirect OH Actual'!L19</f>
        <v>774.60300468307423</v>
      </c>
      <c r="M19" s="155">
        <f>'Indirect OH Actual'!M19</f>
        <v>975.88134924846827</v>
      </c>
      <c r="N19" s="155">
        <f>'Indirect OH Actual'!N19</f>
        <v>11.149464801233796</v>
      </c>
      <c r="O19" s="156">
        <f>'Indirect OH Actual'!O19</f>
        <v>865.29829000533323</v>
      </c>
      <c r="P19" s="155">
        <f>'Indirect OH Actual'!P19</f>
        <v>1156.6569645235149</v>
      </c>
      <c r="Q19" s="155">
        <f>'Indirect OH Actual'!Q19</f>
        <v>13.214829982136877</v>
      </c>
      <c r="R19" s="156">
        <f>'Indirect OH Actual'!R19</f>
        <v>1025.5891193081202</v>
      </c>
      <c r="S19" s="154">
        <f>SUM('Base Capex'!$S19:$U19,'Direct OH'!$S19:$U19,'Real Price Change'!$S19:$U19)*'OH rate'!C$66</f>
        <v>2392.8945006260742</v>
      </c>
      <c r="T19" s="155">
        <f>SUM('Base Capex'!$S19:$U19,'Direct OH'!$S19:$U19,'Real Price Change'!$S19:$U19)*'OH rate'!C$67</f>
        <v>26.759674935246267</v>
      </c>
      <c r="U19" s="156">
        <f>SUM('Base Capex'!$S19:$U19,'Direct OH'!$S19:$U19,'Real Price Change'!$S19:$U19)*'OH rate'!C$68</f>
        <v>2102.211518138125</v>
      </c>
      <c r="V19" s="154">
        <f>SUM('Base Capex'!$V19:$X19,'Direct OH'!$V19:$X19,'Real Price Change'!$V19:$X19)*'OH rate'!D$66</f>
        <v>0</v>
      </c>
      <c r="W19" s="155">
        <f>SUM('Base Capex'!$V19:$X19,'Direct OH'!$V19:$X19,'Real Price Change'!$V19:$X19)*'OH rate'!D$67</f>
        <v>0</v>
      </c>
      <c r="X19" s="156">
        <f>SUM('Base Capex'!$V19:$X19,'Direct OH'!$V19:$X19,'Real Price Change'!$V19:$X19)*'OH rate'!D$68</f>
        <v>0</v>
      </c>
      <c r="Y19" s="154">
        <f>SUM('Base Capex'!$Y19:$AA19,'Direct OH'!$Y19:$AA19,'Real Price Change'!$Y19:$AA19)*'OH rate'!E$66</f>
        <v>0</v>
      </c>
      <c r="Z19" s="155">
        <f>SUM('Base Capex'!$Y19:$AA19,'Direct OH'!$Y19:$AA19,'Real Price Change'!$Y19:$AA19)*'OH rate'!E$67</f>
        <v>0</v>
      </c>
      <c r="AA19" s="156">
        <f>SUM('Base Capex'!$Y19:$AA19,'Direct OH'!$Y19:$AA19,'Real Price Change'!$Y19:$AA19)*'OH rate'!E$68</f>
        <v>0</v>
      </c>
      <c r="AB19" s="154">
        <f>SUM('Base Capex'!$AB19:$AD19,'Direct OH'!$AB19:$AD19,'Real Price Change'!$AB19:$AD19)*'OH rate'!F$66</f>
        <v>0</v>
      </c>
      <c r="AC19" s="155">
        <f>SUM('Base Capex'!$AB19:$AD19,'Direct OH'!$AB19:$AD19,'Real Price Change'!$AB19:$AD19)*'OH rate'!F$67</f>
        <v>0</v>
      </c>
      <c r="AD19" s="156">
        <f>SUM('Base Capex'!$AB19:$AD19,'Direct OH'!$AB19:$AD19,'Real Price Change'!$AB19:$AD19)*'OH rate'!F$68</f>
        <v>0</v>
      </c>
      <c r="AE19" s="154">
        <f>SUM('Base Capex'!$AE19:$AG19,'Direct OH'!$AE19:$AG19,'Real Price Change'!$AE19:$AG19)*'OH rate'!G$66</f>
        <v>0</v>
      </c>
      <c r="AF19" s="155">
        <f>SUM('Base Capex'!$AE19:$AG19,'Direct OH'!$AE19:$AG19,'Real Price Change'!$AE19:$AG19)*'OH rate'!G$67</f>
        <v>0</v>
      </c>
      <c r="AG19" s="156">
        <f>SUM('Base Capex'!$AE19:$AG19,'Direct OH'!$AE19:$AG19,'Real Price Change'!$AE19:$AG19)*'OH rate'!G$68</f>
        <v>0</v>
      </c>
      <c r="AH19" s="154">
        <f>SUM('Base Capex'!$AH19:$AJ19,'Direct OH'!$AH19:$AJ19,'Real Price Change'!$AH19:$AJ19)*'OH rate'!H$66</f>
        <v>0</v>
      </c>
      <c r="AI19" s="155">
        <f>SUM('Base Capex'!$AH19:$AJ19,'Direct OH'!$AH19:$AJ19,'Real Price Change'!$AH19:$AJ19)*'OH rate'!H$67</f>
        <v>0</v>
      </c>
      <c r="AJ19" s="156">
        <f>SUM('Base Capex'!$AH19:$AJ19,'Direct OH'!$AH19:$AJ19,'Real Price Change'!$AH19:$AJ19)*'OH rate'!H$68</f>
        <v>0</v>
      </c>
    </row>
    <row r="20" spans="1:36">
      <c r="A20" s="182">
        <f>'Base Capex Actual'!A20</f>
        <v>118</v>
      </c>
      <c r="B20" s="183" t="str">
        <f>'Base Capex Actual'!B20</f>
        <v>CO Generation Projects</v>
      </c>
      <c r="C20" s="183" t="str">
        <f>'Base Capex Actual'!C20</f>
        <v>New Customer Connections</v>
      </c>
      <c r="D20" s="155">
        <f>'Indirect OH Actual'!D20</f>
        <v>253.85513340338784</v>
      </c>
      <c r="E20" s="155">
        <f>'Indirect OH Actual'!E20</f>
        <v>4.9774852964936027</v>
      </c>
      <c r="F20" s="156">
        <f>'Indirect OH Actual'!F20</f>
        <v>283.65151365177837</v>
      </c>
      <c r="G20" s="155">
        <f>'Indirect OH Actual'!G20</f>
        <v>408.25819958108713</v>
      </c>
      <c r="H20" s="155">
        <f>'Indirect OH Actual'!H20</f>
        <v>4.4550542514412639</v>
      </c>
      <c r="I20" s="156">
        <f>'Indirect OH Actual'!I20</f>
        <v>315.54533989765059</v>
      </c>
      <c r="J20" s="155">
        <f>'Indirect OH Actual'!J20</f>
        <v>263.23779691947374</v>
      </c>
      <c r="K20" s="155">
        <f>'Indirect OH Actual'!K20</f>
        <v>3.0074973288179243</v>
      </c>
      <c r="L20" s="156">
        <f>'Indirect OH Actual'!L20</f>
        <v>233.4087189130172</v>
      </c>
      <c r="M20" s="155">
        <f>'Indirect OH Actual'!M20</f>
        <v>61.615927846051655</v>
      </c>
      <c r="N20" s="155">
        <f>'Indirect OH Actual'!N20</f>
        <v>0.70396326279210564</v>
      </c>
      <c r="O20" s="156">
        <f>'Indirect OH Actual'!O20</f>
        <v>54.633851792884009</v>
      </c>
      <c r="P20" s="155">
        <f>'Indirect OH Actual'!P20</f>
        <v>119.39506741670299</v>
      </c>
      <c r="Q20" s="155">
        <f>'Indirect OH Actual'!Q20</f>
        <v>1.3640911393876136</v>
      </c>
      <c r="R20" s="156">
        <f>'Indirect OH Actual'!R20</f>
        <v>105.8656851576331</v>
      </c>
      <c r="S20" s="154">
        <f>SUM('Base Capex'!$S20:$U20,'Direct OH'!$S20:$U20,'Real Price Change'!$S20:$U20)*'OH rate'!C$66</f>
        <v>271.85395333587604</v>
      </c>
      <c r="T20" s="155">
        <f>SUM('Base Capex'!$S20:$U20,'Direct OH'!$S20:$U20,'Real Price Change'!$S20:$U20)*'OH rate'!C$67</f>
        <v>3.040135459054421</v>
      </c>
      <c r="U20" s="156">
        <f>SUM('Base Capex'!$S20:$U20,'Direct OH'!$S20:$U20,'Real Price Change'!$S20:$U20)*'OH rate'!C$68</f>
        <v>238.82979872474016</v>
      </c>
      <c r="V20" s="154">
        <f>SUM('Base Capex'!$V20:$X20,'Direct OH'!$V20:$X20,'Real Price Change'!$V20:$X20)*'OH rate'!D$66</f>
        <v>0</v>
      </c>
      <c r="W20" s="155">
        <f>SUM('Base Capex'!$V20:$X20,'Direct OH'!$V20:$X20,'Real Price Change'!$V20:$X20)*'OH rate'!D$67</f>
        <v>0</v>
      </c>
      <c r="X20" s="156">
        <f>SUM('Base Capex'!$V20:$X20,'Direct OH'!$V20:$X20,'Real Price Change'!$V20:$X20)*'OH rate'!D$68</f>
        <v>0</v>
      </c>
      <c r="Y20" s="154">
        <f>SUM('Base Capex'!$Y20:$AA20,'Direct OH'!$Y20:$AA20,'Real Price Change'!$Y20:$AA20)*'OH rate'!E$66</f>
        <v>0</v>
      </c>
      <c r="Z20" s="155">
        <f>SUM('Base Capex'!$Y20:$AA20,'Direct OH'!$Y20:$AA20,'Real Price Change'!$Y20:$AA20)*'OH rate'!E$67</f>
        <v>0</v>
      </c>
      <c r="AA20" s="156">
        <f>SUM('Base Capex'!$Y20:$AA20,'Direct OH'!$Y20:$AA20,'Real Price Change'!$Y20:$AA20)*'OH rate'!E$68</f>
        <v>0</v>
      </c>
      <c r="AB20" s="154">
        <f>SUM('Base Capex'!$AB20:$AD20,'Direct OH'!$AB20:$AD20,'Real Price Change'!$AB20:$AD20)*'OH rate'!F$66</f>
        <v>0</v>
      </c>
      <c r="AC20" s="155">
        <f>SUM('Base Capex'!$AB20:$AD20,'Direct OH'!$AB20:$AD20,'Real Price Change'!$AB20:$AD20)*'OH rate'!F$67</f>
        <v>0</v>
      </c>
      <c r="AD20" s="156">
        <f>SUM('Base Capex'!$AB20:$AD20,'Direct OH'!$AB20:$AD20,'Real Price Change'!$AB20:$AD20)*'OH rate'!F$68</f>
        <v>0</v>
      </c>
      <c r="AE20" s="154">
        <f>SUM('Base Capex'!$AE20:$AG20,'Direct OH'!$AE20:$AG20,'Real Price Change'!$AE20:$AG20)*'OH rate'!G$66</f>
        <v>0</v>
      </c>
      <c r="AF20" s="155">
        <f>SUM('Base Capex'!$AE20:$AG20,'Direct OH'!$AE20:$AG20,'Real Price Change'!$AE20:$AG20)*'OH rate'!G$67</f>
        <v>0</v>
      </c>
      <c r="AG20" s="156">
        <f>SUM('Base Capex'!$AE20:$AG20,'Direct OH'!$AE20:$AG20,'Real Price Change'!$AE20:$AG20)*'OH rate'!G$68</f>
        <v>0</v>
      </c>
      <c r="AH20" s="154">
        <f>SUM('Base Capex'!$AH20:$AJ20,'Direct OH'!$AH20:$AJ20,'Real Price Change'!$AH20:$AJ20)*'OH rate'!H$66</f>
        <v>0</v>
      </c>
      <c r="AI20" s="155">
        <f>SUM('Base Capex'!$AH20:$AJ20,'Direct OH'!$AH20:$AJ20,'Real Price Change'!$AH20:$AJ20)*'OH rate'!H$67</f>
        <v>0</v>
      </c>
      <c r="AJ20" s="156">
        <f>SUM('Base Capex'!$AH20:$AJ20,'Direct OH'!$AH20:$AJ20,'Real Price Change'!$AH20:$AJ20)*'OH rate'!H$68</f>
        <v>0</v>
      </c>
    </row>
    <row r="21" spans="1:36">
      <c r="A21" s="182">
        <f>'Base Capex Actual'!A21</f>
        <v>121</v>
      </c>
      <c r="B21" s="183" t="str">
        <f>'Base Capex Actual'!B21</f>
        <v>Docklands</v>
      </c>
      <c r="C21" s="183" t="str">
        <f>'Base Capex Actual'!C21</f>
        <v>New Customer Connections</v>
      </c>
      <c r="D21" s="155">
        <f>'Indirect OH Actual'!D21</f>
        <v>0.3688532961311719</v>
      </c>
      <c r="E21" s="155">
        <f>'Indirect OH Actual'!E21</f>
        <v>7.2323211803587157E-3</v>
      </c>
      <c r="F21" s="156">
        <f>'Indirect OH Actual'!F21</f>
        <v>0.41214764641690038</v>
      </c>
      <c r="G21" s="155">
        <f>'Indirect OH Actual'!G21</f>
        <v>4.6601223809042185E-2</v>
      </c>
      <c r="H21" s="155">
        <f>'Indirect OH Actual'!H21</f>
        <v>5.0852862346884508E-4</v>
      </c>
      <c r="I21" s="156">
        <f>'Indirect OH Actual'!I21</f>
        <v>3.6018380087795593E-2</v>
      </c>
      <c r="J21" s="155">
        <f>'Indirect OH Actual'!J21</f>
        <v>0</v>
      </c>
      <c r="K21" s="155">
        <f>'Indirect OH Actual'!K21</f>
        <v>0</v>
      </c>
      <c r="L21" s="156">
        <f>'Indirect OH Actual'!L21</f>
        <v>0</v>
      </c>
      <c r="M21" s="155">
        <f>'Indirect OH Actual'!M21</f>
        <v>0.69834185212992916</v>
      </c>
      <c r="N21" s="155">
        <f>'Indirect OH Actual'!N21</f>
        <v>7.9785702488803668E-3</v>
      </c>
      <c r="O21" s="156">
        <f>'Indirect OH Actual'!O21</f>
        <v>0.61920848364664405</v>
      </c>
      <c r="P21" s="155">
        <f>'Indirect OH Actual'!P21</f>
        <v>3.6143044317169291</v>
      </c>
      <c r="Q21" s="155">
        <f>'Indirect OH Actual'!Q21</f>
        <v>4.1293503634847163E-2</v>
      </c>
      <c r="R21" s="156">
        <f>'Indirect OH Actual'!R21</f>
        <v>3.2047455838067025</v>
      </c>
      <c r="S21" s="154">
        <f>SUM('Base Capex'!$S21:$U21,'Direct OH'!$S21:$U21,'Real Price Change'!$S21:$U21)*'OH rate'!C$66</f>
        <v>0</v>
      </c>
      <c r="T21" s="155">
        <f>SUM('Base Capex'!$S21:$U21,'Direct OH'!$S21:$U21,'Real Price Change'!$S21:$U21)*'OH rate'!C$67</f>
        <v>0</v>
      </c>
      <c r="U21" s="156">
        <f>SUM('Base Capex'!$S21:$U21,'Direct OH'!$S21:$U21,'Real Price Change'!$S21:$U21)*'OH rate'!C$68</f>
        <v>0</v>
      </c>
      <c r="V21" s="154">
        <f>SUM('Base Capex'!$V21:$X21,'Direct OH'!$V21:$X21,'Real Price Change'!$V21:$X21)*'OH rate'!D$66</f>
        <v>0</v>
      </c>
      <c r="W21" s="155">
        <f>SUM('Base Capex'!$V21:$X21,'Direct OH'!$V21:$X21,'Real Price Change'!$V21:$X21)*'OH rate'!D$67</f>
        <v>0</v>
      </c>
      <c r="X21" s="156">
        <f>SUM('Base Capex'!$V21:$X21,'Direct OH'!$V21:$X21,'Real Price Change'!$V21:$X21)*'OH rate'!D$68</f>
        <v>0</v>
      </c>
      <c r="Y21" s="154">
        <f>SUM('Base Capex'!$Y21:$AA21,'Direct OH'!$Y21:$AA21,'Real Price Change'!$Y21:$AA21)*'OH rate'!E$66</f>
        <v>0</v>
      </c>
      <c r="Z21" s="155">
        <f>SUM('Base Capex'!$Y21:$AA21,'Direct OH'!$Y21:$AA21,'Real Price Change'!$Y21:$AA21)*'OH rate'!E$67</f>
        <v>0</v>
      </c>
      <c r="AA21" s="156">
        <f>SUM('Base Capex'!$Y21:$AA21,'Direct OH'!$Y21:$AA21,'Real Price Change'!$Y21:$AA21)*'OH rate'!E$68</f>
        <v>0</v>
      </c>
      <c r="AB21" s="154">
        <f>SUM('Base Capex'!$AB21:$AD21,'Direct OH'!$AB21:$AD21,'Real Price Change'!$AB21:$AD21)*'OH rate'!F$66</f>
        <v>0</v>
      </c>
      <c r="AC21" s="155">
        <f>SUM('Base Capex'!$AB21:$AD21,'Direct OH'!$AB21:$AD21,'Real Price Change'!$AB21:$AD21)*'OH rate'!F$67</f>
        <v>0</v>
      </c>
      <c r="AD21" s="156">
        <f>SUM('Base Capex'!$AB21:$AD21,'Direct OH'!$AB21:$AD21,'Real Price Change'!$AB21:$AD21)*'OH rate'!F$68</f>
        <v>0</v>
      </c>
      <c r="AE21" s="154">
        <f>SUM('Base Capex'!$AE21:$AG21,'Direct OH'!$AE21:$AG21,'Real Price Change'!$AE21:$AG21)*'OH rate'!G$66</f>
        <v>0</v>
      </c>
      <c r="AF21" s="155">
        <f>SUM('Base Capex'!$AE21:$AG21,'Direct OH'!$AE21:$AG21,'Real Price Change'!$AE21:$AG21)*'OH rate'!G$67</f>
        <v>0</v>
      </c>
      <c r="AG21" s="156">
        <f>SUM('Base Capex'!$AE21:$AG21,'Direct OH'!$AE21:$AG21,'Real Price Change'!$AE21:$AG21)*'OH rate'!G$68</f>
        <v>0</v>
      </c>
      <c r="AH21" s="154">
        <f>SUM('Base Capex'!$AH21:$AJ21,'Direct OH'!$AH21:$AJ21,'Real Price Change'!$AH21:$AJ21)*'OH rate'!H$66</f>
        <v>0</v>
      </c>
      <c r="AI21" s="155">
        <f>SUM('Base Capex'!$AH21:$AJ21,'Direct OH'!$AH21:$AJ21,'Real Price Change'!$AH21:$AJ21)*'OH rate'!H$67</f>
        <v>0</v>
      </c>
      <c r="AJ21" s="156">
        <f>SUM('Base Capex'!$AH21:$AJ21,'Direct OH'!$AH21:$AJ21,'Real Price Change'!$AH21:$AJ21)*'OH rate'!H$68</f>
        <v>0</v>
      </c>
    </row>
    <row r="22" spans="1:36">
      <c r="A22" s="182">
        <f>'Base Capex Actual'!A22</f>
        <v>122</v>
      </c>
      <c r="B22" s="183" t="str">
        <f>'Base Capex Actual'!B22</f>
        <v>Major Generation Projects</v>
      </c>
      <c r="C22" s="183" t="str">
        <f>'Base Capex Actual'!C22</f>
        <v>New Customer Connections</v>
      </c>
      <c r="D22" s="155">
        <f>'Indirect OH Actual'!D22</f>
        <v>0</v>
      </c>
      <c r="E22" s="155">
        <f>'Indirect OH Actual'!E22</f>
        <v>0</v>
      </c>
      <c r="F22" s="156">
        <f>'Indirect OH Actual'!F22</f>
        <v>0</v>
      </c>
      <c r="G22" s="155">
        <f>'Indirect OH Actual'!G22</f>
        <v>0</v>
      </c>
      <c r="H22" s="155">
        <f>'Indirect OH Actual'!H22</f>
        <v>0</v>
      </c>
      <c r="I22" s="156">
        <f>'Indirect OH Actual'!I22</f>
        <v>0</v>
      </c>
      <c r="J22" s="155">
        <f>'Indirect OH Actual'!J22</f>
        <v>0</v>
      </c>
      <c r="K22" s="155">
        <f>'Indirect OH Actual'!K22</f>
        <v>0</v>
      </c>
      <c r="L22" s="156">
        <f>'Indirect OH Actual'!L22</f>
        <v>0</v>
      </c>
      <c r="M22" s="155">
        <f>'Indirect OH Actual'!M22</f>
        <v>0</v>
      </c>
      <c r="N22" s="155">
        <f>'Indirect OH Actual'!N22</f>
        <v>0</v>
      </c>
      <c r="O22" s="156">
        <f>'Indirect OH Actual'!O22</f>
        <v>0</v>
      </c>
      <c r="P22" s="155">
        <f>'Indirect OH Actual'!P22</f>
        <v>0</v>
      </c>
      <c r="Q22" s="155">
        <f>'Indirect OH Actual'!Q22</f>
        <v>0</v>
      </c>
      <c r="R22" s="156">
        <f>'Indirect OH Actual'!R22</f>
        <v>0</v>
      </c>
      <c r="S22" s="154">
        <f>SUM('Base Capex'!$S22:$U22,'Direct OH'!$S22:$U22,'Real Price Change'!$S22:$U22)*'OH rate'!C$66</f>
        <v>0</v>
      </c>
      <c r="T22" s="155">
        <f>SUM('Base Capex'!$S22:$U22,'Direct OH'!$S22:$U22,'Real Price Change'!$S22:$U22)*'OH rate'!C$67</f>
        <v>0</v>
      </c>
      <c r="U22" s="156">
        <f>SUM('Base Capex'!$S22:$U22,'Direct OH'!$S22:$U22,'Real Price Change'!$S22:$U22)*'OH rate'!C$68</f>
        <v>0</v>
      </c>
      <c r="V22" s="154">
        <f>SUM('Base Capex'!$V22:$X22,'Direct OH'!$V22:$X22,'Real Price Change'!$V22:$X22)*'OH rate'!D$66</f>
        <v>0</v>
      </c>
      <c r="W22" s="155">
        <f>SUM('Base Capex'!$V22:$X22,'Direct OH'!$V22:$X22,'Real Price Change'!$V22:$X22)*'OH rate'!D$67</f>
        <v>0</v>
      </c>
      <c r="X22" s="156">
        <f>SUM('Base Capex'!$V22:$X22,'Direct OH'!$V22:$X22,'Real Price Change'!$V22:$X22)*'OH rate'!D$68</f>
        <v>0</v>
      </c>
      <c r="Y22" s="154">
        <f>SUM('Base Capex'!$Y22:$AA22,'Direct OH'!$Y22:$AA22,'Real Price Change'!$Y22:$AA22)*'OH rate'!E$66</f>
        <v>0</v>
      </c>
      <c r="Z22" s="155">
        <f>SUM('Base Capex'!$Y22:$AA22,'Direct OH'!$Y22:$AA22,'Real Price Change'!$Y22:$AA22)*'OH rate'!E$67</f>
        <v>0</v>
      </c>
      <c r="AA22" s="156">
        <f>SUM('Base Capex'!$Y22:$AA22,'Direct OH'!$Y22:$AA22,'Real Price Change'!$Y22:$AA22)*'OH rate'!E$68</f>
        <v>0</v>
      </c>
      <c r="AB22" s="154">
        <f>SUM('Base Capex'!$AB22:$AD22,'Direct OH'!$AB22:$AD22,'Real Price Change'!$AB22:$AD22)*'OH rate'!F$66</f>
        <v>0</v>
      </c>
      <c r="AC22" s="155">
        <f>SUM('Base Capex'!$AB22:$AD22,'Direct OH'!$AB22:$AD22,'Real Price Change'!$AB22:$AD22)*'OH rate'!F$67</f>
        <v>0</v>
      </c>
      <c r="AD22" s="156">
        <f>SUM('Base Capex'!$AB22:$AD22,'Direct OH'!$AB22:$AD22,'Real Price Change'!$AB22:$AD22)*'OH rate'!F$68</f>
        <v>0</v>
      </c>
      <c r="AE22" s="154">
        <f>SUM('Base Capex'!$AE22:$AG22,'Direct OH'!$AE22:$AG22,'Real Price Change'!$AE22:$AG22)*'OH rate'!G$66</f>
        <v>0</v>
      </c>
      <c r="AF22" s="155">
        <f>SUM('Base Capex'!$AE22:$AG22,'Direct OH'!$AE22:$AG22,'Real Price Change'!$AE22:$AG22)*'OH rate'!G$67</f>
        <v>0</v>
      </c>
      <c r="AG22" s="156">
        <f>SUM('Base Capex'!$AE22:$AG22,'Direct OH'!$AE22:$AG22,'Real Price Change'!$AE22:$AG22)*'OH rate'!G$68</f>
        <v>0</v>
      </c>
      <c r="AH22" s="154">
        <f>SUM('Base Capex'!$AH22:$AJ22,'Direct OH'!$AH22:$AJ22,'Real Price Change'!$AH22:$AJ22)*'OH rate'!H$66</f>
        <v>0</v>
      </c>
      <c r="AI22" s="155">
        <f>SUM('Base Capex'!$AH22:$AJ22,'Direct OH'!$AH22:$AJ22,'Real Price Change'!$AH22:$AJ22)*'OH rate'!H$67</f>
        <v>0</v>
      </c>
      <c r="AJ22" s="156">
        <f>SUM('Base Capex'!$AH22:$AJ22,'Direct OH'!$AH22:$AJ22,'Real Price Change'!$AH22:$AJ22)*'OH rate'!H$68</f>
        <v>0</v>
      </c>
    </row>
    <row r="23" spans="1:36">
      <c r="A23" s="182">
        <f>'Base Capex Actual'!A23</f>
        <v>139</v>
      </c>
      <c r="B23" s="183" t="str">
        <f>'Base Capex Actual'!B23</f>
        <v>Maintenance Related Fault Capital</v>
      </c>
      <c r="C23" s="183" t="str">
        <f>'Base Capex Actual'!C23</f>
        <v>Reliability &amp; Quality Maintained</v>
      </c>
      <c r="D23" s="155">
        <f>'Indirect OH Actual'!D23</f>
        <v>160.35684250358224</v>
      </c>
      <c r="E23" s="155">
        <f>'Indirect OH Actual'!E23</f>
        <v>3.1442099084338193</v>
      </c>
      <c r="F23" s="156">
        <f>'Indirect OH Actual'!F23</f>
        <v>179.17881151641856</v>
      </c>
      <c r="G23" s="155">
        <f>'Indirect OH Actual'!G23</f>
        <v>161.26147315651681</v>
      </c>
      <c r="H23" s="155">
        <f>'Indirect OH Actual'!H23</f>
        <v>1.7597408020630076</v>
      </c>
      <c r="I23" s="156">
        <f>'Indirect OH Actual'!I23</f>
        <v>124.64001068878051</v>
      </c>
      <c r="J23" s="155">
        <f>'Indirect OH Actual'!J23</f>
        <v>183.17121111306906</v>
      </c>
      <c r="K23" s="155">
        <f>'Indirect OH Actual'!K23</f>
        <v>2.0927349133962685</v>
      </c>
      <c r="L23" s="155">
        <f>'Indirect OH Actual'!L23</f>
        <v>162.41496558613861</v>
      </c>
      <c r="M23" s="184">
        <f>'Indirect OH Actual'!M23</f>
        <v>201.56724928963703</v>
      </c>
      <c r="N23" s="155">
        <f>'Indirect OH Actual'!N23</f>
        <v>2.3029100338550745</v>
      </c>
      <c r="O23" s="155">
        <f>'Indirect OH Actual'!O23</f>
        <v>178.7264366367082</v>
      </c>
      <c r="P23" s="184">
        <f>'Indirect OH Actual'!P23</f>
        <v>254.77480127135578</v>
      </c>
      <c r="Q23" s="155">
        <f>'Indirect OH Actual'!Q23</f>
        <v>2.9108074267469894</v>
      </c>
      <c r="R23" s="156">
        <f>'Indirect OH Actual'!R23</f>
        <v>225.90471684526733</v>
      </c>
      <c r="S23" s="154">
        <f>SUM('Base Capex'!$S23:$U23,'Direct OH'!$S23:$U23,'Real Price Change'!$S23:$U23)*'OH rate'!C$66</f>
        <v>237.64562216295215</v>
      </c>
      <c r="T23" s="155">
        <f>SUM('Base Capex'!$S23:$U23,'Direct OH'!$S23:$U23,'Real Price Change'!$S23:$U23)*'OH rate'!C$67</f>
        <v>2.657584610270578</v>
      </c>
      <c r="U23" s="156">
        <f>SUM('Base Capex'!$S23:$U23,'Direct OH'!$S23:$U23,'Real Price Change'!$S23:$U23)*'OH rate'!C$68</f>
        <v>208.77701211455371</v>
      </c>
      <c r="V23" s="154">
        <f>SUM('Base Capex'!$V23:$X23,'Direct OH'!$V23:$X23,'Real Price Change'!$V23:$X23)*'OH rate'!D$66</f>
        <v>0</v>
      </c>
      <c r="W23" s="155">
        <f>SUM('Base Capex'!$V23:$X23,'Direct OH'!$V23:$X23,'Real Price Change'!$V23:$X23)*'OH rate'!D$67</f>
        <v>0</v>
      </c>
      <c r="X23" s="156">
        <f>SUM('Base Capex'!$V23:$X23,'Direct OH'!$V23:$X23,'Real Price Change'!$V23:$X23)*'OH rate'!D$68</f>
        <v>0</v>
      </c>
      <c r="Y23" s="154">
        <f>SUM('Base Capex'!$Y23:$AA23,'Direct OH'!$Y23:$AA23,'Real Price Change'!$Y23:$AA23)*'OH rate'!E$66</f>
        <v>0</v>
      </c>
      <c r="Z23" s="155">
        <f>SUM('Base Capex'!$Y23:$AA23,'Direct OH'!$Y23:$AA23,'Real Price Change'!$Y23:$AA23)*'OH rate'!E$67</f>
        <v>0</v>
      </c>
      <c r="AA23" s="156">
        <f>SUM('Base Capex'!$Y23:$AA23,'Direct OH'!$Y23:$AA23,'Real Price Change'!$Y23:$AA23)*'OH rate'!E$68</f>
        <v>0</v>
      </c>
      <c r="AB23" s="154">
        <f>SUM('Base Capex'!$AB23:$AD23,'Direct OH'!$AB23:$AD23,'Real Price Change'!$AB23:$AD23)*'OH rate'!F$66</f>
        <v>0</v>
      </c>
      <c r="AC23" s="155">
        <f>SUM('Base Capex'!$AB23:$AD23,'Direct OH'!$AB23:$AD23,'Real Price Change'!$AB23:$AD23)*'OH rate'!F$67</f>
        <v>0</v>
      </c>
      <c r="AD23" s="156">
        <f>SUM('Base Capex'!$AB23:$AD23,'Direct OH'!$AB23:$AD23,'Real Price Change'!$AB23:$AD23)*'OH rate'!F$68</f>
        <v>0</v>
      </c>
      <c r="AE23" s="154">
        <f>SUM('Base Capex'!$AE23:$AG23,'Direct OH'!$AE23:$AG23,'Real Price Change'!$AE23:$AG23)*'OH rate'!G$66</f>
        <v>0</v>
      </c>
      <c r="AF23" s="155">
        <f>SUM('Base Capex'!$AE23:$AG23,'Direct OH'!$AE23:$AG23,'Real Price Change'!$AE23:$AG23)*'OH rate'!G$67</f>
        <v>0</v>
      </c>
      <c r="AG23" s="156">
        <f>SUM('Base Capex'!$AE23:$AG23,'Direct OH'!$AE23:$AG23,'Real Price Change'!$AE23:$AG23)*'OH rate'!G$68</f>
        <v>0</v>
      </c>
      <c r="AH23" s="154">
        <f>SUM('Base Capex'!$AH23:$AJ23,'Direct OH'!$AH23:$AJ23,'Real Price Change'!$AH23:$AJ23)*'OH rate'!H$66</f>
        <v>0</v>
      </c>
      <c r="AI23" s="155">
        <f>SUM('Base Capex'!$AH23:$AJ23,'Direct OH'!$AH23:$AJ23,'Real Price Change'!$AH23:$AJ23)*'OH rate'!H$67</f>
        <v>0</v>
      </c>
      <c r="AJ23" s="156">
        <f>SUM('Base Capex'!$AH23:$AJ23,'Direct OH'!$AH23:$AJ23,'Real Price Change'!$AH23:$AJ23)*'OH rate'!H$68</f>
        <v>0</v>
      </c>
    </row>
    <row r="24" spans="1:36">
      <c r="A24" s="182">
        <f>'Base Capex Actual'!A24</f>
        <v>141</v>
      </c>
      <c r="B24" s="183" t="str">
        <f>'Base Capex Actual'!B24</f>
        <v>Fault Related Capital</v>
      </c>
      <c r="C24" s="183" t="str">
        <f>'Base Capex Actual'!C24</f>
        <v>Reliability &amp; Quality Maintained</v>
      </c>
      <c r="D24" s="155">
        <f>'Indirect OH Actual'!D24</f>
        <v>538.9371178944308</v>
      </c>
      <c r="E24" s="155">
        <f>'Indirect OH Actual'!E24</f>
        <v>10.567253630406075</v>
      </c>
      <c r="F24" s="156">
        <f>'Indirect OH Actual'!F24</f>
        <v>602.19514651674979</v>
      </c>
      <c r="G24" s="155">
        <f>'Indirect OH Actual'!G24</f>
        <v>539.40283594522464</v>
      </c>
      <c r="H24" s="155">
        <f>'Indirect OH Actual'!H24</f>
        <v>5.8861497453891465</v>
      </c>
      <c r="I24" s="156">
        <f>'Indirect OH Actual'!I24</f>
        <v>416.90785729408657</v>
      </c>
      <c r="J24" s="155">
        <f>'Indirect OH Actual'!J24</f>
        <v>594.11458571209482</v>
      </c>
      <c r="K24" s="155">
        <f>'Indirect OH Actual'!K24</f>
        <v>6.7877715527587679</v>
      </c>
      <c r="L24" s="155">
        <f>'Indirect OH Actual'!L24</f>
        <v>526.79184357791371</v>
      </c>
      <c r="M24" s="184">
        <f>'Indirect OH Actual'!M24</f>
        <v>612.45608938943315</v>
      </c>
      <c r="N24" s="155">
        <f>'Indirect OH Actual'!N24</f>
        <v>6.9973236154246568</v>
      </c>
      <c r="O24" s="156">
        <f>'Indirect OH Actual'!O24</f>
        <v>543.05495976550128</v>
      </c>
      <c r="P24" s="155">
        <f>'Indirect OH Actual'!P24</f>
        <v>781.40418960649788</v>
      </c>
      <c r="Q24" s="155">
        <f>'Indirect OH Actual'!Q24</f>
        <v>8.9275591897146107</v>
      </c>
      <c r="R24" s="156">
        <f>'Indirect OH Actual'!R24</f>
        <v>692.85852177645415</v>
      </c>
      <c r="S24" s="154">
        <f>SUM('Base Capex'!$S24:$U24,'Direct OH'!$S24:$U24,'Real Price Change'!$S24:$U24)*'OH rate'!C$66</f>
        <v>596.63716301004638</v>
      </c>
      <c r="T24" s="155">
        <f>SUM('Base Capex'!$S24:$U24,'Direct OH'!$S24:$U24,'Real Price Change'!$S24:$U24)*'OH rate'!C$67</f>
        <v>6.67217737023471</v>
      </c>
      <c r="U24" s="156">
        <f>SUM('Base Capex'!$S24:$U24,'Direct OH'!$S24:$U24,'Real Price Change'!$S24:$U24)*'OH rate'!C$68</f>
        <v>524.15913693679806</v>
      </c>
      <c r="V24" s="154">
        <f>SUM('Base Capex'!$V24:$X24,'Direct OH'!$V24:$X24,'Real Price Change'!$V24:$X24)*'OH rate'!D$66</f>
        <v>0</v>
      </c>
      <c r="W24" s="155">
        <f>SUM('Base Capex'!$V24:$X24,'Direct OH'!$V24:$X24,'Real Price Change'!$V24:$X24)*'OH rate'!D$67</f>
        <v>0</v>
      </c>
      <c r="X24" s="156">
        <f>SUM('Base Capex'!$V24:$X24,'Direct OH'!$V24:$X24,'Real Price Change'!$V24:$X24)*'OH rate'!D$68</f>
        <v>0</v>
      </c>
      <c r="Y24" s="154">
        <f>SUM('Base Capex'!$Y24:$AA24,'Direct OH'!$Y24:$AA24,'Real Price Change'!$Y24:$AA24)*'OH rate'!E$66</f>
        <v>0</v>
      </c>
      <c r="Z24" s="155">
        <f>SUM('Base Capex'!$Y24:$AA24,'Direct OH'!$Y24:$AA24,'Real Price Change'!$Y24:$AA24)*'OH rate'!E$67</f>
        <v>0</v>
      </c>
      <c r="AA24" s="156">
        <f>SUM('Base Capex'!$Y24:$AA24,'Direct OH'!$Y24:$AA24,'Real Price Change'!$Y24:$AA24)*'OH rate'!E$68</f>
        <v>0</v>
      </c>
      <c r="AB24" s="154">
        <f>SUM('Base Capex'!$AB24:$AD24,'Direct OH'!$AB24:$AD24,'Real Price Change'!$AB24:$AD24)*'OH rate'!F$66</f>
        <v>0</v>
      </c>
      <c r="AC24" s="155">
        <f>SUM('Base Capex'!$AB24:$AD24,'Direct OH'!$AB24:$AD24,'Real Price Change'!$AB24:$AD24)*'OH rate'!F$67</f>
        <v>0</v>
      </c>
      <c r="AD24" s="156">
        <f>SUM('Base Capex'!$AB24:$AD24,'Direct OH'!$AB24:$AD24,'Real Price Change'!$AB24:$AD24)*'OH rate'!F$68</f>
        <v>0</v>
      </c>
      <c r="AE24" s="154">
        <f>SUM('Base Capex'!$AE24:$AG24,'Direct OH'!$AE24:$AG24,'Real Price Change'!$AE24:$AG24)*'OH rate'!G$66</f>
        <v>0</v>
      </c>
      <c r="AF24" s="155">
        <f>SUM('Base Capex'!$AE24:$AG24,'Direct OH'!$AE24:$AG24,'Real Price Change'!$AE24:$AG24)*'OH rate'!G$67</f>
        <v>0</v>
      </c>
      <c r="AG24" s="156">
        <f>SUM('Base Capex'!$AE24:$AG24,'Direct OH'!$AE24:$AG24,'Real Price Change'!$AE24:$AG24)*'OH rate'!G$68</f>
        <v>0</v>
      </c>
      <c r="AH24" s="154">
        <f>SUM('Base Capex'!$AH24:$AJ24,'Direct OH'!$AH24:$AJ24,'Real Price Change'!$AH24:$AJ24)*'OH rate'!H$66</f>
        <v>0</v>
      </c>
      <c r="AI24" s="155">
        <f>SUM('Base Capex'!$AH24:$AJ24,'Direct OH'!$AH24:$AJ24,'Real Price Change'!$AH24:$AJ24)*'OH rate'!H$67</f>
        <v>0</v>
      </c>
      <c r="AJ24" s="156">
        <f>SUM('Base Capex'!$AH24:$AJ24,'Direct OH'!$AH24:$AJ24,'Real Price Change'!$AH24:$AJ24)*'OH rate'!H$68</f>
        <v>0</v>
      </c>
    </row>
    <row r="25" spans="1:36">
      <c r="A25" s="182">
        <f>'Base Capex Actual'!A25</f>
        <v>142</v>
      </c>
      <c r="B25" s="183" t="str">
        <f>'Base Capex Actual'!B25</f>
        <v xml:space="preserve">Conductor Clearance </v>
      </c>
      <c r="C25" s="183" t="str">
        <f>'Base Capex Actual'!C25</f>
        <v>Environmental, Safety &amp; Legal</v>
      </c>
      <c r="D25" s="155">
        <f>'Indirect OH Actual'!D25</f>
        <v>291.75628425200978</v>
      </c>
      <c r="E25" s="155">
        <f>'Indirect OH Actual'!E25</f>
        <v>5.7206352125105626</v>
      </c>
      <c r="F25" s="156">
        <f>'Indirect OH Actual'!F25</f>
        <v>326.00133208256261</v>
      </c>
      <c r="G25" s="155">
        <f>'Indirect OH Actual'!G25</f>
        <v>271.12029237773413</v>
      </c>
      <c r="H25" s="155">
        <f>'Indirect OH Actual'!H25</f>
        <v>2.9585581194665562</v>
      </c>
      <c r="I25" s="156">
        <f>'Indirect OH Actual'!I25</f>
        <v>209.55058563248937</v>
      </c>
      <c r="J25" s="155">
        <f>'Indirect OH Actual'!J25</f>
        <v>482.42513283916651</v>
      </c>
      <c r="K25" s="155">
        <f>'Indirect OH Actual'!K25</f>
        <v>5.5117172205033444</v>
      </c>
      <c r="L25" s="156">
        <f>'Indirect OH Actual'!L25</f>
        <v>427.7586028494145</v>
      </c>
      <c r="M25" s="155">
        <f>'Indirect OH Actual'!M25</f>
        <v>539.39784103308875</v>
      </c>
      <c r="N25" s="155">
        <f>'Indirect OH Actual'!N25</f>
        <v>6.1626316017734517</v>
      </c>
      <c r="O25" s="156">
        <f>'Indirect OH Actual'!O25</f>
        <v>478.27538648826459</v>
      </c>
      <c r="P25" s="155">
        <f>'Indirect OH Actual'!P25</f>
        <v>541.25979549777708</v>
      </c>
      <c r="Q25" s="155">
        <f>'Indirect OH Actual'!Q25</f>
        <v>6.1839044704285637</v>
      </c>
      <c r="R25" s="156">
        <f>'Indirect OH Actual'!R25</f>
        <v>479.92635155241214</v>
      </c>
      <c r="S25" s="154">
        <f>SUM('Base Capex'!$S25:$U25,'Direct OH'!$S25:$U25,'Real Price Change'!$S25:$U25)*'OH rate'!C$66</f>
        <v>424.53014221695679</v>
      </c>
      <c r="T25" s="155">
        <f>SUM('Base Capex'!$S25:$U25,'Direct OH'!$S25:$U25,'Real Price Change'!$S25:$U25)*'OH rate'!C$67</f>
        <v>4.747509178932602</v>
      </c>
      <c r="U25" s="156">
        <f>SUM('Base Capex'!$S25:$U25,'Direct OH'!$S25:$U25,'Real Price Change'!$S25:$U25)*'OH rate'!C$68</f>
        <v>372.95925688817567</v>
      </c>
      <c r="V25" s="154">
        <f>SUM('Base Capex'!$V25:$X25,'Direct OH'!$V25:$X25,'Real Price Change'!$V25:$X25)*'OH rate'!D$66</f>
        <v>0</v>
      </c>
      <c r="W25" s="155">
        <f>SUM('Base Capex'!$V25:$X25,'Direct OH'!$V25:$X25,'Real Price Change'!$V25:$X25)*'OH rate'!D$67</f>
        <v>0</v>
      </c>
      <c r="X25" s="156">
        <f>SUM('Base Capex'!$V25:$X25,'Direct OH'!$V25:$X25,'Real Price Change'!$V25:$X25)*'OH rate'!D$68</f>
        <v>0</v>
      </c>
      <c r="Y25" s="154">
        <f>SUM('Base Capex'!$Y25:$AA25,'Direct OH'!$Y25:$AA25,'Real Price Change'!$Y25:$AA25)*'OH rate'!E$66</f>
        <v>0</v>
      </c>
      <c r="Z25" s="155">
        <f>SUM('Base Capex'!$Y25:$AA25,'Direct OH'!$Y25:$AA25,'Real Price Change'!$Y25:$AA25)*'OH rate'!E$67</f>
        <v>0</v>
      </c>
      <c r="AA25" s="156">
        <f>SUM('Base Capex'!$Y25:$AA25,'Direct OH'!$Y25:$AA25,'Real Price Change'!$Y25:$AA25)*'OH rate'!E$68</f>
        <v>0</v>
      </c>
      <c r="AB25" s="154">
        <f>SUM('Base Capex'!$AB25:$AD25,'Direct OH'!$AB25:$AD25,'Real Price Change'!$AB25:$AD25)*'OH rate'!F$66</f>
        <v>0</v>
      </c>
      <c r="AC25" s="155">
        <f>SUM('Base Capex'!$AB25:$AD25,'Direct OH'!$AB25:$AD25,'Real Price Change'!$AB25:$AD25)*'OH rate'!F$67</f>
        <v>0</v>
      </c>
      <c r="AD25" s="156">
        <f>SUM('Base Capex'!$AB25:$AD25,'Direct OH'!$AB25:$AD25,'Real Price Change'!$AB25:$AD25)*'OH rate'!F$68</f>
        <v>0</v>
      </c>
      <c r="AE25" s="154">
        <f>SUM('Base Capex'!$AE25:$AG25,'Direct OH'!$AE25:$AG25,'Real Price Change'!$AE25:$AG25)*'OH rate'!G$66</f>
        <v>0</v>
      </c>
      <c r="AF25" s="155">
        <f>SUM('Base Capex'!$AE25:$AG25,'Direct OH'!$AE25:$AG25,'Real Price Change'!$AE25:$AG25)*'OH rate'!G$67</f>
        <v>0</v>
      </c>
      <c r="AG25" s="156">
        <f>SUM('Base Capex'!$AE25:$AG25,'Direct OH'!$AE25:$AG25,'Real Price Change'!$AE25:$AG25)*'OH rate'!G$68</f>
        <v>0</v>
      </c>
      <c r="AH25" s="154">
        <f>SUM('Base Capex'!$AH25:$AJ25,'Direct OH'!$AH25:$AJ25,'Real Price Change'!$AH25:$AJ25)*'OH rate'!H$66</f>
        <v>0</v>
      </c>
      <c r="AI25" s="155">
        <f>SUM('Base Capex'!$AH25:$AJ25,'Direct OH'!$AH25:$AJ25,'Real Price Change'!$AH25:$AJ25)*'OH rate'!H$67</f>
        <v>0</v>
      </c>
      <c r="AJ25" s="156">
        <f>SUM('Base Capex'!$AH25:$AJ25,'Direct OH'!$AH25:$AJ25,'Real Price Change'!$AH25:$AJ25)*'OH rate'!H$68</f>
        <v>0</v>
      </c>
    </row>
    <row r="26" spans="1:36">
      <c r="A26" s="182">
        <f>'Base Capex Actual'!A26</f>
        <v>143</v>
      </c>
      <c r="B26" s="183" t="str">
        <f>'Base Capex Actual'!B26</f>
        <v xml:space="preserve">HV Switch Replacement </v>
      </c>
      <c r="C26" s="183" t="str">
        <f>'Base Capex Actual'!C26</f>
        <v>Reliability &amp; Quality Maintained</v>
      </c>
      <c r="D26" s="155">
        <f>'Indirect OH Actual'!D26</f>
        <v>47.183007949792533</v>
      </c>
      <c r="E26" s="155">
        <f>'Indirect OH Actual'!E26</f>
        <v>0.92514468849145182</v>
      </c>
      <c r="F26" s="156">
        <f>'Indirect OH Actual'!F26</f>
        <v>52.721138407453353</v>
      </c>
      <c r="G26" s="155">
        <f>'Indirect OH Actual'!G26</f>
        <v>85.108148445507368</v>
      </c>
      <c r="H26" s="155">
        <f>'Indirect OH Actual'!H26</f>
        <v>0.92872946325023853</v>
      </c>
      <c r="I26" s="156">
        <f>'Indirect OH Actual'!I26</f>
        <v>65.780625243666094</v>
      </c>
      <c r="J26" s="155">
        <f>'Indirect OH Actual'!J26</f>
        <v>114.97499735053312</v>
      </c>
      <c r="K26" s="155">
        <f>'Indirect OH Actual'!K26</f>
        <v>1.3135917465467728</v>
      </c>
      <c r="L26" s="156">
        <f>'Indirect OH Actual'!L26</f>
        <v>101.94648015089126</v>
      </c>
      <c r="M26" s="155">
        <f>'Indirect OH Actual'!M26</f>
        <v>78.856842259772662</v>
      </c>
      <c r="N26" s="155">
        <f>'Indirect OH Actual'!N26</f>
        <v>0.90094107012995639</v>
      </c>
      <c r="O26" s="156">
        <f>'Indirect OH Actual'!O26</f>
        <v>69.921093189402058</v>
      </c>
      <c r="P26" s="155">
        <f>'Indirect OH Actual'!P26</f>
        <v>34.955739614257531</v>
      </c>
      <c r="Q26" s="155">
        <f>'Indirect OH Actual'!Q26</f>
        <v>0.39937005531502068</v>
      </c>
      <c r="R26" s="156">
        <f>'Indirect OH Actual'!R26</f>
        <v>30.994691862266048</v>
      </c>
      <c r="S26" s="154">
        <f>SUM('Base Capex'!$S26:$U26,'Direct OH'!$S26:$U26,'Real Price Change'!$S26:$U26)*'OH rate'!C$66</f>
        <v>116.23290421117673</v>
      </c>
      <c r="T26" s="155">
        <f>SUM('Base Capex'!$S26:$U26,'Direct OH'!$S26:$U26,'Real Price Change'!$S26:$U26)*'OH rate'!C$67</f>
        <v>1.2998294461610893</v>
      </c>
      <c r="U26" s="156">
        <f>SUM('Base Capex'!$S26:$U26,'Direct OH'!$S26:$U26,'Real Price Change'!$S26:$U26)*'OH rate'!C$68</f>
        <v>102.11321475119387</v>
      </c>
      <c r="V26" s="154">
        <f>SUM('Base Capex'!$V26:$X26,'Direct OH'!$V26:$X26,'Real Price Change'!$V26:$X26)*'OH rate'!D$66</f>
        <v>0</v>
      </c>
      <c r="W26" s="155">
        <f>SUM('Base Capex'!$V26:$X26,'Direct OH'!$V26:$X26,'Real Price Change'!$V26:$X26)*'OH rate'!D$67</f>
        <v>0</v>
      </c>
      <c r="X26" s="156">
        <f>SUM('Base Capex'!$V26:$X26,'Direct OH'!$V26:$X26,'Real Price Change'!$V26:$X26)*'OH rate'!D$68</f>
        <v>0</v>
      </c>
      <c r="Y26" s="154">
        <f>SUM('Base Capex'!$Y26:$AA26,'Direct OH'!$Y26:$AA26,'Real Price Change'!$Y26:$AA26)*'OH rate'!E$66</f>
        <v>0</v>
      </c>
      <c r="Z26" s="155">
        <f>SUM('Base Capex'!$Y26:$AA26,'Direct OH'!$Y26:$AA26,'Real Price Change'!$Y26:$AA26)*'OH rate'!E$67</f>
        <v>0</v>
      </c>
      <c r="AA26" s="156">
        <f>SUM('Base Capex'!$Y26:$AA26,'Direct OH'!$Y26:$AA26,'Real Price Change'!$Y26:$AA26)*'OH rate'!E$68</f>
        <v>0</v>
      </c>
      <c r="AB26" s="154">
        <f>SUM('Base Capex'!$AB26:$AD26,'Direct OH'!$AB26:$AD26,'Real Price Change'!$AB26:$AD26)*'OH rate'!F$66</f>
        <v>0</v>
      </c>
      <c r="AC26" s="155">
        <f>SUM('Base Capex'!$AB26:$AD26,'Direct OH'!$AB26:$AD26,'Real Price Change'!$AB26:$AD26)*'OH rate'!F$67</f>
        <v>0</v>
      </c>
      <c r="AD26" s="156">
        <f>SUM('Base Capex'!$AB26:$AD26,'Direct OH'!$AB26:$AD26,'Real Price Change'!$AB26:$AD26)*'OH rate'!F$68</f>
        <v>0</v>
      </c>
      <c r="AE26" s="154">
        <f>SUM('Base Capex'!$AE26:$AG26,'Direct OH'!$AE26:$AG26,'Real Price Change'!$AE26:$AG26)*'OH rate'!G$66</f>
        <v>0</v>
      </c>
      <c r="AF26" s="155">
        <f>SUM('Base Capex'!$AE26:$AG26,'Direct OH'!$AE26:$AG26,'Real Price Change'!$AE26:$AG26)*'OH rate'!G$67</f>
        <v>0</v>
      </c>
      <c r="AG26" s="156">
        <f>SUM('Base Capex'!$AE26:$AG26,'Direct OH'!$AE26:$AG26,'Real Price Change'!$AE26:$AG26)*'OH rate'!G$68</f>
        <v>0</v>
      </c>
      <c r="AH26" s="154">
        <f>SUM('Base Capex'!$AH26:$AJ26,'Direct OH'!$AH26:$AJ26,'Real Price Change'!$AH26:$AJ26)*'OH rate'!H$66</f>
        <v>0</v>
      </c>
      <c r="AI26" s="155">
        <f>SUM('Base Capex'!$AH26:$AJ26,'Direct OH'!$AH26:$AJ26,'Real Price Change'!$AH26:$AJ26)*'OH rate'!H$67</f>
        <v>0</v>
      </c>
      <c r="AJ26" s="156">
        <f>SUM('Base Capex'!$AH26:$AJ26,'Direct OH'!$AH26:$AJ26,'Real Price Change'!$AH26:$AJ26)*'OH rate'!H$68</f>
        <v>0</v>
      </c>
    </row>
    <row r="27" spans="1:36">
      <c r="A27" s="182">
        <f>'Base Capex Actual'!A27</f>
        <v>144</v>
      </c>
      <c r="B27" s="183" t="str">
        <f>'Base Capex Actual'!B27</f>
        <v>Transformer Replacement</v>
      </c>
      <c r="C27" s="183" t="str">
        <f>'Base Capex Actual'!C27</f>
        <v>Reliability &amp; Quality Maintained</v>
      </c>
      <c r="D27" s="155">
        <f>'Indirect OH Actual'!D27</f>
        <v>57.751649379586283</v>
      </c>
      <c r="E27" s="155">
        <f>'Indirect OH Actual'!E27</f>
        <v>1.1323701899632668</v>
      </c>
      <c r="F27" s="156">
        <f>'Indirect OH Actual'!F27</f>
        <v>64.530279702383268</v>
      </c>
      <c r="G27" s="155">
        <f>'Indirect OH Actual'!G27</f>
        <v>85.240093330670831</v>
      </c>
      <c r="H27" s="155">
        <f>'Indirect OH Actual'!H27</f>
        <v>0.93016929133503057</v>
      </c>
      <c r="I27" s="156">
        <f>'Indirect OH Actual'!I27</f>
        <v>65.8826062784117</v>
      </c>
      <c r="J27" s="155">
        <f>'Indirect OH Actual'!J27</f>
        <v>78.969688022735639</v>
      </c>
      <c r="K27" s="155">
        <f>'Indirect OH Actual'!K27</f>
        <v>0.90223033532914543</v>
      </c>
      <c r="L27" s="156">
        <f>'Indirect OH Actual'!L27</f>
        <v>70.021151711681838</v>
      </c>
      <c r="M27" s="155">
        <f>'Indirect OH Actual'!M27</f>
        <v>89.442350499799531</v>
      </c>
      <c r="N27" s="155">
        <f>'Indirect OH Actual'!N27</f>
        <v>1.02188072290254</v>
      </c>
      <c r="O27" s="156">
        <f>'Indirect OH Actual'!O27</f>
        <v>79.307093020207844</v>
      </c>
      <c r="P27" s="155">
        <f>'Indirect OH Actual'!P27</f>
        <v>85.74221770000544</v>
      </c>
      <c r="Q27" s="155">
        <f>'Indirect OH Actual'!Q27</f>
        <v>0.97960662836946377</v>
      </c>
      <c r="R27" s="156">
        <f>'Indirect OH Actual'!R27</f>
        <v>76.026244803444428</v>
      </c>
      <c r="S27" s="154">
        <f>SUM('Base Capex'!$S27:$U27,'Direct OH'!$S27:$U27,'Real Price Change'!$S27:$U27)*'OH rate'!C$66</f>
        <v>85.595056590960894</v>
      </c>
      <c r="T27" s="155">
        <f>SUM('Base Capex'!$S27:$U27,'Direct OH'!$S27:$U27,'Real Price Change'!$S27:$U27)*'OH rate'!C$67</f>
        <v>0.95720721905576678</v>
      </c>
      <c r="U27" s="156">
        <f>SUM('Base Capex'!$S27:$U27,'Direct OH'!$S27:$U27,'Real Price Change'!$S27:$U27)*'OH rate'!C$68</f>
        <v>75.197178067868691</v>
      </c>
      <c r="V27" s="154">
        <f>SUM('Base Capex'!$V27:$X27,'Direct OH'!$V27:$X27,'Real Price Change'!$V27:$X27)*'OH rate'!D$66</f>
        <v>0</v>
      </c>
      <c r="W27" s="155">
        <f>SUM('Base Capex'!$V27:$X27,'Direct OH'!$V27:$X27,'Real Price Change'!$V27:$X27)*'OH rate'!D$67</f>
        <v>0</v>
      </c>
      <c r="X27" s="156">
        <f>SUM('Base Capex'!$V27:$X27,'Direct OH'!$V27:$X27,'Real Price Change'!$V27:$X27)*'OH rate'!D$68</f>
        <v>0</v>
      </c>
      <c r="Y27" s="154">
        <f>SUM('Base Capex'!$Y27:$AA27,'Direct OH'!$Y27:$AA27,'Real Price Change'!$Y27:$AA27)*'OH rate'!E$66</f>
        <v>0</v>
      </c>
      <c r="Z27" s="155">
        <f>SUM('Base Capex'!$Y27:$AA27,'Direct OH'!$Y27:$AA27,'Real Price Change'!$Y27:$AA27)*'OH rate'!E$67</f>
        <v>0</v>
      </c>
      <c r="AA27" s="156">
        <f>SUM('Base Capex'!$Y27:$AA27,'Direct OH'!$Y27:$AA27,'Real Price Change'!$Y27:$AA27)*'OH rate'!E$68</f>
        <v>0</v>
      </c>
      <c r="AB27" s="154">
        <f>SUM('Base Capex'!$AB27:$AD27,'Direct OH'!$AB27:$AD27,'Real Price Change'!$AB27:$AD27)*'OH rate'!F$66</f>
        <v>0</v>
      </c>
      <c r="AC27" s="155">
        <f>SUM('Base Capex'!$AB27:$AD27,'Direct OH'!$AB27:$AD27,'Real Price Change'!$AB27:$AD27)*'OH rate'!F$67</f>
        <v>0</v>
      </c>
      <c r="AD27" s="156">
        <f>SUM('Base Capex'!$AB27:$AD27,'Direct OH'!$AB27:$AD27,'Real Price Change'!$AB27:$AD27)*'OH rate'!F$68</f>
        <v>0</v>
      </c>
      <c r="AE27" s="154">
        <f>SUM('Base Capex'!$AE27:$AG27,'Direct OH'!$AE27:$AG27,'Real Price Change'!$AE27:$AG27)*'OH rate'!G$66</f>
        <v>0</v>
      </c>
      <c r="AF27" s="155">
        <f>SUM('Base Capex'!$AE27:$AG27,'Direct OH'!$AE27:$AG27,'Real Price Change'!$AE27:$AG27)*'OH rate'!G$67</f>
        <v>0</v>
      </c>
      <c r="AG27" s="156">
        <f>SUM('Base Capex'!$AE27:$AG27,'Direct OH'!$AE27:$AG27,'Real Price Change'!$AE27:$AG27)*'OH rate'!G$68</f>
        <v>0</v>
      </c>
      <c r="AH27" s="154">
        <f>SUM('Base Capex'!$AH27:$AJ27,'Direct OH'!$AH27:$AJ27,'Real Price Change'!$AH27:$AJ27)*'OH rate'!H$66</f>
        <v>0</v>
      </c>
      <c r="AI27" s="155">
        <f>SUM('Base Capex'!$AH27:$AJ27,'Direct OH'!$AH27:$AJ27,'Real Price Change'!$AH27:$AJ27)*'OH rate'!H$67</f>
        <v>0</v>
      </c>
      <c r="AJ27" s="156">
        <f>SUM('Base Capex'!$AH27:$AJ27,'Direct OH'!$AH27:$AJ27,'Real Price Change'!$AH27:$AJ27)*'OH rate'!H$68</f>
        <v>0</v>
      </c>
    </row>
    <row r="28" spans="1:36">
      <c r="A28" s="182">
        <f>'Base Capex Actual'!A28</f>
        <v>145</v>
      </c>
      <c r="B28" s="183" t="str">
        <f>'Base Capex Actual'!B28</f>
        <v>HV Fuse Unit &amp; Surge Divert. Repl.</v>
      </c>
      <c r="C28" s="183" t="str">
        <f>'Base Capex Actual'!C28</f>
        <v>Reliability &amp; Quality Maintained</v>
      </c>
      <c r="D28" s="155">
        <f>'Indirect OH Actual'!D28</f>
        <v>251.64634757351806</v>
      </c>
      <c r="E28" s="155">
        <f>'Indirect OH Actual'!E28</f>
        <v>4.9341763476301974</v>
      </c>
      <c r="F28" s="156">
        <f>'Indirect OH Actual'!F28</f>
        <v>281.18347041950074</v>
      </c>
      <c r="G28" s="155">
        <f>'Indirect OH Actual'!G28</f>
        <v>341.52678876231283</v>
      </c>
      <c r="H28" s="155">
        <f>'Indirect OH Actual'!H28</f>
        <v>3.7268580859315339</v>
      </c>
      <c r="I28" s="156">
        <f>'Indirect OH Actual'!I28</f>
        <v>263.96821118286624</v>
      </c>
      <c r="J28" s="155">
        <f>'Indirect OH Actual'!J28</f>
        <v>347.17668257555835</v>
      </c>
      <c r="K28" s="155">
        <f>'Indirect OH Actual'!K28</f>
        <v>3.9665008509141559</v>
      </c>
      <c r="L28" s="156">
        <f>'Indirect OH Actual'!L28</f>
        <v>307.83597820954708</v>
      </c>
      <c r="M28" s="155">
        <f>'Indirect OH Actual'!M28</f>
        <v>641.89333606714729</v>
      </c>
      <c r="N28" s="155">
        <f>'Indirect OH Actual'!N28</f>
        <v>7.3336447736588672</v>
      </c>
      <c r="O28" s="156">
        <f>'Indirect OH Actual'!O28</f>
        <v>569.15649273598729</v>
      </c>
      <c r="P28" s="155">
        <f>'Indirect OH Actual'!P28</f>
        <v>751.91602661203183</v>
      </c>
      <c r="Q28" s="155">
        <f>'Indirect OH Actual'!Q28</f>
        <v>8.5906563114978738</v>
      </c>
      <c r="R28" s="156">
        <f>'Indirect OH Actual'!R28</f>
        <v>666.71184212717105</v>
      </c>
      <c r="S28" s="154">
        <f>SUM('Base Capex'!$S28:$U28,'Direct OH'!$S28:$U28,'Real Price Change'!$S28:$U28)*'OH rate'!C$66</f>
        <v>551.12076932260629</v>
      </c>
      <c r="T28" s="155">
        <f>SUM('Base Capex'!$S28:$U28,'Direct OH'!$S28:$U28,'Real Price Change'!$S28:$U28)*'OH rate'!C$67</f>
        <v>6.1631687620482998</v>
      </c>
      <c r="U28" s="156">
        <f>SUM('Base Capex'!$S28:$U28,'Direct OH'!$S28:$U28,'Real Price Change'!$S28:$U28)*'OH rate'!C$68</f>
        <v>484.17196364152278</v>
      </c>
      <c r="V28" s="154">
        <f>SUM('Base Capex'!$V28:$X28,'Direct OH'!$V28:$X28,'Real Price Change'!$V28:$X28)*'OH rate'!D$66</f>
        <v>0</v>
      </c>
      <c r="W28" s="155">
        <f>SUM('Base Capex'!$V28:$X28,'Direct OH'!$V28:$X28,'Real Price Change'!$V28:$X28)*'OH rate'!D$67</f>
        <v>0</v>
      </c>
      <c r="X28" s="156">
        <f>SUM('Base Capex'!$V28:$X28,'Direct OH'!$V28:$X28,'Real Price Change'!$V28:$X28)*'OH rate'!D$68</f>
        <v>0</v>
      </c>
      <c r="Y28" s="154">
        <f>SUM('Base Capex'!$Y28:$AA28,'Direct OH'!$Y28:$AA28,'Real Price Change'!$Y28:$AA28)*'OH rate'!E$66</f>
        <v>0</v>
      </c>
      <c r="Z28" s="155">
        <f>SUM('Base Capex'!$Y28:$AA28,'Direct OH'!$Y28:$AA28,'Real Price Change'!$Y28:$AA28)*'OH rate'!E$67</f>
        <v>0</v>
      </c>
      <c r="AA28" s="156">
        <f>SUM('Base Capex'!$Y28:$AA28,'Direct OH'!$Y28:$AA28,'Real Price Change'!$Y28:$AA28)*'OH rate'!E$68</f>
        <v>0</v>
      </c>
      <c r="AB28" s="154">
        <f>SUM('Base Capex'!$AB28:$AD28,'Direct OH'!$AB28:$AD28,'Real Price Change'!$AB28:$AD28)*'OH rate'!F$66</f>
        <v>0</v>
      </c>
      <c r="AC28" s="155">
        <f>SUM('Base Capex'!$AB28:$AD28,'Direct OH'!$AB28:$AD28,'Real Price Change'!$AB28:$AD28)*'OH rate'!F$67</f>
        <v>0</v>
      </c>
      <c r="AD28" s="156">
        <f>SUM('Base Capex'!$AB28:$AD28,'Direct OH'!$AB28:$AD28,'Real Price Change'!$AB28:$AD28)*'OH rate'!F$68</f>
        <v>0</v>
      </c>
      <c r="AE28" s="154">
        <f>SUM('Base Capex'!$AE28:$AG28,'Direct OH'!$AE28:$AG28,'Real Price Change'!$AE28:$AG28)*'OH rate'!G$66</f>
        <v>0</v>
      </c>
      <c r="AF28" s="155">
        <f>SUM('Base Capex'!$AE28:$AG28,'Direct OH'!$AE28:$AG28,'Real Price Change'!$AE28:$AG28)*'OH rate'!G$67</f>
        <v>0</v>
      </c>
      <c r="AG28" s="156">
        <f>SUM('Base Capex'!$AE28:$AG28,'Direct OH'!$AE28:$AG28,'Real Price Change'!$AE28:$AG28)*'OH rate'!G$68</f>
        <v>0</v>
      </c>
      <c r="AH28" s="154">
        <f>SUM('Base Capex'!$AH28:$AJ28,'Direct OH'!$AH28:$AJ28,'Real Price Change'!$AH28:$AJ28)*'OH rate'!H$66</f>
        <v>0</v>
      </c>
      <c r="AI28" s="155">
        <f>SUM('Base Capex'!$AH28:$AJ28,'Direct OH'!$AH28:$AJ28,'Real Price Change'!$AH28:$AJ28)*'OH rate'!H$67</f>
        <v>0</v>
      </c>
      <c r="AJ28" s="156">
        <f>SUM('Base Capex'!$AH28:$AJ28,'Direct OH'!$AH28:$AJ28,'Real Price Change'!$AH28:$AJ28)*'OH rate'!H$68</f>
        <v>0</v>
      </c>
    </row>
    <row r="29" spans="1:36">
      <c r="A29" s="182">
        <f>'Base Capex Actual'!A29</f>
        <v>146</v>
      </c>
      <c r="B29" s="183" t="str">
        <f>'Base Capex Actual'!B29</f>
        <v>Recoverable Works - Asset Damage</v>
      </c>
      <c r="C29" s="183" t="str">
        <f>'Base Capex Actual'!C29</f>
        <v>Reliability &amp; Quality Maintained</v>
      </c>
      <c r="D29" s="155">
        <f>'Indirect OH Actual'!D29</f>
        <v>110.79164783038755</v>
      </c>
      <c r="E29" s="155">
        <f>'Indirect OH Actual'!E29</f>
        <v>2.1723562988728276</v>
      </c>
      <c r="F29" s="156">
        <f>'Indirect OH Actual'!F29</f>
        <v>123.79587596176927</v>
      </c>
      <c r="G29" s="155">
        <f>'Indirect OH Actual'!G29</f>
        <v>0</v>
      </c>
      <c r="H29" s="155">
        <f>'Indirect OH Actual'!H29</f>
        <v>0</v>
      </c>
      <c r="I29" s="156">
        <f>'Indirect OH Actual'!I29</f>
        <v>0</v>
      </c>
      <c r="J29" s="155">
        <f>'Indirect OH Actual'!J29</f>
        <v>0</v>
      </c>
      <c r="K29" s="155">
        <f>'Indirect OH Actual'!K29</f>
        <v>0</v>
      </c>
      <c r="L29" s="156">
        <f>'Indirect OH Actual'!L29</f>
        <v>0</v>
      </c>
      <c r="M29" s="155">
        <f>'Indirect OH Actual'!M29</f>
        <v>0</v>
      </c>
      <c r="N29" s="155">
        <f>'Indirect OH Actual'!N29</f>
        <v>0</v>
      </c>
      <c r="O29" s="156">
        <f>'Indirect OH Actual'!O29</f>
        <v>0</v>
      </c>
      <c r="P29" s="155">
        <f>'Indirect OH Actual'!P29</f>
        <v>0</v>
      </c>
      <c r="Q29" s="155">
        <f>'Indirect OH Actual'!Q29</f>
        <v>0</v>
      </c>
      <c r="R29" s="156">
        <f>'Indirect OH Actual'!R29</f>
        <v>0</v>
      </c>
      <c r="S29" s="154">
        <f>SUM('Base Capex'!$S29:$U29,'Direct OH'!$S29:$U29,'Real Price Change'!$S29:$U29)*'OH rate'!C$66</f>
        <v>0</v>
      </c>
      <c r="T29" s="155">
        <f>SUM('Base Capex'!$S29:$U29,'Direct OH'!$S29:$U29,'Real Price Change'!$S29:$U29)*'OH rate'!C$67</f>
        <v>0</v>
      </c>
      <c r="U29" s="156">
        <f>SUM('Base Capex'!$S29:$U29,'Direct OH'!$S29:$U29,'Real Price Change'!$S29:$U29)*'OH rate'!C$68</f>
        <v>0</v>
      </c>
      <c r="V29" s="154">
        <f>SUM('Base Capex'!$V29:$X29,'Direct OH'!$V29:$X29,'Real Price Change'!$V29:$X29)*'OH rate'!D$66</f>
        <v>0</v>
      </c>
      <c r="W29" s="155">
        <f>SUM('Base Capex'!$V29:$X29,'Direct OH'!$V29:$X29,'Real Price Change'!$V29:$X29)*'OH rate'!D$67</f>
        <v>0</v>
      </c>
      <c r="X29" s="156">
        <f>SUM('Base Capex'!$V29:$X29,'Direct OH'!$V29:$X29,'Real Price Change'!$V29:$X29)*'OH rate'!D$68</f>
        <v>0</v>
      </c>
      <c r="Y29" s="154">
        <f>SUM('Base Capex'!$Y29:$AA29,'Direct OH'!$Y29:$AA29,'Real Price Change'!$Y29:$AA29)*'OH rate'!E$66</f>
        <v>0</v>
      </c>
      <c r="Z29" s="155">
        <f>SUM('Base Capex'!$Y29:$AA29,'Direct OH'!$Y29:$AA29,'Real Price Change'!$Y29:$AA29)*'OH rate'!E$67</f>
        <v>0</v>
      </c>
      <c r="AA29" s="156">
        <f>SUM('Base Capex'!$Y29:$AA29,'Direct OH'!$Y29:$AA29,'Real Price Change'!$Y29:$AA29)*'OH rate'!E$68</f>
        <v>0</v>
      </c>
      <c r="AB29" s="154">
        <f>SUM('Base Capex'!$AB29:$AD29,'Direct OH'!$AB29:$AD29,'Real Price Change'!$AB29:$AD29)*'OH rate'!F$66</f>
        <v>0</v>
      </c>
      <c r="AC29" s="155">
        <f>SUM('Base Capex'!$AB29:$AD29,'Direct OH'!$AB29:$AD29,'Real Price Change'!$AB29:$AD29)*'OH rate'!F$67</f>
        <v>0</v>
      </c>
      <c r="AD29" s="156">
        <f>SUM('Base Capex'!$AB29:$AD29,'Direct OH'!$AB29:$AD29,'Real Price Change'!$AB29:$AD29)*'OH rate'!F$68</f>
        <v>0</v>
      </c>
      <c r="AE29" s="154">
        <f>SUM('Base Capex'!$AE29:$AG29,'Direct OH'!$AE29:$AG29,'Real Price Change'!$AE29:$AG29)*'OH rate'!G$66</f>
        <v>0</v>
      </c>
      <c r="AF29" s="155">
        <f>SUM('Base Capex'!$AE29:$AG29,'Direct OH'!$AE29:$AG29,'Real Price Change'!$AE29:$AG29)*'OH rate'!G$67</f>
        <v>0</v>
      </c>
      <c r="AG29" s="156">
        <f>SUM('Base Capex'!$AE29:$AG29,'Direct OH'!$AE29:$AG29,'Real Price Change'!$AE29:$AG29)*'OH rate'!G$68</f>
        <v>0</v>
      </c>
      <c r="AH29" s="154">
        <f>SUM('Base Capex'!$AH29:$AJ29,'Direct OH'!$AH29:$AJ29,'Real Price Change'!$AH29:$AJ29)*'OH rate'!H$66</f>
        <v>0</v>
      </c>
      <c r="AI29" s="155">
        <f>SUM('Base Capex'!$AH29:$AJ29,'Direct OH'!$AH29:$AJ29,'Real Price Change'!$AH29:$AJ29)*'OH rate'!H$67</f>
        <v>0</v>
      </c>
      <c r="AJ29" s="156">
        <f>SUM('Base Capex'!$AH29:$AJ29,'Direct OH'!$AH29:$AJ29,'Real Price Change'!$AH29:$AJ29)*'OH rate'!H$68</f>
        <v>0</v>
      </c>
    </row>
    <row r="30" spans="1:36">
      <c r="A30" s="182">
        <f>'Base Capex Actual'!A30</f>
        <v>147</v>
      </c>
      <c r="B30" s="183" t="str">
        <f>'Base Capex Actual'!B30</f>
        <v>Pole Life Extension - Treatment</v>
      </c>
      <c r="C30" s="183" t="str">
        <f>'Base Capex Actual'!C30</f>
        <v>Environmental, Safety &amp; Legal</v>
      </c>
      <c r="D30" s="155">
        <f>'Indirect OH Actual'!D30</f>
        <v>124.81739160695467</v>
      </c>
      <c r="E30" s="155">
        <f>'Indirect OH Actual'!E30</f>
        <v>2.4473672174399672</v>
      </c>
      <c r="F30" s="156">
        <f>'Indirect OH Actual'!F30</f>
        <v>139.46789881581719</v>
      </c>
      <c r="G30" s="155">
        <f>'Indirect OH Actual'!G30</f>
        <v>146.43802244245094</v>
      </c>
      <c r="H30" s="155">
        <f>'Indirect OH Actual'!H30</f>
        <v>1.597982196375499</v>
      </c>
      <c r="I30" s="156">
        <f>'Indirect OH Actual'!I30</f>
        <v>113.18287204753447</v>
      </c>
      <c r="J30" s="155">
        <f>'Indirect OH Actual'!J30</f>
        <v>148.37992648245839</v>
      </c>
      <c r="K30" s="155">
        <f>'Indirect OH Actual'!K30</f>
        <v>1.695243759704862</v>
      </c>
      <c r="L30" s="156">
        <f>'Indirect OH Actual'!L30</f>
        <v>131.56609331171697</v>
      </c>
      <c r="M30" s="155">
        <f>'Indirect OH Actual'!M30</f>
        <v>116.09227029633587</v>
      </c>
      <c r="N30" s="155">
        <f>'Indirect OH Actual'!N30</f>
        <v>1.3263566132922977</v>
      </c>
      <c r="O30" s="156">
        <f>'Indirect OH Actual'!O30</f>
        <v>102.93714809450648</v>
      </c>
      <c r="P30" s="155">
        <f>'Indirect OH Actual'!P30</f>
        <v>147.82109250115803</v>
      </c>
      <c r="Q30" s="155">
        <f>'Indirect OH Actual'!Q30</f>
        <v>1.6888590697945152</v>
      </c>
      <c r="R30" s="156">
        <f>'Indirect OH Actual'!R30</f>
        <v>131.07058421239</v>
      </c>
      <c r="S30" s="154">
        <f>SUM('Base Capex'!$S30:$U30,'Direct OH'!$S30:$U30,'Real Price Change'!$S30:$U30)*'OH rate'!C$66</f>
        <v>0</v>
      </c>
      <c r="T30" s="155">
        <f>SUM('Base Capex'!$S30:$U30,'Direct OH'!$S30:$U30,'Real Price Change'!$S30:$U30)*'OH rate'!C$67</f>
        <v>0</v>
      </c>
      <c r="U30" s="156">
        <f>SUM('Base Capex'!$S30:$U30,'Direct OH'!$S30:$U30,'Real Price Change'!$S30:$U30)*'OH rate'!C$68</f>
        <v>0</v>
      </c>
      <c r="V30" s="154">
        <f>SUM('Base Capex'!$V30:$X30,'Direct OH'!$V30:$X30,'Real Price Change'!$V30:$X30)*'OH rate'!D$66</f>
        <v>0</v>
      </c>
      <c r="W30" s="155">
        <f>SUM('Base Capex'!$V30:$X30,'Direct OH'!$V30:$X30,'Real Price Change'!$V30:$X30)*'OH rate'!D$67</f>
        <v>0</v>
      </c>
      <c r="X30" s="156">
        <f>SUM('Base Capex'!$V30:$X30,'Direct OH'!$V30:$X30,'Real Price Change'!$V30:$X30)*'OH rate'!D$68</f>
        <v>0</v>
      </c>
      <c r="Y30" s="154">
        <f>SUM('Base Capex'!$Y30:$AA30,'Direct OH'!$Y30:$AA30,'Real Price Change'!$Y30:$AA30)*'OH rate'!E$66</f>
        <v>0</v>
      </c>
      <c r="Z30" s="155">
        <f>SUM('Base Capex'!$Y30:$AA30,'Direct OH'!$Y30:$AA30,'Real Price Change'!$Y30:$AA30)*'OH rate'!E$67</f>
        <v>0</v>
      </c>
      <c r="AA30" s="156">
        <f>SUM('Base Capex'!$Y30:$AA30,'Direct OH'!$Y30:$AA30,'Real Price Change'!$Y30:$AA30)*'OH rate'!E$68</f>
        <v>0</v>
      </c>
      <c r="AB30" s="154">
        <f>SUM('Base Capex'!$AB30:$AD30,'Direct OH'!$AB30:$AD30,'Real Price Change'!$AB30:$AD30)*'OH rate'!F$66</f>
        <v>0</v>
      </c>
      <c r="AC30" s="155">
        <f>SUM('Base Capex'!$AB30:$AD30,'Direct OH'!$AB30:$AD30,'Real Price Change'!$AB30:$AD30)*'OH rate'!F$67</f>
        <v>0</v>
      </c>
      <c r="AD30" s="156">
        <f>SUM('Base Capex'!$AB30:$AD30,'Direct OH'!$AB30:$AD30,'Real Price Change'!$AB30:$AD30)*'OH rate'!F$68</f>
        <v>0</v>
      </c>
      <c r="AE30" s="154">
        <f>SUM('Base Capex'!$AE30:$AG30,'Direct OH'!$AE30:$AG30,'Real Price Change'!$AE30:$AG30)*'OH rate'!G$66</f>
        <v>0</v>
      </c>
      <c r="AF30" s="155">
        <f>SUM('Base Capex'!$AE30:$AG30,'Direct OH'!$AE30:$AG30,'Real Price Change'!$AE30:$AG30)*'OH rate'!G$67</f>
        <v>0</v>
      </c>
      <c r="AG30" s="156">
        <f>SUM('Base Capex'!$AE30:$AG30,'Direct OH'!$AE30:$AG30,'Real Price Change'!$AE30:$AG30)*'OH rate'!G$68</f>
        <v>0</v>
      </c>
      <c r="AH30" s="154">
        <f>SUM('Base Capex'!$AH30:$AJ30,'Direct OH'!$AH30:$AJ30,'Real Price Change'!$AH30:$AJ30)*'OH rate'!H$66</f>
        <v>0</v>
      </c>
      <c r="AI30" s="155">
        <f>SUM('Base Capex'!$AH30:$AJ30,'Direct OH'!$AH30:$AJ30,'Real Price Change'!$AH30:$AJ30)*'OH rate'!H$67</f>
        <v>0</v>
      </c>
      <c r="AJ30" s="156">
        <f>SUM('Base Capex'!$AH30:$AJ30,'Direct OH'!$AH30:$AJ30,'Real Price Change'!$AH30:$AJ30)*'OH rate'!H$68</f>
        <v>0</v>
      </c>
    </row>
    <row r="31" spans="1:36">
      <c r="A31" s="182">
        <f>'Base Capex Actual'!A31</f>
        <v>148</v>
      </c>
      <c r="B31" s="183" t="str">
        <f>'Base Capex Actual'!B31</f>
        <v>Pole Replacement</v>
      </c>
      <c r="C31" s="183" t="str">
        <f>'Base Capex Actual'!C31</f>
        <v>Environmental, Safety &amp; Legal</v>
      </c>
      <c r="D31" s="155">
        <f>'Indirect OH Actual'!D31</f>
        <v>691.18275290397855</v>
      </c>
      <c r="E31" s="155">
        <f>'Indirect OH Actual'!E31</f>
        <v>13.552422374310005</v>
      </c>
      <c r="F31" s="156">
        <f>'Indirect OH Actual'!F31</f>
        <v>772.31069327905152</v>
      </c>
      <c r="G31" s="155">
        <f>'Indirect OH Actual'!G31</f>
        <v>912.41427886222368</v>
      </c>
      <c r="H31" s="155">
        <f>'Indirect OH Actual'!H31</f>
        <v>9.9565792341508494</v>
      </c>
      <c r="I31" s="156">
        <f>'Indirect OH Actual'!I31</f>
        <v>705.21075644401515</v>
      </c>
      <c r="J31" s="155">
        <f>'Indirect OH Actual'!J31</f>
        <v>955.39772493311341</v>
      </c>
      <c r="K31" s="155">
        <f>'Indirect OH Actual'!K31</f>
        <v>10.915438965529866</v>
      </c>
      <c r="L31" s="156">
        <f>'Indirect OH Actual'!L31</f>
        <v>847.13578991570853</v>
      </c>
      <c r="M31" s="155">
        <f>'Indirect OH Actual'!M31</f>
        <v>1117.2155498670693</v>
      </c>
      <c r="N31" s="155">
        <f>'Indirect OH Actual'!N31</f>
        <v>12.764210995759532</v>
      </c>
      <c r="O31" s="156">
        <f>'Indirect OH Actual'!O31</f>
        <v>990.61705156249093</v>
      </c>
      <c r="P31" s="155">
        <f>'Indirect OH Actual'!P31</f>
        <v>1446.9128172157823</v>
      </c>
      <c r="Q31" s="155">
        <f>'Indirect OH Actual'!Q31</f>
        <v>16.53100916256362</v>
      </c>
      <c r="R31" s="156">
        <f>'Indirect OH Actual'!R31</f>
        <v>1282.9543135421084</v>
      </c>
      <c r="S31" s="154">
        <f>SUM('Base Capex'!$S31:$U31,'Direct OH'!$S31:$U31,'Real Price Change'!$S31:$U31)*'OH rate'!C$66</f>
        <v>1227.4795350849308</v>
      </c>
      <c r="T31" s="155">
        <f>SUM('Base Capex'!$S31:$U31,'Direct OH'!$S31:$U31,'Real Price Change'!$S31:$U31)*'OH rate'!C$67</f>
        <v>13.726870674802388</v>
      </c>
      <c r="U31" s="156">
        <f>SUM('Base Capex'!$S31:$U31,'Direct OH'!$S31:$U31,'Real Price Change'!$S31:$U31)*'OH rate'!C$68</f>
        <v>1078.3683176417653</v>
      </c>
      <c r="V31" s="154">
        <f>SUM('Base Capex'!$V31:$X31,'Direct OH'!$V31:$X31,'Real Price Change'!$V31:$X31)*'OH rate'!D$66</f>
        <v>0</v>
      </c>
      <c r="W31" s="155">
        <f>SUM('Base Capex'!$V31:$X31,'Direct OH'!$V31:$X31,'Real Price Change'!$V31:$X31)*'OH rate'!D$67</f>
        <v>0</v>
      </c>
      <c r="X31" s="156">
        <f>SUM('Base Capex'!$V31:$X31,'Direct OH'!$V31:$X31,'Real Price Change'!$V31:$X31)*'OH rate'!D$68</f>
        <v>0</v>
      </c>
      <c r="Y31" s="154">
        <f>SUM('Base Capex'!$Y31:$AA31,'Direct OH'!$Y31:$AA31,'Real Price Change'!$Y31:$AA31)*'OH rate'!E$66</f>
        <v>0</v>
      </c>
      <c r="Z31" s="155">
        <f>SUM('Base Capex'!$Y31:$AA31,'Direct OH'!$Y31:$AA31,'Real Price Change'!$Y31:$AA31)*'OH rate'!E$67</f>
        <v>0</v>
      </c>
      <c r="AA31" s="156">
        <f>SUM('Base Capex'!$Y31:$AA31,'Direct OH'!$Y31:$AA31,'Real Price Change'!$Y31:$AA31)*'OH rate'!E$68</f>
        <v>0</v>
      </c>
      <c r="AB31" s="154">
        <f>SUM('Base Capex'!$AB31:$AD31,'Direct OH'!$AB31:$AD31,'Real Price Change'!$AB31:$AD31)*'OH rate'!F$66</f>
        <v>0</v>
      </c>
      <c r="AC31" s="155">
        <f>SUM('Base Capex'!$AB31:$AD31,'Direct OH'!$AB31:$AD31,'Real Price Change'!$AB31:$AD31)*'OH rate'!F$67</f>
        <v>0</v>
      </c>
      <c r="AD31" s="156">
        <f>SUM('Base Capex'!$AB31:$AD31,'Direct OH'!$AB31:$AD31,'Real Price Change'!$AB31:$AD31)*'OH rate'!F$68</f>
        <v>0</v>
      </c>
      <c r="AE31" s="154">
        <f>SUM('Base Capex'!$AE31:$AG31,'Direct OH'!$AE31:$AG31,'Real Price Change'!$AE31:$AG31)*'OH rate'!G$66</f>
        <v>0</v>
      </c>
      <c r="AF31" s="155">
        <f>SUM('Base Capex'!$AE31:$AG31,'Direct OH'!$AE31:$AG31,'Real Price Change'!$AE31:$AG31)*'OH rate'!G$67</f>
        <v>0</v>
      </c>
      <c r="AG31" s="156">
        <f>SUM('Base Capex'!$AE31:$AG31,'Direct OH'!$AE31:$AG31,'Real Price Change'!$AE31:$AG31)*'OH rate'!G$68</f>
        <v>0</v>
      </c>
      <c r="AH31" s="154">
        <f>SUM('Base Capex'!$AH31:$AJ31,'Direct OH'!$AH31:$AJ31,'Real Price Change'!$AH31:$AJ31)*'OH rate'!H$66</f>
        <v>0</v>
      </c>
      <c r="AI31" s="155">
        <f>SUM('Base Capex'!$AH31:$AJ31,'Direct OH'!$AH31:$AJ31,'Real Price Change'!$AH31:$AJ31)*'OH rate'!H$67</f>
        <v>0</v>
      </c>
      <c r="AJ31" s="156">
        <f>SUM('Base Capex'!$AH31:$AJ31,'Direct OH'!$AH31:$AJ31,'Real Price Change'!$AH31:$AJ31)*'OH rate'!H$68</f>
        <v>0</v>
      </c>
    </row>
    <row r="32" spans="1:36">
      <c r="A32" s="182">
        <f>'Base Capex Actual'!A32</f>
        <v>149</v>
      </c>
      <c r="B32" s="183" t="str">
        <f>'Base Capex Actual'!B32</f>
        <v>Pole Life Extension - Staking</v>
      </c>
      <c r="C32" s="183" t="str">
        <f>'Base Capex Actual'!C32</f>
        <v>Environmental, Safety &amp; Legal</v>
      </c>
      <c r="D32" s="155">
        <f>'Indirect OH Actual'!D32</f>
        <v>50.375750288825174</v>
      </c>
      <c r="E32" s="155">
        <f>'Indirect OH Actual'!E32</f>
        <v>0.98774664510729338</v>
      </c>
      <c r="F32" s="156">
        <f>'Indirect OH Actual'!F32</f>
        <v>56.2886305634132</v>
      </c>
      <c r="G32" s="155">
        <f>'Indirect OH Actual'!G32</f>
        <v>53.779491824852123</v>
      </c>
      <c r="H32" s="155">
        <f>'Indirect OH Actual'!H32</f>
        <v>0.58686035930325831</v>
      </c>
      <c r="I32" s="156">
        <f>'Indirect OH Actual'!I32</f>
        <v>41.566508755509716</v>
      </c>
      <c r="J32" s="155">
        <f>'Indirect OH Actual'!J32</f>
        <v>73.478798571155636</v>
      </c>
      <c r="K32" s="155">
        <f>'Indirect OH Actual'!K32</f>
        <v>0.83949680864067711</v>
      </c>
      <c r="L32" s="156">
        <f>'Indirect OH Actual'!L32</f>
        <v>65.152468385866172</v>
      </c>
      <c r="M32" s="155">
        <f>'Indirect OH Actual'!M32</f>
        <v>71.781103508958125</v>
      </c>
      <c r="N32" s="155">
        <f>'Indirect OH Actual'!N32</f>
        <v>0.82010060709038013</v>
      </c>
      <c r="O32" s="156">
        <f>'Indirect OH Actual'!O32</f>
        <v>63.647149490898805</v>
      </c>
      <c r="P32" s="155">
        <f>'Indirect OH Actual'!P32</f>
        <v>101.43693569350869</v>
      </c>
      <c r="Q32" s="155">
        <f>'Indirect OH Actual'!Q32</f>
        <v>1.1589191093064282</v>
      </c>
      <c r="R32" s="156">
        <f>'Indirect OH Actual'!R32</f>
        <v>89.942498713156681</v>
      </c>
      <c r="S32" s="154">
        <f>SUM('Base Capex'!$S32:$U32,'Direct OH'!$S32:$U32,'Real Price Change'!$S32:$U32)*'OH rate'!C$66</f>
        <v>82.223430434078949</v>
      </c>
      <c r="T32" s="155">
        <f>SUM('Base Capex'!$S32:$U32,'Direct OH'!$S32:$U32,'Real Price Change'!$S32:$U32)*'OH rate'!C$67</f>
        <v>0.91950241429411572</v>
      </c>
      <c r="U32" s="156">
        <f>SUM('Base Capex'!$S32:$U32,'Direct OH'!$S32:$U32,'Real Price Change'!$S32:$U32)*'OH rate'!C$68</f>
        <v>72.235128825832092</v>
      </c>
      <c r="V32" s="154">
        <f>SUM('Base Capex'!$V32:$X32,'Direct OH'!$V32:$X32,'Real Price Change'!$V32:$X32)*'OH rate'!D$66</f>
        <v>0</v>
      </c>
      <c r="W32" s="155">
        <f>SUM('Base Capex'!$V32:$X32,'Direct OH'!$V32:$X32,'Real Price Change'!$V32:$X32)*'OH rate'!D$67</f>
        <v>0</v>
      </c>
      <c r="X32" s="156">
        <f>SUM('Base Capex'!$V32:$X32,'Direct OH'!$V32:$X32,'Real Price Change'!$V32:$X32)*'OH rate'!D$68</f>
        <v>0</v>
      </c>
      <c r="Y32" s="154">
        <f>SUM('Base Capex'!$Y32:$AA32,'Direct OH'!$Y32:$AA32,'Real Price Change'!$Y32:$AA32)*'OH rate'!E$66</f>
        <v>0</v>
      </c>
      <c r="Z32" s="155">
        <f>SUM('Base Capex'!$Y32:$AA32,'Direct OH'!$Y32:$AA32,'Real Price Change'!$Y32:$AA32)*'OH rate'!E$67</f>
        <v>0</v>
      </c>
      <c r="AA32" s="156">
        <f>SUM('Base Capex'!$Y32:$AA32,'Direct OH'!$Y32:$AA32,'Real Price Change'!$Y32:$AA32)*'OH rate'!E$68</f>
        <v>0</v>
      </c>
      <c r="AB32" s="154">
        <f>SUM('Base Capex'!$AB32:$AD32,'Direct OH'!$AB32:$AD32,'Real Price Change'!$AB32:$AD32)*'OH rate'!F$66</f>
        <v>0</v>
      </c>
      <c r="AC32" s="155">
        <f>SUM('Base Capex'!$AB32:$AD32,'Direct OH'!$AB32:$AD32,'Real Price Change'!$AB32:$AD32)*'OH rate'!F$67</f>
        <v>0</v>
      </c>
      <c r="AD32" s="156">
        <f>SUM('Base Capex'!$AB32:$AD32,'Direct OH'!$AB32:$AD32,'Real Price Change'!$AB32:$AD32)*'OH rate'!F$68</f>
        <v>0</v>
      </c>
      <c r="AE32" s="154">
        <f>SUM('Base Capex'!$AE32:$AG32,'Direct OH'!$AE32:$AG32,'Real Price Change'!$AE32:$AG32)*'OH rate'!G$66</f>
        <v>0</v>
      </c>
      <c r="AF32" s="155">
        <f>SUM('Base Capex'!$AE32:$AG32,'Direct OH'!$AE32:$AG32,'Real Price Change'!$AE32:$AG32)*'OH rate'!G$67</f>
        <v>0</v>
      </c>
      <c r="AG32" s="156">
        <f>SUM('Base Capex'!$AE32:$AG32,'Direct OH'!$AE32:$AG32,'Real Price Change'!$AE32:$AG32)*'OH rate'!G$68</f>
        <v>0</v>
      </c>
      <c r="AH32" s="154">
        <f>SUM('Base Capex'!$AH32:$AJ32,'Direct OH'!$AH32:$AJ32,'Real Price Change'!$AH32:$AJ32)*'OH rate'!H$66</f>
        <v>0</v>
      </c>
      <c r="AI32" s="155">
        <f>SUM('Base Capex'!$AH32:$AJ32,'Direct OH'!$AH32:$AJ32,'Real Price Change'!$AH32:$AJ32)*'OH rate'!H$67</f>
        <v>0</v>
      </c>
      <c r="AJ32" s="156">
        <f>SUM('Base Capex'!$AH32:$AJ32,'Direct OH'!$AH32:$AJ32,'Real Price Change'!$AH32:$AJ32)*'OH rate'!H$68</f>
        <v>0</v>
      </c>
    </row>
    <row r="33" spans="1:36">
      <c r="A33" s="182">
        <f>'Base Capex Actual'!A33</f>
        <v>150</v>
      </c>
      <c r="B33" s="183" t="str">
        <f>'Base Capex Actual'!B33</f>
        <v>OH/UG Line Replacement</v>
      </c>
      <c r="C33" s="183" t="str">
        <f>'Base Capex Actual'!C33</f>
        <v>Reliability &amp; Quality Maintained</v>
      </c>
      <c r="D33" s="155">
        <f>'Indirect OH Actual'!D33</f>
        <v>99.608392504149577</v>
      </c>
      <c r="E33" s="155">
        <f>'Indirect OH Actual'!E33</f>
        <v>1.9530797051439555</v>
      </c>
      <c r="F33" s="156">
        <f>'Indirect OH Actual'!F33</f>
        <v>111.29998013995416</v>
      </c>
      <c r="G33" s="155">
        <f>'Indirect OH Actual'!G33</f>
        <v>66.1960619026421</v>
      </c>
      <c r="H33" s="155">
        <f>'Indirect OH Actual'!H33</f>
        <v>0.72235425353523408</v>
      </c>
      <c r="I33" s="156">
        <f>'Indirect OH Actual'!I33</f>
        <v>51.163354157707325</v>
      </c>
      <c r="J33" s="155">
        <f>'Indirect OH Actual'!J33</f>
        <v>81.636615049671931</v>
      </c>
      <c r="K33" s="155">
        <f>'Indirect OH Actual'!K33</f>
        <v>0.93270003232374832</v>
      </c>
      <c r="L33" s="156">
        <f>'Indirect OH Actual'!L33</f>
        <v>72.385872994401424</v>
      </c>
      <c r="M33" s="155">
        <f>'Indirect OH Actual'!M33</f>
        <v>27.613420900262202</v>
      </c>
      <c r="N33" s="155">
        <f>'Indirect OH Actual'!N33</f>
        <v>0.31548391062727366</v>
      </c>
      <c r="O33" s="156">
        <f>'Indirect OH Actual'!O33</f>
        <v>24.484375999802843</v>
      </c>
      <c r="P33" s="155">
        <f>'Indirect OH Actual'!P33</f>
        <v>20.954376661011676</v>
      </c>
      <c r="Q33" s="155">
        <f>'Indirect OH Actual'!Q33</f>
        <v>0.23940419108702535</v>
      </c>
      <c r="R33" s="156">
        <f>'Indirect OH Actual'!R33</f>
        <v>18.579908619899797</v>
      </c>
      <c r="S33" s="154">
        <f>SUM('Base Capex'!$S33:$U33,'Direct OH'!$S33:$U33,'Real Price Change'!$S33:$U33)*'OH rate'!C$66</f>
        <v>52.696506232617701</v>
      </c>
      <c r="T33" s="155">
        <f>SUM('Base Capex'!$S33:$U33,'Direct OH'!$S33:$U33,'Real Price Change'!$S33:$U33)*'OH rate'!C$67</f>
        <v>0.5893036139449862</v>
      </c>
      <c r="U33" s="156">
        <f>SUM('Base Capex'!$S33:$U33,'Direct OH'!$S33:$U33,'Real Price Change'!$S33:$U33)*'OH rate'!C$68</f>
        <v>46.295063296297549</v>
      </c>
      <c r="V33" s="154">
        <f>SUM('Base Capex'!$V33:$X33,'Direct OH'!$V33:$X33,'Real Price Change'!$V33:$X33)*'OH rate'!D$66</f>
        <v>0</v>
      </c>
      <c r="W33" s="155">
        <f>SUM('Base Capex'!$V33:$X33,'Direct OH'!$V33:$X33,'Real Price Change'!$V33:$X33)*'OH rate'!D$67</f>
        <v>0</v>
      </c>
      <c r="X33" s="156">
        <f>SUM('Base Capex'!$V33:$X33,'Direct OH'!$V33:$X33,'Real Price Change'!$V33:$X33)*'OH rate'!D$68</f>
        <v>0</v>
      </c>
      <c r="Y33" s="154">
        <f>SUM('Base Capex'!$Y33:$AA33,'Direct OH'!$Y33:$AA33,'Real Price Change'!$Y33:$AA33)*'OH rate'!E$66</f>
        <v>0</v>
      </c>
      <c r="Z33" s="155">
        <f>SUM('Base Capex'!$Y33:$AA33,'Direct OH'!$Y33:$AA33,'Real Price Change'!$Y33:$AA33)*'OH rate'!E$67</f>
        <v>0</v>
      </c>
      <c r="AA33" s="156">
        <f>SUM('Base Capex'!$Y33:$AA33,'Direct OH'!$Y33:$AA33,'Real Price Change'!$Y33:$AA33)*'OH rate'!E$68</f>
        <v>0</v>
      </c>
      <c r="AB33" s="154">
        <f>SUM('Base Capex'!$AB33:$AD33,'Direct OH'!$AB33:$AD33,'Real Price Change'!$AB33:$AD33)*'OH rate'!F$66</f>
        <v>0</v>
      </c>
      <c r="AC33" s="155">
        <f>SUM('Base Capex'!$AB33:$AD33,'Direct OH'!$AB33:$AD33,'Real Price Change'!$AB33:$AD33)*'OH rate'!F$67</f>
        <v>0</v>
      </c>
      <c r="AD33" s="156">
        <f>SUM('Base Capex'!$AB33:$AD33,'Direct OH'!$AB33:$AD33,'Real Price Change'!$AB33:$AD33)*'OH rate'!F$68</f>
        <v>0</v>
      </c>
      <c r="AE33" s="154">
        <f>SUM('Base Capex'!$AE33:$AG33,'Direct OH'!$AE33:$AG33,'Real Price Change'!$AE33:$AG33)*'OH rate'!G$66</f>
        <v>0</v>
      </c>
      <c r="AF33" s="155">
        <f>SUM('Base Capex'!$AE33:$AG33,'Direct OH'!$AE33:$AG33,'Real Price Change'!$AE33:$AG33)*'OH rate'!G$67</f>
        <v>0</v>
      </c>
      <c r="AG33" s="156">
        <f>SUM('Base Capex'!$AE33:$AG33,'Direct OH'!$AE33:$AG33,'Real Price Change'!$AE33:$AG33)*'OH rate'!G$68</f>
        <v>0</v>
      </c>
      <c r="AH33" s="154">
        <f>SUM('Base Capex'!$AH33:$AJ33,'Direct OH'!$AH33:$AJ33,'Real Price Change'!$AH33:$AJ33)*'OH rate'!H$66</f>
        <v>0</v>
      </c>
      <c r="AI33" s="155">
        <f>SUM('Base Capex'!$AH33:$AJ33,'Direct OH'!$AH33:$AJ33,'Real Price Change'!$AH33:$AJ33)*'OH rate'!H$67</f>
        <v>0</v>
      </c>
      <c r="AJ33" s="156">
        <f>SUM('Base Capex'!$AH33:$AJ33,'Direct OH'!$AH33:$AJ33,'Real Price Change'!$AH33:$AJ33)*'OH rate'!H$68</f>
        <v>0</v>
      </c>
    </row>
    <row r="34" spans="1:36">
      <c r="A34" s="182">
        <f>'Base Capex Actual'!A34</f>
        <v>150</v>
      </c>
      <c r="B34" s="183" t="str">
        <f>'Base Capex Actual'!B34</f>
        <v>OH/UG Line Replacement</v>
      </c>
      <c r="C34" s="183" t="str">
        <f>'Base Capex Actual'!C34</f>
        <v>Environmental, Safety &amp; Legal</v>
      </c>
      <c r="D34" s="155">
        <f>'Indirect OH Actual'!D34</f>
        <v>0</v>
      </c>
      <c r="E34" s="155">
        <f>'Indirect OH Actual'!E34</f>
        <v>0</v>
      </c>
      <c r="F34" s="156">
        <f>'Indirect OH Actual'!F34</f>
        <v>0</v>
      </c>
      <c r="G34" s="155">
        <f>'Indirect OH Actual'!G34</f>
        <v>92.314328436645468</v>
      </c>
      <c r="H34" s="155">
        <f>'Indirect OH Actual'!H34</f>
        <v>1.0073657841841783</v>
      </c>
      <c r="I34" s="156">
        <f>'Indirect OH Actual'!I34</f>
        <v>71.350327253326981</v>
      </c>
      <c r="J34" s="155">
        <f>'Indirect OH Actual'!J34</f>
        <v>113.84709418568319</v>
      </c>
      <c r="K34" s="155">
        <f>'Indirect OH Actual'!K34</f>
        <v>1.3007054293265707</v>
      </c>
      <c r="L34" s="156">
        <f>'Indirect OH Actual'!L34</f>
        <v>100.94638656309205</v>
      </c>
      <c r="M34" s="155">
        <f>'Indirect OH Actual'!M34</f>
        <v>38.508550704953521</v>
      </c>
      <c r="N34" s="155">
        <f>'Indirect OH Actual'!N34</f>
        <v>0.43996099624411378</v>
      </c>
      <c r="O34" s="156">
        <f>'Indirect OH Actual'!O34</f>
        <v>34.144912290045234</v>
      </c>
      <c r="P34" s="155">
        <f>'Indirect OH Actual'!P34</f>
        <v>0</v>
      </c>
      <c r="Q34" s="155">
        <f>'Indirect OH Actual'!Q34</f>
        <v>0</v>
      </c>
      <c r="R34" s="156">
        <f>'Indirect OH Actual'!R34</f>
        <v>0</v>
      </c>
      <c r="S34" s="154">
        <f>SUM('Base Capex'!$S34:$U34,'Direct OH'!$S34:$U34,'Real Price Change'!$S34:$U34)*'OH rate'!C$66</f>
        <v>0</v>
      </c>
      <c r="T34" s="155">
        <f>SUM('Base Capex'!$S34:$U34,'Direct OH'!$S34:$U34,'Real Price Change'!$S34:$U34)*'OH rate'!C$67</f>
        <v>0</v>
      </c>
      <c r="U34" s="156">
        <f>SUM('Base Capex'!$S34:$U34,'Direct OH'!$S34:$U34,'Real Price Change'!$S34:$U34)*'OH rate'!C$68</f>
        <v>0</v>
      </c>
      <c r="V34" s="154">
        <f>SUM('Base Capex'!$V34:$X34,'Direct OH'!$V34:$X34,'Real Price Change'!$V34:$X34)*'OH rate'!D$66</f>
        <v>0</v>
      </c>
      <c r="W34" s="155">
        <f>SUM('Base Capex'!$V34:$X34,'Direct OH'!$V34:$X34,'Real Price Change'!$V34:$X34)*'OH rate'!D$67</f>
        <v>0</v>
      </c>
      <c r="X34" s="156">
        <f>SUM('Base Capex'!$V34:$X34,'Direct OH'!$V34:$X34,'Real Price Change'!$V34:$X34)*'OH rate'!D$68</f>
        <v>0</v>
      </c>
      <c r="Y34" s="154">
        <f>SUM('Base Capex'!$Y34:$AA34,'Direct OH'!$Y34:$AA34,'Real Price Change'!$Y34:$AA34)*'OH rate'!E$66</f>
        <v>0</v>
      </c>
      <c r="Z34" s="155">
        <f>SUM('Base Capex'!$Y34:$AA34,'Direct OH'!$Y34:$AA34,'Real Price Change'!$Y34:$AA34)*'OH rate'!E$67</f>
        <v>0</v>
      </c>
      <c r="AA34" s="156">
        <f>SUM('Base Capex'!$Y34:$AA34,'Direct OH'!$Y34:$AA34,'Real Price Change'!$Y34:$AA34)*'OH rate'!E$68</f>
        <v>0</v>
      </c>
      <c r="AB34" s="154">
        <f>SUM('Base Capex'!$AB34:$AD34,'Direct OH'!$AB34:$AD34,'Real Price Change'!$AB34:$AD34)*'OH rate'!F$66</f>
        <v>0</v>
      </c>
      <c r="AC34" s="155">
        <f>SUM('Base Capex'!$AB34:$AD34,'Direct OH'!$AB34:$AD34,'Real Price Change'!$AB34:$AD34)*'OH rate'!F$67</f>
        <v>0</v>
      </c>
      <c r="AD34" s="156">
        <f>SUM('Base Capex'!$AB34:$AD34,'Direct OH'!$AB34:$AD34,'Real Price Change'!$AB34:$AD34)*'OH rate'!F$68</f>
        <v>0</v>
      </c>
      <c r="AE34" s="154">
        <f>SUM('Base Capex'!$AE34:$AG34,'Direct OH'!$AE34:$AG34,'Real Price Change'!$AE34:$AG34)*'OH rate'!G$66</f>
        <v>0</v>
      </c>
      <c r="AF34" s="155">
        <f>SUM('Base Capex'!$AE34:$AG34,'Direct OH'!$AE34:$AG34,'Real Price Change'!$AE34:$AG34)*'OH rate'!G$67</f>
        <v>0</v>
      </c>
      <c r="AG34" s="156">
        <f>SUM('Base Capex'!$AE34:$AG34,'Direct OH'!$AE34:$AG34,'Real Price Change'!$AE34:$AG34)*'OH rate'!G$68</f>
        <v>0</v>
      </c>
      <c r="AH34" s="154">
        <f>SUM('Base Capex'!$AH34:$AJ34,'Direct OH'!$AH34:$AJ34,'Real Price Change'!$AH34:$AJ34)*'OH rate'!H$66</f>
        <v>0</v>
      </c>
      <c r="AI34" s="155">
        <f>SUM('Base Capex'!$AH34:$AJ34,'Direct OH'!$AH34:$AJ34,'Real Price Change'!$AH34:$AJ34)*'OH rate'!H$67</f>
        <v>0</v>
      </c>
      <c r="AJ34" s="156">
        <f>SUM('Base Capex'!$AH34:$AJ34,'Direct OH'!$AH34:$AJ34,'Real Price Change'!$AH34:$AJ34)*'OH rate'!H$68</f>
        <v>0</v>
      </c>
    </row>
    <row r="35" spans="1:36">
      <c r="A35" s="182">
        <f>'Base Capex Actual'!A35</f>
        <v>152</v>
      </c>
      <c r="B35" s="183" t="str">
        <f>'Base Capex Actual'!B35</f>
        <v>Neutral Screen Services</v>
      </c>
      <c r="C35" s="183" t="str">
        <f>'Base Capex Actual'!C35</f>
        <v>Reliability &amp; Quality Maintained</v>
      </c>
      <c r="D35" s="155">
        <f>'Indirect OH Actual'!D35</f>
        <v>83.270052501702494</v>
      </c>
      <c r="E35" s="155">
        <f>'Indirect OH Actual'!E35</f>
        <v>1.632724366880749</v>
      </c>
      <c r="F35" s="156">
        <f>'Indirect OH Actual'!F35</f>
        <v>93.043918857603629</v>
      </c>
      <c r="G35" s="155">
        <f>'Indirect OH Actual'!G35</f>
        <v>44.836581609243574</v>
      </c>
      <c r="H35" s="155">
        <f>'Indirect OH Actual'!H35</f>
        <v>0.48927223929198788</v>
      </c>
      <c r="I35" s="156">
        <f>'Indirect OH Actual'!I35</f>
        <v>34.654476990920756</v>
      </c>
      <c r="J35" s="155">
        <f>'Indirect OH Actual'!J35</f>
        <v>99.686894172010469</v>
      </c>
      <c r="K35" s="155">
        <f>'Indirect OH Actual'!K35</f>
        <v>1.1389248483651075</v>
      </c>
      <c r="L35" s="156">
        <f>'Indirect OH Actual'!L35</f>
        <v>88.390765055005616</v>
      </c>
      <c r="M35" s="155">
        <f>'Indirect OH Actual'!M35</f>
        <v>258.80885368465846</v>
      </c>
      <c r="N35" s="155">
        <f>'Indirect OH Actual'!N35</f>
        <v>2.9568965598399526</v>
      </c>
      <c r="O35" s="156">
        <f>'Indirect OH Actual'!O35</f>
        <v>229.48164621041093</v>
      </c>
      <c r="P35" s="155">
        <f>'Indirect OH Actual'!P35</f>
        <v>261.02627273942051</v>
      </c>
      <c r="Q35" s="155">
        <f>'Indirect OH Actual'!Q35</f>
        <v>2.9822306188622818</v>
      </c>
      <c r="R35" s="156">
        <f>'Indirect OH Actual'!R35</f>
        <v>231.4477960069905</v>
      </c>
      <c r="S35" s="154">
        <f>SUM('Base Capex'!$S35:$U35,'Direct OH'!$S35:$U35,'Real Price Change'!$S35:$U35)*'OH rate'!C$66</f>
        <v>184.91112599669404</v>
      </c>
      <c r="T35" s="155">
        <f>SUM('Base Capex'!$S35:$U35,'Direct OH'!$S35:$U35,'Real Price Change'!$S35:$U35)*'OH rate'!C$67</f>
        <v>2.0678561559179758</v>
      </c>
      <c r="U35" s="156">
        <f>SUM('Base Capex'!$S35:$U35,'Direct OH'!$S35:$U35,'Real Price Change'!$S35:$U35)*'OH rate'!C$68</f>
        <v>162.44857380901473</v>
      </c>
      <c r="V35" s="154">
        <f>SUM('Base Capex'!$V35:$X35,'Direct OH'!$V35:$X35,'Real Price Change'!$V35:$X35)*'OH rate'!D$66</f>
        <v>0</v>
      </c>
      <c r="W35" s="155">
        <f>SUM('Base Capex'!$V35:$X35,'Direct OH'!$V35:$X35,'Real Price Change'!$V35:$X35)*'OH rate'!D$67</f>
        <v>0</v>
      </c>
      <c r="X35" s="156">
        <f>SUM('Base Capex'!$V35:$X35,'Direct OH'!$V35:$X35,'Real Price Change'!$V35:$X35)*'OH rate'!D$68</f>
        <v>0</v>
      </c>
      <c r="Y35" s="154">
        <f>SUM('Base Capex'!$Y35:$AA35,'Direct OH'!$Y35:$AA35,'Real Price Change'!$Y35:$AA35)*'OH rate'!E$66</f>
        <v>0</v>
      </c>
      <c r="Z35" s="155">
        <f>SUM('Base Capex'!$Y35:$AA35,'Direct OH'!$Y35:$AA35,'Real Price Change'!$Y35:$AA35)*'OH rate'!E$67</f>
        <v>0</v>
      </c>
      <c r="AA35" s="156">
        <f>SUM('Base Capex'!$Y35:$AA35,'Direct OH'!$Y35:$AA35,'Real Price Change'!$Y35:$AA35)*'OH rate'!E$68</f>
        <v>0</v>
      </c>
      <c r="AB35" s="154">
        <f>SUM('Base Capex'!$AB35:$AD35,'Direct OH'!$AB35:$AD35,'Real Price Change'!$AB35:$AD35)*'OH rate'!F$66</f>
        <v>0</v>
      </c>
      <c r="AC35" s="155">
        <f>SUM('Base Capex'!$AB35:$AD35,'Direct OH'!$AB35:$AD35,'Real Price Change'!$AB35:$AD35)*'OH rate'!F$67</f>
        <v>0</v>
      </c>
      <c r="AD35" s="156">
        <f>SUM('Base Capex'!$AB35:$AD35,'Direct OH'!$AB35:$AD35,'Real Price Change'!$AB35:$AD35)*'OH rate'!F$68</f>
        <v>0</v>
      </c>
      <c r="AE35" s="154">
        <f>SUM('Base Capex'!$AE35:$AG35,'Direct OH'!$AE35:$AG35,'Real Price Change'!$AE35:$AG35)*'OH rate'!G$66</f>
        <v>0</v>
      </c>
      <c r="AF35" s="155">
        <f>SUM('Base Capex'!$AE35:$AG35,'Direct OH'!$AE35:$AG35,'Real Price Change'!$AE35:$AG35)*'OH rate'!G$67</f>
        <v>0</v>
      </c>
      <c r="AG35" s="156">
        <f>SUM('Base Capex'!$AE35:$AG35,'Direct OH'!$AE35:$AG35,'Real Price Change'!$AE35:$AG35)*'OH rate'!G$68</f>
        <v>0</v>
      </c>
      <c r="AH35" s="154">
        <f>SUM('Base Capex'!$AH35:$AJ35,'Direct OH'!$AH35:$AJ35,'Real Price Change'!$AH35:$AJ35)*'OH rate'!H$66</f>
        <v>0</v>
      </c>
      <c r="AI35" s="155">
        <f>SUM('Base Capex'!$AH35:$AJ35,'Direct OH'!$AH35:$AJ35,'Real Price Change'!$AH35:$AJ35)*'OH rate'!H$67</f>
        <v>0</v>
      </c>
      <c r="AJ35" s="156">
        <f>SUM('Base Capex'!$AH35:$AJ35,'Direct OH'!$AH35:$AJ35,'Real Price Change'!$AH35:$AJ35)*'OH rate'!H$68</f>
        <v>0</v>
      </c>
    </row>
    <row r="36" spans="1:36">
      <c r="A36" s="182">
        <f>'Base Capex Actual'!A36</f>
        <v>153</v>
      </c>
      <c r="B36" s="183" t="str">
        <f>'Base Capex Actual'!B36</f>
        <v>Servicing Replacement</v>
      </c>
      <c r="C36" s="183" t="str">
        <f>'Base Capex Actual'!C36</f>
        <v>Reliability &amp; Quality Maintained</v>
      </c>
      <c r="D36" s="155">
        <f>'Indirect OH Actual'!D36</f>
        <v>87.342860297307467</v>
      </c>
      <c r="E36" s="155">
        <f>'Indirect OH Actual'!E36</f>
        <v>1.7125822789358682</v>
      </c>
      <c r="F36" s="156">
        <f>'Indirect OH Actual'!F36</f>
        <v>97.594774617531698</v>
      </c>
      <c r="G36" s="155">
        <f>'Indirect OH Actual'!G36</f>
        <v>128.68954902858178</v>
      </c>
      <c r="H36" s="155">
        <f>'Indirect OH Actual'!H36</f>
        <v>1.4043047343669361</v>
      </c>
      <c r="I36" s="156">
        <f>'Indirect OH Actual'!I36</f>
        <v>99.464964895172628</v>
      </c>
      <c r="J36" s="155">
        <f>'Indirect OH Actual'!J36</f>
        <v>105.38221949979553</v>
      </c>
      <c r="K36" s="155">
        <f>'Indirect OH Actual'!K36</f>
        <v>1.203994059209865</v>
      </c>
      <c r="L36" s="156">
        <f>'Indirect OH Actual'!L36</f>
        <v>93.440718382786386</v>
      </c>
      <c r="M36" s="155">
        <f>'Indirect OH Actual'!M36</f>
        <v>69.866468289867854</v>
      </c>
      <c r="N36" s="155">
        <f>'Indirect OH Actual'!N36</f>
        <v>0.79822585971572346</v>
      </c>
      <c r="O36" s="156">
        <f>'Indirect OH Actual'!O36</f>
        <v>61.949473249480064</v>
      </c>
      <c r="P36" s="155">
        <f>'Indirect OH Actual'!P36</f>
        <v>40.650397382837816</v>
      </c>
      <c r="Q36" s="155">
        <f>'Indirect OH Actual'!Q36</f>
        <v>0.46443163928191816</v>
      </c>
      <c r="R36" s="156">
        <f>'Indirect OH Actual'!R36</f>
        <v>36.044053276041261</v>
      </c>
      <c r="S36" s="154">
        <f>SUM('Base Capex'!$S36:$U36,'Direct OH'!$S36:$U36,'Real Price Change'!$S36:$U36)*'OH rate'!C$66</f>
        <v>85.61611269196716</v>
      </c>
      <c r="T36" s="155">
        <f>SUM('Base Capex'!$S36:$U36,'Direct OH'!$S36:$U36,'Real Price Change'!$S36:$U36)*'OH rate'!C$67</f>
        <v>0.95744268886782236</v>
      </c>
      <c r="U36" s="156">
        <f>SUM('Base Capex'!$S36:$U36,'Direct OH'!$S36:$U36,'Real Price Change'!$S36:$U36)*'OH rate'!C$68</f>
        <v>75.215676325126111</v>
      </c>
      <c r="V36" s="154">
        <f>SUM('Base Capex'!$V36:$X36,'Direct OH'!$V36:$X36,'Real Price Change'!$V36:$X36)*'OH rate'!D$66</f>
        <v>0</v>
      </c>
      <c r="W36" s="155">
        <f>SUM('Base Capex'!$V36:$X36,'Direct OH'!$V36:$X36,'Real Price Change'!$V36:$X36)*'OH rate'!D$67</f>
        <v>0</v>
      </c>
      <c r="X36" s="156">
        <f>SUM('Base Capex'!$V36:$X36,'Direct OH'!$V36:$X36,'Real Price Change'!$V36:$X36)*'OH rate'!D$68</f>
        <v>0</v>
      </c>
      <c r="Y36" s="154">
        <f>SUM('Base Capex'!$Y36:$AA36,'Direct OH'!$Y36:$AA36,'Real Price Change'!$Y36:$AA36)*'OH rate'!E$66</f>
        <v>0</v>
      </c>
      <c r="Z36" s="155">
        <f>SUM('Base Capex'!$Y36:$AA36,'Direct OH'!$Y36:$AA36,'Real Price Change'!$Y36:$AA36)*'OH rate'!E$67</f>
        <v>0</v>
      </c>
      <c r="AA36" s="156">
        <f>SUM('Base Capex'!$Y36:$AA36,'Direct OH'!$Y36:$AA36,'Real Price Change'!$Y36:$AA36)*'OH rate'!E$68</f>
        <v>0</v>
      </c>
      <c r="AB36" s="154">
        <f>SUM('Base Capex'!$AB36:$AD36,'Direct OH'!$AB36:$AD36,'Real Price Change'!$AB36:$AD36)*'OH rate'!F$66</f>
        <v>0</v>
      </c>
      <c r="AC36" s="155">
        <f>SUM('Base Capex'!$AB36:$AD36,'Direct OH'!$AB36:$AD36,'Real Price Change'!$AB36:$AD36)*'OH rate'!F$67</f>
        <v>0</v>
      </c>
      <c r="AD36" s="156">
        <f>SUM('Base Capex'!$AB36:$AD36,'Direct OH'!$AB36:$AD36,'Real Price Change'!$AB36:$AD36)*'OH rate'!F$68</f>
        <v>0</v>
      </c>
      <c r="AE36" s="154">
        <f>SUM('Base Capex'!$AE36:$AG36,'Direct OH'!$AE36:$AG36,'Real Price Change'!$AE36:$AG36)*'OH rate'!G$66</f>
        <v>0</v>
      </c>
      <c r="AF36" s="155">
        <f>SUM('Base Capex'!$AE36:$AG36,'Direct OH'!$AE36:$AG36,'Real Price Change'!$AE36:$AG36)*'OH rate'!G$67</f>
        <v>0</v>
      </c>
      <c r="AG36" s="156">
        <f>SUM('Base Capex'!$AE36:$AG36,'Direct OH'!$AE36:$AG36,'Real Price Change'!$AE36:$AG36)*'OH rate'!G$68</f>
        <v>0</v>
      </c>
      <c r="AH36" s="154">
        <f>SUM('Base Capex'!$AH36:$AJ36,'Direct OH'!$AH36:$AJ36,'Real Price Change'!$AH36:$AJ36)*'OH rate'!H$66</f>
        <v>0</v>
      </c>
      <c r="AI36" s="155">
        <f>SUM('Base Capex'!$AH36:$AJ36,'Direct OH'!$AH36:$AJ36,'Real Price Change'!$AH36:$AJ36)*'OH rate'!H$67</f>
        <v>0</v>
      </c>
      <c r="AJ36" s="156">
        <f>SUM('Base Capex'!$AH36:$AJ36,'Direct OH'!$AH36:$AJ36,'Real Price Change'!$AH36:$AJ36)*'OH rate'!H$68</f>
        <v>0</v>
      </c>
    </row>
    <row r="37" spans="1:36">
      <c r="A37" s="182">
        <f>'Base Capex Actual'!A37</f>
        <v>154</v>
      </c>
      <c r="B37" s="183" t="str">
        <f>'Base Capex Actual'!B37</f>
        <v>Bird Cover Replacement</v>
      </c>
      <c r="C37" s="183" t="str">
        <f>'Base Capex Actual'!C37</f>
        <v>Reliability &amp; Quality Maintained</v>
      </c>
      <c r="D37" s="155">
        <f>'Indirect OH Actual'!D37</f>
        <v>9.3656324026229445</v>
      </c>
      <c r="E37" s="155">
        <f>'Indirect OH Actual'!E37</f>
        <v>0.18363740355150776</v>
      </c>
      <c r="F37" s="156">
        <f>'Indirect OH Actual'!F37</f>
        <v>10.46492844833953</v>
      </c>
      <c r="G37" s="155">
        <f>'Indirect OH Actual'!G37</f>
        <v>17.707324458042105</v>
      </c>
      <c r="H37" s="155">
        <f>'Indirect OH Actual'!H37</f>
        <v>0.19322843041339094</v>
      </c>
      <c r="I37" s="156">
        <f>'Indirect OH Actual'!I37</f>
        <v>13.686102864618917</v>
      </c>
      <c r="J37" s="155">
        <f>'Indirect OH Actual'!J37</f>
        <v>98.70967782579028</v>
      </c>
      <c r="K37" s="155">
        <f>'Indirect OH Actual'!K37</f>
        <v>1.127760131195584</v>
      </c>
      <c r="L37" s="156">
        <f>'Indirect OH Actual'!L37</f>
        <v>87.524283044666177</v>
      </c>
      <c r="M37" s="155">
        <f>'Indirect OH Actual'!M37</f>
        <v>131.99822258988445</v>
      </c>
      <c r="N37" s="155">
        <f>'Indirect OH Actual'!N37</f>
        <v>1.5080824505199451</v>
      </c>
      <c r="O37" s="156">
        <f>'Indirect OH Actual'!O37</f>
        <v>117.04070005921332</v>
      </c>
      <c r="P37" s="155">
        <f>'Indirect OH Actual'!P37</f>
        <v>82.357538590744241</v>
      </c>
      <c r="Q37" s="155">
        <f>'Indirect OH Actual'!Q37</f>
        <v>0.94093659884052472</v>
      </c>
      <c r="R37" s="156">
        <f>'Indirect OH Actual'!R37</f>
        <v>73.025104298283665</v>
      </c>
      <c r="S37" s="154">
        <f>SUM('Base Capex'!$S37:$U37,'Direct OH'!$S37:$U37,'Real Price Change'!$S37:$U37)*'OH rate'!C$66</f>
        <v>65.010398321425285</v>
      </c>
      <c r="T37" s="155">
        <f>SUM('Base Capex'!$S37:$U37,'Direct OH'!$S37:$U37,'Real Price Change'!$S37:$U37)*'OH rate'!C$67</f>
        <v>0.72700953846358807</v>
      </c>
      <c r="U37" s="156">
        <f>SUM('Base Capex'!$S37:$U37,'Direct OH'!$S37:$U37,'Real Price Change'!$S37:$U37)*'OH rate'!C$68</f>
        <v>57.113093834387868</v>
      </c>
      <c r="V37" s="154">
        <f>SUM('Base Capex'!$V37:$X37,'Direct OH'!$V37:$X37,'Real Price Change'!$V37:$X37)*'OH rate'!D$66</f>
        <v>0</v>
      </c>
      <c r="W37" s="155">
        <f>SUM('Base Capex'!$V37:$X37,'Direct OH'!$V37:$X37,'Real Price Change'!$V37:$X37)*'OH rate'!D$67</f>
        <v>0</v>
      </c>
      <c r="X37" s="156">
        <f>SUM('Base Capex'!$V37:$X37,'Direct OH'!$V37:$X37,'Real Price Change'!$V37:$X37)*'OH rate'!D$68</f>
        <v>0</v>
      </c>
      <c r="Y37" s="154">
        <f>SUM('Base Capex'!$Y37:$AA37,'Direct OH'!$Y37:$AA37,'Real Price Change'!$Y37:$AA37)*'OH rate'!E$66</f>
        <v>0</v>
      </c>
      <c r="Z37" s="155">
        <f>SUM('Base Capex'!$Y37:$AA37,'Direct OH'!$Y37:$AA37,'Real Price Change'!$Y37:$AA37)*'OH rate'!E$67</f>
        <v>0</v>
      </c>
      <c r="AA37" s="156">
        <f>SUM('Base Capex'!$Y37:$AA37,'Direct OH'!$Y37:$AA37,'Real Price Change'!$Y37:$AA37)*'OH rate'!E$68</f>
        <v>0</v>
      </c>
      <c r="AB37" s="154">
        <f>SUM('Base Capex'!$AB37:$AD37,'Direct OH'!$AB37:$AD37,'Real Price Change'!$AB37:$AD37)*'OH rate'!F$66</f>
        <v>0</v>
      </c>
      <c r="AC37" s="155">
        <f>SUM('Base Capex'!$AB37:$AD37,'Direct OH'!$AB37:$AD37,'Real Price Change'!$AB37:$AD37)*'OH rate'!F$67</f>
        <v>0</v>
      </c>
      <c r="AD37" s="156">
        <f>SUM('Base Capex'!$AB37:$AD37,'Direct OH'!$AB37:$AD37,'Real Price Change'!$AB37:$AD37)*'OH rate'!F$68</f>
        <v>0</v>
      </c>
      <c r="AE37" s="154">
        <f>SUM('Base Capex'!$AE37:$AG37,'Direct OH'!$AE37:$AG37,'Real Price Change'!$AE37:$AG37)*'OH rate'!G$66</f>
        <v>0</v>
      </c>
      <c r="AF37" s="155">
        <f>SUM('Base Capex'!$AE37:$AG37,'Direct OH'!$AE37:$AG37,'Real Price Change'!$AE37:$AG37)*'OH rate'!G$67</f>
        <v>0</v>
      </c>
      <c r="AG37" s="156">
        <f>SUM('Base Capex'!$AE37:$AG37,'Direct OH'!$AE37:$AG37,'Real Price Change'!$AE37:$AG37)*'OH rate'!G$68</f>
        <v>0</v>
      </c>
      <c r="AH37" s="154">
        <f>SUM('Base Capex'!$AH37:$AJ37,'Direct OH'!$AH37:$AJ37,'Real Price Change'!$AH37:$AJ37)*'OH rate'!H$66</f>
        <v>0</v>
      </c>
      <c r="AI37" s="155">
        <f>SUM('Base Capex'!$AH37:$AJ37,'Direct OH'!$AH37:$AJ37,'Real Price Change'!$AH37:$AJ37)*'OH rate'!H$67</f>
        <v>0</v>
      </c>
      <c r="AJ37" s="156">
        <f>SUM('Base Capex'!$AH37:$AJ37,'Direct OH'!$AH37:$AJ37,'Real Price Change'!$AH37:$AJ37)*'OH rate'!H$68</f>
        <v>0</v>
      </c>
    </row>
    <row r="38" spans="1:36">
      <c r="A38" s="182">
        <f>'Base Capex Actual'!A38</f>
        <v>155</v>
      </c>
      <c r="B38" s="183" t="str">
        <f>'Base Capex Actual'!B38</f>
        <v>Cross-arm Replacement</v>
      </c>
      <c r="C38" s="183" t="str">
        <f>'Base Capex Actual'!C38</f>
        <v>Environmental, Safety &amp; Legal</v>
      </c>
      <c r="D38" s="155">
        <f>'Indirect OH Actual'!D38</f>
        <v>667.28654718840517</v>
      </c>
      <c r="E38" s="155">
        <f>'Indirect OH Actual'!E38</f>
        <v>13.083875565755825</v>
      </c>
      <c r="F38" s="156">
        <f>'Indirect OH Actual'!F38</f>
        <v>745.60965780703793</v>
      </c>
      <c r="G38" s="155">
        <f>'Indirect OH Actual'!G38</f>
        <v>850.09121471610615</v>
      </c>
      <c r="H38" s="155">
        <f>'Indirect OH Actual'!H38</f>
        <v>9.2764884676410624</v>
      </c>
      <c r="I38" s="156">
        <f>'Indirect OH Actual'!I38</f>
        <v>657.04086670357947</v>
      </c>
      <c r="J38" s="155">
        <f>'Indirect OH Actual'!J38</f>
        <v>1000.6038548350672</v>
      </c>
      <c r="K38" s="155">
        <f>'Indirect OH Actual'!K38</f>
        <v>11.431919944011508</v>
      </c>
      <c r="L38" s="156">
        <f>'Indirect OH Actual'!L38</f>
        <v>887.21933791264826</v>
      </c>
      <c r="M38" s="155">
        <f>'Indirect OH Actual'!M38</f>
        <v>836.25541868632865</v>
      </c>
      <c r="N38" s="155">
        <f>'Indirect OH Actual'!N38</f>
        <v>9.5542356277887261</v>
      </c>
      <c r="O38" s="156">
        <f>'Indirect OH Actual'!O38</f>
        <v>741.49422402040022</v>
      </c>
      <c r="P38" s="155">
        <f>'Indirect OH Actual'!P38</f>
        <v>929.00207727496945</v>
      </c>
      <c r="Q38" s="155">
        <f>'Indirect OH Actual'!Q38</f>
        <v>10.613868139632958</v>
      </c>
      <c r="R38" s="156">
        <f>'Indirect OH Actual'!R38</f>
        <v>823.73119385516816</v>
      </c>
      <c r="S38" s="154">
        <f>SUM('Base Capex'!$S38:$U38,'Direct OH'!$S38:$U38,'Real Price Change'!$S38:$U38)*'OH rate'!C$66</f>
        <v>1048.3877245044043</v>
      </c>
      <c r="T38" s="155">
        <f>SUM('Base Capex'!$S38:$U38,'Direct OH'!$S38:$U38,'Real Price Change'!$S38:$U38)*'OH rate'!C$67</f>
        <v>11.724091766895794</v>
      </c>
      <c r="U38" s="156">
        <f>SUM('Base Capex'!$S38:$U38,'Direct OH'!$S38:$U38,'Real Price Change'!$S38:$U38)*'OH rate'!C$68</f>
        <v>921.03214301806611</v>
      </c>
      <c r="V38" s="154">
        <f>SUM('Base Capex'!$V38:$X38,'Direct OH'!$V38:$X38,'Real Price Change'!$V38:$X38)*'OH rate'!D$66</f>
        <v>0</v>
      </c>
      <c r="W38" s="155">
        <f>SUM('Base Capex'!$V38:$X38,'Direct OH'!$V38:$X38,'Real Price Change'!$V38:$X38)*'OH rate'!D$67</f>
        <v>0</v>
      </c>
      <c r="X38" s="156">
        <f>SUM('Base Capex'!$V38:$X38,'Direct OH'!$V38:$X38,'Real Price Change'!$V38:$X38)*'OH rate'!D$68</f>
        <v>0</v>
      </c>
      <c r="Y38" s="154">
        <f>SUM('Base Capex'!$Y38:$AA38,'Direct OH'!$Y38:$AA38,'Real Price Change'!$Y38:$AA38)*'OH rate'!E$66</f>
        <v>0</v>
      </c>
      <c r="Z38" s="155">
        <f>SUM('Base Capex'!$Y38:$AA38,'Direct OH'!$Y38:$AA38,'Real Price Change'!$Y38:$AA38)*'OH rate'!E$67</f>
        <v>0</v>
      </c>
      <c r="AA38" s="156">
        <f>SUM('Base Capex'!$Y38:$AA38,'Direct OH'!$Y38:$AA38,'Real Price Change'!$Y38:$AA38)*'OH rate'!E$68</f>
        <v>0</v>
      </c>
      <c r="AB38" s="154">
        <f>SUM('Base Capex'!$AB38:$AD38,'Direct OH'!$AB38:$AD38,'Real Price Change'!$AB38:$AD38)*'OH rate'!F$66</f>
        <v>0</v>
      </c>
      <c r="AC38" s="155">
        <f>SUM('Base Capex'!$AB38:$AD38,'Direct OH'!$AB38:$AD38,'Real Price Change'!$AB38:$AD38)*'OH rate'!F$67</f>
        <v>0</v>
      </c>
      <c r="AD38" s="156">
        <f>SUM('Base Capex'!$AB38:$AD38,'Direct OH'!$AB38:$AD38,'Real Price Change'!$AB38:$AD38)*'OH rate'!F$68</f>
        <v>0</v>
      </c>
      <c r="AE38" s="154">
        <f>SUM('Base Capex'!$AE38:$AG38,'Direct OH'!$AE38:$AG38,'Real Price Change'!$AE38:$AG38)*'OH rate'!G$66</f>
        <v>0</v>
      </c>
      <c r="AF38" s="155">
        <f>SUM('Base Capex'!$AE38:$AG38,'Direct OH'!$AE38:$AG38,'Real Price Change'!$AE38:$AG38)*'OH rate'!G$67</f>
        <v>0</v>
      </c>
      <c r="AG38" s="156">
        <f>SUM('Base Capex'!$AE38:$AG38,'Direct OH'!$AE38:$AG38,'Real Price Change'!$AE38:$AG38)*'OH rate'!G$68</f>
        <v>0</v>
      </c>
      <c r="AH38" s="154">
        <f>SUM('Base Capex'!$AH38:$AJ38,'Direct OH'!$AH38:$AJ38,'Real Price Change'!$AH38:$AJ38)*'OH rate'!H$66</f>
        <v>0</v>
      </c>
      <c r="AI38" s="155">
        <f>SUM('Base Capex'!$AH38:$AJ38,'Direct OH'!$AH38:$AJ38,'Real Price Change'!$AH38:$AJ38)*'OH rate'!H$67</f>
        <v>0</v>
      </c>
      <c r="AJ38" s="156">
        <f>SUM('Base Capex'!$AH38:$AJ38,'Direct OH'!$AH38:$AJ38,'Real Price Change'!$AH38:$AJ38)*'OH rate'!H$68</f>
        <v>0</v>
      </c>
    </row>
    <row r="39" spans="1:36">
      <c r="A39" s="182">
        <f>'Base Capex Actual'!A39</f>
        <v>156</v>
      </c>
      <c r="B39" s="183" t="str">
        <f>'Base Capex Actual'!B39</f>
        <v>ZSS - Major Plant Replacement</v>
      </c>
      <c r="C39" s="183" t="str">
        <f>'Base Capex Actual'!C39</f>
        <v>Reliability &amp; Quality Maintained</v>
      </c>
      <c r="D39" s="155">
        <f>'Indirect OH Actual'!D39</f>
        <v>226.10055885382184</v>
      </c>
      <c r="E39" s="155">
        <f>'Indirect OH Actual'!E39</f>
        <v>4.4332852053677074</v>
      </c>
      <c r="F39" s="156">
        <f>'Indirect OH Actual'!F39</f>
        <v>252.63923126773238</v>
      </c>
      <c r="G39" s="155">
        <f>'Indirect OH Actual'!G39</f>
        <v>144.74100716655272</v>
      </c>
      <c r="H39" s="155">
        <f>'Indirect OH Actual'!H39</f>
        <v>1.5794637805116933</v>
      </c>
      <c r="I39" s="156">
        <f>'Indirect OH Actual'!I39</f>
        <v>111.87123822708882</v>
      </c>
      <c r="J39" s="155">
        <f>'Indirect OH Actual'!J39</f>
        <v>172.53949301827512</v>
      </c>
      <c r="K39" s="155">
        <f>'Indirect OH Actual'!K39</f>
        <v>1.9712673120676514</v>
      </c>
      <c r="L39" s="156">
        <f>'Indirect OH Actual'!L39</f>
        <v>152.98799222064841</v>
      </c>
      <c r="M39" s="155">
        <f>'Indirect OH Actual'!M39</f>
        <v>106.75449070683311</v>
      </c>
      <c r="N39" s="155">
        <f>'Indirect OH Actual'!N39</f>
        <v>1.219672286416887</v>
      </c>
      <c r="O39" s="156">
        <f>'Indirect OH Actual'!O39</f>
        <v>94.657489181600852</v>
      </c>
      <c r="P39" s="155">
        <f>'Indirect OH Actual'!P39</f>
        <v>88.308786646891377</v>
      </c>
      <c r="Q39" s="155">
        <f>'Indirect OH Actual'!Q39</f>
        <v>1.0089297322030204</v>
      </c>
      <c r="R39" s="156">
        <f>'Indirect OH Actual'!R39</f>
        <v>78.301980191390356</v>
      </c>
      <c r="S39" s="154">
        <f>SUM('Base Capex'!$S39:$U39,'Direct OH'!$S39:$U39,'Real Price Change'!$S39:$U39)*'OH rate'!C$66</f>
        <v>234.27182022926453</v>
      </c>
      <c r="T39" s="155">
        <f>SUM('Base Capex'!$S39:$U39,'Direct OH'!$S39:$U39,'Real Price Change'!$S39:$U39)*'OH rate'!C$67</f>
        <v>2.6198554738553437</v>
      </c>
      <c r="U39" s="156">
        <f>SUM('Base Capex'!$S39:$U39,'Direct OH'!$S39:$U39,'Real Price Change'!$S39:$U39)*'OH rate'!C$68</f>
        <v>205.81305140376637</v>
      </c>
      <c r="V39" s="154">
        <f>SUM('Base Capex'!$V39:$X39,'Direct OH'!$V39:$X39,'Real Price Change'!$V39:$X39)*'OH rate'!D$66</f>
        <v>0</v>
      </c>
      <c r="W39" s="155">
        <f>SUM('Base Capex'!$V39:$X39,'Direct OH'!$V39:$X39,'Real Price Change'!$V39:$X39)*'OH rate'!D$67</f>
        <v>0</v>
      </c>
      <c r="X39" s="156">
        <f>SUM('Base Capex'!$V39:$X39,'Direct OH'!$V39:$X39,'Real Price Change'!$V39:$X39)*'OH rate'!D$68</f>
        <v>0</v>
      </c>
      <c r="Y39" s="154">
        <f>SUM('Base Capex'!$Y39:$AA39,'Direct OH'!$Y39:$AA39,'Real Price Change'!$Y39:$AA39)*'OH rate'!E$66</f>
        <v>0</v>
      </c>
      <c r="Z39" s="155">
        <f>SUM('Base Capex'!$Y39:$AA39,'Direct OH'!$Y39:$AA39,'Real Price Change'!$Y39:$AA39)*'OH rate'!E$67</f>
        <v>0</v>
      </c>
      <c r="AA39" s="156">
        <f>SUM('Base Capex'!$Y39:$AA39,'Direct OH'!$Y39:$AA39,'Real Price Change'!$Y39:$AA39)*'OH rate'!E$68</f>
        <v>0</v>
      </c>
      <c r="AB39" s="154">
        <f>SUM('Base Capex'!$AB39:$AD39,'Direct OH'!$AB39:$AD39,'Real Price Change'!$AB39:$AD39)*'OH rate'!F$66</f>
        <v>0</v>
      </c>
      <c r="AC39" s="155">
        <f>SUM('Base Capex'!$AB39:$AD39,'Direct OH'!$AB39:$AD39,'Real Price Change'!$AB39:$AD39)*'OH rate'!F$67</f>
        <v>0</v>
      </c>
      <c r="AD39" s="156">
        <f>SUM('Base Capex'!$AB39:$AD39,'Direct OH'!$AB39:$AD39,'Real Price Change'!$AB39:$AD39)*'OH rate'!F$68</f>
        <v>0</v>
      </c>
      <c r="AE39" s="154">
        <f>SUM('Base Capex'!$AE39:$AG39,'Direct OH'!$AE39:$AG39,'Real Price Change'!$AE39:$AG39)*'OH rate'!G$66</f>
        <v>0</v>
      </c>
      <c r="AF39" s="155">
        <f>SUM('Base Capex'!$AE39:$AG39,'Direct OH'!$AE39:$AG39,'Real Price Change'!$AE39:$AG39)*'OH rate'!G$67</f>
        <v>0</v>
      </c>
      <c r="AG39" s="156">
        <f>SUM('Base Capex'!$AE39:$AG39,'Direct OH'!$AE39:$AG39,'Real Price Change'!$AE39:$AG39)*'OH rate'!G$68</f>
        <v>0</v>
      </c>
      <c r="AH39" s="154">
        <f>SUM('Base Capex'!$AH39:$AJ39,'Direct OH'!$AH39:$AJ39,'Real Price Change'!$AH39:$AJ39)*'OH rate'!H$66</f>
        <v>0</v>
      </c>
      <c r="AI39" s="155">
        <f>SUM('Base Capex'!$AH39:$AJ39,'Direct OH'!$AH39:$AJ39,'Real Price Change'!$AH39:$AJ39)*'OH rate'!H$67</f>
        <v>0</v>
      </c>
      <c r="AJ39" s="156">
        <f>SUM('Base Capex'!$AH39:$AJ39,'Direct OH'!$AH39:$AJ39,'Real Price Change'!$AH39:$AJ39)*'OH rate'!H$68</f>
        <v>0</v>
      </c>
    </row>
    <row r="40" spans="1:36">
      <c r="A40" s="182">
        <f>'Base Capex Actual'!A40</f>
        <v>157</v>
      </c>
      <c r="B40" s="183" t="str">
        <f>'Base Capex Actual'!B40</f>
        <v>Zone SubStation Plant Replacement</v>
      </c>
      <c r="C40" s="183" t="str">
        <f>'Base Capex Actual'!C40</f>
        <v>Reliability &amp; Quality Maintained</v>
      </c>
      <c r="D40" s="155">
        <f>'Indirect OH Actual'!D40</f>
        <v>488.86575478561917</v>
      </c>
      <c r="E40" s="155">
        <f>'Indirect OH Actual'!E40</f>
        <v>9.5854752818332933</v>
      </c>
      <c r="F40" s="156">
        <f>'Indirect OH Actual'!F40</f>
        <v>546.24663073923637</v>
      </c>
      <c r="G40" s="155">
        <f>'Indirect OH Actual'!G40</f>
        <v>432.97749788148917</v>
      </c>
      <c r="H40" s="155">
        <f>'Indirect OH Actual'!H40</f>
        <v>4.7247997583260037</v>
      </c>
      <c r="I40" s="156">
        <f>'Indirect OH Actual'!I40</f>
        <v>334.65104161346534</v>
      </c>
      <c r="J40" s="155">
        <f>'Indirect OH Actual'!J40</f>
        <v>549.08350043773135</v>
      </c>
      <c r="K40" s="155">
        <f>'Indirect OH Actual'!K40</f>
        <v>6.2732904628040069</v>
      </c>
      <c r="L40" s="156">
        <f>'Indirect OH Actual'!L40</f>
        <v>486.86350483571056</v>
      </c>
      <c r="M40" s="155">
        <f>'Indirect OH Actual'!M40</f>
        <v>854.69535825588264</v>
      </c>
      <c r="N40" s="155">
        <f>'Indirect OH Actual'!N40</f>
        <v>9.7649123225794945</v>
      </c>
      <c r="O40" s="156">
        <f>'Indirect OH Actual'!O40</f>
        <v>757.84462172973713</v>
      </c>
      <c r="P40" s="155">
        <f>'Indirect OH Actual'!P40</f>
        <v>871.57882736019565</v>
      </c>
      <c r="Q40" s="155">
        <f>'Indirect OH Actual'!Q40</f>
        <v>9.9578063097903513</v>
      </c>
      <c r="R40" s="156">
        <f>'Indirect OH Actual'!R40</f>
        <v>772.81492212185992</v>
      </c>
      <c r="S40" s="154">
        <f>SUM('Base Capex'!$S40:$U40,'Direct OH'!$S40:$U40,'Real Price Change'!$S40:$U40)*'OH rate'!C$66</f>
        <v>516.05457210551879</v>
      </c>
      <c r="T40" s="155">
        <f>SUM('Base Capex'!$S40:$U40,'Direct OH'!$S40:$U40,'Real Price Change'!$S40:$U40)*'OH rate'!C$67</f>
        <v>5.7710244203320284</v>
      </c>
      <c r="U40" s="156">
        <f>SUM('Base Capex'!$S40:$U40,'Direct OH'!$S40:$U40,'Real Price Change'!$S40:$U40)*'OH rate'!C$68</f>
        <v>453.365522460026</v>
      </c>
      <c r="V40" s="154">
        <f>SUM('Base Capex'!$V40:$X40,'Direct OH'!$V40:$X40,'Real Price Change'!$V40:$X40)*'OH rate'!D$66</f>
        <v>0</v>
      </c>
      <c r="W40" s="155">
        <f>SUM('Base Capex'!$V40:$X40,'Direct OH'!$V40:$X40,'Real Price Change'!$V40:$X40)*'OH rate'!D$67</f>
        <v>0</v>
      </c>
      <c r="X40" s="156">
        <f>SUM('Base Capex'!$V40:$X40,'Direct OH'!$V40:$X40,'Real Price Change'!$V40:$X40)*'OH rate'!D$68</f>
        <v>0</v>
      </c>
      <c r="Y40" s="154">
        <f>SUM('Base Capex'!$Y40:$AA40,'Direct OH'!$Y40:$AA40,'Real Price Change'!$Y40:$AA40)*'OH rate'!E$66</f>
        <v>0</v>
      </c>
      <c r="Z40" s="155">
        <f>SUM('Base Capex'!$Y40:$AA40,'Direct OH'!$Y40:$AA40,'Real Price Change'!$Y40:$AA40)*'OH rate'!E$67</f>
        <v>0</v>
      </c>
      <c r="AA40" s="156">
        <f>SUM('Base Capex'!$Y40:$AA40,'Direct OH'!$Y40:$AA40,'Real Price Change'!$Y40:$AA40)*'OH rate'!E$68</f>
        <v>0</v>
      </c>
      <c r="AB40" s="154">
        <f>SUM('Base Capex'!$AB40:$AD40,'Direct OH'!$AB40:$AD40,'Real Price Change'!$AB40:$AD40)*'OH rate'!F$66</f>
        <v>0</v>
      </c>
      <c r="AC40" s="155">
        <f>SUM('Base Capex'!$AB40:$AD40,'Direct OH'!$AB40:$AD40,'Real Price Change'!$AB40:$AD40)*'OH rate'!F$67</f>
        <v>0</v>
      </c>
      <c r="AD40" s="156">
        <f>SUM('Base Capex'!$AB40:$AD40,'Direct OH'!$AB40:$AD40,'Real Price Change'!$AB40:$AD40)*'OH rate'!F$68</f>
        <v>0</v>
      </c>
      <c r="AE40" s="154">
        <f>SUM('Base Capex'!$AE40:$AG40,'Direct OH'!$AE40:$AG40,'Real Price Change'!$AE40:$AG40)*'OH rate'!G$66</f>
        <v>0</v>
      </c>
      <c r="AF40" s="155">
        <f>SUM('Base Capex'!$AE40:$AG40,'Direct OH'!$AE40:$AG40,'Real Price Change'!$AE40:$AG40)*'OH rate'!G$67</f>
        <v>0</v>
      </c>
      <c r="AG40" s="156">
        <f>SUM('Base Capex'!$AE40:$AG40,'Direct OH'!$AE40:$AG40,'Real Price Change'!$AE40:$AG40)*'OH rate'!G$68</f>
        <v>0</v>
      </c>
      <c r="AH40" s="154">
        <f>SUM('Base Capex'!$AH40:$AJ40,'Direct OH'!$AH40:$AJ40,'Real Price Change'!$AH40:$AJ40)*'OH rate'!H$66</f>
        <v>0</v>
      </c>
      <c r="AI40" s="155">
        <f>SUM('Base Capex'!$AH40:$AJ40,'Direct OH'!$AH40:$AJ40,'Real Price Change'!$AH40:$AJ40)*'OH rate'!H$67</f>
        <v>0</v>
      </c>
      <c r="AJ40" s="156">
        <f>SUM('Base Capex'!$AH40:$AJ40,'Direct OH'!$AH40:$AJ40,'Real Price Change'!$AH40:$AJ40)*'OH rate'!H$68</f>
        <v>0</v>
      </c>
    </row>
    <row r="41" spans="1:36">
      <c r="A41" s="182">
        <f>'Base Capex Actual'!A41</f>
        <v>158</v>
      </c>
      <c r="B41" s="183" t="str">
        <f>'Base Capex Actual'!B41</f>
        <v xml:space="preserve">Safety Compliance </v>
      </c>
      <c r="C41" s="183" t="str">
        <f>'Base Capex Actual'!C41</f>
        <v>Environmental, Safety &amp; Legal</v>
      </c>
      <c r="D41" s="155">
        <f>'Indirect OH Actual'!D41</f>
        <v>109.72260938317079</v>
      </c>
      <c r="E41" s="155">
        <f>'Indirect OH Actual'!E41</f>
        <v>2.1513950400593127</v>
      </c>
      <c r="F41" s="156">
        <f>'Indirect OH Actual'!F41</f>
        <v>122.6013585626544</v>
      </c>
      <c r="G41" s="155">
        <f>'Indirect OH Actual'!G41</f>
        <v>153.82677933723804</v>
      </c>
      <c r="H41" s="155">
        <f>'Indirect OH Actual'!H41</f>
        <v>1.6786108594391278</v>
      </c>
      <c r="I41" s="156">
        <f>'Indirect OH Actual'!I41</f>
        <v>118.89368889868172</v>
      </c>
      <c r="J41" s="155">
        <f>'Indirect OH Actual'!J41</f>
        <v>159.78164863818421</v>
      </c>
      <c r="K41" s="155">
        <f>'Indirect OH Actual'!K41</f>
        <v>1.8255086735149382</v>
      </c>
      <c r="L41" s="156">
        <f>'Indirect OH Actual'!L41</f>
        <v>141.67581688832109</v>
      </c>
      <c r="M41" s="155">
        <f>'Indirect OH Actual'!M41</f>
        <v>444.98695879012479</v>
      </c>
      <c r="N41" s="155">
        <f>'Indirect OH Actual'!N41</f>
        <v>5.0839852999130946</v>
      </c>
      <c r="O41" s="156">
        <f>'Indirect OH Actual'!O41</f>
        <v>394.56277631732087</v>
      </c>
      <c r="P41" s="155">
        <f>'Indirect OH Actual'!P41</f>
        <v>370.17611658673502</v>
      </c>
      <c r="Q41" s="155">
        <f>'Indirect OH Actual'!Q41</f>
        <v>4.229269864947871</v>
      </c>
      <c r="R41" s="156">
        <f>'Indirect OH Actual'!R41</f>
        <v>328.22920627593828</v>
      </c>
      <c r="S41" s="154">
        <f>SUM('Base Capex'!$S41:$U41,'Direct OH'!$S41:$U41,'Real Price Change'!$S41:$U41)*'OH rate'!C$66</f>
        <v>363.69923209696015</v>
      </c>
      <c r="T41" s="155">
        <f>SUM('Base Capex'!$S41:$U41,'Direct OH'!$S41:$U41,'Real Price Change'!$S41:$U41)*'OH rate'!C$67</f>
        <v>4.0672387447783196</v>
      </c>
      <c r="U41" s="156">
        <f>SUM('Base Capex'!$S41:$U41,'Direct OH'!$S41:$U41,'Real Price Change'!$S41:$U41)*'OH rate'!C$68</f>
        <v>319.51793723132334</v>
      </c>
      <c r="V41" s="154">
        <f>SUM('Base Capex'!$V41:$X41,'Direct OH'!$V41:$X41,'Real Price Change'!$V41:$X41)*'OH rate'!D$66</f>
        <v>0</v>
      </c>
      <c r="W41" s="155">
        <f>SUM('Base Capex'!$V41:$X41,'Direct OH'!$V41:$X41,'Real Price Change'!$V41:$X41)*'OH rate'!D$67</f>
        <v>0</v>
      </c>
      <c r="X41" s="156">
        <f>SUM('Base Capex'!$V41:$X41,'Direct OH'!$V41:$X41,'Real Price Change'!$V41:$X41)*'OH rate'!D$68</f>
        <v>0</v>
      </c>
      <c r="Y41" s="154">
        <f>SUM('Base Capex'!$Y41:$AA41,'Direct OH'!$Y41:$AA41,'Real Price Change'!$Y41:$AA41)*'OH rate'!E$66</f>
        <v>0</v>
      </c>
      <c r="Z41" s="155">
        <f>SUM('Base Capex'!$Y41:$AA41,'Direct OH'!$Y41:$AA41,'Real Price Change'!$Y41:$AA41)*'OH rate'!E$67</f>
        <v>0</v>
      </c>
      <c r="AA41" s="156">
        <f>SUM('Base Capex'!$Y41:$AA41,'Direct OH'!$Y41:$AA41,'Real Price Change'!$Y41:$AA41)*'OH rate'!E$68</f>
        <v>0</v>
      </c>
      <c r="AB41" s="154">
        <f>SUM('Base Capex'!$AB41:$AD41,'Direct OH'!$AB41:$AD41,'Real Price Change'!$AB41:$AD41)*'OH rate'!F$66</f>
        <v>0</v>
      </c>
      <c r="AC41" s="155">
        <f>SUM('Base Capex'!$AB41:$AD41,'Direct OH'!$AB41:$AD41,'Real Price Change'!$AB41:$AD41)*'OH rate'!F$67</f>
        <v>0</v>
      </c>
      <c r="AD41" s="156">
        <f>SUM('Base Capex'!$AB41:$AD41,'Direct OH'!$AB41:$AD41,'Real Price Change'!$AB41:$AD41)*'OH rate'!F$68</f>
        <v>0</v>
      </c>
      <c r="AE41" s="154">
        <f>SUM('Base Capex'!$AE41:$AG41,'Direct OH'!$AE41:$AG41,'Real Price Change'!$AE41:$AG41)*'OH rate'!G$66</f>
        <v>0</v>
      </c>
      <c r="AF41" s="155">
        <f>SUM('Base Capex'!$AE41:$AG41,'Direct OH'!$AE41:$AG41,'Real Price Change'!$AE41:$AG41)*'OH rate'!G$67</f>
        <v>0</v>
      </c>
      <c r="AG41" s="156">
        <f>SUM('Base Capex'!$AE41:$AG41,'Direct OH'!$AE41:$AG41,'Real Price Change'!$AE41:$AG41)*'OH rate'!G$68</f>
        <v>0</v>
      </c>
      <c r="AH41" s="154">
        <f>SUM('Base Capex'!$AH41:$AJ41,'Direct OH'!$AH41:$AJ41,'Real Price Change'!$AH41:$AJ41)*'OH rate'!H$66</f>
        <v>0</v>
      </c>
      <c r="AI41" s="155">
        <f>SUM('Base Capex'!$AH41:$AJ41,'Direct OH'!$AH41:$AJ41,'Real Price Change'!$AH41:$AJ41)*'OH rate'!H$67</f>
        <v>0</v>
      </c>
      <c r="AJ41" s="156">
        <f>SUM('Base Capex'!$AH41:$AJ41,'Direct OH'!$AH41:$AJ41,'Real Price Change'!$AH41:$AJ41)*'OH rate'!H$68</f>
        <v>0</v>
      </c>
    </row>
    <row r="42" spans="1:36">
      <c r="A42" s="182">
        <f>'Base Capex Actual'!A42</f>
        <v>159</v>
      </c>
      <c r="B42" s="183" t="str">
        <f>'Base Capex Actual'!B42</f>
        <v>TV Interference Replacement Capital</v>
      </c>
      <c r="C42" s="183" t="str">
        <f>'Base Capex Actual'!C42</f>
        <v>Reliability &amp; Quality Maintained</v>
      </c>
      <c r="D42" s="155">
        <f>'Indirect OH Actual'!D42</f>
        <v>29.175103619718193</v>
      </c>
      <c r="E42" s="155">
        <f>'Indirect OH Actual'!E42</f>
        <v>0.57205323108461748</v>
      </c>
      <c r="F42" s="156">
        <f>'Indirect OH Actual'!F42</f>
        <v>32.599546803452988</v>
      </c>
      <c r="G42" s="155">
        <f>'Indirect OH Actual'!G42</f>
        <v>7.0324731165773358</v>
      </c>
      <c r="H42" s="155">
        <f>'Indirect OH Actual'!H42</f>
        <v>7.6740771620268641E-2</v>
      </c>
      <c r="I42" s="156">
        <f>'Indirect OH Actual'!I42</f>
        <v>5.4354428696556827</v>
      </c>
      <c r="J42" s="155">
        <f>'Indirect OH Actual'!J42</f>
        <v>8.2287246545240791</v>
      </c>
      <c r="K42" s="155">
        <f>'Indirect OH Actual'!K42</f>
        <v>9.4013351075225376E-2</v>
      </c>
      <c r="L42" s="156">
        <f>'Indirect OH Actual'!L42</f>
        <v>7.2962777472566644</v>
      </c>
      <c r="M42" s="155">
        <f>'Indirect OH Actual'!M42</f>
        <v>9.3729407015656019</v>
      </c>
      <c r="N42" s="155">
        <f>'Indirect OH Actual'!N42</f>
        <v>0.10708604331524096</v>
      </c>
      <c r="O42" s="156">
        <f>'Indirect OH Actual'!O42</f>
        <v>8.310835705213508</v>
      </c>
      <c r="P42" s="155">
        <f>'Indirect OH Actual'!P42</f>
        <v>2.781770005761218</v>
      </c>
      <c r="Q42" s="155">
        <f>'Indirect OH Actual'!Q42</f>
        <v>3.1781780426736933E-2</v>
      </c>
      <c r="R42" s="156">
        <f>'Indirect OH Actual'!R42</f>
        <v>2.4665507041680814</v>
      </c>
      <c r="S42" s="154">
        <f>SUM('Base Capex'!$S42:$U42,'Direct OH'!$S42:$U42,'Real Price Change'!$S42:$U42)*'OH rate'!C$66</f>
        <v>6.7409842206050108</v>
      </c>
      <c r="T42" s="155">
        <f>SUM('Base Capex'!$S42:$U42,'Direct OH'!$S42:$U42,'Real Price Change'!$S42:$U42)*'OH rate'!C$67</f>
        <v>7.5384245498419739E-2</v>
      </c>
      <c r="U42" s="156">
        <f>SUM('Base Capex'!$S42:$U42,'Direct OH'!$S42:$U42,'Real Price Change'!$S42:$U42)*'OH rate'!C$68</f>
        <v>5.9221059133344687</v>
      </c>
      <c r="V42" s="154">
        <f>SUM('Base Capex'!$V42:$X42,'Direct OH'!$V42:$X42,'Real Price Change'!$V42:$X42)*'OH rate'!D$66</f>
        <v>0</v>
      </c>
      <c r="W42" s="155">
        <f>SUM('Base Capex'!$V42:$X42,'Direct OH'!$V42:$X42,'Real Price Change'!$V42:$X42)*'OH rate'!D$67</f>
        <v>0</v>
      </c>
      <c r="X42" s="156">
        <f>SUM('Base Capex'!$V42:$X42,'Direct OH'!$V42:$X42,'Real Price Change'!$V42:$X42)*'OH rate'!D$68</f>
        <v>0</v>
      </c>
      <c r="Y42" s="154">
        <f>SUM('Base Capex'!$Y42:$AA42,'Direct OH'!$Y42:$AA42,'Real Price Change'!$Y42:$AA42)*'OH rate'!E$66</f>
        <v>0</v>
      </c>
      <c r="Z42" s="155">
        <f>SUM('Base Capex'!$Y42:$AA42,'Direct OH'!$Y42:$AA42,'Real Price Change'!$Y42:$AA42)*'OH rate'!E$67</f>
        <v>0</v>
      </c>
      <c r="AA42" s="156">
        <f>SUM('Base Capex'!$Y42:$AA42,'Direct OH'!$Y42:$AA42,'Real Price Change'!$Y42:$AA42)*'OH rate'!E$68</f>
        <v>0</v>
      </c>
      <c r="AB42" s="154">
        <f>SUM('Base Capex'!$AB42:$AD42,'Direct OH'!$AB42:$AD42,'Real Price Change'!$AB42:$AD42)*'OH rate'!F$66</f>
        <v>0</v>
      </c>
      <c r="AC42" s="155">
        <f>SUM('Base Capex'!$AB42:$AD42,'Direct OH'!$AB42:$AD42,'Real Price Change'!$AB42:$AD42)*'OH rate'!F$67</f>
        <v>0</v>
      </c>
      <c r="AD42" s="156">
        <f>SUM('Base Capex'!$AB42:$AD42,'Direct OH'!$AB42:$AD42,'Real Price Change'!$AB42:$AD42)*'OH rate'!F$68</f>
        <v>0</v>
      </c>
      <c r="AE42" s="154">
        <f>SUM('Base Capex'!$AE42:$AG42,'Direct OH'!$AE42:$AG42,'Real Price Change'!$AE42:$AG42)*'OH rate'!G$66</f>
        <v>0</v>
      </c>
      <c r="AF42" s="155">
        <f>SUM('Base Capex'!$AE42:$AG42,'Direct OH'!$AE42:$AG42,'Real Price Change'!$AE42:$AG42)*'OH rate'!G$67</f>
        <v>0</v>
      </c>
      <c r="AG42" s="156">
        <f>SUM('Base Capex'!$AE42:$AG42,'Direct OH'!$AE42:$AG42,'Real Price Change'!$AE42:$AG42)*'OH rate'!G$68</f>
        <v>0</v>
      </c>
      <c r="AH42" s="154">
        <f>SUM('Base Capex'!$AH42:$AJ42,'Direct OH'!$AH42:$AJ42,'Real Price Change'!$AH42:$AJ42)*'OH rate'!H$66</f>
        <v>0</v>
      </c>
      <c r="AI42" s="155">
        <f>SUM('Base Capex'!$AH42:$AJ42,'Direct OH'!$AH42:$AJ42,'Real Price Change'!$AH42:$AJ42)*'OH rate'!H$67</f>
        <v>0</v>
      </c>
      <c r="AJ42" s="156">
        <f>SUM('Base Capex'!$AH42:$AJ42,'Direct OH'!$AH42:$AJ42,'Real Price Change'!$AH42:$AJ42)*'OH rate'!H$68</f>
        <v>0</v>
      </c>
    </row>
    <row r="43" spans="1:36">
      <c r="A43" s="182">
        <f>'Base Capex Actual'!A43</f>
        <v>160</v>
      </c>
      <c r="B43" s="183" t="str">
        <f>'Base Capex Actual'!B43</f>
        <v>Augmentation Lines</v>
      </c>
      <c r="C43" s="183" t="str">
        <f>'Base Capex Actual'!C43</f>
        <v>Reinforcements</v>
      </c>
      <c r="D43" s="155">
        <f>'Indirect OH Actual'!D43</f>
        <v>388.01373460043681</v>
      </c>
      <c r="E43" s="155">
        <f>'Indirect OH Actual'!E43</f>
        <v>7.6080110451903558</v>
      </c>
      <c r="F43" s="156">
        <f>'Indirect OH Actual'!F43</f>
        <v>433.55705146289739</v>
      </c>
      <c r="G43" s="155">
        <f>'Indirect OH Actual'!G43</f>
        <v>252.95096654540444</v>
      </c>
      <c r="H43" s="155">
        <f>'Indirect OH Actual'!H43</f>
        <v>2.760288170747339</v>
      </c>
      <c r="I43" s="156">
        <f>'Indirect OH Actual'!I43</f>
        <v>195.50739898894736</v>
      </c>
      <c r="J43" s="155">
        <f>'Indirect OH Actual'!J43</f>
        <v>196.03038873533535</v>
      </c>
      <c r="K43" s="155">
        <f>'Indirect OH Actual'!K43</f>
        <v>2.2396512863576774</v>
      </c>
      <c r="L43" s="156">
        <f>'Indirect OH Actual'!L43</f>
        <v>173.81699147380499</v>
      </c>
      <c r="M43" s="155">
        <f>'Indirect OH Actual'!M43</f>
        <v>116.50280305208982</v>
      </c>
      <c r="N43" s="155">
        <f>'Indirect OH Actual'!N43</f>
        <v>1.3310469586027771</v>
      </c>
      <c r="O43" s="156">
        <f>'Indirect OH Actual'!O43</f>
        <v>103.30116088337535</v>
      </c>
      <c r="P43" s="155">
        <f>'Indirect OH Actual'!P43</f>
        <v>136.42978420994487</v>
      </c>
      <c r="Q43" s="155">
        <f>'Indirect OH Actual'!Q43</f>
        <v>1.5587131346040413</v>
      </c>
      <c r="R43" s="156">
        <f>'Indirect OH Actual'!R43</f>
        <v>120.97009444188549</v>
      </c>
      <c r="S43" s="154">
        <f>SUM('Base Capex'!$S43:$U43,'Direct OH'!$S43:$U43,'Real Price Change'!$S43:$U43)*'OH rate'!C$66</f>
        <v>99.179776218646793</v>
      </c>
      <c r="T43" s="155">
        <f>SUM('Base Capex'!$S43:$U43,'Direct OH'!$S43:$U43,'Real Price Change'!$S43:$U43)*'OH rate'!C$67</f>
        <v>1.1091247738114078</v>
      </c>
      <c r="U43" s="156">
        <f>SUM('Base Capex'!$S43:$U43,'Direct OH'!$S43:$U43,'Real Price Change'!$S43:$U43)*'OH rate'!C$68</f>
        <v>87.131659117712914</v>
      </c>
      <c r="V43" s="154">
        <f>SUM('Base Capex'!$V43:$X43,'Direct OH'!$V43:$X43,'Real Price Change'!$V43:$X43)*'OH rate'!D$66</f>
        <v>0</v>
      </c>
      <c r="W43" s="155">
        <f>SUM('Base Capex'!$V43:$X43,'Direct OH'!$V43:$X43,'Real Price Change'!$V43:$X43)*'OH rate'!D$67</f>
        <v>0</v>
      </c>
      <c r="X43" s="156">
        <f>SUM('Base Capex'!$V43:$X43,'Direct OH'!$V43:$X43,'Real Price Change'!$V43:$X43)*'OH rate'!D$68</f>
        <v>0</v>
      </c>
      <c r="Y43" s="154">
        <f>SUM('Base Capex'!$Y43:$AA43,'Direct OH'!$Y43:$AA43,'Real Price Change'!$Y43:$AA43)*'OH rate'!E$66</f>
        <v>0</v>
      </c>
      <c r="Z43" s="155">
        <f>SUM('Base Capex'!$Y43:$AA43,'Direct OH'!$Y43:$AA43,'Real Price Change'!$Y43:$AA43)*'OH rate'!E$67</f>
        <v>0</v>
      </c>
      <c r="AA43" s="156">
        <f>SUM('Base Capex'!$Y43:$AA43,'Direct OH'!$Y43:$AA43,'Real Price Change'!$Y43:$AA43)*'OH rate'!E$68</f>
        <v>0</v>
      </c>
      <c r="AB43" s="154">
        <f>SUM('Base Capex'!$AB43:$AD43,'Direct OH'!$AB43:$AD43,'Real Price Change'!$AB43:$AD43)*'OH rate'!F$66</f>
        <v>0</v>
      </c>
      <c r="AC43" s="155">
        <f>SUM('Base Capex'!$AB43:$AD43,'Direct OH'!$AB43:$AD43,'Real Price Change'!$AB43:$AD43)*'OH rate'!F$67</f>
        <v>0</v>
      </c>
      <c r="AD43" s="156">
        <f>SUM('Base Capex'!$AB43:$AD43,'Direct OH'!$AB43:$AD43,'Real Price Change'!$AB43:$AD43)*'OH rate'!F$68</f>
        <v>0</v>
      </c>
      <c r="AE43" s="154">
        <f>SUM('Base Capex'!$AE43:$AG43,'Direct OH'!$AE43:$AG43,'Real Price Change'!$AE43:$AG43)*'OH rate'!G$66</f>
        <v>0</v>
      </c>
      <c r="AF43" s="155">
        <f>SUM('Base Capex'!$AE43:$AG43,'Direct OH'!$AE43:$AG43,'Real Price Change'!$AE43:$AG43)*'OH rate'!G$67</f>
        <v>0</v>
      </c>
      <c r="AG43" s="156">
        <f>SUM('Base Capex'!$AE43:$AG43,'Direct OH'!$AE43:$AG43,'Real Price Change'!$AE43:$AG43)*'OH rate'!G$68</f>
        <v>0</v>
      </c>
      <c r="AH43" s="154">
        <f>SUM('Base Capex'!$AH43:$AJ43,'Direct OH'!$AH43:$AJ43,'Real Price Change'!$AH43:$AJ43)*'OH rate'!H$66</f>
        <v>0</v>
      </c>
      <c r="AI43" s="155">
        <f>SUM('Base Capex'!$AH43:$AJ43,'Direct OH'!$AH43:$AJ43,'Real Price Change'!$AH43:$AJ43)*'OH rate'!H$67</f>
        <v>0</v>
      </c>
      <c r="AJ43" s="156">
        <f>SUM('Base Capex'!$AH43:$AJ43,'Direct OH'!$AH43:$AJ43,'Real Price Change'!$AH43:$AJ43)*'OH rate'!H$68</f>
        <v>0</v>
      </c>
    </row>
    <row r="44" spans="1:36">
      <c r="A44" s="182">
        <f>'Base Capex Actual'!A44</f>
        <v>161</v>
      </c>
      <c r="B44" s="183" t="str">
        <f>'Base Capex Actual'!B44</f>
        <v>Augmentation of Zone SubStation</v>
      </c>
      <c r="C44" s="183" t="str">
        <f>'Base Capex Actual'!C44</f>
        <v>Reinforcements</v>
      </c>
      <c r="D44" s="155">
        <f>'Indirect OH Actual'!D44</f>
        <v>780.35307622770324</v>
      </c>
      <c r="E44" s="155">
        <f>'Indirect OH Actual'!E44</f>
        <v>15.300836784043966</v>
      </c>
      <c r="F44" s="156">
        <f>'Indirect OH Actual'!F44</f>
        <v>871.94743036012039</v>
      </c>
      <c r="G44" s="155">
        <f>'Indirect OH Actual'!G44</f>
        <v>536.1799376713401</v>
      </c>
      <c r="H44" s="155">
        <f>'Indirect OH Actual'!H44</f>
        <v>5.8509803680887904</v>
      </c>
      <c r="I44" s="156">
        <f>'Indirect OH Actual'!I44</f>
        <v>414.4168588711965</v>
      </c>
      <c r="J44" s="155">
        <f>'Indirect OH Actual'!J44</f>
        <v>1100.5596681221134</v>
      </c>
      <c r="K44" s="155">
        <f>'Indirect OH Actual'!K44</f>
        <v>12.573917198883596</v>
      </c>
      <c r="L44" s="156">
        <f>'Indirect OH Actual'!L44</f>
        <v>975.84854921992587</v>
      </c>
      <c r="M44" s="155">
        <f>'Indirect OH Actual'!M44</f>
        <v>353.11289723765356</v>
      </c>
      <c r="N44" s="155">
        <f>'Indirect OH Actual'!N44</f>
        <v>4.034322227435565</v>
      </c>
      <c r="O44" s="156">
        <f>'Indirect OH Actual'!O44</f>
        <v>313.09952423404224</v>
      </c>
      <c r="P44" s="155">
        <f>'Indirect OH Actual'!P44</f>
        <v>493.58875634018995</v>
      </c>
      <c r="Q44" s="155">
        <f>'Indirect OH Actual'!Q44</f>
        <v>5.6392618522095859</v>
      </c>
      <c r="R44" s="156">
        <f>'Indirect OH Actual'!R44</f>
        <v>437.65720818000932</v>
      </c>
      <c r="S44" s="154">
        <f>SUM('Base Capex'!$S44:$U44,'Direct OH'!$S44:$U44,'Real Price Change'!$S44:$U44)*'OH rate'!C$66</f>
        <v>212.56363753762028</v>
      </c>
      <c r="T44" s="155">
        <f>SUM('Base Capex'!$S44:$U44,'Direct OH'!$S44:$U44,'Real Price Change'!$S44:$U44)*'OH rate'!C$67</f>
        <v>2.3770934498248848</v>
      </c>
      <c r="U44" s="156">
        <f>SUM('Base Capex'!$S44:$U44,'Direct OH'!$S44:$U44,'Real Price Change'!$S44:$U44)*'OH rate'!C$68</f>
        <v>186.74192575226721</v>
      </c>
      <c r="V44" s="154">
        <f>SUM('Base Capex'!$V44:$X44,'Direct OH'!$V44:$X44,'Real Price Change'!$V44:$X44)*'OH rate'!D$66</f>
        <v>0</v>
      </c>
      <c r="W44" s="155">
        <f>SUM('Base Capex'!$V44:$X44,'Direct OH'!$V44:$X44,'Real Price Change'!$V44:$X44)*'OH rate'!D$67</f>
        <v>0</v>
      </c>
      <c r="X44" s="156">
        <f>SUM('Base Capex'!$V44:$X44,'Direct OH'!$V44:$X44,'Real Price Change'!$V44:$X44)*'OH rate'!D$68</f>
        <v>0</v>
      </c>
      <c r="Y44" s="154">
        <f>SUM('Base Capex'!$Y44:$AA44,'Direct OH'!$Y44:$AA44,'Real Price Change'!$Y44:$AA44)*'OH rate'!E$66</f>
        <v>0</v>
      </c>
      <c r="Z44" s="155">
        <f>SUM('Base Capex'!$Y44:$AA44,'Direct OH'!$Y44:$AA44,'Real Price Change'!$Y44:$AA44)*'OH rate'!E$67</f>
        <v>0</v>
      </c>
      <c r="AA44" s="156">
        <f>SUM('Base Capex'!$Y44:$AA44,'Direct OH'!$Y44:$AA44,'Real Price Change'!$Y44:$AA44)*'OH rate'!E$68</f>
        <v>0</v>
      </c>
      <c r="AB44" s="154">
        <f>SUM('Base Capex'!$AB44:$AD44,'Direct OH'!$AB44:$AD44,'Real Price Change'!$AB44:$AD44)*'OH rate'!F$66</f>
        <v>0</v>
      </c>
      <c r="AC44" s="155">
        <f>SUM('Base Capex'!$AB44:$AD44,'Direct OH'!$AB44:$AD44,'Real Price Change'!$AB44:$AD44)*'OH rate'!F$67</f>
        <v>0</v>
      </c>
      <c r="AD44" s="156">
        <f>SUM('Base Capex'!$AB44:$AD44,'Direct OH'!$AB44:$AD44,'Real Price Change'!$AB44:$AD44)*'OH rate'!F$68</f>
        <v>0</v>
      </c>
      <c r="AE44" s="154">
        <f>SUM('Base Capex'!$AE44:$AG44,'Direct OH'!$AE44:$AG44,'Real Price Change'!$AE44:$AG44)*'OH rate'!G$66</f>
        <v>0</v>
      </c>
      <c r="AF44" s="155">
        <f>SUM('Base Capex'!$AE44:$AG44,'Direct OH'!$AE44:$AG44,'Real Price Change'!$AE44:$AG44)*'OH rate'!G$67</f>
        <v>0</v>
      </c>
      <c r="AG44" s="156">
        <f>SUM('Base Capex'!$AE44:$AG44,'Direct OH'!$AE44:$AG44,'Real Price Change'!$AE44:$AG44)*'OH rate'!G$68</f>
        <v>0</v>
      </c>
      <c r="AH44" s="154">
        <f>SUM('Base Capex'!$AH44:$AJ44,'Direct OH'!$AH44:$AJ44,'Real Price Change'!$AH44:$AJ44)*'OH rate'!H$66</f>
        <v>0</v>
      </c>
      <c r="AI44" s="155">
        <f>SUM('Base Capex'!$AH44:$AJ44,'Direct OH'!$AH44:$AJ44,'Real Price Change'!$AH44:$AJ44)*'OH rate'!H$67</f>
        <v>0</v>
      </c>
      <c r="AJ44" s="156">
        <f>SUM('Base Capex'!$AH44:$AJ44,'Direct OH'!$AH44:$AJ44,'Real Price Change'!$AH44:$AJ44)*'OH rate'!H$68</f>
        <v>0</v>
      </c>
    </row>
    <row r="45" spans="1:36">
      <c r="A45" s="182">
        <f>'Base Capex Actual'!A45</f>
        <v>162</v>
      </c>
      <c r="B45" s="183" t="str">
        <f>'Base Capex Actual'!B45</f>
        <v>Network Development - Augment Dist.</v>
      </c>
      <c r="C45" s="183" t="str">
        <f>'Base Capex Actual'!C45</f>
        <v>Reinforcements</v>
      </c>
      <c r="D45" s="155">
        <f>'Indirect OH Actual'!D45</f>
        <v>770.65353633666018</v>
      </c>
      <c r="E45" s="155">
        <f>'Indirect OH Actual'!E45</f>
        <v>15.110652262095766</v>
      </c>
      <c r="F45" s="156">
        <f>'Indirect OH Actual'!F45</f>
        <v>861.10940185569666</v>
      </c>
      <c r="G45" s="155">
        <f>'Indirect OH Actual'!G45</f>
        <v>1179.1633563923506</v>
      </c>
      <c r="H45" s="155">
        <f>'Indirect OH Actual'!H45</f>
        <v>12.867437149896382</v>
      </c>
      <c r="I45" s="156">
        <f>'Indirect OH Actual'!I45</f>
        <v>911.38280252415939</v>
      </c>
      <c r="J45" s="155">
        <f>'Indirect OH Actual'!J45</f>
        <v>1013.503853635965</v>
      </c>
      <c r="K45" s="155">
        <f>'Indirect OH Actual'!K45</f>
        <v>11.579302699791533</v>
      </c>
      <c r="L45" s="156">
        <f>'Indirect OH Actual'!L45</f>
        <v>898.65755928257613</v>
      </c>
      <c r="M45" s="155">
        <f>'Indirect OH Actual'!M45</f>
        <v>1118.9988440539807</v>
      </c>
      <c r="N45" s="155">
        <f>'Indirect OH Actual'!N45</f>
        <v>12.784585169097843</v>
      </c>
      <c r="O45" s="156">
        <f>'Indirect OH Actual'!O45</f>
        <v>992.19826982401344</v>
      </c>
      <c r="P45" s="155">
        <f>'Indirect OH Actual'!P45</f>
        <v>707.98562703349342</v>
      </c>
      <c r="Q45" s="155">
        <f>'Indirect OH Actual'!Q45</f>
        <v>8.0887505786111387</v>
      </c>
      <c r="R45" s="156">
        <f>'Indirect OH Actual'!R45</f>
        <v>627.75946368092423</v>
      </c>
      <c r="S45" s="154">
        <f>SUM('Base Capex'!$S45:$U45,'Direct OH'!$S45:$U45,'Real Price Change'!$S45:$U45)*'OH rate'!C$66</f>
        <v>1008.5674792683633</v>
      </c>
      <c r="T45" s="155">
        <f>SUM('Base Capex'!$S45:$U45,'Direct OH'!$S45:$U45,'Real Price Change'!$S45:$U45)*'OH rate'!C$67</f>
        <v>11.278783033861616</v>
      </c>
      <c r="U45" s="156">
        <f>SUM('Base Capex'!$S45:$U45,'Direct OH'!$S45:$U45,'Real Price Change'!$S45:$U45)*'OH rate'!C$68</f>
        <v>886.04916396554677</v>
      </c>
      <c r="V45" s="154">
        <f>SUM('Base Capex'!$V45:$X45,'Direct OH'!$V45:$X45,'Real Price Change'!$V45:$X45)*'OH rate'!D$66</f>
        <v>0</v>
      </c>
      <c r="W45" s="155">
        <f>SUM('Base Capex'!$V45:$X45,'Direct OH'!$V45:$X45,'Real Price Change'!$V45:$X45)*'OH rate'!D$67</f>
        <v>0</v>
      </c>
      <c r="X45" s="156">
        <f>SUM('Base Capex'!$V45:$X45,'Direct OH'!$V45:$X45,'Real Price Change'!$V45:$X45)*'OH rate'!D$68</f>
        <v>0</v>
      </c>
      <c r="Y45" s="154">
        <f>SUM('Base Capex'!$Y45:$AA45,'Direct OH'!$Y45:$AA45,'Real Price Change'!$Y45:$AA45)*'OH rate'!E$66</f>
        <v>0</v>
      </c>
      <c r="Z45" s="155">
        <f>SUM('Base Capex'!$Y45:$AA45,'Direct OH'!$Y45:$AA45,'Real Price Change'!$Y45:$AA45)*'OH rate'!E$67</f>
        <v>0</v>
      </c>
      <c r="AA45" s="156">
        <f>SUM('Base Capex'!$Y45:$AA45,'Direct OH'!$Y45:$AA45,'Real Price Change'!$Y45:$AA45)*'OH rate'!E$68</f>
        <v>0</v>
      </c>
      <c r="AB45" s="154">
        <f>SUM('Base Capex'!$AB45:$AD45,'Direct OH'!$AB45:$AD45,'Real Price Change'!$AB45:$AD45)*'OH rate'!F$66</f>
        <v>0</v>
      </c>
      <c r="AC45" s="155">
        <f>SUM('Base Capex'!$AB45:$AD45,'Direct OH'!$AB45:$AD45,'Real Price Change'!$AB45:$AD45)*'OH rate'!F$67</f>
        <v>0</v>
      </c>
      <c r="AD45" s="156">
        <f>SUM('Base Capex'!$AB45:$AD45,'Direct OH'!$AB45:$AD45,'Real Price Change'!$AB45:$AD45)*'OH rate'!F$68</f>
        <v>0</v>
      </c>
      <c r="AE45" s="154">
        <f>SUM('Base Capex'!$AE45:$AG45,'Direct OH'!$AE45:$AG45,'Real Price Change'!$AE45:$AG45)*'OH rate'!G$66</f>
        <v>0</v>
      </c>
      <c r="AF45" s="155">
        <f>SUM('Base Capex'!$AE45:$AG45,'Direct OH'!$AE45:$AG45,'Real Price Change'!$AE45:$AG45)*'OH rate'!G$67</f>
        <v>0</v>
      </c>
      <c r="AG45" s="156">
        <f>SUM('Base Capex'!$AE45:$AG45,'Direct OH'!$AE45:$AG45,'Real Price Change'!$AE45:$AG45)*'OH rate'!G$68</f>
        <v>0</v>
      </c>
      <c r="AH45" s="154">
        <f>SUM('Base Capex'!$AH45:$AJ45,'Direct OH'!$AH45:$AJ45,'Real Price Change'!$AH45:$AJ45)*'OH rate'!H$66</f>
        <v>0</v>
      </c>
      <c r="AI45" s="155">
        <f>SUM('Base Capex'!$AH45:$AJ45,'Direct OH'!$AH45:$AJ45,'Real Price Change'!$AH45:$AJ45)*'OH rate'!H$67</f>
        <v>0</v>
      </c>
      <c r="AJ45" s="156">
        <f>SUM('Base Capex'!$AH45:$AJ45,'Direct OH'!$AH45:$AJ45,'Real Price Change'!$AH45:$AJ45)*'OH rate'!H$68</f>
        <v>0</v>
      </c>
    </row>
    <row r="46" spans="1:36">
      <c r="A46" s="182">
        <f>'Base Capex Actual'!A46</f>
        <v>163</v>
      </c>
      <c r="B46" s="183" t="str">
        <f>'Base Capex Actual'!B46</f>
        <v>Environment Management'</v>
      </c>
      <c r="C46" s="183" t="str">
        <f>'Base Capex Actual'!C46</f>
        <v>Environmental, Safety &amp; Legal</v>
      </c>
      <c r="D46" s="155">
        <f>'Indirect OH Actual'!D46</f>
        <v>17.807612532654783</v>
      </c>
      <c r="E46" s="155">
        <f>'Indirect OH Actual'!E46</f>
        <v>0.34916421960274402</v>
      </c>
      <c r="F46" s="156">
        <f>'Indirect OH Actual'!F46</f>
        <v>19.897790451160116</v>
      </c>
      <c r="G46" s="155">
        <f>'Indirect OH Actual'!G46</f>
        <v>8.1753750241662573</v>
      </c>
      <c r="H46" s="155">
        <f>'Indirect OH Actual'!H46</f>
        <v>8.9212511336969794E-2</v>
      </c>
      <c r="I46" s="156">
        <f>'Indirect OH Actual'!I46</f>
        <v>6.3187989694716045</v>
      </c>
      <c r="J46" s="155">
        <f>'Indirect OH Actual'!J46</f>
        <v>15.649593916905609</v>
      </c>
      <c r="K46" s="155">
        <f>'Indirect OH Actual'!K46</f>
        <v>0.17879693741919861</v>
      </c>
      <c r="L46" s="156">
        <f>'Indirect OH Actual'!L46</f>
        <v>13.876243117059998</v>
      </c>
      <c r="M46" s="155">
        <f>'Indirect OH Actual'!M46</f>
        <v>19.769630869469545</v>
      </c>
      <c r="N46" s="155">
        <f>'Indirect OH Actual'!N46</f>
        <v>0.22586844566942801</v>
      </c>
      <c r="O46" s="156">
        <f>'Indirect OH Actual'!O46</f>
        <v>17.529413589636238</v>
      </c>
      <c r="P46" s="155">
        <f>'Indirect OH Actual'!P46</f>
        <v>17.858919869377871</v>
      </c>
      <c r="Q46" s="155">
        <f>'Indirect OH Actual'!Q46</f>
        <v>0.20403853257880644</v>
      </c>
      <c r="R46" s="156">
        <f>'Indirect OH Actual'!R46</f>
        <v>15.835216890061069</v>
      </c>
      <c r="S46" s="154">
        <f>SUM('Base Capex'!$S46:$U46,'Direct OH'!$S46:$U46,'Real Price Change'!$S46:$U46)*'OH rate'!C$66</f>
        <v>39.037045603551697</v>
      </c>
      <c r="T46" s="155">
        <f>SUM('Base Capex'!$S46:$U46,'Direct OH'!$S46:$U46,'Real Price Change'!$S46:$U46)*'OH rate'!C$67</f>
        <v>0.43655023257820808</v>
      </c>
      <c r="U46" s="156">
        <f>SUM('Base Capex'!$S46:$U46,'Direct OH'!$S46:$U46,'Real Price Change'!$S46:$U46)*'OH rate'!C$68</f>
        <v>34.294920599465819</v>
      </c>
      <c r="V46" s="154">
        <f>SUM('Base Capex'!$V46:$X46,'Direct OH'!$V46:$X46,'Real Price Change'!$V46:$X46)*'OH rate'!D$66</f>
        <v>0</v>
      </c>
      <c r="W46" s="155">
        <f>SUM('Base Capex'!$V46:$X46,'Direct OH'!$V46:$X46,'Real Price Change'!$V46:$X46)*'OH rate'!D$67</f>
        <v>0</v>
      </c>
      <c r="X46" s="156">
        <f>SUM('Base Capex'!$V46:$X46,'Direct OH'!$V46:$X46,'Real Price Change'!$V46:$X46)*'OH rate'!D$68</f>
        <v>0</v>
      </c>
      <c r="Y46" s="154">
        <f>SUM('Base Capex'!$Y46:$AA46,'Direct OH'!$Y46:$AA46,'Real Price Change'!$Y46:$AA46)*'OH rate'!E$66</f>
        <v>0</v>
      </c>
      <c r="Z46" s="155">
        <f>SUM('Base Capex'!$Y46:$AA46,'Direct OH'!$Y46:$AA46,'Real Price Change'!$Y46:$AA46)*'OH rate'!E$67</f>
        <v>0</v>
      </c>
      <c r="AA46" s="156">
        <f>SUM('Base Capex'!$Y46:$AA46,'Direct OH'!$Y46:$AA46,'Real Price Change'!$Y46:$AA46)*'OH rate'!E$68</f>
        <v>0</v>
      </c>
      <c r="AB46" s="154">
        <f>SUM('Base Capex'!$AB46:$AD46,'Direct OH'!$AB46:$AD46,'Real Price Change'!$AB46:$AD46)*'OH rate'!F$66</f>
        <v>0</v>
      </c>
      <c r="AC46" s="155">
        <f>SUM('Base Capex'!$AB46:$AD46,'Direct OH'!$AB46:$AD46,'Real Price Change'!$AB46:$AD46)*'OH rate'!F$67</f>
        <v>0</v>
      </c>
      <c r="AD46" s="156">
        <f>SUM('Base Capex'!$AB46:$AD46,'Direct OH'!$AB46:$AD46,'Real Price Change'!$AB46:$AD46)*'OH rate'!F$68</f>
        <v>0</v>
      </c>
      <c r="AE46" s="154">
        <f>SUM('Base Capex'!$AE46:$AG46,'Direct OH'!$AE46:$AG46,'Real Price Change'!$AE46:$AG46)*'OH rate'!G$66</f>
        <v>0</v>
      </c>
      <c r="AF46" s="155">
        <f>SUM('Base Capex'!$AE46:$AG46,'Direct OH'!$AE46:$AG46,'Real Price Change'!$AE46:$AG46)*'OH rate'!G$67</f>
        <v>0</v>
      </c>
      <c r="AG46" s="156">
        <f>SUM('Base Capex'!$AE46:$AG46,'Direct OH'!$AE46:$AG46,'Real Price Change'!$AE46:$AG46)*'OH rate'!G$68</f>
        <v>0</v>
      </c>
      <c r="AH46" s="154">
        <f>SUM('Base Capex'!$AH46:$AJ46,'Direct OH'!$AH46:$AJ46,'Real Price Change'!$AH46:$AJ46)*'OH rate'!H$66</f>
        <v>0</v>
      </c>
      <c r="AI46" s="155">
        <f>SUM('Base Capex'!$AH46:$AJ46,'Direct OH'!$AH46:$AJ46,'Real Price Change'!$AH46:$AJ46)*'OH rate'!H$67</f>
        <v>0</v>
      </c>
      <c r="AJ46" s="156">
        <f>SUM('Base Capex'!$AH46:$AJ46,'Direct OH'!$AH46:$AJ46,'Real Price Change'!$AH46:$AJ46)*'OH rate'!H$68</f>
        <v>0</v>
      </c>
    </row>
    <row r="47" spans="1:36">
      <c r="A47" s="182">
        <f>'Base Capex Actual'!A47</f>
        <v>164</v>
      </c>
      <c r="B47" s="183" t="str">
        <f>'Base Capex Actual'!B47</f>
        <v>Bushfire Mitigation Augmentation</v>
      </c>
      <c r="C47" s="183" t="str">
        <f>'Base Capex Actual'!C47</f>
        <v>Environmental, Safety &amp; Legal</v>
      </c>
      <c r="D47" s="155">
        <f>'Indirect OH Actual'!D47</f>
        <v>11.643772137379248</v>
      </c>
      <c r="E47" s="155">
        <f>'Indirect OH Actual'!E47</f>
        <v>0.22830621477892735</v>
      </c>
      <c r="F47" s="156">
        <f>'Indirect OH Actual'!F47</f>
        <v>13.010466036689371</v>
      </c>
      <c r="G47" s="155">
        <f>'Indirect OH Actual'!G47</f>
        <v>6.2771146569614338</v>
      </c>
      <c r="H47" s="155">
        <f>'Indirect OH Actual'!H47</f>
        <v>6.8498039642498357E-2</v>
      </c>
      <c r="I47" s="156">
        <f>'Indirect OH Actual'!I47</f>
        <v>4.8516215474418569</v>
      </c>
      <c r="J47" s="155">
        <f>'Indirect OH Actual'!J47</f>
        <v>3.7892408410606357</v>
      </c>
      <c r="K47" s="155">
        <f>'Indirect OH Actual'!K47</f>
        <v>4.3292155766004245E-2</v>
      </c>
      <c r="L47" s="156">
        <f>'Indirect OH Actual'!L47</f>
        <v>3.3598588831656415</v>
      </c>
      <c r="M47" s="155">
        <f>'Indirect OH Actual'!M47</f>
        <v>1.5698064449512115</v>
      </c>
      <c r="N47" s="155">
        <f>'Indirect OH Actual'!N47</f>
        <v>1.7935071426677295E-2</v>
      </c>
      <c r="O47" s="156">
        <f>'Indirect OH Actual'!O47</f>
        <v>1.3919221158409352</v>
      </c>
      <c r="P47" s="155">
        <f>'Indirect OH Actual'!P47</f>
        <v>5.480155538523408</v>
      </c>
      <c r="Q47" s="155">
        <f>'Indirect OH Actual'!Q47</f>
        <v>6.2610891507566158E-2</v>
      </c>
      <c r="R47" s="156">
        <f>'Indirect OH Actual'!R47</f>
        <v>4.8591657378218933</v>
      </c>
      <c r="S47" s="154">
        <f>SUM('Base Capex'!$S47:$U47,'Direct OH'!$S47:$U47,'Real Price Change'!$S47:$U47)*'OH rate'!C$66</f>
        <v>0</v>
      </c>
      <c r="T47" s="155">
        <f>SUM('Base Capex'!$S47:$U47,'Direct OH'!$S47:$U47,'Real Price Change'!$S47:$U47)*'OH rate'!C$67</f>
        <v>0</v>
      </c>
      <c r="U47" s="156">
        <f>SUM('Base Capex'!$S47:$U47,'Direct OH'!$S47:$U47,'Real Price Change'!$S47:$U47)*'OH rate'!C$68</f>
        <v>0</v>
      </c>
      <c r="V47" s="154">
        <f>SUM('Base Capex'!$V47:$X47,'Direct OH'!$V47:$X47,'Real Price Change'!$V47:$X47)*'OH rate'!D$66</f>
        <v>0</v>
      </c>
      <c r="W47" s="155">
        <f>SUM('Base Capex'!$V47:$X47,'Direct OH'!$V47:$X47,'Real Price Change'!$V47:$X47)*'OH rate'!D$67</f>
        <v>0</v>
      </c>
      <c r="X47" s="156">
        <f>SUM('Base Capex'!$V47:$X47,'Direct OH'!$V47:$X47,'Real Price Change'!$V47:$X47)*'OH rate'!D$68</f>
        <v>0</v>
      </c>
      <c r="Y47" s="154">
        <f>SUM('Base Capex'!$Y47:$AA47,'Direct OH'!$Y47:$AA47,'Real Price Change'!$Y47:$AA47)*'OH rate'!E$66</f>
        <v>0</v>
      </c>
      <c r="Z47" s="155">
        <f>SUM('Base Capex'!$Y47:$AA47,'Direct OH'!$Y47:$AA47,'Real Price Change'!$Y47:$AA47)*'OH rate'!E$67</f>
        <v>0</v>
      </c>
      <c r="AA47" s="156">
        <f>SUM('Base Capex'!$Y47:$AA47,'Direct OH'!$Y47:$AA47,'Real Price Change'!$Y47:$AA47)*'OH rate'!E$68</f>
        <v>0</v>
      </c>
      <c r="AB47" s="154">
        <f>SUM('Base Capex'!$AB47:$AD47,'Direct OH'!$AB47:$AD47,'Real Price Change'!$AB47:$AD47)*'OH rate'!F$66</f>
        <v>0</v>
      </c>
      <c r="AC47" s="155">
        <f>SUM('Base Capex'!$AB47:$AD47,'Direct OH'!$AB47:$AD47,'Real Price Change'!$AB47:$AD47)*'OH rate'!F$67</f>
        <v>0</v>
      </c>
      <c r="AD47" s="156">
        <f>SUM('Base Capex'!$AB47:$AD47,'Direct OH'!$AB47:$AD47,'Real Price Change'!$AB47:$AD47)*'OH rate'!F$68</f>
        <v>0</v>
      </c>
      <c r="AE47" s="154">
        <f>SUM('Base Capex'!$AE47:$AG47,'Direct OH'!$AE47:$AG47,'Real Price Change'!$AE47:$AG47)*'OH rate'!G$66</f>
        <v>0</v>
      </c>
      <c r="AF47" s="155">
        <f>SUM('Base Capex'!$AE47:$AG47,'Direct OH'!$AE47:$AG47,'Real Price Change'!$AE47:$AG47)*'OH rate'!G$67</f>
        <v>0</v>
      </c>
      <c r="AG47" s="156">
        <f>SUM('Base Capex'!$AE47:$AG47,'Direct OH'!$AE47:$AG47,'Real Price Change'!$AE47:$AG47)*'OH rate'!G$68</f>
        <v>0</v>
      </c>
      <c r="AH47" s="154">
        <f>SUM('Base Capex'!$AH47:$AJ47,'Direct OH'!$AH47:$AJ47,'Real Price Change'!$AH47:$AJ47)*'OH rate'!H$66</f>
        <v>0</v>
      </c>
      <c r="AI47" s="155">
        <f>SUM('Base Capex'!$AH47:$AJ47,'Direct OH'!$AH47:$AJ47,'Real Price Change'!$AH47:$AJ47)*'OH rate'!H$67</f>
        <v>0</v>
      </c>
      <c r="AJ47" s="156">
        <f>SUM('Base Capex'!$AH47:$AJ47,'Direct OH'!$AH47:$AJ47,'Real Price Change'!$AH47:$AJ47)*'OH rate'!H$68</f>
        <v>0</v>
      </c>
    </row>
    <row r="48" spans="1:36">
      <c r="A48" s="182">
        <f>'Base Capex Actual'!A48</f>
        <v>165</v>
      </c>
      <c r="B48" s="183" t="str">
        <f>'Base Capex Actual'!B48</f>
        <v>LV Com. Multi Earth (CMEN)</v>
      </c>
      <c r="C48" s="183" t="str">
        <f>'Base Capex Actual'!C48</f>
        <v>Environmental, Safety &amp; Legal</v>
      </c>
      <c r="D48" s="155">
        <f>'Indirect OH Actual'!D48</f>
        <v>0</v>
      </c>
      <c r="E48" s="155">
        <f>'Indirect OH Actual'!E48</f>
        <v>0</v>
      </c>
      <c r="F48" s="156">
        <f>'Indirect OH Actual'!F48</f>
        <v>0</v>
      </c>
      <c r="G48" s="155">
        <f>'Indirect OH Actual'!G48</f>
        <v>0</v>
      </c>
      <c r="H48" s="155">
        <f>'Indirect OH Actual'!H48</f>
        <v>0</v>
      </c>
      <c r="I48" s="156">
        <f>'Indirect OH Actual'!I48</f>
        <v>0</v>
      </c>
      <c r="J48" s="155">
        <f>'Indirect OH Actual'!J48</f>
        <v>0.45917709895517245</v>
      </c>
      <c r="K48" s="155">
        <f>'Indirect OH Actual'!K48</f>
        <v>5.2461079477294607E-3</v>
      </c>
      <c r="L48" s="156">
        <f>'Indirect OH Actual'!L48</f>
        <v>0.40714494527588069</v>
      </c>
      <c r="M48" s="155">
        <f>'Indirect OH Actual'!M48</f>
        <v>0</v>
      </c>
      <c r="N48" s="155">
        <f>'Indirect OH Actual'!N48</f>
        <v>0</v>
      </c>
      <c r="O48" s="156">
        <f>'Indirect OH Actual'!O48</f>
        <v>0</v>
      </c>
      <c r="P48" s="155">
        <f>'Indirect OH Actual'!P48</f>
        <v>4.6601781928988544</v>
      </c>
      <c r="Q48" s="155">
        <f>'Indirect OH Actual'!Q48</f>
        <v>5.3242633204555634E-2</v>
      </c>
      <c r="R48" s="156">
        <f>'Indirect OH Actual'!R48</f>
        <v>4.132105019263796</v>
      </c>
      <c r="S48" s="154">
        <f>SUM('Base Capex'!$S48:$U48,'Direct OH'!$S48:$U48,'Real Price Change'!$S48:$U48)*'OH rate'!C$66</f>
        <v>0</v>
      </c>
      <c r="T48" s="155">
        <f>SUM('Base Capex'!$S48:$U48,'Direct OH'!$S48:$U48,'Real Price Change'!$S48:$U48)*'OH rate'!C$67</f>
        <v>0</v>
      </c>
      <c r="U48" s="156">
        <f>SUM('Base Capex'!$S48:$U48,'Direct OH'!$S48:$U48,'Real Price Change'!$S48:$U48)*'OH rate'!C$68</f>
        <v>0</v>
      </c>
      <c r="V48" s="154">
        <f>SUM('Base Capex'!$V48:$X48,'Direct OH'!$V48:$X48,'Real Price Change'!$V48:$X48)*'OH rate'!D$66</f>
        <v>0</v>
      </c>
      <c r="W48" s="155">
        <f>SUM('Base Capex'!$V48:$X48,'Direct OH'!$V48:$X48,'Real Price Change'!$V48:$X48)*'OH rate'!D$67</f>
        <v>0</v>
      </c>
      <c r="X48" s="156">
        <f>SUM('Base Capex'!$V48:$X48,'Direct OH'!$V48:$X48,'Real Price Change'!$V48:$X48)*'OH rate'!D$68</f>
        <v>0</v>
      </c>
      <c r="Y48" s="154">
        <f>SUM('Base Capex'!$Y48:$AA48,'Direct OH'!$Y48:$AA48,'Real Price Change'!$Y48:$AA48)*'OH rate'!E$66</f>
        <v>0</v>
      </c>
      <c r="Z48" s="155">
        <f>SUM('Base Capex'!$Y48:$AA48,'Direct OH'!$Y48:$AA48,'Real Price Change'!$Y48:$AA48)*'OH rate'!E$67</f>
        <v>0</v>
      </c>
      <c r="AA48" s="156">
        <f>SUM('Base Capex'!$Y48:$AA48,'Direct OH'!$Y48:$AA48,'Real Price Change'!$Y48:$AA48)*'OH rate'!E$68</f>
        <v>0</v>
      </c>
      <c r="AB48" s="154">
        <f>SUM('Base Capex'!$AB48:$AD48,'Direct OH'!$AB48:$AD48,'Real Price Change'!$AB48:$AD48)*'OH rate'!F$66</f>
        <v>0</v>
      </c>
      <c r="AC48" s="155">
        <f>SUM('Base Capex'!$AB48:$AD48,'Direct OH'!$AB48:$AD48,'Real Price Change'!$AB48:$AD48)*'OH rate'!F$67</f>
        <v>0</v>
      </c>
      <c r="AD48" s="156">
        <f>SUM('Base Capex'!$AB48:$AD48,'Direct OH'!$AB48:$AD48,'Real Price Change'!$AB48:$AD48)*'OH rate'!F$68</f>
        <v>0</v>
      </c>
      <c r="AE48" s="154">
        <f>SUM('Base Capex'!$AE48:$AG48,'Direct OH'!$AE48:$AG48,'Real Price Change'!$AE48:$AG48)*'OH rate'!G$66</f>
        <v>0</v>
      </c>
      <c r="AF48" s="155">
        <f>SUM('Base Capex'!$AE48:$AG48,'Direct OH'!$AE48:$AG48,'Real Price Change'!$AE48:$AG48)*'OH rate'!G$67</f>
        <v>0</v>
      </c>
      <c r="AG48" s="156">
        <f>SUM('Base Capex'!$AE48:$AG48,'Direct OH'!$AE48:$AG48,'Real Price Change'!$AE48:$AG48)*'OH rate'!G$68</f>
        <v>0</v>
      </c>
      <c r="AH48" s="154">
        <f>SUM('Base Capex'!$AH48:$AJ48,'Direct OH'!$AH48:$AJ48,'Real Price Change'!$AH48:$AJ48)*'OH rate'!H$66</f>
        <v>0</v>
      </c>
      <c r="AI48" s="155">
        <f>SUM('Base Capex'!$AH48:$AJ48,'Direct OH'!$AH48:$AJ48,'Real Price Change'!$AH48:$AJ48)*'OH rate'!H$67</f>
        <v>0</v>
      </c>
      <c r="AJ48" s="156">
        <f>SUM('Base Capex'!$AH48:$AJ48,'Direct OH'!$AH48:$AJ48,'Real Price Change'!$AH48:$AJ48)*'OH rate'!H$68</f>
        <v>0</v>
      </c>
    </row>
    <row r="49" spans="1:36">
      <c r="A49" s="182">
        <f>'Base Capex Actual'!A49</f>
        <v>166</v>
      </c>
      <c r="B49" s="183" t="str">
        <f>'Base Capex Actual'!B49</f>
        <v>Reliability Improvement - Automation</v>
      </c>
      <c r="C49" s="183" t="str">
        <f>'Base Capex Actual'!C49</f>
        <v>Reliability &amp; Quality Maintained</v>
      </c>
      <c r="D49" s="155">
        <f>'Indirect OH Actual'!D49</f>
        <v>4.579492433336072</v>
      </c>
      <c r="E49" s="155">
        <f>'Indirect OH Actual'!E49</f>
        <v>8.979277254209668E-2</v>
      </c>
      <c r="F49" s="156">
        <f>'Indirect OH Actual'!F49</f>
        <v>5.1170127744019336</v>
      </c>
      <c r="G49" s="155">
        <f>'Indirect OH Actual'!G49</f>
        <v>139.00113518203</v>
      </c>
      <c r="H49" s="155">
        <f>'Indirect OH Actual'!H49</f>
        <v>1.5168283181655222</v>
      </c>
      <c r="I49" s="156">
        <f>'Indirect OH Actual'!I49</f>
        <v>107.43485493292914</v>
      </c>
      <c r="J49" s="155">
        <f>'Indirect OH Actual'!J49</f>
        <v>151.85420988409467</v>
      </c>
      <c r="K49" s="155">
        <f>'Indirect OH Actual'!K49</f>
        <v>1.7349375201460118</v>
      </c>
      <c r="L49" s="156">
        <f>'Indirect OH Actual'!L49</f>
        <v>134.64668450115303</v>
      </c>
      <c r="M49" s="155">
        <f>'Indirect OH Actual'!M49</f>
        <v>1.0822862479213746</v>
      </c>
      <c r="N49" s="155">
        <f>'Indirect OH Actual'!N49</f>
        <v>1.2365142991360122E-2</v>
      </c>
      <c r="O49" s="156">
        <f>'Indirect OH Actual'!O49</f>
        <v>0.95964580155554557</v>
      </c>
      <c r="P49" s="155">
        <f>'Indirect OH Actual'!P49</f>
        <v>13.069977007083217</v>
      </c>
      <c r="Q49" s="155">
        <f>'Indirect OH Actual'!Q49</f>
        <v>0.14932476033652198</v>
      </c>
      <c r="R49" s="156">
        <f>'Indirect OH Actual'!R49</f>
        <v>11.588938310325922</v>
      </c>
      <c r="S49" s="154">
        <f>SUM('Base Capex'!$S49:$U49,'Direct OH'!$S49:$U49,'Real Price Change'!$S49:$U49)*'OH rate'!C$66</f>
        <v>0</v>
      </c>
      <c r="T49" s="155">
        <f>SUM('Base Capex'!$S49:$U49,'Direct OH'!$S49:$U49,'Real Price Change'!$S49:$U49)*'OH rate'!C$67</f>
        <v>0</v>
      </c>
      <c r="U49" s="156">
        <f>SUM('Base Capex'!$S49:$U49,'Direct OH'!$S49:$U49,'Real Price Change'!$S49:$U49)*'OH rate'!C$68</f>
        <v>0</v>
      </c>
      <c r="V49" s="154">
        <f>SUM('Base Capex'!$V49:$X49,'Direct OH'!$V49:$X49,'Real Price Change'!$V49:$X49)*'OH rate'!D$66</f>
        <v>0</v>
      </c>
      <c r="W49" s="155">
        <f>SUM('Base Capex'!$V49:$X49,'Direct OH'!$V49:$X49,'Real Price Change'!$V49:$X49)*'OH rate'!D$67</f>
        <v>0</v>
      </c>
      <c r="X49" s="156">
        <f>SUM('Base Capex'!$V49:$X49,'Direct OH'!$V49:$X49,'Real Price Change'!$V49:$X49)*'OH rate'!D$68</f>
        <v>0</v>
      </c>
      <c r="Y49" s="154">
        <f>SUM('Base Capex'!$Y49:$AA49,'Direct OH'!$Y49:$AA49,'Real Price Change'!$Y49:$AA49)*'OH rate'!E$66</f>
        <v>0</v>
      </c>
      <c r="Z49" s="155">
        <f>SUM('Base Capex'!$Y49:$AA49,'Direct OH'!$Y49:$AA49,'Real Price Change'!$Y49:$AA49)*'OH rate'!E$67</f>
        <v>0</v>
      </c>
      <c r="AA49" s="156">
        <f>SUM('Base Capex'!$Y49:$AA49,'Direct OH'!$Y49:$AA49,'Real Price Change'!$Y49:$AA49)*'OH rate'!E$68</f>
        <v>0</v>
      </c>
      <c r="AB49" s="154">
        <f>SUM('Base Capex'!$AB49:$AD49,'Direct OH'!$AB49:$AD49,'Real Price Change'!$AB49:$AD49)*'OH rate'!F$66</f>
        <v>0</v>
      </c>
      <c r="AC49" s="155">
        <f>SUM('Base Capex'!$AB49:$AD49,'Direct OH'!$AB49:$AD49,'Real Price Change'!$AB49:$AD49)*'OH rate'!F$67</f>
        <v>0</v>
      </c>
      <c r="AD49" s="156">
        <f>SUM('Base Capex'!$AB49:$AD49,'Direct OH'!$AB49:$AD49,'Real Price Change'!$AB49:$AD49)*'OH rate'!F$68</f>
        <v>0</v>
      </c>
      <c r="AE49" s="154">
        <f>SUM('Base Capex'!$AE49:$AG49,'Direct OH'!$AE49:$AG49,'Real Price Change'!$AE49:$AG49)*'OH rate'!G$66</f>
        <v>0</v>
      </c>
      <c r="AF49" s="155">
        <f>SUM('Base Capex'!$AE49:$AG49,'Direct OH'!$AE49:$AG49,'Real Price Change'!$AE49:$AG49)*'OH rate'!G$67</f>
        <v>0</v>
      </c>
      <c r="AG49" s="156">
        <f>SUM('Base Capex'!$AE49:$AG49,'Direct OH'!$AE49:$AG49,'Real Price Change'!$AE49:$AG49)*'OH rate'!G$68</f>
        <v>0</v>
      </c>
      <c r="AH49" s="154">
        <f>SUM('Base Capex'!$AH49:$AJ49,'Direct OH'!$AH49:$AJ49,'Real Price Change'!$AH49:$AJ49)*'OH rate'!H$66</f>
        <v>0</v>
      </c>
      <c r="AI49" s="155">
        <f>SUM('Base Capex'!$AH49:$AJ49,'Direct OH'!$AH49:$AJ49,'Real Price Change'!$AH49:$AJ49)*'OH rate'!H$67</f>
        <v>0</v>
      </c>
      <c r="AJ49" s="156">
        <f>SUM('Base Capex'!$AH49:$AJ49,'Direct OH'!$AH49:$AJ49,'Real Price Change'!$AH49:$AJ49)*'OH rate'!H$68</f>
        <v>0</v>
      </c>
    </row>
    <row r="50" spans="1:36">
      <c r="A50" s="182">
        <f>'Base Capex Actual'!A50</f>
        <v>167</v>
      </c>
      <c r="B50" s="183" t="str">
        <f>'Base Capex Actual'!B50</f>
        <v>VBRC</v>
      </c>
      <c r="C50" s="183" t="str">
        <f>'Base Capex Actual'!C50</f>
        <v>Environmental, Safety &amp; Legal</v>
      </c>
      <c r="D50" s="155">
        <f>'Indirect OH Actual'!D50</f>
        <v>0</v>
      </c>
      <c r="E50" s="155">
        <f>'Indirect OH Actual'!E50</f>
        <v>0</v>
      </c>
      <c r="F50" s="156">
        <f>'Indirect OH Actual'!F50</f>
        <v>0</v>
      </c>
      <c r="G50" s="155">
        <f>'Indirect OH Actual'!G50</f>
        <v>0</v>
      </c>
      <c r="H50" s="155">
        <f>'Indirect OH Actual'!H50</f>
        <v>0</v>
      </c>
      <c r="I50" s="156">
        <f>'Indirect OH Actual'!I50</f>
        <v>0</v>
      </c>
      <c r="J50" s="155">
        <f>'Indirect OH Actual'!J50</f>
        <v>582.33293928226942</v>
      </c>
      <c r="K50" s="155">
        <f>'Indirect OH Actual'!K50</f>
        <v>6.6531659961805207</v>
      </c>
      <c r="L50" s="156">
        <f>'Indirect OH Actual'!L50</f>
        <v>516.34524726061932</v>
      </c>
      <c r="M50" s="155">
        <f>'Indirect OH Actual'!M50</f>
        <v>1255.7260242679884</v>
      </c>
      <c r="N50" s="155">
        <f>'Indirect OH Actual'!N50</f>
        <v>14.346696059260879</v>
      </c>
      <c r="O50" s="156">
        <f>'Indirect OH Actual'!O50</f>
        <v>1113.4320605174651</v>
      </c>
      <c r="P50" s="155">
        <f>'Indirect OH Actual'!P50</f>
        <v>2765.7801527031311</v>
      </c>
      <c r="Q50" s="155">
        <f>'Indirect OH Actual'!Q50</f>
        <v>31.59909602152176</v>
      </c>
      <c r="R50" s="156">
        <f>'Indirect OH Actual'!R50</f>
        <v>2452.3727587454591</v>
      </c>
      <c r="S50" s="154">
        <f>SUM('Base Capex'!$S50:$U50,'Direct OH'!$S50:$U50,'Real Price Change'!$S50:$U50)*'OH rate'!C$66</f>
        <v>1290.9430437488641</v>
      </c>
      <c r="T50" s="155">
        <f>SUM('Base Capex'!$S50:$U50,'Direct OH'!$S50:$U50,'Real Price Change'!$S50:$U50)*'OH rate'!C$67</f>
        <v>14.436581387770596</v>
      </c>
      <c r="U50" s="156">
        <f>SUM('Base Capex'!$S50:$U50,'Direct OH'!$S50:$U50,'Real Price Change'!$S50:$U50)*'OH rate'!C$68</f>
        <v>1134.1224341980419</v>
      </c>
      <c r="V50" s="154">
        <f>SUM('Base Capex'!$V50:$X50,'Direct OH'!$V50:$X50,'Real Price Change'!$V50:$X50)*'OH rate'!D$66</f>
        <v>0</v>
      </c>
      <c r="W50" s="155">
        <f>SUM('Base Capex'!$V50:$X50,'Direct OH'!$V50:$X50,'Real Price Change'!$V50:$X50)*'OH rate'!D$67</f>
        <v>0</v>
      </c>
      <c r="X50" s="156">
        <f>SUM('Base Capex'!$V50:$X50,'Direct OH'!$V50:$X50,'Real Price Change'!$V50:$X50)*'OH rate'!D$68</f>
        <v>0</v>
      </c>
      <c r="Y50" s="154">
        <f>SUM('Base Capex'!$Y50:$AA50,'Direct OH'!$Y50:$AA50,'Real Price Change'!$Y50:$AA50)*'OH rate'!E$66</f>
        <v>0</v>
      </c>
      <c r="Z50" s="155">
        <f>SUM('Base Capex'!$Y50:$AA50,'Direct OH'!$Y50:$AA50,'Real Price Change'!$Y50:$AA50)*'OH rate'!E$67</f>
        <v>0</v>
      </c>
      <c r="AA50" s="156">
        <f>SUM('Base Capex'!$Y50:$AA50,'Direct OH'!$Y50:$AA50,'Real Price Change'!$Y50:$AA50)*'OH rate'!E$68</f>
        <v>0</v>
      </c>
      <c r="AB50" s="154">
        <f>SUM('Base Capex'!$AB50:$AD50,'Direct OH'!$AB50:$AD50,'Real Price Change'!$AB50:$AD50)*'OH rate'!F$66</f>
        <v>0</v>
      </c>
      <c r="AC50" s="155">
        <f>SUM('Base Capex'!$AB50:$AD50,'Direct OH'!$AB50:$AD50,'Real Price Change'!$AB50:$AD50)*'OH rate'!F$67</f>
        <v>0</v>
      </c>
      <c r="AD50" s="156">
        <f>SUM('Base Capex'!$AB50:$AD50,'Direct OH'!$AB50:$AD50,'Real Price Change'!$AB50:$AD50)*'OH rate'!F$68</f>
        <v>0</v>
      </c>
      <c r="AE50" s="154">
        <f>SUM('Base Capex'!$AE50:$AG50,'Direct OH'!$AE50:$AG50,'Real Price Change'!$AE50:$AG50)*'OH rate'!G$66</f>
        <v>0</v>
      </c>
      <c r="AF50" s="155">
        <f>SUM('Base Capex'!$AE50:$AG50,'Direct OH'!$AE50:$AG50,'Real Price Change'!$AE50:$AG50)*'OH rate'!G$67</f>
        <v>0</v>
      </c>
      <c r="AG50" s="156">
        <f>SUM('Base Capex'!$AE50:$AG50,'Direct OH'!$AE50:$AG50,'Real Price Change'!$AE50:$AG50)*'OH rate'!G$68</f>
        <v>0</v>
      </c>
      <c r="AH50" s="154">
        <f>SUM('Base Capex'!$AH50:$AJ50,'Direct OH'!$AH50:$AJ50,'Real Price Change'!$AH50:$AJ50)*'OH rate'!H$66</f>
        <v>0</v>
      </c>
      <c r="AI50" s="155">
        <f>SUM('Base Capex'!$AH50:$AJ50,'Direct OH'!$AH50:$AJ50,'Real Price Change'!$AH50:$AJ50)*'OH rate'!H$67</f>
        <v>0</v>
      </c>
      <c r="AJ50" s="156">
        <f>SUM('Base Capex'!$AH50:$AJ50,'Direct OH'!$AH50:$AJ50,'Real Price Change'!$AH50:$AJ50)*'OH rate'!H$68</f>
        <v>0</v>
      </c>
    </row>
    <row r="51" spans="1:36">
      <c r="A51" s="182">
        <f>'Base Capex Actual'!A51</f>
        <v>168</v>
      </c>
      <c r="B51" s="183" t="str">
        <f>'Base Capex Actual'!B51</f>
        <v>Zone SubStation Automation</v>
      </c>
      <c r="C51" s="183" t="str">
        <f>'Base Capex Actual'!C51</f>
        <v>SCADA/Network Control</v>
      </c>
      <c r="D51" s="155">
        <f>'Indirect OH Actual'!D51</f>
        <v>116.73070371334524</v>
      </c>
      <c r="E51" s="155">
        <f>'Indirect OH Actual'!E51</f>
        <v>2.2888068229813978</v>
      </c>
      <c r="F51" s="156">
        <f>'Indirect OH Actual'!F51</f>
        <v>130.43203166316493</v>
      </c>
      <c r="G51" s="155">
        <f>'Indirect OH Actual'!G51</f>
        <v>197.02269830701309</v>
      </c>
      <c r="H51" s="155">
        <f>'Indirect OH Actual'!H51</f>
        <v>2.1499796222678258</v>
      </c>
      <c r="I51" s="156">
        <f>'Indirect OH Actual'!I51</f>
        <v>152.28008737762232</v>
      </c>
      <c r="J51" s="155">
        <f>'Indirect OH Actual'!J51</f>
        <v>162.32852606557526</v>
      </c>
      <c r="K51" s="155">
        <f>'Indirect OH Actual'!K51</f>
        <v>1.8546068013269124</v>
      </c>
      <c r="L51" s="156">
        <f>'Indirect OH Actual'!L51</f>
        <v>143.93409212277641</v>
      </c>
      <c r="M51" s="155">
        <f>'Indirect OH Actual'!M51</f>
        <v>160.12160716121633</v>
      </c>
      <c r="N51" s="155">
        <f>'Indirect OH Actual'!N51</f>
        <v>1.8293927067422826</v>
      </c>
      <c r="O51" s="156">
        <f>'Indirect OH Actual'!O51</f>
        <v>141.97725264060702</v>
      </c>
      <c r="P51" s="155">
        <f>'Indirect OH Actual'!P51</f>
        <v>183.53371832177621</v>
      </c>
      <c r="Q51" s="155">
        <f>'Indirect OH Actual'!Q51</f>
        <v>2.0968765658284894</v>
      </c>
      <c r="R51" s="156">
        <f>'Indirect OH Actual'!R51</f>
        <v>162.73639489519388</v>
      </c>
      <c r="S51" s="154">
        <f>SUM('Base Capex'!$S51:$U51,'Direct OH'!$S51:$U51,'Real Price Change'!$S51:$U51)*'OH rate'!C$66</f>
        <v>217.950864233017</v>
      </c>
      <c r="T51" s="155">
        <f>SUM('Base Capex'!$S51:$U51,'Direct OH'!$S51:$U51,'Real Price Change'!$S51:$U51)*'OH rate'!C$67</f>
        <v>2.437338661276363</v>
      </c>
      <c r="U51" s="156">
        <f>SUM('Base Capex'!$S51:$U51,'Direct OH'!$S51:$U51,'Real Price Change'!$S51:$U51)*'OH rate'!C$68</f>
        <v>191.47472529981144</v>
      </c>
      <c r="V51" s="154">
        <f>SUM('Base Capex'!$V51:$X51,'Direct OH'!$V51:$X51,'Real Price Change'!$V51:$X51)*'OH rate'!D$66</f>
        <v>0</v>
      </c>
      <c r="W51" s="155">
        <f>SUM('Base Capex'!$V51:$X51,'Direct OH'!$V51:$X51,'Real Price Change'!$V51:$X51)*'OH rate'!D$67</f>
        <v>0</v>
      </c>
      <c r="X51" s="156">
        <f>SUM('Base Capex'!$V51:$X51,'Direct OH'!$V51:$X51,'Real Price Change'!$V51:$X51)*'OH rate'!D$68</f>
        <v>0</v>
      </c>
      <c r="Y51" s="154">
        <f>SUM('Base Capex'!$Y51:$AA51,'Direct OH'!$Y51:$AA51,'Real Price Change'!$Y51:$AA51)*'OH rate'!E$66</f>
        <v>0</v>
      </c>
      <c r="Z51" s="155">
        <f>SUM('Base Capex'!$Y51:$AA51,'Direct OH'!$Y51:$AA51,'Real Price Change'!$Y51:$AA51)*'OH rate'!E$67</f>
        <v>0</v>
      </c>
      <c r="AA51" s="156">
        <f>SUM('Base Capex'!$Y51:$AA51,'Direct OH'!$Y51:$AA51,'Real Price Change'!$Y51:$AA51)*'OH rate'!E$68</f>
        <v>0</v>
      </c>
      <c r="AB51" s="154">
        <f>SUM('Base Capex'!$AB51:$AD51,'Direct OH'!$AB51:$AD51,'Real Price Change'!$AB51:$AD51)*'OH rate'!F$66</f>
        <v>0</v>
      </c>
      <c r="AC51" s="155">
        <f>SUM('Base Capex'!$AB51:$AD51,'Direct OH'!$AB51:$AD51,'Real Price Change'!$AB51:$AD51)*'OH rate'!F$67</f>
        <v>0</v>
      </c>
      <c r="AD51" s="156">
        <f>SUM('Base Capex'!$AB51:$AD51,'Direct OH'!$AB51:$AD51,'Real Price Change'!$AB51:$AD51)*'OH rate'!F$68</f>
        <v>0</v>
      </c>
      <c r="AE51" s="154">
        <f>SUM('Base Capex'!$AE51:$AG51,'Direct OH'!$AE51:$AG51,'Real Price Change'!$AE51:$AG51)*'OH rate'!G$66</f>
        <v>0</v>
      </c>
      <c r="AF51" s="155">
        <f>SUM('Base Capex'!$AE51:$AG51,'Direct OH'!$AE51:$AG51,'Real Price Change'!$AE51:$AG51)*'OH rate'!G$67</f>
        <v>0</v>
      </c>
      <c r="AG51" s="156">
        <f>SUM('Base Capex'!$AE51:$AG51,'Direct OH'!$AE51:$AG51,'Real Price Change'!$AE51:$AG51)*'OH rate'!G$68</f>
        <v>0</v>
      </c>
      <c r="AH51" s="154">
        <f>SUM('Base Capex'!$AH51:$AJ51,'Direct OH'!$AH51:$AJ51,'Real Price Change'!$AH51:$AJ51)*'OH rate'!H$66</f>
        <v>0</v>
      </c>
      <c r="AI51" s="155">
        <f>SUM('Base Capex'!$AH51:$AJ51,'Direct OH'!$AH51:$AJ51,'Real Price Change'!$AH51:$AJ51)*'OH rate'!H$67</f>
        <v>0</v>
      </c>
      <c r="AJ51" s="156">
        <f>SUM('Base Capex'!$AH51:$AJ51,'Direct OH'!$AH51:$AJ51,'Real Price Change'!$AH51:$AJ51)*'OH rate'!H$68</f>
        <v>0</v>
      </c>
    </row>
    <row r="52" spans="1:36">
      <c r="A52" s="182">
        <f>'Base Capex Actual'!A52</f>
        <v>169</v>
      </c>
      <c r="B52" s="183" t="str">
        <f>'Base Capex Actual'!B52</f>
        <v>Augmentation Connection Assets</v>
      </c>
      <c r="C52" s="183" t="str">
        <f>'Base Capex Actual'!C52</f>
        <v>Reinforcements</v>
      </c>
      <c r="D52" s="155">
        <f>'Indirect OH Actual'!D52</f>
        <v>0</v>
      </c>
      <c r="E52" s="155">
        <f>'Indirect OH Actual'!E52</f>
        <v>0</v>
      </c>
      <c r="F52" s="156">
        <f>'Indirect OH Actual'!F52</f>
        <v>0</v>
      </c>
      <c r="G52" s="155">
        <f>'Indirect OH Actual'!G52</f>
        <v>3.2076569914337161</v>
      </c>
      <c r="H52" s="155">
        <f>'Indirect OH Actual'!H52</f>
        <v>3.5003059170679987E-2</v>
      </c>
      <c r="I52" s="156">
        <f>'Indirect OH Actual'!I52</f>
        <v>2.4792183394616543</v>
      </c>
      <c r="J52" s="155">
        <f>'Indirect OH Actual'!J52</f>
        <v>0</v>
      </c>
      <c r="K52" s="155">
        <f>'Indirect OH Actual'!K52</f>
        <v>0</v>
      </c>
      <c r="L52" s="156">
        <f>'Indirect OH Actual'!L52</f>
        <v>0</v>
      </c>
      <c r="M52" s="155">
        <f>'Indirect OH Actual'!M52</f>
        <v>0</v>
      </c>
      <c r="N52" s="155">
        <f>'Indirect OH Actual'!N52</f>
        <v>0</v>
      </c>
      <c r="O52" s="156">
        <f>'Indirect OH Actual'!O52</f>
        <v>0</v>
      </c>
      <c r="P52" s="155">
        <f>'Indirect OH Actual'!P52</f>
        <v>0</v>
      </c>
      <c r="Q52" s="155">
        <f>'Indirect OH Actual'!Q52</f>
        <v>0</v>
      </c>
      <c r="R52" s="156">
        <f>'Indirect OH Actual'!R52</f>
        <v>0</v>
      </c>
      <c r="S52" s="154">
        <f>SUM('Base Capex'!$S52:$U52,'Direct OH'!$S52:$U52,'Real Price Change'!$S52:$U52)*'OH rate'!C$66</f>
        <v>0</v>
      </c>
      <c r="T52" s="155">
        <f>SUM('Base Capex'!$S52:$U52,'Direct OH'!$S52:$U52,'Real Price Change'!$S52:$U52)*'OH rate'!C$67</f>
        <v>0</v>
      </c>
      <c r="U52" s="156">
        <f>SUM('Base Capex'!$S52:$U52,'Direct OH'!$S52:$U52,'Real Price Change'!$S52:$U52)*'OH rate'!C$68</f>
        <v>0</v>
      </c>
      <c r="V52" s="154">
        <f>SUM('Base Capex'!$V52:$X52,'Direct OH'!$V52:$X52,'Real Price Change'!$V52:$X52)*'OH rate'!D$66</f>
        <v>0</v>
      </c>
      <c r="W52" s="155">
        <f>SUM('Base Capex'!$V52:$X52,'Direct OH'!$V52:$X52,'Real Price Change'!$V52:$X52)*'OH rate'!D$67</f>
        <v>0</v>
      </c>
      <c r="X52" s="156">
        <f>SUM('Base Capex'!$V52:$X52,'Direct OH'!$V52:$X52,'Real Price Change'!$V52:$X52)*'OH rate'!D$68</f>
        <v>0</v>
      </c>
      <c r="Y52" s="154">
        <f>SUM('Base Capex'!$Y52:$AA52,'Direct OH'!$Y52:$AA52,'Real Price Change'!$Y52:$AA52)*'OH rate'!E$66</f>
        <v>0</v>
      </c>
      <c r="Z52" s="155">
        <f>SUM('Base Capex'!$Y52:$AA52,'Direct OH'!$Y52:$AA52,'Real Price Change'!$Y52:$AA52)*'OH rate'!E$67</f>
        <v>0</v>
      </c>
      <c r="AA52" s="156">
        <f>SUM('Base Capex'!$Y52:$AA52,'Direct OH'!$Y52:$AA52,'Real Price Change'!$Y52:$AA52)*'OH rate'!E$68</f>
        <v>0</v>
      </c>
      <c r="AB52" s="154">
        <f>SUM('Base Capex'!$AB52:$AD52,'Direct OH'!$AB52:$AD52,'Real Price Change'!$AB52:$AD52)*'OH rate'!F$66</f>
        <v>0</v>
      </c>
      <c r="AC52" s="155">
        <f>SUM('Base Capex'!$AB52:$AD52,'Direct OH'!$AB52:$AD52,'Real Price Change'!$AB52:$AD52)*'OH rate'!F$67</f>
        <v>0</v>
      </c>
      <c r="AD52" s="156">
        <f>SUM('Base Capex'!$AB52:$AD52,'Direct OH'!$AB52:$AD52,'Real Price Change'!$AB52:$AD52)*'OH rate'!F$68</f>
        <v>0</v>
      </c>
      <c r="AE52" s="154">
        <f>SUM('Base Capex'!$AE52:$AG52,'Direct OH'!$AE52:$AG52,'Real Price Change'!$AE52:$AG52)*'OH rate'!G$66</f>
        <v>0</v>
      </c>
      <c r="AF52" s="155">
        <f>SUM('Base Capex'!$AE52:$AG52,'Direct OH'!$AE52:$AG52,'Real Price Change'!$AE52:$AG52)*'OH rate'!G$67</f>
        <v>0</v>
      </c>
      <c r="AG52" s="156">
        <f>SUM('Base Capex'!$AE52:$AG52,'Direct OH'!$AE52:$AG52,'Real Price Change'!$AE52:$AG52)*'OH rate'!G$68</f>
        <v>0</v>
      </c>
      <c r="AH52" s="154">
        <f>SUM('Base Capex'!$AH52:$AJ52,'Direct OH'!$AH52:$AJ52,'Real Price Change'!$AH52:$AJ52)*'OH rate'!H$66</f>
        <v>0</v>
      </c>
      <c r="AI52" s="155">
        <f>SUM('Base Capex'!$AH52:$AJ52,'Direct OH'!$AH52:$AJ52,'Real Price Change'!$AH52:$AJ52)*'OH rate'!H$67</f>
        <v>0</v>
      </c>
      <c r="AJ52" s="156">
        <f>SUM('Base Capex'!$AH52:$AJ52,'Direct OH'!$AH52:$AJ52,'Real Price Change'!$AH52:$AJ52)*'OH rate'!H$68</f>
        <v>0</v>
      </c>
    </row>
    <row r="53" spans="1:36">
      <c r="A53" s="182">
        <f>'Base Capex Actual'!A53</f>
        <v>170</v>
      </c>
      <c r="B53" s="183" t="str">
        <f>'Base Capex Actual'!B53</f>
        <v xml:space="preserve">Conductor Clearance </v>
      </c>
      <c r="C53" s="183" t="str">
        <f>'Base Capex Actual'!C53</f>
        <v>Environmental, Safety &amp; Legal</v>
      </c>
      <c r="D53" s="155">
        <f>'Indirect OH Actual'!D53</f>
        <v>0</v>
      </c>
      <c r="E53" s="155">
        <f>'Indirect OH Actual'!E53</f>
        <v>0</v>
      </c>
      <c r="F53" s="156">
        <f>'Indirect OH Actual'!F53</f>
        <v>0</v>
      </c>
      <c r="G53" s="155">
        <f>'Indirect OH Actual'!G53</f>
        <v>0</v>
      </c>
      <c r="H53" s="155">
        <f>'Indirect OH Actual'!H53</f>
        <v>0</v>
      </c>
      <c r="I53" s="156">
        <f>'Indirect OH Actual'!I53</f>
        <v>0</v>
      </c>
      <c r="J53" s="155">
        <f>'Indirect OH Actual'!J53</f>
        <v>0</v>
      </c>
      <c r="K53" s="155">
        <f>'Indirect OH Actual'!K53</f>
        <v>0</v>
      </c>
      <c r="L53" s="156">
        <f>'Indirect OH Actual'!L53</f>
        <v>0</v>
      </c>
      <c r="M53" s="155">
        <f>'Indirect OH Actual'!M53</f>
        <v>0</v>
      </c>
      <c r="N53" s="155">
        <f>'Indirect OH Actual'!N53</f>
        <v>0</v>
      </c>
      <c r="O53" s="156">
        <f>'Indirect OH Actual'!O53</f>
        <v>0</v>
      </c>
      <c r="P53" s="155">
        <f>'Indirect OH Actual'!P53</f>
        <v>0</v>
      </c>
      <c r="Q53" s="155">
        <f>'Indirect OH Actual'!Q53</f>
        <v>0</v>
      </c>
      <c r="R53" s="156">
        <f>'Indirect OH Actual'!R53</f>
        <v>0</v>
      </c>
      <c r="S53" s="154">
        <f>SUM('Base Capex'!$S53:$U53,'Direct OH'!$S53:$U53,'Real Price Change'!$S53:$U53)*'OH rate'!C$66</f>
        <v>0</v>
      </c>
      <c r="T53" s="155">
        <f>SUM('Base Capex'!$S53:$U53,'Direct OH'!$S53:$U53,'Real Price Change'!$S53:$U53)*'OH rate'!C$67</f>
        <v>0</v>
      </c>
      <c r="U53" s="156">
        <f>SUM('Base Capex'!$S53:$U53,'Direct OH'!$S53:$U53,'Real Price Change'!$S53:$U53)*'OH rate'!C$68</f>
        <v>0</v>
      </c>
      <c r="V53" s="154">
        <f>SUM('Base Capex'!$V53:$X53,'Direct OH'!$V53:$X53,'Real Price Change'!$V53:$X53)*'OH rate'!D$66</f>
        <v>0</v>
      </c>
      <c r="W53" s="155">
        <f>SUM('Base Capex'!$V53:$X53,'Direct OH'!$V53:$X53,'Real Price Change'!$V53:$X53)*'OH rate'!D$67</f>
        <v>0</v>
      </c>
      <c r="X53" s="156">
        <f>SUM('Base Capex'!$V53:$X53,'Direct OH'!$V53:$X53,'Real Price Change'!$V53:$X53)*'OH rate'!D$68</f>
        <v>0</v>
      </c>
      <c r="Y53" s="154">
        <f>SUM('Base Capex'!$Y53:$AA53,'Direct OH'!$Y53:$AA53,'Real Price Change'!$Y53:$AA53)*'OH rate'!E$66</f>
        <v>0</v>
      </c>
      <c r="Z53" s="155">
        <f>SUM('Base Capex'!$Y53:$AA53,'Direct OH'!$Y53:$AA53,'Real Price Change'!$Y53:$AA53)*'OH rate'!E$67</f>
        <v>0</v>
      </c>
      <c r="AA53" s="156">
        <f>SUM('Base Capex'!$Y53:$AA53,'Direct OH'!$Y53:$AA53,'Real Price Change'!$Y53:$AA53)*'OH rate'!E$68</f>
        <v>0</v>
      </c>
      <c r="AB53" s="154">
        <f>SUM('Base Capex'!$AB53:$AD53,'Direct OH'!$AB53:$AD53,'Real Price Change'!$AB53:$AD53)*'OH rate'!F$66</f>
        <v>0</v>
      </c>
      <c r="AC53" s="155">
        <f>SUM('Base Capex'!$AB53:$AD53,'Direct OH'!$AB53:$AD53,'Real Price Change'!$AB53:$AD53)*'OH rate'!F$67</f>
        <v>0</v>
      </c>
      <c r="AD53" s="156">
        <f>SUM('Base Capex'!$AB53:$AD53,'Direct OH'!$AB53:$AD53,'Real Price Change'!$AB53:$AD53)*'OH rate'!F$68</f>
        <v>0</v>
      </c>
      <c r="AE53" s="154">
        <f>SUM('Base Capex'!$AE53:$AG53,'Direct OH'!$AE53:$AG53,'Real Price Change'!$AE53:$AG53)*'OH rate'!G$66</f>
        <v>0</v>
      </c>
      <c r="AF53" s="155">
        <f>SUM('Base Capex'!$AE53:$AG53,'Direct OH'!$AE53:$AG53,'Real Price Change'!$AE53:$AG53)*'OH rate'!G$67</f>
        <v>0</v>
      </c>
      <c r="AG53" s="156">
        <f>SUM('Base Capex'!$AE53:$AG53,'Direct OH'!$AE53:$AG53,'Real Price Change'!$AE53:$AG53)*'OH rate'!G$68</f>
        <v>0</v>
      </c>
      <c r="AH53" s="154">
        <f>SUM('Base Capex'!$AH53:$AJ53,'Direct OH'!$AH53:$AJ53,'Real Price Change'!$AH53:$AJ53)*'OH rate'!H$66</f>
        <v>0</v>
      </c>
      <c r="AI53" s="155">
        <f>SUM('Base Capex'!$AH53:$AJ53,'Direct OH'!$AH53:$AJ53,'Real Price Change'!$AH53:$AJ53)*'OH rate'!H$67</f>
        <v>0</v>
      </c>
      <c r="AJ53" s="156">
        <f>SUM('Base Capex'!$AH53:$AJ53,'Direct OH'!$AH53:$AJ53,'Real Price Change'!$AH53:$AJ53)*'OH rate'!H$68</f>
        <v>0</v>
      </c>
    </row>
    <row r="54" spans="1:36">
      <c r="A54" s="182">
        <f>'Base Capex Actual'!A54</f>
        <v>171</v>
      </c>
      <c r="B54" s="183" t="str">
        <f>'Base Capex Actual'!B54</f>
        <v>SWER Augmentation</v>
      </c>
      <c r="C54" s="183" t="str">
        <f>'Base Capex Actual'!C54</f>
        <v>New Customer Connections</v>
      </c>
      <c r="D54" s="155">
        <f>'Indirect OH Actual'!D54</f>
        <v>169.5210377853447</v>
      </c>
      <c r="E54" s="155">
        <f>'Indirect OH Actual'!E54</f>
        <v>3.3238976171581687</v>
      </c>
      <c r="F54" s="156">
        <f>'Indirect OH Actual'!F54</f>
        <v>189.41865905553368</v>
      </c>
      <c r="G54" s="155">
        <f>'Indirect OH Actual'!G54</f>
        <v>156.16357125850928</v>
      </c>
      <c r="H54" s="155">
        <f>'Indirect OH Actual'!H54</f>
        <v>1.7041107386681922</v>
      </c>
      <c r="I54" s="156">
        <f>'Indirect OH Actual'!I54</f>
        <v>120.69981012741448</v>
      </c>
      <c r="J54" s="155">
        <f>'Indirect OH Actual'!J54</f>
        <v>119.25917293622138</v>
      </c>
      <c r="K54" s="155">
        <f>'Indirect OH Actual'!K54</f>
        <v>1.3625385421092886</v>
      </c>
      <c r="L54" s="156">
        <f>'Indirect OH Actual'!L54</f>
        <v>105.74518970839382</v>
      </c>
      <c r="M54" s="155">
        <f>'Indirect OH Actual'!M54</f>
        <v>45.401568425218436</v>
      </c>
      <c r="N54" s="155">
        <f>'Indirect OH Actual'!N54</f>
        <v>0.5187138676926355</v>
      </c>
      <c r="O54" s="156">
        <f>'Indirect OH Actual'!O54</f>
        <v>40.256840190824363</v>
      </c>
      <c r="P54" s="155">
        <f>'Indirect OH Actual'!P54</f>
        <v>8.4361741424799339E-2</v>
      </c>
      <c r="Q54" s="155">
        <f>'Indirect OH Actual'!Q54</f>
        <v>9.6383465808721385E-4</v>
      </c>
      <c r="R54" s="156">
        <f>'Indirect OH Actual'!R54</f>
        <v>7.4802198702708225E-2</v>
      </c>
      <c r="S54" s="154">
        <f>SUM('Base Capex'!$S54:$U54,'Direct OH'!$S54:$U54,'Real Price Change'!$S54:$U54)*'OH rate'!C$66</f>
        <v>495.58349209560777</v>
      </c>
      <c r="T54" s="155">
        <f>SUM('Base Capex'!$S54:$U54,'Direct OH'!$S54:$U54,'Real Price Change'!$S54:$U54)*'OH rate'!C$67</f>
        <v>5.5420968823668941</v>
      </c>
      <c r="U54" s="156">
        <f>SUM('Base Capex'!$S54:$U54,'Direct OH'!$S54:$U54,'Real Price Change'!$S54:$U54)*'OH rate'!C$68</f>
        <v>435.38121927645375</v>
      </c>
      <c r="V54" s="154">
        <f>SUM('Base Capex'!$V54:$X54,'Direct OH'!$V54:$X54,'Real Price Change'!$V54:$X54)*'OH rate'!D$66</f>
        <v>0</v>
      </c>
      <c r="W54" s="155">
        <f>SUM('Base Capex'!$V54:$X54,'Direct OH'!$V54:$X54,'Real Price Change'!$V54:$X54)*'OH rate'!D$67</f>
        <v>0</v>
      </c>
      <c r="X54" s="156">
        <f>SUM('Base Capex'!$V54:$X54,'Direct OH'!$V54:$X54,'Real Price Change'!$V54:$X54)*'OH rate'!D$68</f>
        <v>0</v>
      </c>
      <c r="Y54" s="154">
        <f>SUM('Base Capex'!$Y54:$AA54,'Direct OH'!$Y54:$AA54,'Real Price Change'!$Y54:$AA54)*'OH rate'!E$66</f>
        <v>0</v>
      </c>
      <c r="Z54" s="155">
        <f>SUM('Base Capex'!$Y54:$AA54,'Direct OH'!$Y54:$AA54,'Real Price Change'!$Y54:$AA54)*'OH rate'!E$67</f>
        <v>0</v>
      </c>
      <c r="AA54" s="156">
        <f>SUM('Base Capex'!$Y54:$AA54,'Direct OH'!$Y54:$AA54,'Real Price Change'!$Y54:$AA54)*'OH rate'!E$68</f>
        <v>0</v>
      </c>
      <c r="AB54" s="154">
        <f>SUM('Base Capex'!$AB54:$AD54,'Direct OH'!$AB54:$AD54,'Real Price Change'!$AB54:$AD54)*'OH rate'!F$66</f>
        <v>0</v>
      </c>
      <c r="AC54" s="155">
        <f>SUM('Base Capex'!$AB54:$AD54,'Direct OH'!$AB54:$AD54,'Real Price Change'!$AB54:$AD54)*'OH rate'!F$67</f>
        <v>0</v>
      </c>
      <c r="AD54" s="156">
        <f>SUM('Base Capex'!$AB54:$AD54,'Direct OH'!$AB54:$AD54,'Real Price Change'!$AB54:$AD54)*'OH rate'!F$68</f>
        <v>0</v>
      </c>
      <c r="AE54" s="154">
        <f>SUM('Base Capex'!$AE54:$AG54,'Direct OH'!$AE54:$AG54,'Real Price Change'!$AE54:$AG54)*'OH rate'!G$66</f>
        <v>0</v>
      </c>
      <c r="AF54" s="155">
        <f>SUM('Base Capex'!$AE54:$AG54,'Direct OH'!$AE54:$AG54,'Real Price Change'!$AE54:$AG54)*'OH rate'!G$67</f>
        <v>0</v>
      </c>
      <c r="AG54" s="156">
        <f>SUM('Base Capex'!$AE54:$AG54,'Direct OH'!$AE54:$AG54,'Real Price Change'!$AE54:$AG54)*'OH rate'!G$68</f>
        <v>0</v>
      </c>
      <c r="AH54" s="154">
        <f>SUM('Base Capex'!$AH54:$AJ54,'Direct OH'!$AH54:$AJ54,'Real Price Change'!$AH54:$AJ54)*'OH rate'!H$66</f>
        <v>0</v>
      </c>
      <c r="AI54" s="155">
        <f>SUM('Base Capex'!$AH54:$AJ54,'Direct OH'!$AH54:$AJ54,'Real Price Change'!$AH54:$AJ54)*'OH rate'!H$67</f>
        <v>0</v>
      </c>
      <c r="AJ54" s="156">
        <f>SUM('Base Capex'!$AH54:$AJ54,'Direct OH'!$AH54:$AJ54,'Real Price Change'!$AH54:$AJ54)*'OH rate'!H$68</f>
        <v>0</v>
      </c>
    </row>
    <row r="55" spans="1:36">
      <c r="A55" s="182">
        <f>'Base Capex Actual'!A55</f>
        <v>172</v>
      </c>
      <c r="B55" s="183" t="str">
        <f>'Base Capex Actual'!B55</f>
        <v>Supply Reliability Improvement Scheme</v>
      </c>
      <c r="C55" s="183" t="str">
        <f>'Base Capex Actual'!C55</f>
        <v>Reliability &amp; Quality Maintained</v>
      </c>
      <c r="D55" s="155">
        <f>'Indirect OH Actual'!D55</f>
        <v>140.38238018573199</v>
      </c>
      <c r="E55" s="155">
        <f>'Indirect OH Actual'!E55</f>
        <v>2.7525590043944757</v>
      </c>
      <c r="F55" s="156">
        <f>'Indirect OH Actual'!F55</f>
        <v>156.85983614302944</v>
      </c>
      <c r="G55" s="155">
        <f>'Indirect OH Actual'!G55</f>
        <v>94.124363464087168</v>
      </c>
      <c r="H55" s="155">
        <f>'Indirect OH Actual'!H55</f>
        <v>1.0271175105488564</v>
      </c>
      <c r="I55" s="156">
        <f>'Indirect OH Actual'!I55</f>
        <v>72.749314753264045</v>
      </c>
      <c r="J55" s="155">
        <f>'Indirect OH Actual'!J55</f>
        <v>4.2168590441454574</v>
      </c>
      <c r="K55" s="155">
        <f>'Indirect OH Actual'!K55</f>
        <v>4.8177702669152563E-2</v>
      </c>
      <c r="L55" s="156">
        <f>'Indirect OH Actual'!L55</f>
        <v>3.7390210632702221</v>
      </c>
      <c r="M55" s="155">
        <f>'Indirect OH Actual'!M55</f>
        <v>2.2394516090158993</v>
      </c>
      <c r="N55" s="155">
        <f>'Indirect OH Actual'!N55</f>
        <v>2.5585781414941153E-2</v>
      </c>
      <c r="O55" s="156">
        <f>'Indirect OH Actual'!O55</f>
        <v>1.9856857079228492</v>
      </c>
      <c r="P55" s="155">
        <f>'Indirect OH Actual'!P55</f>
        <v>298.75738370807045</v>
      </c>
      <c r="Q55" s="155">
        <f>'Indirect OH Actual'!Q55</f>
        <v>3.4133093498784848</v>
      </c>
      <c r="R55" s="156">
        <f>'Indirect OH Actual'!R55</f>
        <v>264.90336499221314</v>
      </c>
      <c r="S55" s="154">
        <f>SUM('Base Capex'!$S55:$U55,'Direct OH'!$S55:$U55,'Real Price Change'!$S55:$U55)*'OH rate'!C$66</f>
        <v>0</v>
      </c>
      <c r="T55" s="155">
        <f>SUM('Base Capex'!$S55:$U55,'Direct OH'!$S55:$U55,'Real Price Change'!$S55:$U55)*'OH rate'!C$67</f>
        <v>0</v>
      </c>
      <c r="U55" s="156">
        <f>SUM('Base Capex'!$S55:$U55,'Direct OH'!$S55:$U55,'Real Price Change'!$S55:$U55)*'OH rate'!C$68</f>
        <v>0</v>
      </c>
      <c r="V55" s="154">
        <f>SUM('Base Capex'!$V55:$X55,'Direct OH'!$V55:$X55,'Real Price Change'!$V55:$X55)*'OH rate'!D$66</f>
        <v>0</v>
      </c>
      <c r="W55" s="155">
        <f>SUM('Base Capex'!$V55:$X55,'Direct OH'!$V55:$X55,'Real Price Change'!$V55:$X55)*'OH rate'!D$67</f>
        <v>0</v>
      </c>
      <c r="X55" s="156">
        <f>SUM('Base Capex'!$V55:$X55,'Direct OH'!$V55:$X55,'Real Price Change'!$V55:$X55)*'OH rate'!D$68</f>
        <v>0</v>
      </c>
      <c r="Y55" s="154">
        <f>SUM('Base Capex'!$Y55:$AA55,'Direct OH'!$Y55:$AA55,'Real Price Change'!$Y55:$AA55)*'OH rate'!E$66</f>
        <v>0</v>
      </c>
      <c r="Z55" s="155">
        <f>SUM('Base Capex'!$Y55:$AA55,'Direct OH'!$Y55:$AA55,'Real Price Change'!$Y55:$AA55)*'OH rate'!E$67</f>
        <v>0</v>
      </c>
      <c r="AA55" s="156">
        <f>SUM('Base Capex'!$Y55:$AA55,'Direct OH'!$Y55:$AA55,'Real Price Change'!$Y55:$AA55)*'OH rate'!E$68</f>
        <v>0</v>
      </c>
      <c r="AB55" s="154">
        <f>SUM('Base Capex'!$AB55:$AD55,'Direct OH'!$AB55:$AD55,'Real Price Change'!$AB55:$AD55)*'OH rate'!F$66</f>
        <v>0</v>
      </c>
      <c r="AC55" s="155">
        <f>SUM('Base Capex'!$AB55:$AD55,'Direct OH'!$AB55:$AD55,'Real Price Change'!$AB55:$AD55)*'OH rate'!F$67</f>
        <v>0</v>
      </c>
      <c r="AD55" s="156">
        <f>SUM('Base Capex'!$AB55:$AD55,'Direct OH'!$AB55:$AD55,'Real Price Change'!$AB55:$AD55)*'OH rate'!F$68</f>
        <v>0</v>
      </c>
      <c r="AE55" s="154">
        <f>SUM('Base Capex'!$AE55:$AG55,'Direct OH'!$AE55:$AG55,'Real Price Change'!$AE55:$AG55)*'OH rate'!G$66</f>
        <v>0</v>
      </c>
      <c r="AF55" s="155">
        <f>SUM('Base Capex'!$AE55:$AG55,'Direct OH'!$AE55:$AG55,'Real Price Change'!$AE55:$AG55)*'OH rate'!G$67</f>
        <v>0</v>
      </c>
      <c r="AG55" s="156">
        <f>SUM('Base Capex'!$AE55:$AG55,'Direct OH'!$AE55:$AG55,'Real Price Change'!$AE55:$AG55)*'OH rate'!G$68</f>
        <v>0</v>
      </c>
      <c r="AH55" s="154">
        <f>SUM('Base Capex'!$AH55:$AJ55,'Direct OH'!$AH55:$AJ55,'Real Price Change'!$AH55:$AJ55)*'OH rate'!H$66</f>
        <v>0</v>
      </c>
      <c r="AI55" s="155">
        <f>SUM('Base Capex'!$AH55:$AJ55,'Direct OH'!$AH55:$AJ55,'Real Price Change'!$AH55:$AJ55)*'OH rate'!H$67</f>
        <v>0</v>
      </c>
      <c r="AJ55" s="156">
        <f>SUM('Base Capex'!$AH55:$AJ55,'Direct OH'!$AH55:$AJ55,'Real Price Change'!$AH55:$AJ55)*'OH rate'!H$68</f>
        <v>0</v>
      </c>
    </row>
    <row r="56" spans="1:36">
      <c r="A56" s="182">
        <f>'Base Capex Actual'!A56</f>
        <v>174</v>
      </c>
      <c r="B56" s="183" t="str">
        <f>'Base Capex Actual'!B56</f>
        <v>Pole Fire Mitigation</v>
      </c>
      <c r="C56" s="183" t="str">
        <f>'Base Capex Actual'!C56</f>
        <v>Environmental, Safety &amp; Legal</v>
      </c>
      <c r="D56" s="155">
        <f>'Indirect OH Actual'!D56</f>
        <v>0.31156023855900933</v>
      </c>
      <c r="E56" s="155">
        <f>'Indirect OH Actual'!E56</f>
        <v>6.1089428667776254E-3</v>
      </c>
      <c r="F56" s="156">
        <f>'Indirect OH Actual'!F56</f>
        <v>0.34812978597734656</v>
      </c>
      <c r="G56" s="155">
        <f>'Indirect OH Actual'!G56</f>
        <v>0.99792798204096866</v>
      </c>
      <c r="H56" s="155">
        <f>'Indirect OH Actual'!H56</f>
        <v>1.0889734250495567E-2</v>
      </c>
      <c r="I56" s="156">
        <f>'Indirect OH Actual'!I56</f>
        <v>0.77130483750137424</v>
      </c>
      <c r="J56" s="155">
        <f>'Indirect OH Actual'!J56</f>
        <v>0.33021062129352985</v>
      </c>
      <c r="K56" s="155">
        <f>'Indirect OH Actual'!K56</f>
        <v>3.7726632463475477E-3</v>
      </c>
      <c r="L56" s="156">
        <f>'Indirect OH Actual'!L56</f>
        <v>0.2927924446623893</v>
      </c>
      <c r="M56" s="155">
        <f>'Indirect OH Actual'!M56</f>
        <v>0</v>
      </c>
      <c r="N56" s="155">
        <f>'Indirect OH Actual'!N56</f>
        <v>0</v>
      </c>
      <c r="O56" s="156">
        <f>'Indirect OH Actual'!O56</f>
        <v>0</v>
      </c>
      <c r="P56" s="155">
        <f>'Indirect OH Actual'!P56</f>
        <v>77.88702144724715</v>
      </c>
      <c r="Q56" s="155">
        <f>'Indirect OH Actual'!Q56</f>
        <v>0.88986084708738589</v>
      </c>
      <c r="R56" s="156">
        <f>'Indirect OH Actual'!R56</f>
        <v>69.061168679792161</v>
      </c>
      <c r="S56" s="154">
        <f>SUM('Base Capex'!$S56:$U56,'Direct OH'!$S56:$U56,'Real Price Change'!$S56:$U56)*'OH rate'!C$66</f>
        <v>0</v>
      </c>
      <c r="T56" s="155">
        <f>SUM('Base Capex'!$S56:$U56,'Direct OH'!$S56:$U56,'Real Price Change'!$S56:$U56)*'OH rate'!C$67</f>
        <v>0</v>
      </c>
      <c r="U56" s="156">
        <f>SUM('Base Capex'!$S56:$U56,'Direct OH'!$S56:$U56,'Real Price Change'!$S56:$U56)*'OH rate'!C$68</f>
        <v>0</v>
      </c>
      <c r="V56" s="154">
        <f>SUM('Base Capex'!$V56:$X56,'Direct OH'!$V56:$X56,'Real Price Change'!$V56:$X56)*'OH rate'!D$66</f>
        <v>0</v>
      </c>
      <c r="W56" s="155">
        <f>SUM('Base Capex'!$V56:$X56,'Direct OH'!$V56:$X56,'Real Price Change'!$V56:$X56)*'OH rate'!D$67</f>
        <v>0</v>
      </c>
      <c r="X56" s="156">
        <f>SUM('Base Capex'!$V56:$X56,'Direct OH'!$V56:$X56,'Real Price Change'!$V56:$X56)*'OH rate'!D$68</f>
        <v>0</v>
      </c>
      <c r="Y56" s="154">
        <f>SUM('Base Capex'!$Y56:$AA56,'Direct OH'!$Y56:$AA56,'Real Price Change'!$Y56:$AA56)*'OH rate'!E$66</f>
        <v>0</v>
      </c>
      <c r="Z56" s="155">
        <f>SUM('Base Capex'!$Y56:$AA56,'Direct OH'!$Y56:$AA56,'Real Price Change'!$Y56:$AA56)*'OH rate'!E$67</f>
        <v>0</v>
      </c>
      <c r="AA56" s="156">
        <f>SUM('Base Capex'!$Y56:$AA56,'Direct OH'!$Y56:$AA56,'Real Price Change'!$Y56:$AA56)*'OH rate'!E$68</f>
        <v>0</v>
      </c>
      <c r="AB56" s="154">
        <f>SUM('Base Capex'!$AB56:$AD56,'Direct OH'!$AB56:$AD56,'Real Price Change'!$AB56:$AD56)*'OH rate'!F$66</f>
        <v>0</v>
      </c>
      <c r="AC56" s="155">
        <f>SUM('Base Capex'!$AB56:$AD56,'Direct OH'!$AB56:$AD56,'Real Price Change'!$AB56:$AD56)*'OH rate'!F$67</f>
        <v>0</v>
      </c>
      <c r="AD56" s="156">
        <f>SUM('Base Capex'!$AB56:$AD56,'Direct OH'!$AB56:$AD56,'Real Price Change'!$AB56:$AD56)*'OH rate'!F$68</f>
        <v>0</v>
      </c>
      <c r="AE56" s="154">
        <f>SUM('Base Capex'!$AE56:$AG56,'Direct OH'!$AE56:$AG56,'Real Price Change'!$AE56:$AG56)*'OH rate'!G$66</f>
        <v>0</v>
      </c>
      <c r="AF56" s="155">
        <f>SUM('Base Capex'!$AE56:$AG56,'Direct OH'!$AE56:$AG56,'Real Price Change'!$AE56:$AG56)*'OH rate'!G$67</f>
        <v>0</v>
      </c>
      <c r="AG56" s="156">
        <f>SUM('Base Capex'!$AE56:$AG56,'Direct OH'!$AE56:$AG56,'Real Price Change'!$AE56:$AG56)*'OH rate'!G$68</f>
        <v>0</v>
      </c>
      <c r="AH56" s="154">
        <f>SUM('Base Capex'!$AH56:$AJ56,'Direct OH'!$AH56:$AJ56,'Real Price Change'!$AH56:$AJ56)*'OH rate'!H$66</f>
        <v>0</v>
      </c>
      <c r="AI56" s="155">
        <f>SUM('Base Capex'!$AH56:$AJ56,'Direct OH'!$AH56:$AJ56,'Real Price Change'!$AH56:$AJ56)*'OH rate'!H$67</f>
        <v>0</v>
      </c>
      <c r="AJ56" s="156">
        <f>SUM('Base Capex'!$AH56:$AJ56,'Direct OH'!$AH56:$AJ56,'Real Price Change'!$AH56:$AJ56)*'OH rate'!H$68</f>
        <v>0</v>
      </c>
    </row>
    <row r="57" spans="1:36">
      <c r="A57" s="182">
        <f>'Base Capex Actual'!A57</f>
        <v>177</v>
      </c>
      <c r="B57" s="183" t="str">
        <f>'Base Capex Actual'!B57</f>
        <v>CBD Security Supply</v>
      </c>
      <c r="C57" s="183" t="str">
        <f>'Base Capex Actual'!C57</f>
        <v>Reinforcements</v>
      </c>
      <c r="D57" s="155">
        <f>'Indirect OH Actual'!D57</f>
        <v>0</v>
      </c>
      <c r="E57" s="155">
        <f>'Indirect OH Actual'!E57</f>
        <v>0</v>
      </c>
      <c r="F57" s="156">
        <f>'Indirect OH Actual'!F57</f>
        <v>0</v>
      </c>
      <c r="G57" s="155">
        <f>'Indirect OH Actual'!G57</f>
        <v>0</v>
      </c>
      <c r="H57" s="155">
        <f>'Indirect OH Actual'!H57</f>
        <v>0</v>
      </c>
      <c r="I57" s="156">
        <f>'Indirect OH Actual'!I57</f>
        <v>0</v>
      </c>
      <c r="J57" s="155">
        <f>'Indirect OH Actual'!J57</f>
        <v>0</v>
      </c>
      <c r="K57" s="155">
        <f>'Indirect OH Actual'!K57</f>
        <v>0</v>
      </c>
      <c r="L57" s="155">
        <f>'Indirect OH Actual'!L57</f>
        <v>0</v>
      </c>
      <c r="M57" s="184">
        <f>'Indirect OH Actual'!M57</f>
        <v>0</v>
      </c>
      <c r="N57" s="155">
        <f>'Indirect OH Actual'!N57</f>
        <v>0</v>
      </c>
      <c r="O57" s="156">
        <f>'Indirect OH Actual'!O57</f>
        <v>0</v>
      </c>
      <c r="P57" s="155">
        <f>'Indirect OH Actual'!P57</f>
        <v>0</v>
      </c>
      <c r="Q57" s="155">
        <f>'Indirect OH Actual'!Q57</f>
        <v>0</v>
      </c>
      <c r="R57" s="156">
        <f>'Indirect OH Actual'!R57</f>
        <v>0</v>
      </c>
      <c r="S57" s="154">
        <f>SUM('Base Capex'!$S57:$U57,'Direct OH'!$S57:$U57,'Real Price Change'!$S57:$U57)*'OH rate'!C$66</f>
        <v>0</v>
      </c>
      <c r="T57" s="155">
        <f>SUM('Base Capex'!$S57:$U57,'Direct OH'!$S57:$U57,'Real Price Change'!$S57:$U57)*'OH rate'!C$67</f>
        <v>0</v>
      </c>
      <c r="U57" s="156">
        <f>SUM('Base Capex'!$S57:$U57,'Direct OH'!$S57:$U57,'Real Price Change'!$S57:$U57)*'OH rate'!C$68</f>
        <v>0</v>
      </c>
      <c r="V57" s="154">
        <f>SUM('Base Capex'!$V57:$X57,'Direct OH'!$V57:$X57,'Real Price Change'!$V57:$X57)*'OH rate'!D$66</f>
        <v>0</v>
      </c>
      <c r="W57" s="155">
        <f>SUM('Base Capex'!$V57:$X57,'Direct OH'!$V57:$X57,'Real Price Change'!$V57:$X57)*'OH rate'!D$67</f>
        <v>0</v>
      </c>
      <c r="X57" s="156">
        <f>SUM('Base Capex'!$V57:$X57,'Direct OH'!$V57:$X57,'Real Price Change'!$V57:$X57)*'OH rate'!D$68</f>
        <v>0</v>
      </c>
      <c r="Y57" s="154">
        <f>SUM('Base Capex'!$Y57:$AA57,'Direct OH'!$Y57:$AA57,'Real Price Change'!$Y57:$AA57)*'OH rate'!E$66</f>
        <v>0</v>
      </c>
      <c r="Z57" s="155">
        <f>SUM('Base Capex'!$Y57:$AA57,'Direct OH'!$Y57:$AA57,'Real Price Change'!$Y57:$AA57)*'OH rate'!E$67</f>
        <v>0</v>
      </c>
      <c r="AA57" s="156">
        <f>SUM('Base Capex'!$Y57:$AA57,'Direct OH'!$Y57:$AA57,'Real Price Change'!$Y57:$AA57)*'OH rate'!E$68</f>
        <v>0</v>
      </c>
      <c r="AB57" s="154">
        <f>SUM('Base Capex'!$AB57:$AD57,'Direct OH'!$AB57:$AD57,'Real Price Change'!$AB57:$AD57)*'OH rate'!F$66</f>
        <v>0</v>
      </c>
      <c r="AC57" s="155">
        <f>SUM('Base Capex'!$AB57:$AD57,'Direct OH'!$AB57:$AD57,'Real Price Change'!$AB57:$AD57)*'OH rate'!F$67</f>
        <v>0</v>
      </c>
      <c r="AD57" s="156">
        <f>SUM('Base Capex'!$AB57:$AD57,'Direct OH'!$AB57:$AD57,'Real Price Change'!$AB57:$AD57)*'OH rate'!F$68</f>
        <v>0</v>
      </c>
      <c r="AE57" s="154">
        <f>SUM('Base Capex'!$AE57:$AG57,'Direct OH'!$AE57:$AG57,'Real Price Change'!$AE57:$AG57)*'OH rate'!G$66</f>
        <v>0</v>
      </c>
      <c r="AF57" s="155">
        <f>SUM('Base Capex'!$AE57:$AG57,'Direct OH'!$AE57:$AG57,'Real Price Change'!$AE57:$AG57)*'OH rate'!G$67</f>
        <v>0</v>
      </c>
      <c r="AG57" s="156">
        <f>SUM('Base Capex'!$AE57:$AG57,'Direct OH'!$AE57:$AG57,'Real Price Change'!$AE57:$AG57)*'OH rate'!G$68</f>
        <v>0</v>
      </c>
      <c r="AH57" s="154">
        <f>SUM('Base Capex'!$AH57:$AJ57,'Direct OH'!$AH57:$AJ57,'Real Price Change'!$AH57:$AJ57)*'OH rate'!H$66</f>
        <v>0</v>
      </c>
      <c r="AI57" s="155">
        <f>SUM('Base Capex'!$AH57:$AJ57,'Direct OH'!$AH57:$AJ57,'Real Price Change'!$AH57:$AJ57)*'OH rate'!H$67</f>
        <v>0</v>
      </c>
      <c r="AJ57" s="156">
        <f>SUM('Base Capex'!$AH57:$AJ57,'Direct OH'!$AH57:$AJ57,'Real Price Change'!$AH57:$AJ57)*'OH rate'!H$68</f>
        <v>0</v>
      </c>
    </row>
    <row r="58" spans="1:36">
      <c r="A58" s="182">
        <f>'Base Capex Actual'!A58</f>
        <v>200</v>
      </c>
      <c r="B58" s="183" t="str">
        <f>'Base Capex Actual'!B58</f>
        <v>Computers</v>
      </c>
      <c r="C58" s="183" t="str">
        <f>'Base Capex Actual'!C58</f>
        <v>Non Network General - IT</v>
      </c>
      <c r="D58" s="155">
        <f>'Indirect OH Actual'!D58</f>
        <v>64.657143162455739</v>
      </c>
      <c r="E58" s="155">
        <f>'Indirect OH Actual'!E58</f>
        <v>1.2677702242601583</v>
      </c>
      <c r="F58" s="156">
        <f>'Indirect OH Actual'!F58</f>
        <v>72.246309462204252</v>
      </c>
      <c r="G58" s="155">
        <f>'Indirect OH Actual'!G58</f>
        <v>29.532272194042104</v>
      </c>
      <c r="H58" s="155">
        <f>'Indirect OH Actual'!H58</f>
        <v>0.32226633764561113</v>
      </c>
      <c r="I58" s="156">
        <f>'Indirect OH Actual'!I58</f>
        <v>22.825679623779571</v>
      </c>
      <c r="J58" s="155">
        <f>'Indirect OH Actual'!J58</f>
        <v>3.4827207267806535</v>
      </c>
      <c r="K58" s="155">
        <f>'Indirect OH Actual'!K58</f>
        <v>3.9790157057178942E-2</v>
      </c>
      <c r="L58" s="156">
        <f>'Indirect OH Actual'!L58</f>
        <v>3.088072429881167</v>
      </c>
      <c r="M58" s="155">
        <f>'Indirect OH Actual'!M58</f>
        <v>1.3458105280027033</v>
      </c>
      <c r="N58" s="155">
        <f>'Indirect OH Actual'!N58</f>
        <v>1.5375913396286849E-2</v>
      </c>
      <c r="O58" s="156">
        <f>'Indirect OH Actual'!O58</f>
        <v>1.1933085404785355</v>
      </c>
      <c r="P58" s="155">
        <f>'Indirect OH Actual'!P58</f>
        <v>1.7831054070242991E-2</v>
      </c>
      <c r="Q58" s="155">
        <f>'Indirect OH Actual'!Q58</f>
        <v>2.0372016524157653E-4</v>
      </c>
      <c r="R58" s="156">
        <f>'Indirect OH Actual'!R58</f>
        <v>1.5810508734341516E-2</v>
      </c>
      <c r="S58" s="157"/>
      <c r="T58" s="157"/>
      <c r="U58" s="158"/>
      <c r="V58" s="157"/>
      <c r="W58" s="157"/>
      <c r="X58" s="158"/>
      <c r="Y58" s="157"/>
      <c r="Z58" s="157"/>
      <c r="AA58" s="158"/>
      <c r="AB58" s="157"/>
      <c r="AC58" s="157"/>
      <c r="AD58" s="158"/>
      <c r="AE58" s="157"/>
      <c r="AF58" s="157"/>
      <c r="AG58" s="158"/>
      <c r="AH58" s="157"/>
      <c r="AI58" s="157"/>
      <c r="AJ58" s="158"/>
    </row>
    <row r="59" spans="1:36">
      <c r="A59" s="182">
        <f>'Base Capex Actual'!A59</f>
        <v>210</v>
      </c>
      <c r="B59" s="183" t="str">
        <f>'Base Capex Actual'!B59</f>
        <v>General Equipment</v>
      </c>
      <c r="C59" s="183" t="str">
        <f>'Base Capex Actual'!C59</f>
        <v>Non Network General - Other</v>
      </c>
      <c r="D59" s="155">
        <f>'Indirect OH Actual'!D59</f>
        <v>6.1729169491170962E-3</v>
      </c>
      <c r="E59" s="155">
        <f>'Indirect OH Actual'!E59</f>
        <v>1.2103597409583228E-4</v>
      </c>
      <c r="F59" s="156">
        <f>'Indirect OH Actual'!F59</f>
        <v>6.8974663336093655E-3</v>
      </c>
      <c r="G59" s="155">
        <f>'Indirect OH Actual'!G59</f>
        <v>0</v>
      </c>
      <c r="H59" s="155">
        <f>'Indirect OH Actual'!H59</f>
        <v>0</v>
      </c>
      <c r="I59" s="156">
        <f>'Indirect OH Actual'!I59</f>
        <v>0</v>
      </c>
      <c r="J59" s="155">
        <f>'Indirect OH Actual'!J59</f>
        <v>0</v>
      </c>
      <c r="K59" s="155">
        <f>'Indirect OH Actual'!K59</f>
        <v>0</v>
      </c>
      <c r="L59" s="156">
        <f>'Indirect OH Actual'!L59</f>
        <v>0</v>
      </c>
      <c r="M59" s="155">
        <f>'Indirect OH Actual'!M59</f>
        <v>0</v>
      </c>
      <c r="N59" s="155">
        <f>'Indirect OH Actual'!N59</f>
        <v>0</v>
      </c>
      <c r="O59" s="156">
        <f>'Indirect OH Actual'!O59</f>
        <v>0</v>
      </c>
      <c r="P59" s="155">
        <f>'Indirect OH Actual'!P59</f>
        <v>0</v>
      </c>
      <c r="Q59" s="155">
        <f>'Indirect OH Actual'!Q59</f>
        <v>0</v>
      </c>
      <c r="R59" s="156">
        <f>'Indirect OH Actual'!R59</f>
        <v>0</v>
      </c>
      <c r="S59" s="157"/>
      <c r="T59" s="157"/>
      <c r="U59" s="158"/>
      <c r="V59" s="157"/>
      <c r="W59" s="157"/>
      <c r="X59" s="158"/>
      <c r="Y59" s="157"/>
      <c r="Z59" s="157"/>
      <c r="AA59" s="158"/>
      <c r="AB59" s="157"/>
      <c r="AC59" s="157"/>
      <c r="AD59" s="158"/>
      <c r="AE59" s="157"/>
      <c r="AF59" s="157"/>
      <c r="AG59" s="158"/>
      <c r="AH59" s="157"/>
      <c r="AI59" s="157"/>
      <c r="AJ59" s="158"/>
    </row>
    <row r="60" spans="1:36">
      <c r="A60" s="182">
        <f>'Base Capex Actual'!A60</f>
        <v>220</v>
      </c>
      <c r="B60" s="183" t="str">
        <f>'Base Capex Actual'!B60</f>
        <v>Office Furniture</v>
      </c>
      <c r="C60" s="183" t="str">
        <f>'Base Capex Actual'!C60</f>
        <v>Non Network General - Other</v>
      </c>
      <c r="D60" s="155">
        <f>'Indirect OH Actual'!D60</f>
        <v>0</v>
      </c>
      <c r="E60" s="155">
        <f>'Indirect OH Actual'!E60</f>
        <v>0</v>
      </c>
      <c r="F60" s="156">
        <f>'Indirect OH Actual'!F60</f>
        <v>0</v>
      </c>
      <c r="G60" s="155">
        <f>'Indirect OH Actual'!G60</f>
        <v>0</v>
      </c>
      <c r="H60" s="155">
        <f>'Indirect OH Actual'!H60</f>
        <v>0</v>
      </c>
      <c r="I60" s="156">
        <f>'Indirect OH Actual'!I60</f>
        <v>0</v>
      </c>
      <c r="J60" s="155">
        <f>'Indirect OH Actual'!J60</f>
        <v>0</v>
      </c>
      <c r="K60" s="155">
        <f>'Indirect OH Actual'!K60</f>
        <v>0</v>
      </c>
      <c r="L60" s="156">
        <f>'Indirect OH Actual'!L60</f>
        <v>0</v>
      </c>
      <c r="M60" s="155">
        <f>'Indirect OH Actual'!M60</f>
        <v>0</v>
      </c>
      <c r="N60" s="155">
        <f>'Indirect OH Actual'!N60</f>
        <v>0</v>
      </c>
      <c r="O60" s="156">
        <f>'Indirect OH Actual'!O60</f>
        <v>0</v>
      </c>
      <c r="P60" s="155">
        <f>'Indirect OH Actual'!P60</f>
        <v>0</v>
      </c>
      <c r="Q60" s="155">
        <f>'Indirect OH Actual'!Q60</f>
        <v>0</v>
      </c>
      <c r="R60" s="156">
        <f>'Indirect OH Actual'!R60</f>
        <v>0</v>
      </c>
      <c r="S60" s="157"/>
      <c r="T60" s="157"/>
      <c r="U60" s="158"/>
      <c r="V60" s="157"/>
      <c r="W60" s="157"/>
      <c r="X60" s="158"/>
      <c r="Y60" s="157"/>
      <c r="Z60" s="157"/>
      <c r="AA60" s="158"/>
      <c r="AB60" s="157"/>
      <c r="AC60" s="157"/>
      <c r="AD60" s="158"/>
      <c r="AE60" s="157"/>
      <c r="AF60" s="157"/>
      <c r="AG60" s="158"/>
      <c r="AH60" s="157"/>
      <c r="AI60" s="157"/>
      <c r="AJ60" s="158"/>
    </row>
    <row r="61" spans="1:36">
      <c r="A61" s="182">
        <f>'Base Capex Actual'!A61</f>
        <v>230</v>
      </c>
      <c r="B61" s="183" t="str">
        <f>'Base Capex Actual'!B61</f>
        <v>Property</v>
      </c>
      <c r="C61" s="183" t="str">
        <f>'Base Capex Actual'!C61</f>
        <v>Non Network General - Other</v>
      </c>
      <c r="D61" s="155">
        <f>'Indirect OH Actual'!D61</f>
        <v>0.56728999220278975</v>
      </c>
      <c r="E61" s="155">
        <f>'Indirect OH Actual'!E61</f>
        <v>1.1123184933000348E-2</v>
      </c>
      <c r="F61" s="156">
        <f>'Indirect OH Actual'!F61</f>
        <v>0.63387595440951361</v>
      </c>
      <c r="G61" s="155">
        <f>'Indirect OH Actual'!G61</f>
        <v>0</v>
      </c>
      <c r="H61" s="155">
        <f>'Indirect OH Actual'!H61</f>
        <v>0</v>
      </c>
      <c r="I61" s="156">
        <f>'Indirect OH Actual'!I61</f>
        <v>0</v>
      </c>
      <c r="J61" s="155">
        <f>'Indirect OH Actual'!J61</f>
        <v>1.866770989254787</v>
      </c>
      <c r="K61" s="155">
        <f>'Indirect OH Actual'!K61</f>
        <v>2.1327897548907168E-2</v>
      </c>
      <c r="L61" s="156">
        <f>'Indirect OH Actual'!L61</f>
        <v>1.6552357989807809</v>
      </c>
      <c r="M61" s="155">
        <f>'Indirect OH Actual'!M61</f>
        <v>0</v>
      </c>
      <c r="N61" s="155">
        <f>'Indirect OH Actual'!N61</f>
        <v>0</v>
      </c>
      <c r="O61" s="156">
        <f>'Indirect OH Actual'!O61</f>
        <v>0</v>
      </c>
      <c r="P61" s="155">
        <f>'Indirect OH Actual'!P61</f>
        <v>0</v>
      </c>
      <c r="Q61" s="155">
        <f>'Indirect OH Actual'!Q61</f>
        <v>0</v>
      </c>
      <c r="R61" s="156">
        <f>'Indirect OH Actual'!R61</f>
        <v>0</v>
      </c>
      <c r="S61" s="157"/>
      <c r="T61" s="157"/>
      <c r="U61" s="158"/>
      <c r="V61" s="157"/>
      <c r="W61" s="157"/>
      <c r="X61" s="158"/>
      <c r="Y61" s="157"/>
      <c r="Z61" s="157"/>
      <c r="AA61" s="158"/>
      <c r="AB61" s="157"/>
      <c r="AC61" s="157"/>
      <c r="AD61" s="158"/>
      <c r="AE61" s="157"/>
      <c r="AF61" s="157"/>
      <c r="AG61" s="158"/>
      <c r="AH61" s="157"/>
      <c r="AI61" s="157"/>
      <c r="AJ61" s="158"/>
    </row>
    <row r="62" spans="1:36">
      <c r="A62" s="182">
        <f>'Base Capex Actual'!A62</f>
        <v>240</v>
      </c>
      <c r="B62" s="183" t="str">
        <f>'Base Capex Actual'!B62</f>
        <v>Motor Vehicles</v>
      </c>
      <c r="C62" s="183" t="str">
        <f>'Base Capex Actual'!C62</f>
        <v>Non Network General - Other</v>
      </c>
      <c r="D62" s="155">
        <f>'Indirect OH Actual'!D62</f>
        <v>0</v>
      </c>
      <c r="E62" s="155">
        <f>'Indirect OH Actual'!E62</f>
        <v>0</v>
      </c>
      <c r="F62" s="156">
        <f>'Indirect OH Actual'!F62</f>
        <v>0</v>
      </c>
      <c r="G62" s="155">
        <f>'Indirect OH Actual'!G62</f>
        <v>0</v>
      </c>
      <c r="H62" s="155">
        <f>'Indirect OH Actual'!H62</f>
        <v>0</v>
      </c>
      <c r="I62" s="156">
        <f>'Indirect OH Actual'!I62</f>
        <v>0</v>
      </c>
      <c r="J62" s="155">
        <f>'Indirect OH Actual'!J62</f>
        <v>0.52949762409624801</v>
      </c>
      <c r="K62" s="155">
        <f>'Indirect OH Actual'!K62</f>
        <v>6.0495214164554365E-3</v>
      </c>
      <c r="L62" s="156">
        <f>'Indirect OH Actual'!L62</f>
        <v>0.46949702342934607</v>
      </c>
      <c r="M62" s="155">
        <f>'Indirect OH Actual'!M62</f>
        <v>0</v>
      </c>
      <c r="N62" s="155">
        <f>'Indirect OH Actual'!N62</f>
        <v>0</v>
      </c>
      <c r="O62" s="156">
        <f>'Indirect OH Actual'!O62</f>
        <v>0</v>
      </c>
      <c r="P62" s="155">
        <f>'Indirect OH Actual'!P62</f>
        <v>0</v>
      </c>
      <c r="Q62" s="155">
        <f>'Indirect OH Actual'!Q62</f>
        <v>0</v>
      </c>
      <c r="R62" s="156">
        <f>'Indirect OH Actual'!R62</f>
        <v>0</v>
      </c>
      <c r="S62" s="157"/>
      <c r="T62" s="157"/>
      <c r="U62" s="158"/>
      <c r="V62" s="157"/>
      <c r="W62" s="157"/>
      <c r="X62" s="158"/>
      <c r="Y62" s="157"/>
      <c r="Z62" s="157"/>
      <c r="AA62" s="158"/>
      <c r="AB62" s="157"/>
      <c r="AC62" s="157"/>
      <c r="AD62" s="158"/>
      <c r="AE62" s="157"/>
      <c r="AF62" s="157"/>
      <c r="AG62" s="158"/>
      <c r="AH62" s="157"/>
      <c r="AI62" s="157"/>
      <c r="AJ62" s="158"/>
    </row>
    <row r="63" spans="1:36">
      <c r="A63" s="182">
        <f>'Base Capex Actual'!A63</f>
        <v>260</v>
      </c>
      <c r="B63" s="183" t="str">
        <f>'Base Capex Actual'!B63</f>
        <v>Intellectual Property</v>
      </c>
      <c r="C63" s="183" t="str">
        <f>'Base Capex Actual'!C63</f>
        <v>Non Network General - Other</v>
      </c>
      <c r="D63" s="155">
        <f>'Indirect OH Actual'!D63</f>
        <v>0</v>
      </c>
      <c r="E63" s="155">
        <f>'Indirect OH Actual'!E63</f>
        <v>0</v>
      </c>
      <c r="F63" s="156">
        <f>'Indirect OH Actual'!F63</f>
        <v>0</v>
      </c>
      <c r="G63" s="155">
        <f>'Indirect OH Actual'!G63</f>
        <v>0</v>
      </c>
      <c r="H63" s="155">
        <f>'Indirect OH Actual'!H63</f>
        <v>0</v>
      </c>
      <c r="I63" s="156">
        <f>'Indirect OH Actual'!I63</f>
        <v>0</v>
      </c>
      <c r="J63" s="155">
        <f>'Indirect OH Actual'!J63</f>
        <v>0</v>
      </c>
      <c r="K63" s="155">
        <f>'Indirect OH Actual'!K63</f>
        <v>0</v>
      </c>
      <c r="L63" s="156">
        <f>'Indirect OH Actual'!L63</f>
        <v>0</v>
      </c>
      <c r="M63" s="155">
        <f>'Indirect OH Actual'!M63</f>
        <v>0</v>
      </c>
      <c r="N63" s="155">
        <f>'Indirect OH Actual'!N63</f>
        <v>0</v>
      </c>
      <c r="O63" s="156">
        <f>'Indirect OH Actual'!O63</f>
        <v>0</v>
      </c>
      <c r="P63" s="155">
        <f>'Indirect OH Actual'!P63</f>
        <v>0</v>
      </c>
      <c r="Q63" s="155">
        <f>'Indirect OH Actual'!Q63</f>
        <v>0</v>
      </c>
      <c r="R63" s="156">
        <f>'Indirect OH Actual'!R63</f>
        <v>0</v>
      </c>
      <c r="S63" s="157"/>
      <c r="T63" s="157"/>
      <c r="U63" s="158"/>
      <c r="V63" s="157"/>
      <c r="W63" s="157"/>
      <c r="X63" s="158"/>
      <c r="Y63" s="157"/>
      <c r="Z63" s="157"/>
      <c r="AA63" s="158"/>
      <c r="AB63" s="157"/>
      <c r="AC63" s="157"/>
      <c r="AD63" s="158"/>
      <c r="AE63" s="157"/>
      <c r="AF63" s="157"/>
      <c r="AG63" s="158"/>
      <c r="AH63" s="157"/>
      <c r="AI63" s="157"/>
      <c r="AJ63" s="158"/>
    </row>
    <row r="64" spans="1:36">
      <c r="A64" s="182">
        <f>'Base Capex Actual'!A64</f>
        <v>270</v>
      </c>
      <c r="B64" s="183" t="str">
        <f>'Base Capex Actual'!B64</f>
        <v>Communications</v>
      </c>
      <c r="C64" s="183" t="str">
        <f>'Base Capex Actual'!C64</f>
        <v>Non Network General - Other</v>
      </c>
      <c r="D64" s="155">
        <f>'Indirect OH Actual'!D64</f>
        <v>0.18254197263817698</v>
      </c>
      <c r="E64" s="155">
        <f>'Indirect OH Actual'!E64</f>
        <v>3.5792066625481831E-3</v>
      </c>
      <c r="F64" s="156">
        <f>'Indirect OH Actual'!F64</f>
        <v>0.20396793300816266</v>
      </c>
      <c r="G64" s="155">
        <f>'Indirect OH Actual'!G64</f>
        <v>0</v>
      </c>
      <c r="H64" s="155">
        <f>'Indirect OH Actual'!H64</f>
        <v>0</v>
      </c>
      <c r="I64" s="156">
        <f>'Indirect OH Actual'!I64</f>
        <v>0</v>
      </c>
      <c r="J64" s="155">
        <f>'Indirect OH Actual'!J64</f>
        <v>0</v>
      </c>
      <c r="K64" s="155">
        <f>'Indirect OH Actual'!K64</f>
        <v>0</v>
      </c>
      <c r="L64" s="156">
        <f>'Indirect OH Actual'!L64</f>
        <v>0</v>
      </c>
      <c r="M64" s="155">
        <f>'Indirect OH Actual'!M64</f>
        <v>0</v>
      </c>
      <c r="N64" s="155">
        <f>'Indirect OH Actual'!N64</f>
        <v>0</v>
      </c>
      <c r="O64" s="156">
        <f>'Indirect OH Actual'!O64</f>
        <v>0</v>
      </c>
      <c r="P64" s="155">
        <f>'Indirect OH Actual'!P64</f>
        <v>0</v>
      </c>
      <c r="Q64" s="155">
        <f>'Indirect OH Actual'!Q64</f>
        <v>0</v>
      </c>
      <c r="R64" s="156">
        <f>'Indirect OH Actual'!R64</f>
        <v>0</v>
      </c>
      <c r="S64" s="157"/>
      <c r="T64" s="157"/>
      <c r="U64" s="158"/>
      <c r="V64" s="157"/>
      <c r="W64" s="157"/>
      <c r="X64" s="158"/>
      <c r="Y64" s="157"/>
      <c r="Z64" s="157"/>
      <c r="AA64" s="158"/>
      <c r="AB64" s="157"/>
      <c r="AC64" s="157"/>
      <c r="AD64" s="158"/>
      <c r="AE64" s="157"/>
      <c r="AF64" s="157"/>
      <c r="AG64" s="158"/>
      <c r="AH64" s="157"/>
      <c r="AI64" s="157"/>
      <c r="AJ64" s="158"/>
    </row>
    <row r="65" spans="1:36">
      <c r="A65" s="128"/>
      <c r="B65" s="146" t="s">
        <v>124</v>
      </c>
      <c r="C65" s="147"/>
      <c r="D65" s="160">
        <f t="shared" ref="D65:AJ65" si="0">SUM(D7:D64)</f>
        <v>13494.453698301055</v>
      </c>
      <c r="E65" s="160">
        <f t="shared" si="0"/>
        <v>264.59360489186315</v>
      </c>
      <c r="F65" s="161">
        <f t="shared" si="0"/>
        <v>15078.372322471416</v>
      </c>
      <c r="G65" s="162">
        <f t="shared" si="0"/>
        <v>13183.673441446957</v>
      </c>
      <c r="H65" s="160">
        <f t="shared" si="0"/>
        <v>143.86479065257811</v>
      </c>
      <c r="I65" s="161">
        <f t="shared" si="0"/>
        <v>10189.744434893471</v>
      </c>
      <c r="J65" s="162">
        <f t="shared" si="0"/>
        <v>14859.105390280944</v>
      </c>
      <c r="K65" s="160">
        <f t="shared" si="0"/>
        <v>169.76558948928056</v>
      </c>
      <c r="L65" s="161">
        <f t="shared" si="0"/>
        <v>13175.329659820629</v>
      </c>
      <c r="M65" s="162">
        <f t="shared" si="0"/>
        <v>15477.89979420055</v>
      </c>
      <c r="N65" s="160">
        <f t="shared" si="0"/>
        <v>176.83532848061927</v>
      </c>
      <c r="O65" s="161">
        <f t="shared" si="0"/>
        <v>13724.004701093692</v>
      </c>
      <c r="P65" s="162">
        <f t="shared" si="0"/>
        <v>18275.275074731242</v>
      </c>
      <c r="Q65" s="160">
        <f t="shared" si="0"/>
        <v>208.79539949759004</v>
      </c>
      <c r="R65" s="161">
        <f t="shared" si="0"/>
        <v>16204.392351303919</v>
      </c>
      <c r="S65" s="162">
        <f t="shared" si="0"/>
        <v>18971.876711867848</v>
      </c>
      <c r="T65" s="160">
        <f t="shared" si="0"/>
        <v>212.1619877467742</v>
      </c>
      <c r="U65" s="161">
        <f t="shared" si="0"/>
        <v>16667.219442374138</v>
      </c>
      <c r="V65" s="162">
        <f t="shared" si="0"/>
        <v>0</v>
      </c>
      <c r="W65" s="160">
        <f t="shared" si="0"/>
        <v>0</v>
      </c>
      <c r="X65" s="161">
        <f t="shared" si="0"/>
        <v>0</v>
      </c>
      <c r="Y65" s="162">
        <f t="shared" si="0"/>
        <v>0</v>
      </c>
      <c r="Z65" s="160">
        <f t="shared" si="0"/>
        <v>0</v>
      </c>
      <c r="AA65" s="161">
        <f t="shared" si="0"/>
        <v>0</v>
      </c>
      <c r="AB65" s="162">
        <f t="shared" si="0"/>
        <v>0</v>
      </c>
      <c r="AC65" s="160">
        <f t="shared" si="0"/>
        <v>0</v>
      </c>
      <c r="AD65" s="161">
        <f t="shared" si="0"/>
        <v>0</v>
      </c>
      <c r="AE65" s="162">
        <f t="shared" si="0"/>
        <v>0</v>
      </c>
      <c r="AF65" s="160">
        <f t="shared" si="0"/>
        <v>0</v>
      </c>
      <c r="AG65" s="161">
        <f t="shared" si="0"/>
        <v>0</v>
      </c>
      <c r="AH65" s="162">
        <f t="shared" si="0"/>
        <v>0</v>
      </c>
      <c r="AI65" s="160">
        <f t="shared" si="0"/>
        <v>0</v>
      </c>
      <c r="AJ65" s="161">
        <f t="shared" si="0"/>
        <v>0</v>
      </c>
    </row>
    <row r="68" spans="1:36" s="88" customFormat="1">
      <c r="C68" s="88" t="s">
        <v>53</v>
      </c>
      <c r="D68" s="155">
        <f>SUMIF($C$7:$C$64,$C68,D$7:D$64)</f>
        <v>7073.0283781314192</v>
      </c>
      <c r="E68" s="155">
        <f t="shared" ref="E68:AJ75" si="1">SUMIF($C$7:$C$64,$C68,E$7:E$64)</f>
        <v>138.68498257975864</v>
      </c>
      <c r="F68" s="155">
        <f t="shared" si="1"/>
        <v>7903.2288166136623</v>
      </c>
      <c r="G68" s="155">
        <f t="shared" si="1"/>
        <v>6202.3363942354754</v>
      </c>
      <c r="H68" s="155">
        <f t="shared" si="1"/>
        <v>67.68203345422215</v>
      </c>
      <c r="I68" s="155">
        <f t="shared" si="1"/>
        <v>4793.8249560861177</v>
      </c>
      <c r="J68" s="155">
        <f t="shared" si="1"/>
        <v>6254.583263776477</v>
      </c>
      <c r="K68" s="155">
        <f t="shared" si="1"/>
        <v>71.458744446305175</v>
      </c>
      <c r="L68" s="155">
        <f t="shared" si="1"/>
        <v>5545.8383409106373</v>
      </c>
      <c r="M68" s="155">
        <f t="shared" si="1"/>
        <v>6199.8673172066583</v>
      </c>
      <c r="N68" s="155">
        <f t="shared" si="1"/>
        <v>70.833613613734016</v>
      </c>
      <c r="O68" s="155">
        <f t="shared" si="1"/>
        <v>5497.3225914915638</v>
      </c>
      <c r="P68" s="155">
        <f t="shared" si="1"/>
        <v>6757.1657903444957</v>
      </c>
      <c r="Q68" s="155">
        <f t="shared" si="1"/>
        <v>77.200760311246711</v>
      </c>
      <c r="R68" s="155">
        <f t="shared" si="1"/>
        <v>5991.4701804378228</v>
      </c>
      <c r="S68" s="155">
        <f t="shared" si="1"/>
        <v>10224.781765824622</v>
      </c>
      <c r="T68" s="155">
        <f t="shared" si="1"/>
        <v>114.3434598832973</v>
      </c>
      <c r="U68" s="155">
        <f t="shared" si="1"/>
        <v>8982.700237282239</v>
      </c>
      <c r="V68" s="155">
        <f t="shared" si="1"/>
        <v>0</v>
      </c>
      <c r="W68" s="155">
        <f t="shared" si="1"/>
        <v>0</v>
      </c>
      <c r="X68" s="155">
        <f t="shared" si="1"/>
        <v>0</v>
      </c>
      <c r="Y68" s="155">
        <f t="shared" si="1"/>
        <v>0</v>
      </c>
      <c r="Z68" s="155">
        <f t="shared" si="1"/>
        <v>0</v>
      </c>
      <c r="AA68" s="155">
        <f t="shared" si="1"/>
        <v>0</v>
      </c>
      <c r="AB68" s="155">
        <f t="shared" si="1"/>
        <v>0</v>
      </c>
      <c r="AC68" s="155">
        <f t="shared" si="1"/>
        <v>0</v>
      </c>
      <c r="AD68" s="155">
        <f t="shared" si="1"/>
        <v>0</v>
      </c>
      <c r="AE68" s="155">
        <f t="shared" si="1"/>
        <v>0</v>
      </c>
      <c r="AF68" s="155">
        <f t="shared" si="1"/>
        <v>0</v>
      </c>
      <c r="AG68" s="155">
        <f t="shared" si="1"/>
        <v>0</v>
      </c>
      <c r="AH68" s="155">
        <f t="shared" si="1"/>
        <v>0</v>
      </c>
      <c r="AI68" s="155">
        <f t="shared" si="1"/>
        <v>0</v>
      </c>
      <c r="AJ68" s="155">
        <f t="shared" si="1"/>
        <v>0</v>
      </c>
    </row>
    <row r="69" spans="1:36" s="88" customFormat="1">
      <c r="C69" s="88" t="s">
        <v>89</v>
      </c>
      <c r="D69" s="155">
        <f t="shared" ref="D69:S75" si="2">SUMIF($C$7:$C$64,$C69,D$7:D$64)</f>
        <v>1939.0203471648001</v>
      </c>
      <c r="E69" s="155">
        <f t="shared" si="2"/>
        <v>38.019500091330087</v>
      </c>
      <c r="F69" s="155">
        <f t="shared" si="2"/>
        <v>2166.6138836787145</v>
      </c>
      <c r="G69" s="155">
        <f t="shared" si="2"/>
        <v>1971.5019176005287</v>
      </c>
      <c r="H69" s="155">
        <f t="shared" si="2"/>
        <v>21.513708747903191</v>
      </c>
      <c r="I69" s="155">
        <f t="shared" si="2"/>
        <v>1523.7862787237648</v>
      </c>
      <c r="J69" s="155">
        <f t="shared" si="2"/>
        <v>2310.0939104934141</v>
      </c>
      <c r="K69" s="155">
        <f t="shared" si="2"/>
        <v>26.392871185032806</v>
      </c>
      <c r="L69" s="155">
        <f t="shared" si="2"/>
        <v>2048.3230999763073</v>
      </c>
      <c r="M69" s="155">
        <f t="shared" si="2"/>
        <v>1588.614544343724</v>
      </c>
      <c r="N69" s="155">
        <f t="shared" si="2"/>
        <v>18.149954355136185</v>
      </c>
      <c r="O69" s="155">
        <f t="shared" si="2"/>
        <v>1408.598954941431</v>
      </c>
      <c r="P69" s="155">
        <f t="shared" si="2"/>
        <v>1338.0041675836283</v>
      </c>
      <c r="Q69" s="155">
        <f t="shared" si="2"/>
        <v>15.286725565424765</v>
      </c>
      <c r="R69" s="155">
        <f t="shared" si="2"/>
        <v>1186.3867663028191</v>
      </c>
      <c r="S69" s="155">
        <f t="shared" si="2"/>
        <v>1320.3108930246303</v>
      </c>
      <c r="T69" s="155">
        <f t="shared" si="1"/>
        <v>14.765001257497909</v>
      </c>
      <c r="U69" s="155">
        <f t="shared" si="1"/>
        <v>1159.9227488355268</v>
      </c>
      <c r="V69" s="155">
        <f t="shared" si="1"/>
        <v>0</v>
      </c>
      <c r="W69" s="155">
        <f t="shared" si="1"/>
        <v>0</v>
      </c>
      <c r="X69" s="155">
        <f t="shared" si="1"/>
        <v>0</v>
      </c>
      <c r="Y69" s="155">
        <f t="shared" si="1"/>
        <v>0</v>
      </c>
      <c r="Z69" s="155">
        <f t="shared" si="1"/>
        <v>0</v>
      </c>
      <c r="AA69" s="155">
        <f t="shared" si="1"/>
        <v>0</v>
      </c>
      <c r="AB69" s="155">
        <f t="shared" si="1"/>
        <v>0</v>
      </c>
      <c r="AC69" s="155">
        <f t="shared" si="1"/>
        <v>0</v>
      </c>
      <c r="AD69" s="155">
        <f t="shared" si="1"/>
        <v>0</v>
      </c>
      <c r="AE69" s="155">
        <f t="shared" si="1"/>
        <v>0</v>
      </c>
      <c r="AF69" s="155">
        <f t="shared" si="1"/>
        <v>0</v>
      </c>
      <c r="AG69" s="155">
        <f t="shared" si="1"/>
        <v>0</v>
      </c>
      <c r="AH69" s="155">
        <f t="shared" si="1"/>
        <v>0</v>
      </c>
      <c r="AI69" s="155">
        <f t="shared" si="1"/>
        <v>0</v>
      </c>
      <c r="AJ69" s="155">
        <f t="shared" si="1"/>
        <v>0</v>
      </c>
    </row>
    <row r="70" spans="1:36" s="88" customFormat="1">
      <c r="C70" s="88" t="s">
        <v>68</v>
      </c>
      <c r="D70" s="159">
        <f>SUMIF($C$7:$C$64,$C70,D$7:D$64)+SUM(D30:D32,D38)</f>
        <v>3869.0192827034712</v>
      </c>
      <c r="E70" s="159">
        <f t="shared" ref="E70:F70" si="3">SUMIF($C$7:$C$64,$C70,E$7:E$64)+SUM(E30:E32,E38)</f>
        <v>75.862112116144999</v>
      </c>
      <c r="F70" s="159">
        <f t="shared" si="3"/>
        <v>4323.1474627808775</v>
      </c>
      <c r="G70" s="155">
        <f t="shared" si="1"/>
        <v>2287.8453334494784</v>
      </c>
      <c r="H70" s="155">
        <f t="shared" si="1"/>
        <v>24.965757184748853</v>
      </c>
      <c r="I70" s="155">
        <f t="shared" si="1"/>
        <v>1768.2901019926337</v>
      </c>
      <c r="J70" s="155">
        <f t="shared" si="1"/>
        <v>2589.7453583600304</v>
      </c>
      <c r="K70" s="155">
        <f t="shared" si="1"/>
        <v>29.587894818801466</v>
      </c>
      <c r="L70" s="155">
        <f t="shared" si="1"/>
        <v>2296.285539081071</v>
      </c>
      <c r="M70" s="155">
        <f t="shared" si="1"/>
        <v>3086.6473604916814</v>
      </c>
      <c r="N70" s="155">
        <f t="shared" si="1"/>
        <v>35.265010573391926</v>
      </c>
      <c r="O70" s="155">
        <f t="shared" si="1"/>
        <v>2736.8805489927431</v>
      </c>
      <c r="P70" s="155">
        <f t="shared" si="1"/>
        <v>3588.278304906165</v>
      </c>
      <c r="Q70" s="155">
        <f t="shared" si="1"/>
        <v>40.99615459235082</v>
      </c>
      <c r="R70" s="155">
        <f t="shared" si="1"/>
        <v>3181.6686359357755</v>
      </c>
      <c r="S70" s="155">
        <f t="shared" si="1"/>
        <v>2732.5330350958343</v>
      </c>
      <c r="T70" s="155">
        <f t="shared" si="1"/>
        <v>30.557843544650606</v>
      </c>
      <c r="U70" s="155">
        <f t="shared" si="1"/>
        <v>2400.5915925538902</v>
      </c>
      <c r="V70" s="155">
        <f t="shared" si="1"/>
        <v>0</v>
      </c>
      <c r="W70" s="155">
        <f t="shared" si="1"/>
        <v>0</v>
      </c>
      <c r="X70" s="155">
        <f t="shared" si="1"/>
        <v>0</v>
      </c>
      <c r="Y70" s="155">
        <f t="shared" si="1"/>
        <v>0</v>
      </c>
      <c r="Z70" s="155">
        <f t="shared" si="1"/>
        <v>0</v>
      </c>
      <c r="AA70" s="155">
        <f t="shared" si="1"/>
        <v>0</v>
      </c>
      <c r="AB70" s="155">
        <f t="shared" si="1"/>
        <v>0</v>
      </c>
      <c r="AC70" s="155">
        <f t="shared" si="1"/>
        <v>0</v>
      </c>
      <c r="AD70" s="155">
        <f t="shared" si="1"/>
        <v>0</v>
      </c>
      <c r="AE70" s="155">
        <f t="shared" si="1"/>
        <v>0</v>
      </c>
      <c r="AF70" s="155">
        <f t="shared" si="1"/>
        <v>0</v>
      </c>
      <c r="AG70" s="155">
        <f t="shared" si="1"/>
        <v>0</v>
      </c>
      <c r="AH70" s="155">
        <f t="shared" si="1"/>
        <v>0</v>
      </c>
      <c r="AI70" s="155">
        <f t="shared" si="1"/>
        <v>0</v>
      </c>
      <c r="AJ70" s="155">
        <f t="shared" si="1"/>
        <v>0</v>
      </c>
    </row>
    <row r="71" spans="1:36" s="88" customFormat="1">
      <c r="C71" s="88" t="s">
        <v>96</v>
      </c>
      <c r="D71" s="155">
        <f t="shared" ref="D71:F71" si="4">SUMIF($C$7:$C$64,$C71,D$7:D$64)</f>
        <v>0</v>
      </c>
      <c r="E71" s="155">
        <f t="shared" si="4"/>
        <v>0</v>
      </c>
      <c r="F71" s="155">
        <f t="shared" si="4"/>
        <v>0</v>
      </c>
      <c r="G71" s="155">
        <f t="shared" si="1"/>
        <v>0</v>
      </c>
      <c r="H71" s="155">
        <f t="shared" si="1"/>
        <v>0</v>
      </c>
      <c r="I71" s="155">
        <f t="shared" si="1"/>
        <v>0</v>
      </c>
      <c r="J71" s="155">
        <f t="shared" si="1"/>
        <v>0</v>
      </c>
      <c r="K71" s="155">
        <f t="shared" si="1"/>
        <v>0</v>
      </c>
      <c r="L71" s="155">
        <f t="shared" si="1"/>
        <v>0</v>
      </c>
      <c r="M71" s="155">
        <f t="shared" si="1"/>
        <v>0</v>
      </c>
      <c r="N71" s="155">
        <f t="shared" si="1"/>
        <v>0</v>
      </c>
      <c r="O71" s="155">
        <f t="shared" si="1"/>
        <v>0</v>
      </c>
      <c r="P71" s="155">
        <f t="shared" si="1"/>
        <v>0</v>
      </c>
      <c r="Q71" s="155">
        <f t="shared" si="1"/>
        <v>0</v>
      </c>
      <c r="R71" s="155">
        <f t="shared" si="1"/>
        <v>0</v>
      </c>
      <c r="S71" s="155">
        <f t="shared" si="1"/>
        <v>0</v>
      </c>
      <c r="T71" s="155">
        <f t="shared" si="1"/>
        <v>0</v>
      </c>
      <c r="U71" s="155">
        <f t="shared" si="1"/>
        <v>0</v>
      </c>
      <c r="V71" s="155">
        <f t="shared" si="1"/>
        <v>0</v>
      </c>
      <c r="W71" s="155">
        <f t="shared" si="1"/>
        <v>0</v>
      </c>
      <c r="X71" s="155">
        <f t="shared" si="1"/>
        <v>0</v>
      </c>
      <c r="Y71" s="155">
        <f t="shared" si="1"/>
        <v>0</v>
      </c>
      <c r="Z71" s="155">
        <f t="shared" si="1"/>
        <v>0</v>
      </c>
      <c r="AA71" s="155">
        <f t="shared" si="1"/>
        <v>0</v>
      </c>
      <c r="AB71" s="155">
        <f t="shared" si="1"/>
        <v>0</v>
      </c>
      <c r="AC71" s="155">
        <f t="shared" si="1"/>
        <v>0</v>
      </c>
      <c r="AD71" s="155">
        <f t="shared" si="1"/>
        <v>0</v>
      </c>
      <c r="AE71" s="155">
        <f t="shared" si="1"/>
        <v>0</v>
      </c>
      <c r="AF71" s="155">
        <f t="shared" si="1"/>
        <v>0</v>
      </c>
      <c r="AG71" s="155">
        <f t="shared" si="1"/>
        <v>0</v>
      </c>
      <c r="AH71" s="155">
        <f t="shared" si="1"/>
        <v>0</v>
      </c>
      <c r="AI71" s="155">
        <f t="shared" si="1"/>
        <v>0</v>
      </c>
      <c r="AJ71" s="155">
        <f t="shared" si="1"/>
        <v>0</v>
      </c>
    </row>
    <row r="72" spans="1:36" s="88" customFormat="1">
      <c r="C72" s="88" t="s">
        <v>71</v>
      </c>
      <c r="D72" s="159">
        <f>SUMIF($C$7:$C$64,$C72,D$7:D$64)-SUM(D30:D32,D38)</f>
        <v>431.24183854377338</v>
      </c>
      <c r="E72" s="159">
        <f t="shared" ref="E72:F72" si="5">SUMIF($C$7:$C$64,$C72,E$7:E$64)-SUM(E30:E32,E38)</f>
        <v>8.4556096298183192</v>
      </c>
      <c r="F72" s="159">
        <f t="shared" si="5"/>
        <v>481.85907691904413</v>
      </c>
      <c r="G72" s="155">
        <f t="shared" si="1"/>
        <v>2495.4348256604194</v>
      </c>
      <c r="H72" s="155">
        <f t="shared" si="1"/>
        <v>27.231045305790495</v>
      </c>
      <c r="I72" s="155">
        <f t="shared" si="1"/>
        <v>1928.7373310895516</v>
      </c>
      <c r="J72" s="155">
        <f t="shared" si="1"/>
        <v>3536.4753422453132</v>
      </c>
      <c r="K72" s="155">
        <f t="shared" si="1"/>
        <v>40.404304661791564</v>
      </c>
      <c r="L72" s="155">
        <f t="shared" si="1"/>
        <v>3135.7357824775504</v>
      </c>
      <c r="M72" s="155">
        <f t="shared" si="1"/>
        <v>4441.3031544692676</v>
      </c>
      <c r="N72" s="155">
        <f t="shared" si="1"/>
        <v>50.741981318218578</v>
      </c>
      <c r="O72" s="155">
        <f t="shared" si="1"/>
        <v>3938.0320444868694</v>
      </c>
      <c r="P72" s="155">
        <f t="shared" si="1"/>
        <v>6408.2752625211097</v>
      </c>
      <c r="Q72" s="155">
        <f t="shared" si="1"/>
        <v>73.214678742574037</v>
      </c>
      <c r="R72" s="155">
        <f t="shared" si="1"/>
        <v>5682.1145632235721</v>
      </c>
      <c r="S72" s="155">
        <f t="shared" si="1"/>
        <v>4476.3001536897464</v>
      </c>
      <c r="T72" s="155">
        <f t="shared" si="1"/>
        <v>50.058344400052022</v>
      </c>
      <c r="U72" s="155">
        <f t="shared" si="1"/>
        <v>3932.5301384026707</v>
      </c>
      <c r="V72" s="155">
        <f t="shared" si="1"/>
        <v>0</v>
      </c>
      <c r="W72" s="155">
        <f t="shared" si="1"/>
        <v>0</v>
      </c>
      <c r="X72" s="155">
        <f t="shared" si="1"/>
        <v>0</v>
      </c>
      <c r="Y72" s="155">
        <f t="shared" si="1"/>
        <v>0</v>
      </c>
      <c r="Z72" s="155">
        <f t="shared" si="1"/>
        <v>0</v>
      </c>
      <c r="AA72" s="155">
        <f t="shared" si="1"/>
        <v>0</v>
      </c>
      <c r="AB72" s="155">
        <f t="shared" si="1"/>
        <v>0</v>
      </c>
      <c r="AC72" s="155">
        <f t="shared" si="1"/>
        <v>0</v>
      </c>
      <c r="AD72" s="155">
        <f t="shared" si="1"/>
        <v>0</v>
      </c>
      <c r="AE72" s="155">
        <f t="shared" si="1"/>
        <v>0</v>
      </c>
      <c r="AF72" s="155">
        <f t="shared" si="1"/>
        <v>0</v>
      </c>
      <c r="AG72" s="155">
        <f t="shared" si="1"/>
        <v>0</v>
      </c>
      <c r="AH72" s="155">
        <f t="shared" si="1"/>
        <v>0</v>
      </c>
      <c r="AI72" s="155">
        <f t="shared" si="1"/>
        <v>0</v>
      </c>
      <c r="AJ72" s="155">
        <f t="shared" si="1"/>
        <v>0</v>
      </c>
    </row>
    <row r="73" spans="1:36" s="88" customFormat="1">
      <c r="C73" s="88" t="s">
        <v>33</v>
      </c>
      <c r="D73" s="155">
        <f t="shared" si="2"/>
        <v>116.73070371334524</v>
      </c>
      <c r="E73" s="155">
        <f t="shared" si="1"/>
        <v>2.2888068229813978</v>
      </c>
      <c r="F73" s="155">
        <f t="shared" si="1"/>
        <v>130.43203166316493</v>
      </c>
      <c r="G73" s="155">
        <f t="shared" si="1"/>
        <v>197.02269830701309</v>
      </c>
      <c r="H73" s="155">
        <f t="shared" si="1"/>
        <v>2.1499796222678258</v>
      </c>
      <c r="I73" s="155">
        <f t="shared" si="1"/>
        <v>152.28008737762232</v>
      </c>
      <c r="J73" s="155">
        <f t="shared" si="1"/>
        <v>162.32852606557526</v>
      </c>
      <c r="K73" s="155">
        <f t="shared" si="1"/>
        <v>1.8546068013269124</v>
      </c>
      <c r="L73" s="155">
        <f t="shared" si="1"/>
        <v>143.93409212277641</v>
      </c>
      <c r="M73" s="155">
        <f t="shared" si="1"/>
        <v>160.12160716121633</v>
      </c>
      <c r="N73" s="155">
        <f t="shared" si="1"/>
        <v>1.8293927067422826</v>
      </c>
      <c r="O73" s="155">
        <f t="shared" si="1"/>
        <v>141.97725264060702</v>
      </c>
      <c r="P73" s="155">
        <f t="shared" si="1"/>
        <v>183.53371832177621</v>
      </c>
      <c r="Q73" s="155">
        <f t="shared" si="1"/>
        <v>2.0968765658284894</v>
      </c>
      <c r="R73" s="155">
        <f t="shared" si="1"/>
        <v>162.73639489519388</v>
      </c>
      <c r="S73" s="155">
        <f t="shared" si="1"/>
        <v>217.950864233017</v>
      </c>
      <c r="T73" s="155">
        <f t="shared" si="1"/>
        <v>2.437338661276363</v>
      </c>
      <c r="U73" s="155">
        <f t="shared" si="1"/>
        <v>191.47472529981144</v>
      </c>
      <c r="V73" s="155">
        <f t="shared" si="1"/>
        <v>0</v>
      </c>
      <c r="W73" s="155">
        <f t="shared" si="1"/>
        <v>0</v>
      </c>
      <c r="X73" s="155">
        <f t="shared" si="1"/>
        <v>0</v>
      </c>
      <c r="Y73" s="155">
        <f t="shared" si="1"/>
        <v>0</v>
      </c>
      <c r="Z73" s="155">
        <f t="shared" si="1"/>
        <v>0</v>
      </c>
      <c r="AA73" s="155">
        <f t="shared" si="1"/>
        <v>0</v>
      </c>
      <c r="AB73" s="155">
        <f t="shared" si="1"/>
        <v>0</v>
      </c>
      <c r="AC73" s="155">
        <f t="shared" si="1"/>
        <v>0</v>
      </c>
      <c r="AD73" s="155">
        <f t="shared" si="1"/>
        <v>0</v>
      </c>
      <c r="AE73" s="155">
        <f t="shared" si="1"/>
        <v>0</v>
      </c>
      <c r="AF73" s="155">
        <f t="shared" si="1"/>
        <v>0</v>
      </c>
      <c r="AG73" s="155">
        <f t="shared" si="1"/>
        <v>0</v>
      </c>
      <c r="AH73" s="155">
        <f t="shared" si="1"/>
        <v>0</v>
      </c>
      <c r="AI73" s="155">
        <f t="shared" si="1"/>
        <v>0</v>
      </c>
      <c r="AJ73" s="155">
        <f t="shared" si="1"/>
        <v>0</v>
      </c>
    </row>
    <row r="74" spans="1:36" s="88" customFormat="1">
      <c r="C74" s="88" t="s">
        <v>34</v>
      </c>
      <c r="D74" s="155">
        <f t="shared" si="2"/>
        <v>64.657143162455739</v>
      </c>
      <c r="E74" s="155">
        <f t="shared" si="1"/>
        <v>1.2677702242601583</v>
      </c>
      <c r="F74" s="155">
        <f t="shared" si="1"/>
        <v>72.246309462204252</v>
      </c>
      <c r="G74" s="155">
        <f t="shared" si="1"/>
        <v>29.532272194042104</v>
      </c>
      <c r="H74" s="155">
        <f t="shared" si="1"/>
        <v>0.32226633764561113</v>
      </c>
      <c r="I74" s="155">
        <f t="shared" si="1"/>
        <v>22.825679623779571</v>
      </c>
      <c r="J74" s="155">
        <f t="shared" si="1"/>
        <v>3.4827207267806535</v>
      </c>
      <c r="K74" s="155">
        <f t="shared" si="1"/>
        <v>3.9790157057178942E-2</v>
      </c>
      <c r="L74" s="155">
        <f t="shared" si="1"/>
        <v>3.088072429881167</v>
      </c>
      <c r="M74" s="155">
        <f t="shared" si="1"/>
        <v>1.3458105280027033</v>
      </c>
      <c r="N74" s="155">
        <f t="shared" si="1"/>
        <v>1.5375913396286849E-2</v>
      </c>
      <c r="O74" s="155">
        <f t="shared" si="1"/>
        <v>1.1933085404785355</v>
      </c>
      <c r="P74" s="155">
        <f t="shared" si="1"/>
        <v>1.7831054070242991E-2</v>
      </c>
      <c r="Q74" s="155">
        <f t="shared" si="1"/>
        <v>2.0372016524157653E-4</v>
      </c>
      <c r="R74" s="155">
        <f t="shared" si="1"/>
        <v>1.5810508734341516E-2</v>
      </c>
      <c r="S74" s="155">
        <f t="shared" si="1"/>
        <v>0</v>
      </c>
      <c r="T74" s="155">
        <f t="shared" si="1"/>
        <v>0</v>
      </c>
      <c r="U74" s="155">
        <f t="shared" si="1"/>
        <v>0</v>
      </c>
      <c r="V74" s="155">
        <f t="shared" si="1"/>
        <v>0</v>
      </c>
      <c r="W74" s="155">
        <f t="shared" si="1"/>
        <v>0</v>
      </c>
      <c r="X74" s="155">
        <f t="shared" si="1"/>
        <v>0</v>
      </c>
      <c r="Y74" s="155">
        <f t="shared" si="1"/>
        <v>0</v>
      </c>
      <c r="Z74" s="155">
        <f t="shared" si="1"/>
        <v>0</v>
      </c>
      <c r="AA74" s="155">
        <f t="shared" si="1"/>
        <v>0</v>
      </c>
      <c r="AB74" s="155">
        <f t="shared" si="1"/>
        <v>0</v>
      </c>
      <c r="AC74" s="155">
        <f t="shared" si="1"/>
        <v>0</v>
      </c>
      <c r="AD74" s="155">
        <f t="shared" si="1"/>
        <v>0</v>
      </c>
      <c r="AE74" s="155">
        <f t="shared" si="1"/>
        <v>0</v>
      </c>
      <c r="AF74" s="155">
        <f t="shared" si="1"/>
        <v>0</v>
      </c>
      <c r="AG74" s="155">
        <f t="shared" si="1"/>
        <v>0</v>
      </c>
      <c r="AH74" s="155">
        <f t="shared" si="1"/>
        <v>0</v>
      </c>
      <c r="AI74" s="155">
        <f t="shared" si="1"/>
        <v>0</v>
      </c>
      <c r="AJ74" s="155">
        <f t="shared" si="1"/>
        <v>0</v>
      </c>
    </row>
    <row r="75" spans="1:36" s="88" customFormat="1">
      <c r="C75" s="88" t="s">
        <v>35</v>
      </c>
      <c r="D75" s="155">
        <f t="shared" si="2"/>
        <v>0.75600488179008385</v>
      </c>
      <c r="E75" s="155">
        <f t="shared" si="1"/>
        <v>1.4823427569644363E-2</v>
      </c>
      <c r="F75" s="155">
        <f t="shared" si="1"/>
        <v>0.84474135375128556</v>
      </c>
      <c r="G75" s="155">
        <f t="shared" si="1"/>
        <v>0</v>
      </c>
      <c r="H75" s="155">
        <f t="shared" si="1"/>
        <v>0</v>
      </c>
      <c r="I75" s="155">
        <f t="shared" si="1"/>
        <v>0</v>
      </c>
      <c r="J75" s="155">
        <f t="shared" si="1"/>
        <v>2.3962686133510349</v>
      </c>
      <c r="K75" s="155">
        <f t="shared" si="1"/>
        <v>2.7377418965362603E-2</v>
      </c>
      <c r="L75" s="155">
        <f t="shared" si="1"/>
        <v>2.124732822410127</v>
      </c>
      <c r="M75" s="155">
        <f t="shared" si="1"/>
        <v>0</v>
      </c>
      <c r="N75" s="155">
        <f t="shared" si="1"/>
        <v>0</v>
      </c>
      <c r="O75" s="155">
        <f t="shared" si="1"/>
        <v>0</v>
      </c>
      <c r="P75" s="155">
        <f t="shared" si="1"/>
        <v>0</v>
      </c>
      <c r="Q75" s="155">
        <f t="shared" si="1"/>
        <v>0</v>
      </c>
      <c r="R75" s="155">
        <f t="shared" si="1"/>
        <v>0</v>
      </c>
      <c r="S75" s="155">
        <f t="shared" si="1"/>
        <v>0</v>
      </c>
      <c r="T75" s="155">
        <f t="shared" si="1"/>
        <v>0</v>
      </c>
      <c r="U75" s="155">
        <f t="shared" si="1"/>
        <v>0</v>
      </c>
      <c r="V75" s="155">
        <f t="shared" si="1"/>
        <v>0</v>
      </c>
      <c r="W75" s="155">
        <f t="shared" si="1"/>
        <v>0</v>
      </c>
      <c r="X75" s="155">
        <f t="shared" si="1"/>
        <v>0</v>
      </c>
      <c r="Y75" s="155">
        <f t="shared" si="1"/>
        <v>0</v>
      </c>
      <c r="Z75" s="155">
        <f t="shared" si="1"/>
        <v>0</v>
      </c>
      <c r="AA75" s="155">
        <f t="shared" si="1"/>
        <v>0</v>
      </c>
      <c r="AB75" s="155">
        <f t="shared" si="1"/>
        <v>0</v>
      </c>
      <c r="AC75" s="155">
        <f t="shared" si="1"/>
        <v>0</v>
      </c>
      <c r="AD75" s="155">
        <f t="shared" si="1"/>
        <v>0</v>
      </c>
      <c r="AE75" s="155">
        <f t="shared" si="1"/>
        <v>0</v>
      </c>
      <c r="AF75" s="155">
        <f t="shared" si="1"/>
        <v>0</v>
      </c>
      <c r="AG75" s="155">
        <f t="shared" si="1"/>
        <v>0</v>
      </c>
      <c r="AH75" s="155">
        <f t="shared" si="1"/>
        <v>0</v>
      </c>
      <c r="AI75" s="155">
        <f t="shared" si="1"/>
        <v>0</v>
      </c>
      <c r="AJ75" s="155">
        <f t="shared" si="1"/>
        <v>0</v>
      </c>
    </row>
    <row r="76" spans="1:36" s="88" customFormat="1">
      <c r="C76" s="146" t="s">
        <v>124</v>
      </c>
      <c r="D76" s="190">
        <f>SUM(D68:D75)</f>
        <v>13494.453698301057</v>
      </c>
      <c r="E76" s="190">
        <f t="shared" ref="E76:AJ76" si="6">SUM(E68:E75)</f>
        <v>264.59360489186321</v>
      </c>
      <c r="F76" s="190">
        <f t="shared" si="6"/>
        <v>15078.372322471418</v>
      </c>
      <c r="G76" s="190">
        <f t="shared" si="6"/>
        <v>13183.673441446957</v>
      </c>
      <c r="H76" s="190">
        <f t="shared" si="6"/>
        <v>143.86479065257814</v>
      </c>
      <c r="I76" s="190">
        <f t="shared" si="6"/>
        <v>10189.744434893471</v>
      </c>
      <c r="J76" s="190">
        <f t="shared" si="6"/>
        <v>14859.105390280942</v>
      </c>
      <c r="K76" s="190">
        <f t="shared" si="6"/>
        <v>169.76558948928047</v>
      </c>
      <c r="L76" s="190">
        <f t="shared" si="6"/>
        <v>13175.329659820633</v>
      </c>
      <c r="M76" s="190">
        <f t="shared" si="6"/>
        <v>15477.89979420055</v>
      </c>
      <c r="N76" s="190">
        <f t="shared" si="6"/>
        <v>176.83532848061927</v>
      </c>
      <c r="O76" s="190">
        <f t="shared" si="6"/>
        <v>13724.004701093692</v>
      </c>
      <c r="P76" s="190">
        <f t="shared" si="6"/>
        <v>18275.275074731246</v>
      </c>
      <c r="Q76" s="190">
        <f t="shared" si="6"/>
        <v>208.7953994975901</v>
      </c>
      <c r="R76" s="190">
        <f t="shared" si="6"/>
        <v>16204.392351303917</v>
      </c>
      <c r="S76" s="190">
        <f t="shared" si="6"/>
        <v>18971.876711867852</v>
      </c>
      <c r="T76" s="190">
        <f t="shared" si="6"/>
        <v>212.1619877467742</v>
      </c>
      <c r="U76" s="190">
        <f t="shared" si="6"/>
        <v>16667.219442374138</v>
      </c>
      <c r="V76" s="190">
        <f t="shared" si="6"/>
        <v>0</v>
      </c>
      <c r="W76" s="190">
        <f t="shared" si="6"/>
        <v>0</v>
      </c>
      <c r="X76" s="190">
        <f t="shared" si="6"/>
        <v>0</v>
      </c>
      <c r="Y76" s="190">
        <f t="shared" si="6"/>
        <v>0</v>
      </c>
      <c r="Z76" s="190">
        <f t="shared" si="6"/>
        <v>0</v>
      </c>
      <c r="AA76" s="190">
        <f t="shared" si="6"/>
        <v>0</v>
      </c>
      <c r="AB76" s="190">
        <f t="shared" si="6"/>
        <v>0</v>
      </c>
      <c r="AC76" s="190">
        <f t="shared" si="6"/>
        <v>0</v>
      </c>
      <c r="AD76" s="190">
        <f t="shared" si="6"/>
        <v>0</v>
      </c>
      <c r="AE76" s="190">
        <f t="shared" si="6"/>
        <v>0</v>
      </c>
      <c r="AF76" s="190">
        <f t="shared" si="6"/>
        <v>0</v>
      </c>
      <c r="AG76" s="190">
        <f t="shared" si="6"/>
        <v>0</v>
      </c>
      <c r="AH76" s="190">
        <f t="shared" si="6"/>
        <v>0</v>
      </c>
      <c r="AI76" s="190">
        <f t="shared" si="6"/>
        <v>0</v>
      </c>
      <c r="AJ76" s="190">
        <f t="shared" si="6"/>
        <v>0</v>
      </c>
    </row>
    <row r="77" spans="1:36" s="169" customFormat="1">
      <c r="D77" s="170">
        <f>D65-D76</f>
        <v>0</v>
      </c>
      <c r="E77" s="170">
        <f t="shared" ref="E77:AJ77" si="7">E65-E76</f>
        <v>0</v>
      </c>
      <c r="F77" s="170">
        <f t="shared" si="7"/>
        <v>0</v>
      </c>
      <c r="G77" s="170">
        <f t="shared" si="7"/>
        <v>0</v>
      </c>
      <c r="H77" s="170">
        <f t="shared" si="7"/>
        <v>0</v>
      </c>
      <c r="I77" s="170">
        <f t="shared" si="7"/>
        <v>0</v>
      </c>
      <c r="J77" s="170">
        <f t="shared" si="7"/>
        <v>0</v>
      </c>
      <c r="K77" s="170">
        <f t="shared" si="7"/>
        <v>0</v>
      </c>
      <c r="L77" s="170">
        <f t="shared" si="7"/>
        <v>0</v>
      </c>
      <c r="M77" s="170">
        <f t="shared" si="7"/>
        <v>0</v>
      </c>
      <c r="N77" s="170">
        <f t="shared" si="7"/>
        <v>0</v>
      </c>
      <c r="O77" s="170">
        <f t="shared" si="7"/>
        <v>0</v>
      </c>
      <c r="P77" s="170">
        <f t="shared" si="7"/>
        <v>0</v>
      </c>
      <c r="Q77" s="170">
        <f t="shared" si="7"/>
        <v>0</v>
      </c>
      <c r="R77" s="170">
        <f t="shared" si="7"/>
        <v>0</v>
      </c>
      <c r="S77" s="170">
        <f t="shared" si="7"/>
        <v>0</v>
      </c>
      <c r="T77" s="170">
        <f t="shared" si="7"/>
        <v>0</v>
      </c>
      <c r="U77" s="170">
        <f t="shared" si="7"/>
        <v>0</v>
      </c>
      <c r="V77" s="170">
        <f t="shared" si="7"/>
        <v>0</v>
      </c>
      <c r="W77" s="170">
        <f t="shared" si="7"/>
        <v>0</v>
      </c>
      <c r="X77" s="170">
        <f t="shared" si="7"/>
        <v>0</v>
      </c>
      <c r="Y77" s="170">
        <f t="shared" si="7"/>
        <v>0</v>
      </c>
      <c r="Z77" s="170">
        <f t="shared" si="7"/>
        <v>0</v>
      </c>
      <c r="AA77" s="170">
        <f t="shared" si="7"/>
        <v>0</v>
      </c>
      <c r="AB77" s="170">
        <f t="shared" si="7"/>
        <v>0</v>
      </c>
      <c r="AC77" s="170">
        <f t="shared" si="7"/>
        <v>0</v>
      </c>
      <c r="AD77" s="170">
        <f t="shared" si="7"/>
        <v>0</v>
      </c>
      <c r="AE77" s="170">
        <f t="shared" si="7"/>
        <v>0</v>
      </c>
      <c r="AF77" s="170">
        <f t="shared" si="7"/>
        <v>0</v>
      </c>
      <c r="AG77" s="170">
        <f t="shared" si="7"/>
        <v>0</v>
      </c>
      <c r="AH77" s="170">
        <f t="shared" si="7"/>
        <v>0</v>
      </c>
      <c r="AI77" s="170">
        <f t="shared" si="7"/>
        <v>0</v>
      </c>
      <c r="AJ77" s="170">
        <f t="shared" si="7"/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77"/>
  <sheetViews>
    <sheetView zoomScale="85" zoomScaleNormal="85" workbookViewId="0">
      <pane xSplit="3" ySplit="6" topLeftCell="D34" activePane="bottomRight" state="frozen"/>
      <selection activeCell="P16" sqref="P16"/>
      <selection pane="topRight" activeCell="P16" sqref="P16"/>
      <selection pane="bottomLeft" activeCell="P16" sqref="P16"/>
      <selection pane="bottomRight" activeCell="H51" sqref="H51"/>
    </sheetView>
  </sheetViews>
  <sheetFormatPr defaultRowHeight="12.75"/>
  <cols>
    <col min="2" max="2" width="35.25" customWidth="1"/>
    <col min="3" max="3" width="33.25" customWidth="1"/>
    <col min="4" max="36" width="7.75" style="150" customWidth="1"/>
  </cols>
  <sheetData>
    <row r="1" spans="1:36" ht="18">
      <c r="A1" s="1" t="s">
        <v>14</v>
      </c>
      <c r="B1" s="110"/>
      <c r="C1" s="110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ht="15.75">
      <c r="A2" s="112" t="s">
        <v>110</v>
      </c>
      <c r="B2" s="113"/>
      <c r="C2" s="113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>
      <c r="A3" s="115" t="s">
        <v>46</v>
      </c>
      <c r="V3" s="154"/>
      <c r="W3" s="155"/>
      <c r="X3" s="155"/>
      <c r="Y3" s="197"/>
    </row>
    <row r="5" spans="1:36">
      <c r="A5" s="117" t="s">
        <v>47</v>
      </c>
      <c r="B5" s="118" t="s">
        <v>48</v>
      </c>
      <c r="C5" s="119" t="s">
        <v>112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  <c r="S5" s="151"/>
      <c r="T5" s="151">
        <v>2015</v>
      </c>
      <c r="U5" s="152"/>
      <c r="V5" s="151"/>
      <c r="W5" s="151">
        <v>2016</v>
      </c>
      <c r="X5" s="152"/>
      <c r="Y5" s="151"/>
      <c r="Z5" s="151">
        <v>2017</v>
      </c>
      <c r="AA5" s="152"/>
      <c r="AB5" s="151"/>
      <c r="AC5" s="151">
        <v>2018</v>
      </c>
      <c r="AD5" s="152"/>
      <c r="AE5" s="151"/>
      <c r="AF5" s="151">
        <v>2019</v>
      </c>
      <c r="AG5" s="152"/>
      <c r="AH5" s="151"/>
      <c r="AI5" s="151">
        <v>2020</v>
      </c>
      <c r="AJ5" s="152"/>
    </row>
    <row r="6" spans="1:36">
      <c r="A6" s="123"/>
      <c r="B6" s="124"/>
      <c r="C6" s="125"/>
      <c r="D6" s="124" t="s">
        <v>49</v>
      </c>
      <c r="E6" s="124" t="s">
        <v>50</v>
      </c>
      <c r="F6" s="153" t="s">
        <v>51</v>
      </c>
      <c r="G6" s="124" t="s">
        <v>49</v>
      </c>
      <c r="H6" s="124" t="s">
        <v>50</v>
      </c>
      <c r="I6" s="153" t="s">
        <v>51</v>
      </c>
      <c r="J6" s="124" t="s">
        <v>49</v>
      </c>
      <c r="K6" s="124" t="s">
        <v>50</v>
      </c>
      <c r="L6" s="153" t="s">
        <v>51</v>
      </c>
      <c r="M6" s="124" t="s">
        <v>49</v>
      </c>
      <c r="N6" s="124" t="s">
        <v>50</v>
      </c>
      <c r="O6" s="153" t="s">
        <v>51</v>
      </c>
      <c r="P6" s="124" t="s">
        <v>49</v>
      </c>
      <c r="Q6" s="124" t="s">
        <v>50</v>
      </c>
      <c r="R6" s="153" t="s">
        <v>51</v>
      </c>
      <c r="S6" s="124" t="s">
        <v>49</v>
      </c>
      <c r="T6" s="124" t="s">
        <v>50</v>
      </c>
      <c r="U6" s="153" t="s">
        <v>51</v>
      </c>
      <c r="V6" s="124" t="s">
        <v>49</v>
      </c>
      <c r="W6" s="124" t="s">
        <v>50</v>
      </c>
      <c r="X6" s="153" t="s">
        <v>51</v>
      </c>
      <c r="Y6" s="124" t="s">
        <v>49</v>
      </c>
      <c r="Z6" s="124" t="s">
        <v>50</v>
      </c>
      <c r="AA6" s="153" t="s">
        <v>51</v>
      </c>
      <c r="AB6" s="124" t="s">
        <v>49</v>
      </c>
      <c r="AC6" s="124" t="s">
        <v>50</v>
      </c>
      <c r="AD6" s="153" t="s">
        <v>51</v>
      </c>
      <c r="AE6" s="124" t="s">
        <v>49</v>
      </c>
      <c r="AF6" s="124" t="s">
        <v>50</v>
      </c>
      <c r="AG6" s="153" t="s">
        <v>51</v>
      </c>
      <c r="AH6" s="124" t="s">
        <v>49</v>
      </c>
      <c r="AI6" s="124" t="s">
        <v>50</v>
      </c>
      <c r="AJ6" s="153" t="s">
        <v>51</v>
      </c>
    </row>
    <row r="7" spans="1:36">
      <c r="A7" s="182">
        <f>'Base Capex Actual'!A7</f>
        <v>102</v>
      </c>
      <c r="B7" s="183" t="str">
        <f>'Base Capex Actual'!B7</f>
        <v>Rural Projects &lt; 50KVA</v>
      </c>
      <c r="C7" s="183" t="str">
        <f>'Base Capex Actual'!C7</f>
        <v>New Customer Connections</v>
      </c>
      <c r="D7" s="155">
        <f>'Base Capex'!D7+Provisions!D7+'Direct OH'!D7+'Indirect OH'!D7+'Real Price Change'!D7</f>
        <v>9219.210718045937</v>
      </c>
      <c r="E7" s="155">
        <f>'Base Capex'!E7+Provisions!E7+'Direct OH'!E7+'Indirect OH'!E7+'Real Price Change'!E7</f>
        <v>4927.2432116370628</v>
      </c>
      <c r="F7" s="156">
        <f>'Base Capex'!F7+Provisions!F7+'Direct OH'!F7+'Indirect OH'!F7+'Real Price Change'!F7</f>
        <v>4179.318503212844</v>
      </c>
      <c r="G7" s="155">
        <f>'Base Capex'!G7+Provisions!G7+'Direct OH'!G7+'Indirect OH'!G7+'Real Price Change'!G7</f>
        <v>9329.6938155094685</v>
      </c>
      <c r="H7" s="155">
        <f>'Base Capex'!H7+Provisions!H7+'Direct OH'!H7+'Indirect OH'!H7+'Real Price Change'!H7</f>
        <v>3796.0369282993315</v>
      </c>
      <c r="I7" s="156">
        <f>'Base Capex'!I7+Provisions!I7+'Direct OH'!I7+'Indirect OH'!I7+'Real Price Change'!I7</f>
        <v>3776.4890388491376</v>
      </c>
      <c r="J7" s="155">
        <f>'Base Capex'!J7+Provisions!J7+'Direct OH'!J7+'Indirect OH'!J7+'Real Price Change'!J7</f>
        <v>10195.275366430156</v>
      </c>
      <c r="K7" s="155">
        <f>'Base Capex'!K7+Provisions!K7+'Direct OH'!K7+'Indirect OH'!K7+'Real Price Change'!K7</f>
        <v>4389.5022167408006</v>
      </c>
      <c r="L7" s="156">
        <f>'Base Capex'!L7+Provisions!L7+'Direct OH'!L7+'Indirect OH'!L7+'Real Price Change'!L7</f>
        <v>4446.3255035542534</v>
      </c>
      <c r="M7" s="155">
        <f>'Base Capex'!M7+Provisions!M7+'Direct OH'!M7+'Indirect OH'!M7+'Real Price Change'!M7</f>
        <v>10910.51394527401</v>
      </c>
      <c r="N7" s="155">
        <f>'Base Capex'!N7+Provisions!N7+'Direct OH'!N7+'Indirect OH'!N7+'Real Price Change'!N7</f>
        <v>4421.1784045477707</v>
      </c>
      <c r="O7" s="156">
        <f>'Base Capex'!O7+Provisions!O7+'Direct OH'!O7+'Indirect OH'!O7+'Real Price Change'!O7</f>
        <v>4701.3018105348165</v>
      </c>
      <c r="P7" s="155">
        <f>'Base Capex'!P7+Provisions!P7+'Direct OH'!P7+'Indirect OH'!P7+'Real Price Change'!P7</f>
        <v>11083.556038522982</v>
      </c>
      <c r="Q7" s="155">
        <f>'Base Capex'!Q7+Provisions!Q7+'Direct OH'!Q7+'Indirect OH'!Q7+'Real Price Change'!Q7</f>
        <v>4300.876739367247</v>
      </c>
      <c r="R7" s="156">
        <f>'Base Capex'!R7+Provisions!R7+'Direct OH'!R7+'Indirect OH'!R7+'Real Price Change'!R7</f>
        <v>4277.4211613198431</v>
      </c>
      <c r="S7" s="154">
        <f>'Base Capex'!S7+Provisions!S7+'Direct OH'!S7+'Indirect OH'!S7+'Real Price Change'!S7</f>
        <v>11578.484958175006</v>
      </c>
      <c r="T7" s="155">
        <f>'Base Capex'!T7+Provisions!T7+'Direct OH'!T7+'Indirect OH'!T7+'Real Price Change'!T7</f>
        <v>4795.638540363514</v>
      </c>
      <c r="U7" s="156">
        <f>'Base Capex'!U7+Provisions!U7+'Direct OH'!U7+'Indirect OH'!U7+'Real Price Change'!U7</f>
        <v>4797.8610468889128</v>
      </c>
      <c r="V7" s="154">
        <f>'Base Capex'!V7+Provisions!V7+'Direct OH'!V7+'Indirect OH'!V7+'Real Price Change'!V7</f>
        <v>10193.709835658499</v>
      </c>
      <c r="W7" s="155">
        <f>'Base Capex'!W7+Provisions!W7+'Direct OH'!W7+'Indirect OH'!W7+'Real Price Change'!W7</f>
        <v>4692.4295200387214</v>
      </c>
      <c r="X7" s="156">
        <f>'Base Capex'!X7+Provisions!X7+'Direct OH'!X7+'Indirect OH'!X7+'Real Price Change'!X7</f>
        <v>3632.8446732079919</v>
      </c>
      <c r="Y7" s="154">
        <f>'Base Capex'!Y7+Provisions!Y7+'Direct OH'!Y7+'Indirect OH'!Y7+'Real Price Change'!Y7</f>
        <v>10511.529952299974</v>
      </c>
      <c r="Z7" s="155">
        <f>'Base Capex'!Z7+Provisions!Z7+'Direct OH'!Z7+'Indirect OH'!Z7+'Real Price Change'!Z7</f>
        <v>4757.9668113565094</v>
      </c>
      <c r="AA7" s="156">
        <f>'Base Capex'!AA7+Provisions!AA7+'Direct OH'!AA7+'Indirect OH'!AA7+'Real Price Change'!AA7</f>
        <v>3763.6893336336516</v>
      </c>
      <c r="AB7" s="154">
        <f>'Base Capex'!AB7+Provisions!AB7+'Direct OH'!AB7+'Indirect OH'!AB7+'Real Price Change'!AB7</f>
        <v>10515.905750194468</v>
      </c>
      <c r="AC7" s="155">
        <f>'Base Capex'!AC7+Provisions!AC7+'Direct OH'!AC7+'Indirect OH'!AC7+'Real Price Change'!AC7</f>
        <v>4655.7769126194498</v>
      </c>
      <c r="AD7" s="156">
        <f>'Base Capex'!AD7+Provisions!AD7+'Direct OH'!AD7+'Indirect OH'!AD7+'Real Price Change'!AD7</f>
        <v>3778.8605333510104</v>
      </c>
      <c r="AE7" s="154">
        <f>'Base Capex'!AE7+Provisions!AE7+'Direct OH'!AE7+'Indirect OH'!AE7+'Real Price Change'!AE7</f>
        <v>10512.271106541932</v>
      </c>
      <c r="AF7" s="155">
        <f>'Base Capex'!AF7+Provisions!AF7+'Direct OH'!AF7+'Indirect OH'!AF7+'Real Price Change'!AF7</f>
        <v>4547.4545356346907</v>
      </c>
      <c r="AG7" s="156">
        <f>'Base Capex'!AG7+Provisions!AG7+'Direct OH'!AG7+'Indirect OH'!AG7+'Real Price Change'!AG7</f>
        <v>3792.6662633615697</v>
      </c>
      <c r="AH7" s="154">
        <f>'Base Capex'!AH7+Provisions!AH7+'Direct OH'!AH7+'Indirect OH'!AH7+'Real Price Change'!AH7</f>
        <v>10386.057980449332</v>
      </c>
      <c r="AI7" s="155">
        <f>'Base Capex'!AI7+Provisions!AI7+'Direct OH'!AI7+'Indirect OH'!AI7+'Real Price Change'!AI7</f>
        <v>4432.7913991238165</v>
      </c>
      <c r="AJ7" s="156">
        <f>'Base Capex'!AJ7+Provisions!AJ7+'Direct OH'!AJ7+'Indirect OH'!AJ7+'Real Price Change'!AJ7</f>
        <v>3742.4664049911507</v>
      </c>
    </row>
    <row r="8" spans="1:36">
      <c r="A8" s="182">
        <f>'Base Capex Actual'!A8</f>
        <v>103</v>
      </c>
      <c r="B8" s="183" t="str">
        <f>'Base Capex Actual'!B8</f>
        <v>Urban Projects &lt; 50KVA</v>
      </c>
      <c r="C8" s="183" t="str">
        <f>'Base Capex Actual'!C8</f>
        <v>New Customer Connections</v>
      </c>
      <c r="D8" s="155">
        <f>'Base Capex'!D8+Provisions!D8+'Direct OH'!D8+'Indirect OH'!D8+'Real Price Change'!D8</f>
        <v>596.00864316894251</v>
      </c>
      <c r="E8" s="155">
        <f>'Base Capex'!E8+Provisions!E8+'Direct OH'!E8+'Indirect OH'!E8+'Real Price Change'!E8</f>
        <v>305.46386834363506</v>
      </c>
      <c r="F8" s="156">
        <f>'Base Capex'!F8+Provisions!F8+'Direct OH'!F8+'Indirect OH'!F8+'Real Price Change'!F8</f>
        <v>204.61648453090049</v>
      </c>
      <c r="G8" s="155">
        <f>'Base Capex'!G8+Provisions!G8+'Direct OH'!G8+'Indirect OH'!G8+'Real Price Change'!G8</f>
        <v>262.06011199696405</v>
      </c>
      <c r="H8" s="155">
        <f>'Base Capex'!H8+Provisions!H8+'Direct OH'!H8+'Indirect OH'!H8+'Real Price Change'!H8</f>
        <v>101.77861698396529</v>
      </c>
      <c r="I8" s="156">
        <f>'Base Capex'!I8+Provisions!I8+'Direct OH'!I8+'Indirect OH'!I8+'Real Price Change'!I8</f>
        <v>115.03037294432417</v>
      </c>
      <c r="J8" s="155">
        <f>'Base Capex'!J8+Provisions!J8+'Direct OH'!J8+'Indirect OH'!J8+'Real Price Change'!J8</f>
        <v>3.9979116046320033</v>
      </c>
      <c r="K8" s="155">
        <f>'Base Capex'!K8+Provisions!K8+'Direct OH'!K8+'Indirect OH'!K8+'Real Price Change'!K8</f>
        <v>0.47791523925083434</v>
      </c>
      <c r="L8" s="156">
        <f>'Base Capex'!L8+Provisions!L8+'Direct OH'!L8+'Indirect OH'!L8+'Real Price Change'!L8</f>
        <v>2.6632729629838456</v>
      </c>
      <c r="M8" s="155">
        <f>'Base Capex'!M8+Provisions!M8+'Direct OH'!M8+'Indirect OH'!M8+'Real Price Change'!M8</f>
        <v>10.103249625077598</v>
      </c>
      <c r="N8" s="155">
        <f>'Base Capex'!N8+Provisions!N8+'Direct OH'!N8+'Indirect OH'!N8+'Real Price Change'!N8</f>
        <v>0.33375468107565937</v>
      </c>
      <c r="O8" s="156">
        <f>'Base Capex'!O8+Provisions!O8+'Direct OH'!O8+'Indirect OH'!O8+'Real Price Change'!O8</f>
        <v>2.2441500211538861</v>
      </c>
      <c r="P8" s="155">
        <f>'Base Capex'!P8+Provisions!P8+'Direct OH'!P8+'Indirect OH'!P8+'Real Price Change'!P8</f>
        <v>10.499427027943469</v>
      </c>
      <c r="Q8" s="155">
        <f>'Base Capex'!Q8+Provisions!Q8+'Direct OH'!Q8+'Indirect OH'!Q8+'Real Price Change'!Q8</f>
        <v>3.450086395157463</v>
      </c>
      <c r="R8" s="156">
        <f>'Base Capex'!R8+Provisions!R8+'Direct OH'!R8+'Indirect OH'!R8+'Real Price Change'!R8</f>
        <v>13.649546235909053</v>
      </c>
      <c r="S8" s="154">
        <f>'Base Capex'!S8+Provisions!S8+'Direct OH'!S8+'Indirect OH'!S8+'Real Price Change'!S8</f>
        <v>0</v>
      </c>
      <c r="T8" s="155">
        <f>'Base Capex'!T8+Provisions!T8+'Direct OH'!T8+'Indirect OH'!T8+'Real Price Change'!T8</f>
        <v>0</v>
      </c>
      <c r="U8" s="156">
        <f>'Base Capex'!U8+Provisions!U8+'Direct OH'!U8+'Indirect OH'!U8+'Real Price Change'!U8</f>
        <v>0</v>
      </c>
      <c r="V8" s="154">
        <f>'Base Capex'!V8+Provisions!V8+'Direct OH'!V8+'Indirect OH'!V8+'Real Price Change'!V8</f>
        <v>0</v>
      </c>
      <c r="W8" s="155">
        <f>'Base Capex'!W8+Provisions!W8+'Direct OH'!W8+'Indirect OH'!W8+'Real Price Change'!W8</f>
        <v>0</v>
      </c>
      <c r="X8" s="156">
        <f>'Base Capex'!X8+Provisions!X8+'Direct OH'!X8+'Indirect OH'!X8+'Real Price Change'!X8</f>
        <v>0</v>
      </c>
      <c r="Y8" s="154">
        <f>'Base Capex'!Y8+Provisions!Y8+'Direct OH'!Y8+'Indirect OH'!Y8+'Real Price Change'!Y8</f>
        <v>0</v>
      </c>
      <c r="Z8" s="155">
        <f>'Base Capex'!Z8+Provisions!Z8+'Direct OH'!Z8+'Indirect OH'!Z8+'Real Price Change'!Z8</f>
        <v>0</v>
      </c>
      <c r="AA8" s="156">
        <f>'Base Capex'!AA8+Provisions!AA8+'Direct OH'!AA8+'Indirect OH'!AA8+'Real Price Change'!AA8</f>
        <v>0</v>
      </c>
      <c r="AB8" s="154">
        <f>'Base Capex'!AB8+Provisions!AB8+'Direct OH'!AB8+'Indirect OH'!AB8+'Real Price Change'!AB8</f>
        <v>0</v>
      </c>
      <c r="AC8" s="155">
        <f>'Base Capex'!AC8+Provisions!AC8+'Direct OH'!AC8+'Indirect OH'!AC8+'Real Price Change'!AC8</f>
        <v>0</v>
      </c>
      <c r="AD8" s="156">
        <f>'Base Capex'!AD8+Provisions!AD8+'Direct OH'!AD8+'Indirect OH'!AD8+'Real Price Change'!AD8</f>
        <v>0</v>
      </c>
      <c r="AE8" s="154">
        <f>'Base Capex'!AE8+Provisions!AE8+'Direct OH'!AE8+'Indirect OH'!AE8+'Real Price Change'!AE8</f>
        <v>0</v>
      </c>
      <c r="AF8" s="155">
        <f>'Base Capex'!AF8+Provisions!AF8+'Direct OH'!AF8+'Indirect OH'!AF8+'Real Price Change'!AF8</f>
        <v>0</v>
      </c>
      <c r="AG8" s="156">
        <f>'Base Capex'!AG8+Provisions!AG8+'Direct OH'!AG8+'Indirect OH'!AG8+'Real Price Change'!AG8</f>
        <v>0</v>
      </c>
      <c r="AH8" s="154">
        <f>'Base Capex'!AH8+Provisions!AH8+'Direct OH'!AH8+'Indirect OH'!AH8+'Real Price Change'!AH8</f>
        <v>0</v>
      </c>
      <c r="AI8" s="155">
        <f>'Base Capex'!AI8+Provisions!AI8+'Direct OH'!AI8+'Indirect OH'!AI8+'Real Price Change'!AI8</f>
        <v>0</v>
      </c>
      <c r="AJ8" s="156">
        <f>'Base Capex'!AJ8+Provisions!AJ8+'Direct OH'!AJ8+'Indirect OH'!AJ8+'Real Price Change'!AJ8</f>
        <v>0</v>
      </c>
    </row>
    <row r="9" spans="1:36">
      <c r="A9" s="182">
        <f>'Base Capex Actual'!A9</f>
        <v>104</v>
      </c>
      <c r="B9" s="183" t="str">
        <f>'Base Capex Actual'!B9</f>
        <v>Medium Density SubDivision</v>
      </c>
      <c r="C9" s="183" t="str">
        <f>'Base Capex Actual'!C9</f>
        <v>New Customer Connections</v>
      </c>
      <c r="D9" s="155">
        <f>'Base Capex'!D9+Provisions!D9+'Direct OH'!D9+'Indirect OH'!D9+'Real Price Change'!D9</f>
        <v>21267.105154577592</v>
      </c>
      <c r="E9" s="155">
        <f>'Base Capex'!E9+Provisions!E9+'Direct OH'!E9+'Indirect OH'!E9+'Real Price Change'!E9</f>
        <v>8126.1692880210576</v>
      </c>
      <c r="F9" s="156">
        <f>'Base Capex'!F9+Provisions!F9+'Direct OH'!F9+'Indirect OH'!F9+'Real Price Change'!F9</f>
        <v>6553.1781781274012</v>
      </c>
      <c r="G9" s="155">
        <f>'Base Capex'!G9+Provisions!G9+'Direct OH'!G9+'Indirect OH'!G9+'Real Price Change'!G9</f>
        <v>23288.313802523913</v>
      </c>
      <c r="H9" s="155">
        <f>'Base Capex'!H9+Provisions!H9+'Direct OH'!H9+'Indirect OH'!H9+'Real Price Change'!H9</f>
        <v>6554.953133461152</v>
      </c>
      <c r="I9" s="156">
        <f>'Base Capex'!I9+Provisions!I9+'Direct OH'!I9+'Indirect OH'!I9+'Real Price Change'!I9</f>
        <v>6754.3301350944357</v>
      </c>
      <c r="J9" s="155">
        <f>'Base Capex'!J9+Provisions!J9+'Direct OH'!J9+'Indirect OH'!J9+'Real Price Change'!J9</f>
        <v>19303.209087514861</v>
      </c>
      <c r="K9" s="155">
        <f>'Base Capex'!K9+Provisions!K9+'Direct OH'!K9+'Indirect OH'!K9+'Real Price Change'!K9</f>
        <v>6801.6146169010844</v>
      </c>
      <c r="L9" s="156">
        <f>'Base Capex'!L9+Provisions!L9+'Direct OH'!L9+'Indirect OH'!L9+'Real Price Change'!L9</f>
        <v>6488.3961071058538</v>
      </c>
      <c r="M9" s="155">
        <f>'Base Capex'!M9+Provisions!M9+'Direct OH'!M9+'Indirect OH'!M9+'Real Price Change'!M9</f>
        <v>20878.055917456702</v>
      </c>
      <c r="N9" s="155">
        <f>'Base Capex'!N9+Provisions!N9+'Direct OH'!N9+'Indirect OH'!N9+'Real Price Change'!N9</f>
        <v>5022.0986442886851</v>
      </c>
      <c r="O9" s="156">
        <f>'Base Capex'!O9+Provisions!O9+'Direct OH'!O9+'Indirect OH'!O9+'Real Price Change'!O9</f>
        <v>6087.9599972799015</v>
      </c>
      <c r="P9" s="155">
        <f>'Base Capex'!P9+Provisions!P9+'Direct OH'!P9+'Indirect OH'!P9+'Real Price Change'!P9</f>
        <v>17435.562225304588</v>
      </c>
      <c r="Q9" s="155">
        <f>'Base Capex'!Q9+Provisions!Q9+'Direct OH'!Q9+'Indirect OH'!Q9+'Real Price Change'!Q9</f>
        <v>4283.4439696663176</v>
      </c>
      <c r="R9" s="156">
        <f>'Base Capex'!R9+Provisions!R9+'Direct OH'!R9+'Indirect OH'!R9+'Real Price Change'!R9</f>
        <v>3883.2201298593804</v>
      </c>
      <c r="S9" s="154">
        <f>'Base Capex'!S9+Provisions!S9+'Direct OH'!S9+'Indirect OH'!S9+'Real Price Change'!S9</f>
        <v>20152.282901260154</v>
      </c>
      <c r="T9" s="155">
        <f>'Base Capex'!T9+Provisions!T9+'Direct OH'!T9+'Indirect OH'!T9+'Real Price Change'!T9</f>
        <v>4959.4455378010398</v>
      </c>
      <c r="U9" s="156">
        <f>'Base Capex'!U9+Provisions!U9+'Direct OH'!U9+'Indirect OH'!U9+'Real Price Change'!U9</f>
        <v>6835.0095581425639</v>
      </c>
      <c r="V9" s="154">
        <f>'Base Capex'!V9+Provisions!V9+'Direct OH'!V9+'Indirect OH'!V9+'Real Price Change'!V9</f>
        <v>18490.348848210095</v>
      </c>
      <c r="W9" s="155">
        <f>'Base Capex'!W9+Provisions!W9+'Direct OH'!W9+'Indirect OH'!W9+'Real Price Change'!W9</f>
        <v>4961.2268904231159</v>
      </c>
      <c r="X9" s="156">
        <f>'Base Capex'!X9+Provisions!X9+'Direct OH'!X9+'Indirect OH'!X9+'Real Price Change'!X9</f>
        <v>5202.5227181856244</v>
      </c>
      <c r="Y9" s="154">
        <f>'Base Capex'!Y9+Provisions!Y9+'Direct OH'!Y9+'Indirect OH'!Y9+'Real Price Change'!Y9</f>
        <v>19034.652626730964</v>
      </c>
      <c r="Z9" s="155">
        <f>'Base Capex'!Z9+Provisions!Z9+'Direct OH'!Z9+'Indirect OH'!Z9+'Real Price Change'!Z9</f>
        <v>5021.4713037821612</v>
      </c>
      <c r="AA9" s="156">
        <f>'Base Capex'!AA9+Provisions!AA9+'Direct OH'!AA9+'Indirect OH'!AA9+'Real Price Change'!AA9</f>
        <v>5381.6851122777016</v>
      </c>
      <c r="AB9" s="154">
        <f>'Base Capex'!AB9+Provisions!AB9+'Direct OH'!AB9+'Indirect OH'!AB9+'Real Price Change'!AB9</f>
        <v>19537.21973459877</v>
      </c>
      <c r="AC9" s="155">
        <f>'Base Capex'!AC9+Provisions!AC9+'Direct OH'!AC9+'Indirect OH'!AC9+'Real Price Change'!AC9</f>
        <v>5044.5298019114252</v>
      </c>
      <c r="AD9" s="156">
        <f>'Base Capex'!AD9+Provisions!AD9+'Direct OH'!AD9+'Indirect OH'!AD9+'Real Price Change'!AD9</f>
        <v>5552.7321593695006</v>
      </c>
      <c r="AE9" s="154">
        <f>'Base Capex'!AE9+Provisions!AE9+'Direct OH'!AE9+'Indirect OH'!AE9+'Real Price Change'!AE9</f>
        <v>20073.17828601602</v>
      </c>
      <c r="AF9" s="155">
        <f>'Base Capex'!AF9+Provisions!AF9+'Direct OH'!AF9+'Indirect OH'!AF9+'Real Price Change'!AF9</f>
        <v>5068.060413996086</v>
      </c>
      <c r="AG9" s="156">
        <f>'Base Capex'!AG9+Provisions!AG9+'Direct OH'!AG9+'Indirect OH'!AG9+'Real Price Change'!AG9</f>
        <v>5738.8199990757339</v>
      </c>
      <c r="AH9" s="154">
        <f>'Base Capex'!AH9+Provisions!AH9+'Direct OH'!AH9+'Indirect OH'!AH9+'Real Price Change'!AH9</f>
        <v>20453.909429102107</v>
      </c>
      <c r="AI9" s="155">
        <f>'Base Capex'!AI9+Provisions!AI9+'Direct OH'!AI9+'Indirect OH'!AI9+'Real Price Change'!AI9</f>
        <v>5092.0728063893521</v>
      </c>
      <c r="AJ9" s="156">
        <f>'Base Capex'!AJ9+Provisions!AJ9+'Direct OH'!AJ9+'Indirect OH'!AJ9+'Real Price Change'!AJ9</f>
        <v>5836.0488389279408</v>
      </c>
    </row>
    <row r="10" spans="1:36">
      <c r="A10" s="182">
        <f>'Base Capex Actual'!A10</f>
        <v>105</v>
      </c>
      <c r="B10" s="183" t="str">
        <f>'Base Capex Actual'!B10</f>
        <v>Business Supply &gt; 50KVA &lt; 200KVA</v>
      </c>
      <c r="C10" s="183" t="str">
        <f>'Base Capex Actual'!C10</f>
        <v>New Customer Connections</v>
      </c>
      <c r="D10" s="155">
        <f>'Base Capex'!D10+Provisions!D10+'Direct OH'!D10+'Indirect OH'!D10+'Real Price Change'!D10</f>
        <v>5207.0208202510958</v>
      </c>
      <c r="E10" s="155">
        <f>'Base Capex'!E10+Provisions!E10+'Direct OH'!E10+'Indirect OH'!E10+'Real Price Change'!E10</f>
        <v>4268.9256043479736</v>
      </c>
      <c r="F10" s="156">
        <f>'Base Capex'!F10+Provisions!F10+'Direct OH'!F10+'Indirect OH'!F10+'Real Price Change'!F10</f>
        <v>3089.4102997805239</v>
      </c>
      <c r="G10" s="155">
        <f>'Base Capex'!G10+Provisions!G10+'Direct OH'!G10+'Indirect OH'!G10+'Real Price Change'!G10</f>
        <v>6190.4836614849819</v>
      </c>
      <c r="H10" s="155">
        <f>'Base Capex'!H10+Provisions!H10+'Direct OH'!H10+'Indirect OH'!H10+'Real Price Change'!H10</f>
        <v>3943.198758368289</v>
      </c>
      <c r="I10" s="156">
        <f>'Base Capex'!I10+Provisions!I10+'Direct OH'!I10+'Indirect OH'!I10+'Real Price Change'!I10</f>
        <v>3411.9507799477997</v>
      </c>
      <c r="J10" s="155">
        <f>'Base Capex'!J10+Provisions!J10+'Direct OH'!J10+'Indirect OH'!J10+'Real Price Change'!J10</f>
        <v>6528.1267558690606</v>
      </c>
      <c r="K10" s="155">
        <f>'Base Capex'!K10+Provisions!K10+'Direct OH'!K10+'Indirect OH'!K10+'Real Price Change'!K10</f>
        <v>3299.9294526488979</v>
      </c>
      <c r="L10" s="156">
        <f>'Base Capex'!L10+Provisions!L10+'Direct OH'!L10+'Indirect OH'!L10+'Real Price Change'!L10</f>
        <v>3172.3540416815567</v>
      </c>
      <c r="M10" s="155">
        <f>'Base Capex'!M10+Provisions!M10+'Direct OH'!M10+'Indirect OH'!M10+'Real Price Change'!M10</f>
        <v>5584.8891557806428</v>
      </c>
      <c r="N10" s="155">
        <f>'Base Capex'!N10+Provisions!N10+'Direct OH'!N10+'Indirect OH'!N10+'Real Price Change'!N10</f>
        <v>3413.9709604258801</v>
      </c>
      <c r="O10" s="156">
        <f>'Base Capex'!O10+Provisions!O10+'Direct OH'!O10+'Indirect OH'!O10+'Real Price Change'!O10</f>
        <v>2818.8499519999659</v>
      </c>
      <c r="P10" s="155">
        <f>'Base Capex'!P10+Provisions!P10+'Direct OH'!P10+'Indirect OH'!P10+'Real Price Change'!P10</f>
        <v>6259.5116524041487</v>
      </c>
      <c r="Q10" s="155">
        <f>'Base Capex'!Q10+Provisions!Q10+'Direct OH'!Q10+'Indirect OH'!Q10+'Real Price Change'!Q10</f>
        <v>2796.5897468809344</v>
      </c>
      <c r="R10" s="156">
        <f>'Base Capex'!R10+Provisions!R10+'Direct OH'!R10+'Indirect OH'!R10+'Real Price Change'!R10</f>
        <v>2721.4196558258964</v>
      </c>
      <c r="S10" s="154">
        <f>'Base Capex'!S10+Provisions!S10+'Direct OH'!S10+'Indirect OH'!S10+'Real Price Change'!S10</f>
        <v>5100.8073739609054</v>
      </c>
      <c r="T10" s="155">
        <f>'Base Capex'!T10+Provisions!T10+'Direct OH'!T10+'Indirect OH'!T10+'Real Price Change'!T10</f>
        <v>2852.3860610043857</v>
      </c>
      <c r="U10" s="156">
        <f>'Base Capex'!U10+Provisions!U10+'Direct OH'!U10+'Indirect OH'!U10+'Real Price Change'!U10</f>
        <v>2544.1456765496841</v>
      </c>
      <c r="V10" s="154">
        <f>'Base Capex'!V10+Provisions!V10+'Direct OH'!V10+'Indirect OH'!V10+'Real Price Change'!V10</f>
        <v>4605.0861436068999</v>
      </c>
      <c r="W10" s="155">
        <f>'Base Capex'!W10+Provisions!W10+'Direct OH'!W10+'Indirect OH'!W10+'Real Price Change'!W10</f>
        <v>2913.142881193111</v>
      </c>
      <c r="X10" s="156">
        <f>'Base Capex'!X10+Provisions!X10+'Direct OH'!X10+'Indirect OH'!X10+'Real Price Change'!X10</f>
        <v>2049.6538750388149</v>
      </c>
      <c r="Y10" s="154">
        <f>'Base Capex'!Y10+Provisions!Y10+'Direct OH'!Y10+'Indirect OH'!Y10+'Real Price Change'!Y10</f>
        <v>4358.2770112702374</v>
      </c>
      <c r="Z10" s="155">
        <f>'Base Capex'!Z10+Provisions!Z10+'Direct OH'!Z10+'Indirect OH'!Z10+'Real Price Change'!Z10</f>
        <v>2711.2298610711628</v>
      </c>
      <c r="AA10" s="156">
        <f>'Base Capex'!AA10+Provisions!AA10+'Direct OH'!AA10+'Indirect OH'!AA10+'Real Price Change'!AA10</f>
        <v>1948.7832357724897</v>
      </c>
      <c r="AB10" s="154">
        <f>'Base Capex'!AB10+Provisions!AB10+'Direct OH'!AB10+'Indirect OH'!AB10+'Real Price Change'!AB10</f>
        <v>4028.0523893457648</v>
      </c>
      <c r="AC10" s="155">
        <f>'Base Capex'!AC10+Provisions!AC10+'Direct OH'!AC10+'Indirect OH'!AC10+'Real Price Change'!AC10</f>
        <v>2449.3621318405249</v>
      </c>
      <c r="AD10" s="156">
        <f>'Base Capex'!AD10+Provisions!AD10+'Direct OH'!AD10+'Indirect OH'!AD10+'Real Price Change'!AD10</f>
        <v>1804.8782329086634</v>
      </c>
      <c r="AE10" s="154">
        <f>'Base Capex'!AE10+Provisions!AE10+'Direct OH'!AE10+'Indirect OH'!AE10+'Real Price Change'!AE10</f>
        <v>4020.9333311865048</v>
      </c>
      <c r="AF10" s="155">
        <f>'Base Capex'!AF10+Provisions!AF10+'Direct OH'!AF10+'Indirect OH'!AF10+'Real Price Change'!AF10</f>
        <v>2387.0919310024242</v>
      </c>
      <c r="AG10" s="156">
        <f>'Base Capex'!AG10+Provisions!AG10+'Direct OH'!AG10+'Indirect OH'!AG10+'Real Price Change'!AG10</f>
        <v>1805.634208293809</v>
      </c>
      <c r="AH10" s="154">
        <f>'Base Capex'!AH10+Provisions!AH10+'Direct OH'!AH10+'Indirect OH'!AH10+'Real Price Change'!AH10</f>
        <v>4160.1361222308524</v>
      </c>
      <c r="AI10" s="155">
        <f>'Base Capex'!AI10+Provisions!AI10+'Direct OH'!AI10+'Indirect OH'!AI10+'Real Price Change'!AI10</f>
        <v>2438.1075906632905</v>
      </c>
      <c r="AJ10" s="156">
        <f>'Base Capex'!AJ10+Provisions!AJ10+'Direct OH'!AJ10+'Indirect OH'!AJ10+'Real Price Change'!AJ10</f>
        <v>1867.4117557109175</v>
      </c>
    </row>
    <row r="11" spans="1:36">
      <c r="A11" s="182">
        <f>'Base Capex Actual'!A11</f>
        <v>106</v>
      </c>
      <c r="B11" s="183" t="str">
        <f>'Base Capex Actual'!B11</f>
        <v>Business Supply &gt; 200KVA</v>
      </c>
      <c r="C11" s="183" t="str">
        <f>'Base Capex Actual'!C11</f>
        <v>New Customer Connections</v>
      </c>
      <c r="D11" s="155">
        <f>'Base Capex'!D11+Provisions!D11+'Direct OH'!D11+'Indirect OH'!D11+'Real Price Change'!D11</f>
        <v>8175.451779374057</v>
      </c>
      <c r="E11" s="155">
        <f>'Base Capex'!E11+Provisions!E11+'Direct OH'!E11+'Indirect OH'!E11+'Real Price Change'!E11</f>
        <v>9055.1600637318952</v>
      </c>
      <c r="F11" s="156">
        <f>'Base Capex'!F11+Provisions!F11+'Direct OH'!F11+'Indirect OH'!F11+'Real Price Change'!F11</f>
        <v>5376.9299294791062</v>
      </c>
      <c r="G11" s="155">
        <f>'Base Capex'!G11+Provisions!G11+'Direct OH'!G11+'Indirect OH'!G11+'Real Price Change'!G11</f>
        <v>6069.3851432149677</v>
      </c>
      <c r="H11" s="155">
        <f>'Base Capex'!H11+Provisions!H11+'Direct OH'!H11+'Indirect OH'!H11+'Real Price Change'!H11</f>
        <v>5863.0986718111844</v>
      </c>
      <c r="I11" s="156">
        <f>'Base Capex'!I11+Provisions!I11+'Direct OH'!I11+'Indirect OH'!I11+'Real Price Change'!I11</f>
        <v>3319.513066823858</v>
      </c>
      <c r="J11" s="155">
        <f>'Base Capex'!J11+Provisions!J11+'Direct OH'!J11+'Indirect OH'!J11+'Real Price Change'!J11</f>
        <v>5448.4700955841699</v>
      </c>
      <c r="K11" s="155">
        <f>'Base Capex'!K11+Provisions!K11+'Direct OH'!K11+'Indirect OH'!K11+'Real Price Change'!K11</f>
        <v>4044.2213857165707</v>
      </c>
      <c r="L11" s="156">
        <f>'Base Capex'!L11+Provisions!L11+'Direct OH'!L11+'Indirect OH'!L11+'Real Price Change'!L11</f>
        <v>3430.7502173491753</v>
      </c>
      <c r="M11" s="155">
        <f>'Base Capex'!M11+Provisions!M11+'Direct OH'!M11+'Indirect OH'!M11+'Real Price Change'!M11</f>
        <v>5770.6398411404207</v>
      </c>
      <c r="N11" s="155">
        <f>'Base Capex'!N11+Provisions!N11+'Direct OH'!N11+'Indirect OH'!N11+'Real Price Change'!N11</f>
        <v>4756.5384149676329</v>
      </c>
      <c r="O11" s="156">
        <f>'Base Capex'!O11+Provisions!O11+'Direct OH'!O11+'Indirect OH'!O11+'Real Price Change'!O11</f>
        <v>3719.8624110724936</v>
      </c>
      <c r="P11" s="155">
        <f>'Base Capex'!P11+Provisions!P11+'Direct OH'!P11+'Indirect OH'!P11+'Real Price Change'!P11</f>
        <v>5270.3639369613893</v>
      </c>
      <c r="Q11" s="155">
        <f>'Base Capex'!Q11+Provisions!Q11+'Direct OH'!Q11+'Indirect OH'!Q11+'Real Price Change'!Q11</f>
        <v>3496.2772939927349</v>
      </c>
      <c r="R11" s="156">
        <f>'Base Capex'!R11+Provisions!R11+'Direct OH'!R11+'Indirect OH'!R11+'Real Price Change'!R11</f>
        <v>3321.5355170481789</v>
      </c>
      <c r="S11" s="154">
        <f>'Base Capex'!S11+Provisions!S11+'Direct OH'!S11+'Indirect OH'!S11+'Real Price Change'!S11</f>
        <v>4057.8739481258272</v>
      </c>
      <c r="T11" s="155">
        <f>'Base Capex'!T11+Provisions!T11+'Direct OH'!T11+'Indirect OH'!T11+'Real Price Change'!T11</f>
        <v>3309.1365954290072</v>
      </c>
      <c r="U11" s="156">
        <f>'Base Capex'!U11+Provisions!U11+'Direct OH'!U11+'Indirect OH'!U11+'Real Price Change'!U11</f>
        <v>2549.1057985113612</v>
      </c>
      <c r="V11" s="154">
        <f>'Base Capex'!V11+Provisions!V11+'Direct OH'!V11+'Indirect OH'!V11+'Real Price Change'!V11</f>
        <v>3579.9597762139588</v>
      </c>
      <c r="W11" s="155">
        <f>'Base Capex'!W11+Provisions!W11+'Direct OH'!W11+'Indirect OH'!W11+'Real Price Change'!W11</f>
        <v>3403.5208190267304</v>
      </c>
      <c r="X11" s="156">
        <f>'Base Capex'!X11+Provisions!X11+'Direct OH'!X11+'Indirect OH'!X11+'Real Price Change'!X11</f>
        <v>2100.2818824293795</v>
      </c>
      <c r="Y11" s="154">
        <f>'Base Capex'!Y11+Provisions!Y11+'Direct OH'!Y11+'Indirect OH'!Y11+'Real Price Change'!Y11</f>
        <v>3340.8211216002483</v>
      </c>
      <c r="Z11" s="155">
        <f>'Base Capex'!Z11+Provisions!Z11+'Direct OH'!Z11+'Indirect OH'!Z11+'Real Price Change'!Z11</f>
        <v>3123.9634900846131</v>
      </c>
      <c r="AA11" s="156">
        <f>'Base Capex'!AA11+Provisions!AA11+'Direct OH'!AA11+'Indirect OH'!AA11+'Real Price Change'!AA11</f>
        <v>1969.0476516082165</v>
      </c>
      <c r="AB11" s="154">
        <f>'Base Capex'!AB11+Provisions!AB11+'Direct OH'!AB11+'Indirect OH'!AB11+'Real Price Change'!AB11</f>
        <v>3051.9905920587216</v>
      </c>
      <c r="AC11" s="155">
        <f>'Base Capex'!AC11+Provisions!AC11+'Direct OH'!AC11+'Indirect OH'!AC11+'Real Price Change'!AC11</f>
        <v>2786.4473414751174</v>
      </c>
      <c r="AD11" s="156">
        <f>'Base Capex'!AD11+Provisions!AD11+'Direct OH'!AD11+'Indirect OH'!AD11+'Real Price Change'!AD11</f>
        <v>1799.1551693842632</v>
      </c>
      <c r="AE11" s="154">
        <f>'Base Capex'!AE11+Provisions!AE11+'Direct OH'!AE11+'Indirect OH'!AE11+'Real Price Change'!AE11</f>
        <v>3051.4693416009441</v>
      </c>
      <c r="AF11" s="155">
        <f>'Base Capex'!AF11+Provisions!AF11+'Direct OH'!AF11+'Indirect OH'!AF11+'Real Price Change'!AF11</f>
        <v>2716.2437536578441</v>
      </c>
      <c r="AG11" s="156">
        <f>'Base Capex'!AG11+Provisions!AG11+'Direct OH'!AG11+'Indirect OH'!AG11+'Real Price Change'!AG11</f>
        <v>1798.7397759060516</v>
      </c>
      <c r="AH11" s="154">
        <f>'Base Capex'!AH11+Provisions!AH11+'Direct OH'!AH11+'Indirect OH'!AH11+'Real Price Change'!AH11</f>
        <v>3180.9677716871292</v>
      </c>
      <c r="AI11" s="155">
        <f>'Base Capex'!AI11+Provisions!AI11+'Direct OH'!AI11+'Indirect OH'!AI11+'Real Price Change'!AI11</f>
        <v>2798.112567018331</v>
      </c>
      <c r="AJ11" s="156">
        <f>'Base Capex'!AJ11+Provisions!AJ11+'Direct OH'!AJ11+'Indirect OH'!AJ11+'Real Price Change'!AJ11</f>
        <v>1876.568827020162</v>
      </c>
    </row>
    <row r="12" spans="1:36">
      <c r="A12" s="182">
        <f>'Base Capex Actual'!A12</f>
        <v>107</v>
      </c>
      <c r="B12" s="183" t="str">
        <f>'Base Capex Actual'!B12</f>
        <v>HV Connections</v>
      </c>
      <c r="C12" s="183" t="str">
        <f>'Base Capex Actual'!C12</f>
        <v>New Customer Connections</v>
      </c>
      <c r="D12" s="155">
        <f>'Base Capex'!D12+Provisions!D12+'Direct OH'!D12+'Indirect OH'!D12+'Real Price Change'!D12</f>
        <v>7428.6361380350572</v>
      </c>
      <c r="E12" s="155">
        <f>'Base Capex'!E12+Provisions!E12+'Direct OH'!E12+'Indirect OH'!E12+'Real Price Change'!E12</f>
        <v>4675.198840694623</v>
      </c>
      <c r="F12" s="156">
        <f>'Base Capex'!F12+Provisions!F12+'Direct OH'!F12+'Indirect OH'!F12+'Real Price Change'!F12</f>
        <v>4533.361174854379</v>
      </c>
      <c r="G12" s="155">
        <f>'Base Capex'!G12+Provisions!G12+'Direct OH'!G12+'Indirect OH'!G12+'Real Price Change'!G12</f>
        <v>1985.8440492197792</v>
      </c>
      <c r="H12" s="155">
        <f>'Base Capex'!H12+Provisions!H12+'Direct OH'!H12+'Indirect OH'!H12+'Real Price Change'!H12</f>
        <v>711.60521437871864</v>
      </c>
      <c r="I12" s="156">
        <f>'Base Capex'!I12+Provisions!I12+'Direct OH'!I12+'Indirect OH'!I12+'Real Price Change'!I12</f>
        <v>986.26226358309623</v>
      </c>
      <c r="J12" s="155">
        <f>'Base Capex'!J12+Provisions!J12+'Direct OH'!J12+'Indirect OH'!J12+'Real Price Change'!J12</f>
        <v>2008.1585599483894</v>
      </c>
      <c r="K12" s="155">
        <f>'Base Capex'!K12+Provisions!K12+'Direct OH'!K12+'Indirect OH'!K12+'Real Price Change'!K12</f>
        <v>941.73037450835739</v>
      </c>
      <c r="L12" s="156">
        <f>'Base Capex'!L12+Provisions!L12+'Direct OH'!L12+'Indirect OH'!L12+'Real Price Change'!L12</f>
        <v>932.46257565168457</v>
      </c>
      <c r="M12" s="155">
        <f>'Base Capex'!M12+Provisions!M12+'Direct OH'!M12+'Indirect OH'!M12+'Real Price Change'!M12</f>
        <v>1954.1161502712914</v>
      </c>
      <c r="N12" s="155">
        <f>'Base Capex'!N12+Provisions!N12+'Direct OH'!N12+'Indirect OH'!N12+'Real Price Change'!N12</f>
        <v>1041.8116726132828</v>
      </c>
      <c r="O12" s="156">
        <f>'Base Capex'!O12+Provisions!O12+'Direct OH'!O12+'Indirect OH'!O12+'Real Price Change'!O12</f>
        <v>1987.779158479103</v>
      </c>
      <c r="P12" s="155">
        <f>'Base Capex'!P12+Provisions!P12+'Direct OH'!P12+'Indirect OH'!P12+'Real Price Change'!P12</f>
        <v>2227.2453480417989</v>
      </c>
      <c r="Q12" s="155">
        <f>'Base Capex'!Q12+Provisions!Q12+'Direct OH'!Q12+'Indirect OH'!Q12+'Real Price Change'!Q12</f>
        <v>824.07489678621255</v>
      </c>
      <c r="R12" s="156">
        <f>'Base Capex'!R12+Provisions!R12+'Direct OH'!R12+'Indirect OH'!R12+'Real Price Change'!R12</f>
        <v>1104.8972589622301</v>
      </c>
      <c r="S12" s="154">
        <f>'Base Capex'!S12+Provisions!S12+'Direct OH'!S12+'Indirect OH'!S12+'Real Price Change'!S12</f>
        <v>3012.0944994759025</v>
      </c>
      <c r="T12" s="155">
        <f>'Base Capex'!T12+Provisions!T12+'Direct OH'!T12+'Indirect OH'!T12+'Real Price Change'!T12</f>
        <v>1315.0795502881008</v>
      </c>
      <c r="U12" s="156">
        <f>'Base Capex'!U12+Provisions!U12+'Direct OH'!U12+'Indirect OH'!U12+'Real Price Change'!U12</f>
        <v>1877.9313286033059</v>
      </c>
      <c r="V12" s="154">
        <f>'Base Capex'!V12+Provisions!V12+'Direct OH'!V12+'Indirect OH'!V12+'Real Price Change'!V12</f>
        <v>7757.6611209843677</v>
      </c>
      <c r="W12" s="155">
        <f>'Base Capex'!W12+Provisions!W12+'Direct OH'!W12+'Indirect OH'!W12+'Real Price Change'!W12</f>
        <v>3829.4098405246414</v>
      </c>
      <c r="X12" s="156">
        <f>'Base Capex'!X12+Provisions!X12+'Direct OH'!X12+'Indirect OH'!X12+'Real Price Change'!X12</f>
        <v>4559.7475356442101</v>
      </c>
      <c r="Y12" s="154">
        <f>'Base Capex'!Y12+Provisions!Y12+'Direct OH'!Y12+'Indirect OH'!Y12+'Real Price Change'!Y12</f>
        <v>1803.6798576157628</v>
      </c>
      <c r="Z12" s="155">
        <f>'Base Capex'!Z12+Provisions!Z12+'Direct OH'!Z12+'Indirect OH'!Z12+'Real Price Change'!Z12</f>
        <v>875.39184978376375</v>
      </c>
      <c r="AA12" s="156">
        <f>'Base Capex'!AA12+Provisions!AA12+'Direct OH'!AA12+'Indirect OH'!AA12+'Real Price Change'!AA12</f>
        <v>1065.0401348140756</v>
      </c>
      <c r="AB12" s="154">
        <f>'Base Capex'!AB12+Provisions!AB12+'Direct OH'!AB12+'Indirect OH'!AB12+'Real Price Change'!AB12</f>
        <v>1845.5794949022038</v>
      </c>
      <c r="AC12" s="155">
        <f>'Base Capex'!AC12+Provisions!AC12+'Direct OH'!AC12+'Indirect OH'!AC12+'Real Price Change'!AC12</f>
        <v>875.39184978376375</v>
      </c>
      <c r="AD12" s="156">
        <f>'Base Capex'!AD12+Provisions!AD12+'Direct OH'!AD12+'Indirect OH'!AD12+'Real Price Change'!AD12</f>
        <v>1090.0197875427752</v>
      </c>
      <c r="AE12" s="154">
        <f>'Base Capex'!AE12+Provisions!AE12+'Direct OH'!AE12+'Indirect OH'!AE12+'Real Price Change'!AE12</f>
        <v>1890.7553063237247</v>
      </c>
      <c r="AF12" s="155">
        <f>'Base Capex'!AF12+Provisions!AF12+'Direct OH'!AF12+'Indirect OH'!AF12+'Real Price Change'!AF12</f>
        <v>875.39184978376375</v>
      </c>
      <c r="AG12" s="156">
        <f>'Base Capex'!AG12+Provisions!AG12+'Direct OH'!AG12+'Indirect OH'!AG12+'Real Price Change'!AG12</f>
        <v>1116.6737441903879</v>
      </c>
      <c r="AH12" s="154">
        <f>'Base Capex'!AH12+Provisions!AH12+'Direct OH'!AH12+'Indirect OH'!AH12+'Real Price Change'!AH12</f>
        <v>1915.5611085196731</v>
      </c>
      <c r="AI12" s="155">
        <f>'Base Capex'!AI12+Provisions!AI12+'Direct OH'!AI12+'Indirect OH'!AI12+'Real Price Change'!AI12</f>
        <v>875.39184978376375</v>
      </c>
      <c r="AJ12" s="156">
        <f>'Base Capex'!AJ12+Provisions!AJ12+'Direct OH'!AJ12+'Indirect OH'!AJ12+'Real Price Change'!AJ12</f>
        <v>1132.1771890490054</v>
      </c>
    </row>
    <row r="13" spans="1:36">
      <c r="A13" s="182">
        <f>'Base Capex Actual'!A13</f>
        <v>108</v>
      </c>
      <c r="B13" s="183" t="str">
        <f>'Base Capex Actual'!B13</f>
        <v>Business SubDivisions</v>
      </c>
      <c r="C13" s="183" t="str">
        <f>'Base Capex Actual'!C13</f>
        <v>New Customer Connections</v>
      </c>
      <c r="D13" s="155">
        <f>'Base Capex'!D13+Provisions!D13+'Direct OH'!D13+'Indirect OH'!D13+'Real Price Change'!D13</f>
        <v>1312.9145742906969</v>
      </c>
      <c r="E13" s="155">
        <f>'Base Capex'!E13+Provisions!E13+'Direct OH'!E13+'Indirect OH'!E13+'Real Price Change'!E13</f>
        <v>1403.6930730376671</v>
      </c>
      <c r="F13" s="156">
        <f>'Base Capex'!F13+Provisions!F13+'Direct OH'!F13+'Indirect OH'!F13+'Real Price Change'!F13</f>
        <v>574.16340215046262</v>
      </c>
      <c r="G13" s="155">
        <f>'Base Capex'!G13+Provisions!G13+'Direct OH'!G13+'Indirect OH'!G13+'Real Price Change'!G13</f>
        <v>1317.8728010116761</v>
      </c>
      <c r="H13" s="155">
        <f>'Base Capex'!H13+Provisions!H13+'Direct OH'!H13+'Indirect OH'!H13+'Real Price Change'!H13</f>
        <v>454.51123634836688</v>
      </c>
      <c r="I13" s="156">
        <f>'Base Capex'!I13+Provisions!I13+'Direct OH'!I13+'Indirect OH'!I13+'Real Price Change'!I13</f>
        <v>556.35983519932677</v>
      </c>
      <c r="J13" s="155">
        <f>'Base Capex'!J13+Provisions!J13+'Direct OH'!J13+'Indirect OH'!J13+'Real Price Change'!J13</f>
        <v>1556.9001636051476</v>
      </c>
      <c r="K13" s="155">
        <f>'Base Capex'!K13+Provisions!K13+'Direct OH'!K13+'Indirect OH'!K13+'Real Price Change'!K13</f>
        <v>321.59197547697448</v>
      </c>
      <c r="L13" s="156">
        <f>'Base Capex'!L13+Provisions!L13+'Direct OH'!L13+'Indirect OH'!L13+'Real Price Change'!L13</f>
        <v>785.19561544026919</v>
      </c>
      <c r="M13" s="155">
        <f>'Base Capex'!M13+Provisions!M13+'Direct OH'!M13+'Indirect OH'!M13+'Real Price Change'!M13</f>
        <v>1680.500402954199</v>
      </c>
      <c r="N13" s="155">
        <f>'Base Capex'!N13+Provisions!N13+'Direct OH'!N13+'Indirect OH'!N13+'Real Price Change'!N13</f>
        <v>1299.8698820087818</v>
      </c>
      <c r="O13" s="156">
        <f>'Base Capex'!O13+Provisions!O13+'Direct OH'!O13+'Indirect OH'!O13+'Real Price Change'!O13</f>
        <v>630.206533274614</v>
      </c>
      <c r="P13" s="155">
        <f>'Base Capex'!P13+Provisions!P13+'Direct OH'!P13+'Indirect OH'!P13+'Real Price Change'!P13</f>
        <v>1268.7179971073556</v>
      </c>
      <c r="Q13" s="155">
        <f>'Base Capex'!Q13+Provisions!Q13+'Direct OH'!Q13+'Indirect OH'!Q13+'Real Price Change'!Q13</f>
        <v>575.76618201454801</v>
      </c>
      <c r="R13" s="156">
        <f>'Base Capex'!R13+Provisions!R13+'Direct OH'!R13+'Indirect OH'!R13+'Real Price Change'!R13</f>
        <v>558.51146355506933</v>
      </c>
      <c r="S13" s="154">
        <f>'Base Capex'!S13+Provisions!S13+'Direct OH'!S13+'Indirect OH'!S13+'Real Price Change'!S13</f>
        <v>6107.992791241054</v>
      </c>
      <c r="T13" s="155">
        <f>'Base Capex'!T13+Provisions!T13+'Direct OH'!T13+'Indirect OH'!T13+'Real Price Change'!T13</f>
        <v>2405.8503135011606</v>
      </c>
      <c r="U13" s="156">
        <f>'Base Capex'!U13+Provisions!U13+'Direct OH'!U13+'Indirect OH'!U13+'Real Price Change'!U13</f>
        <v>2888.9625796085029</v>
      </c>
      <c r="V13" s="154">
        <f>'Base Capex'!V13+Provisions!V13+'Direct OH'!V13+'Indirect OH'!V13+'Real Price Change'!V13</f>
        <v>5610.1838940223597</v>
      </c>
      <c r="W13" s="155">
        <f>'Base Capex'!W13+Provisions!W13+'Direct OH'!W13+'Indirect OH'!W13+'Real Price Change'!W13</f>
        <v>2462.4255104244166</v>
      </c>
      <c r="X13" s="156">
        <f>'Base Capex'!X13+Provisions!X13+'Direct OH'!X13+'Indirect OH'!X13+'Real Price Change'!X13</f>
        <v>2363.0465291834739</v>
      </c>
      <c r="Y13" s="154">
        <f>'Base Capex'!Y13+Provisions!Y13+'Direct OH'!Y13+'Indirect OH'!Y13+'Real Price Change'!Y13</f>
        <v>5296.6077654485835</v>
      </c>
      <c r="Z13" s="155">
        <f>'Base Capex'!Z13+Provisions!Z13+'Direct OH'!Z13+'Indirect OH'!Z13+'Real Price Change'!Z13</f>
        <v>2285.8597944726248</v>
      </c>
      <c r="AA13" s="156">
        <f>'Base Capex'!AA13+Provisions!AA13+'Direct OH'!AA13+'Indirect OH'!AA13+'Real Price Change'!AA13</f>
        <v>2241.4074004382178</v>
      </c>
      <c r="AB13" s="154">
        <f>'Base Capex'!AB13+Provisions!AB13+'Direct OH'!AB13+'Indirect OH'!AB13+'Real Price Change'!AB13</f>
        <v>4910.957012861064</v>
      </c>
      <c r="AC13" s="155">
        <f>'Base Capex'!AC13+Provisions!AC13+'Direct OH'!AC13+'Indirect OH'!AC13+'Real Price Change'!AC13</f>
        <v>2072.687846342923</v>
      </c>
      <c r="AD13" s="156">
        <f>'Base Capex'!AD13+Provisions!AD13+'Direct OH'!AD13+'Indirect OH'!AD13+'Real Price Change'!AD13</f>
        <v>2083.1071534577291</v>
      </c>
      <c r="AE13" s="154">
        <f>'Base Capex'!AE13+Provisions!AE13+'Direct OH'!AE13+'Indirect OH'!AE13+'Real Price Change'!AE13</f>
        <v>4919.6525092207139</v>
      </c>
      <c r="AF13" s="155">
        <f>'Base Capex'!AF13+Provisions!AF13+'Direct OH'!AF13+'Indirect OH'!AF13+'Real Price Change'!AF13</f>
        <v>2028.347936556806</v>
      </c>
      <c r="AG13" s="156">
        <f>'Base Capex'!AG13+Provisions!AG13+'Direct OH'!AG13+'Indirect OH'!AG13+'Real Price Change'!AG13</f>
        <v>2092.0366123914987</v>
      </c>
      <c r="AH13" s="154">
        <f>'Base Capex'!AH13+Provisions!AH13+'Direct OH'!AH13+'Indirect OH'!AH13+'Real Price Change'!AH13</f>
        <v>5113.2214984115826</v>
      </c>
      <c r="AI13" s="155">
        <f>'Base Capex'!AI13+Provisions!AI13+'Direct OH'!AI13+'Indirect OH'!AI13+'Real Price Change'!AI13</f>
        <v>2080.0554904235514</v>
      </c>
      <c r="AJ13" s="156">
        <f>'Base Capex'!AJ13+Provisions!AJ13+'Direct OH'!AJ13+'Indirect OH'!AJ13+'Real Price Change'!AJ13</f>
        <v>2173.2918358959055</v>
      </c>
    </row>
    <row r="14" spans="1:36">
      <c r="A14" s="182">
        <f>'Base Capex Actual'!A14</f>
        <v>109</v>
      </c>
      <c r="B14" s="183" t="str">
        <f>'Base Capex Actual'!B14</f>
        <v>U/G Service Pits Ex O/H Supply</v>
      </c>
      <c r="C14" s="183" t="str">
        <f>'Base Capex Actual'!C14</f>
        <v>New Customer Connections</v>
      </c>
      <c r="D14" s="155">
        <f>'Base Capex'!D14+Provisions!D14+'Direct OH'!D14+'Indirect OH'!D14+'Real Price Change'!D14</f>
        <v>1334.4940279420427</v>
      </c>
      <c r="E14" s="155">
        <f>'Base Capex'!E14+Provisions!E14+'Direct OH'!E14+'Indirect OH'!E14+'Real Price Change'!E14</f>
        <v>-128.29672258385486</v>
      </c>
      <c r="F14" s="156">
        <f>'Base Capex'!F14+Provisions!F14+'Direct OH'!F14+'Indirect OH'!F14+'Real Price Change'!F14</f>
        <v>10089.958092963083</v>
      </c>
      <c r="G14" s="155">
        <f>'Base Capex'!G14+Provisions!G14+'Direct OH'!G14+'Indirect OH'!G14+'Real Price Change'!G14</f>
        <v>2897.9294996470016</v>
      </c>
      <c r="H14" s="155">
        <f>'Base Capex'!H14+Provisions!H14+'Direct OH'!H14+'Indirect OH'!H14+'Real Price Change'!H14</f>
        <v>52.534782768226897</v>
      </c>
      <c r="I14" s="156">
        <f>'Base Capex'!I14+Provisions!I14+'Direct OH'!I14+'Indirect OH'!I14+'Real Price Change'!I14</f>
        <v>10994.238271335234</v>
      </c>
      <c r="J14" s="155">
        <f>'Base Capex'!J14+Provisions!J14+'Direct OH'!J14+'Indirect OH'!J14+'Real Price Change'!J14</f>
        <v>3436.667668213106</v>
      </c>
      <c r="K14" s="155">
        <f>'Base Capex'!K14+Provisions!K14+'Direct OH'!K14+'Indirect OH'!K14+'Real Price Change'!K14</f>
        <v>79.172078103073574</v>
      </c>
      <c r="L14" s="156">
        <f>'Base Capex'!L14+Provisions!L14+'Direct OH'!L14+'Indirect OH'!L14+'Real Price Change'!L14</f>
        <v>10878.50525477665</v>
      </c>
      <c r="M14" s="155">
        <f>'Base Capex'!M14+Provisions!M14+'Direct OH'!M14+'Indirect OH'!M14+'Real Price Change'!M14</f>
        <v>3746.9253392987821</v>
      </c>
      <c r="N14" s="155">
        <f>'Base Capex'!N14+Provisions!N14+'Direct OH'!N14+'Indirect OH'!N14+'Real Price Change'!N14</f>
        <v>114.76255747724726</v>
      </c>
      <c r="O14" s="156">
        <f>'Base Capex'!O14+Provisions!O14+'Direct OH'!O14+'Indirect OH'!O14+'Real Price Change'!O14</f>
        <v>11961.2426856734</v>
      </c>
      <c r="P14" s="155">
        <f>'Base Capex'!P14+Provisions!P14+'Direct OH'!P14+'Indirect OH'!P14+'Real Price Change'!P14</f>
        <v>4465.9979638839441</v>
      </c>
      <c r="Q14" s="155">
        <f>'Base Capex'!Q14+Provisions!Q14+'Direct OH'!Q14+'Indirect OH'!Q14+'Real Price Change'!Q14</f>
        <v>72.429869682932022</v>
      </c>
      <c r="R14" s="156">
        <f>'Base Capex'!R14+Provisions!R14+'Direct OH'!R14+'Indirect OH'!R14+'Real Price Change'!R14</f>
        <v>12406.597685803767</v>
      </c>
      <c r="S14" s="154">
        <f>'Base Capex'!S14+Provisions!S14+'Direct OH'!S14+'Indirect OH'!S14+'Real Price Change'!S14</f>
        <v>4148.7491103319462</v>
      </c>
      <c r="T14" s="155">
        <f>'Base Capex'!T14+Provisions!T14+'Direct OH'!T14+'Indirect OH'!T14+'Real Price Change'!T14</f>
        <v>94.72092982563359</v>
      </c>
      <c r="U14" s="156">
        <f>'Base Capex'!U14+Provisions!U14+'Direct OH'!U14+'Indirect OH'!U14+'Real Price Change'!U14</f>
        <v>13550.034866454509</v>
      </c>
      <c r="V14" s="154">
        <f>'Base Capex'!V14+Provisions!V14+'Direct OH'!V14+'Indirect OH'!V14+'Real Price Change'!V14</f>
        <v>2952.7841339741476</v>
      </c>
      <c r="W14" s="155">
        <f>'Base Capex'!W14+Provisions!W14+'Direct OH'!W14+'Indirect OH'!W14+'Real Price Change'!W14</f>
        <v>81.653820261092662</v>
      </c>
      <c r="X14" s="156">
        <f>'Base Capex'!X14+Provisions!X14+'Direct OH'!X14+'Indirect OH'!X14+'Real Price Change'!X14</f>
        <v>12335.533824564936</v>
      </c>
      <c r="Y14" s="154">
        <f>'Base Capex'!Y14+Provisions!Y14+'Direct OH'!Y14+'Indirect OH'!Y14+'Real Price Change'!Y14</f>
        <v>3016.4365036921836</v>
      </c>
      <c r="Z14" s="155">
        <f>'Base Capex'!Z14+Provisions!Z14+'Direct OH'!Z14+'Indirect OH'!Z14+'Real Price Change'!Z14</f>
        <v>81.807598968962992</v>
      </c>
      <c r="AA14" s="156">
        <f>'Base Capex'!AA14+Provisions!AA14+'Direct OH'!AA14+'Indirect OH'!AA14+'Real Price Change'!AA14</f>
        <v>12629.634081253313</v>
      </c>
      <c r="AB14" s="154">
        <f>'Base Capex'!AB14+Provisions!AB14+'Direct OH'!AB14+'Indirect OH'!AB14+'Real Price Change'!AB14</f>
        <v>3010.5969977852883</v>
      </c>
      <c r="AC14" s="155">
        <f>'Base Capex'!AC14+Provisions!AC14+'Direct OH'!AC14+'Indirect OH'!AC14+'Real Price Change'!AC14</f>
        <v>78.935376321862591</v>
      </c>
      <c r="AD14" s="156">
        <f>'Base Capex'!AD14+Provisions!AD14+'Direct OH'!AD14+'Indirect OH'!AD14+'Real Price Change'!AD14</f>
        <v>12426.444594038743</v>
      </c>
      <c r="AE14" s="154">
        <f>'Base Capex'!AE14+Provisions!AE14+'Direct OH'!AE14+'Indirect OH'!AE14+'Real Price Change'!AE14</f>
        <v>3003.5503666849499</v>
      </c>
      <c r="AF14" s="155">
        <f>'Base Capex'!AF14+Provisions!AF14+'Direct OH'!AF14+'Indirect OH'!AF14+'Real Price Change'!AF14</f>
        <v>75.911302099495188</v>
      </c>
      <c r="AG14" s="156">
        <f>'Base Capex'!AG14+Provisions!AG14+'Direct OH'!AG14+'Indirect OH'!AG14+'Real Price Change'!AG14</f>
        <v>12188.986260508729</v>
      </c>
      <c r="AH14" s="154">
        <f>'Base Capex'!AH14+Provisions!AH14+'Direct OH'!AH14+'Indirect OH'!AH14+'Real Price Change'!AH14</f>
        <v>2903.8917531911316</v>
      </c>
      <c r="AI14" s="155">
        <f>'Base Capex'!AI14+Provisions!AI14+'Direct OH'!AI14+'Indirect OH'!AI14+'Real Price Change'!AI14</f>
        <v>72.730362160156929</v>
      </c>
      <c r="AJ14" s="156">
        <f>'Base Capex'!AJ14+Provisions!AJ14+'Direct OH'!AJ14+'Indirect OH'!AJ14+'Real Price Change'!AJ14</f>
        <v>11869.386538223296</v>
      </c>
    </row>
    <row r="15" spans="1:36">
      <c r="A15" s="182">
        <f>'Base Capex Actual'!A15</f>
        <v>110</v>
      </c>
      <c r="B15" s="183" t="str">
        <f>'Base Capex Actual'!B15</f>
        <v>Low Density SubDivisions</v>
      </c>
      <c r="C15" s="183" t="str">
        <f>'Base Capex Actual'!C15</f>
        <v>New Customer Connections</v>
      </c>
      <c r="D15" s="155">
        <f>'Base Capex'!D15+Provisions!D15+'Direct OH'!D15+'Indirect OH'!D15+'Real Price Change'!D15</f>
        <v>1622.4821943474133</v>
      </c>
      <c r="E15" s="155">
        <f>'Base Capex'!E15+Provisions!E15+'Direct OH'!E15+'Indirect OH'!E15+'Real Price Change'!E15</f>
        <v>929.60070838655315</v>
      </c>
      <c r="F15" s="156">
        <f>'Base Capex'!F15+Provisions!F15+'Direct OH'!F15+'Indirect OH'!F15+'Real Price Change'!F15</f>
        <v>926.15257208499281</v>
      </c>
      <c r="G15" s="155">
        <f>'Base Capex'!G15+Provisions!G15+'Direct OH'!G15+'Indirect OH'!G15+'Real Price Change'!G15</f>
        <v>1600.7734622812527</v>
      </c>
      <c r="H15" s="155">
        <f>'Base Capex'!H15+Provisions!H15+'Direct OH'!H15+'Indirect OH'!H15+'Real Price Change'!H15</f>
        <v>539.18471236372011</v>
      </c>
      <c r="I15" s="156">
        <f>'Base Capex'!I15+Provisions!I15+'Direct OH'!I15+'Indirect OH'!I15+'Real Price Change'!I15</f>
        <v>669.43116484866857</v>
      </c>
      <c r="J15" s="155">
        <f>'Base Capex'!J15+Provisions!J15+'Direct OH'!J15+'Indirect OH'!J15+'Real Price Change'!J15</f>
        <v>1514.7460482298209</v>
      </c>
      <c r="K15" s="155">
        <f>'Base Capex'!K15+Provisions!K15+'Direct OH'!K15+'Indirect OH'!K15+'Real Price Change'!K15</f>
        <v>784.42659862475591</v>
      </c>
      <c r="L15" s="156">
        <f>'Base Capex'!L15+Provisions!L15+'Direct OH'!L15+'Indirect OH'!L15+'Real Price Change'!L15</f>
        <v>616.36017150424709</v>
      </c>
      <c r="M15" s="155">
        <f>'Base Capex'!M15+Provisions!M15+'Direct OH'!M15+'Indirect OH'!M15+'Real Price Change'!M15</f>
        <v>1769.5462428165463</v>
      </c>
      <c r="N15" s="155">
        <f>'Base Capex'!N15+Provisions!N15+'Direct OH'!N15+'Indirect OH'!N15+'Real Price Change'!N15</f>
        <v>871.48183132895076</v>
      </c>
      <c r="O15" s="156">
        <f>'Base Capex'!O15+Provisions!O15+'Direct OH'!O15+'Indirect OH'!O15+'Real Price Change'!O15</f>
        <v>876.55166552024366</v>
      </c>
      <c r="P15" s="155">
        <f>'Base Capex'!P15+Provisions!P15+'Direct OH'!P15+'Indirect OH'!P15+'Real Price Change'!P15</f>
        <v>1645.2009138050926</v>
      </c>
      <c r="Q15" s="155">
        <f>'Base Capex'!Q15+Provisions!Q15+'Direct OH'!Q15+'Indirect OH'!Q15+'Real Price Change'!Q15</f>
        <v>743.03052173344736</v>
      </c>
      <c r="R15" s="156">
        <f>'Base Capex'!R15+Provisions!R15+'Direct OH'!R15+'Indirect OH'!R15+'Real Price Change'!R15</f>
        <v>637.98671526527778</v>
      </c>
      <c r="S15" s="154">
        <f>'Base Capex'!S15+Provisions!S15+'Direct OH'!S15+'Indirect OH'!S15+'Real Price Change'!S15</f>
        <v>4241.1800910979118</v>
      </c>
      <c r="T15" s="155">
        <f>'Base Capex'!T15+Provisions!T15+'Direct OH'!T15+'Indirect OH'!T15+'Real Price Change'!T15</f>
        <v>1779.4972242006022</v>
      </c>
      <c r="U15" s="156">
        <f>'Base Capex'!U15+Provisions!U15+'Direct OH'!U15+'Indirect OH'!U15+'Real Price Change'!U15</f>
        <v>1909.4062495834635</v>
      </c>
      <c r="V15" s="154">
        <f>'Base Capex'!V15+Provisions!V15+'Direct OH'!V15+'Indirect OH'!V15+'Real Price Change'!V15</f>
        <v>3858.3817472063947</v>
      </c>
      <c r="W15" s="155">
        <f>'Base Capex'!W15+Provisions!W15+'Direct OH'!W15+'Indirect OH'!W15+'Real Price Change'!W15</f>
        <v>1804.7068750164381</v>
      </c>
      <c r="X15" s="156">
        <f>'Base Capex'!X15+Provisions!X15+'Direct OH'!X15+'Indirect OH'!X15+'Real Price Change'!X15</f>
        <v>1525.6746489220436</v>
      </c>
      <c r="Y15" s="154">
        <f>'Base Capex'!Y15+Provisions!Y15+'Direct OH'!Y15+'Indirect OH'!Y15+'Real Price Change'!Y15</f>
        <v>4113.5072933252923</v>
      </c>
      <c r="Z15" s="155">
        <f>'Base Capex'!Z15+Provisions!Z15+'Direct OH'!Z15+'Indirect OH'!Z15+'Real Price Change'!Z15</f>
        <v>1891.8916797423731</v>
      </c>
      <c r="AA15" s="156">
        <f>'Base Capex'!AA15+Provisions!AA15+'Direct OH'!AA15+'Indirect OH'!AA15+'Real Price Change'!AA15</f>
        <v>1634.1681409417608</v>
      </c>
      <c r="AB15" s="154">
        <f>'Base Capex'!AB15+Provisions!AB15+'Direct OH'!AB15+'Indirect OH'!AB15+'Real Price Change'!AB15</f>
        <v>4280.3441590362781</v>
      </c>
      <c r="AC15" s="155">
        <f>'Base Capex'!AC15+Provisions!AC15+'Direct OH'!AC15+'Indirect OH'!AC15+'Real Price Change'!AC15</f>
        <v>1925.2615898233614</v>
      </c>
      <c r="AD15" s="156">
        <f>'Base Capex'!AD15+Provisions!AD15+'Direct OH'!AD15+'Indirect OH'!AD15+'Real Price Change'!AD15</f>
        <v>1705.2626451795672</v>
      </c>
      <c r="AE15" s="154">
        <f>'Base Capex'!AE15+Provisions!AE15+'Direct OH'!AE15+'Indirect OH'!AE15+'Real Price Change'!AE15</f>
        <v>4459.0388185611528</v>
      </c>
      <c r="AF15" s="155">
        <f>'Base Capex'!AF15+Provisions!AF15+'Direct OH'!AF15+'Indirect OH'!AF15+'Real Price Change'!AF15</f>
        <v>1959.3147360870041</v>
      </c>
      <c r="AG15" s="156">
        <f>'Base Capex'!AG15+Provisions!AG15+'Direct OH'!AG15+'Indirect OH'!AG15+'Real Price Change'!AG15</f>
        <v>1781.9158165547556</v>
      </c>
      <c r="AH15" s="154">
        <f>'Base Capex'!AH15+Provisions!AH15+'Direct OH'!AH15+'Indirect OH'!AH15+'Real Price Change'!AH15</f>
        <v>4599.265322072376</v>
      </c>
      <c r="AI15" s="155">
        <f>'Base Capex'!AI15+Provisions!AI15+'Direct OH'!AI15+'Indirect OH'!AI15+'Real Price Change'!AI15</f>
        <v>1994.0651075336043</v>
      </c>
      <c r="AJ15" s="156">
        <f>'Base Capex'!AJ15+Provisions!AJ15+'Direct OH'!AJ15+'Indirect OH'!AJ15+'Real Price Change'!AJ15</f>
        <v>1836.5159319889574</v>
      </c>
    </row>
    <row r="16" spans="1:36">
      <c r="A16" s="182">
        <f>'Base Capex Actual'!A16</f>
        <v>111</v>
      </c>
      <c r="B16" s="183" t="str">
        <f>'Base Capex Actual'!B16</f>
        <v>High Density Residential/Business</v>
      </c>
      <c r="C16" s="183" t="str">
        <f>'Base Capex Actual'!C16</f>
        <v>New Customer Connections</v>
      </c>
      <c r="D16" s="155">
        <f>'Base Capex'!D16+Provisions!D16+'Direct OH'!D16+'Indirect OH'!D16+'Real Price Change'!D16</f>
        <v>1081.4888929640035</v>
      </c>
      <c r="E16" s="155">
        <f>'Base Capex'!E16+Provisions!E16+'Direct OH'!E16+'Indirect OH'!E16+'Real Price Change'!E16</f>
        <v>1678.4752836070495</v>
      </c>
      <c r="F16" s="156">
        <f>'Base Capex'!F16+Provisions!F16+'Direct OH'!F16+'Indirect OH'!F16+'Real Price Change'!F16</f>
        <v>606.9376419918209</v>
      </c>
      <c r="G16" s="155">
        <f>'Base Capex'!G16+Provisions!G16+'Direct OH'!G16+'Indirect OH'!G16+'Real Price Change'!G16</f>
        <v>3106.5827473888726</v>
      </c>
      <c r="H16" s="155">
        <f>'Base Capex'!H16+Provisions!H16+'Direct OH'!H16+'Indirect OH'!H16+'Real Price Change'!H16</f>
        <v>3296.3230621102957</v>
      </c>
      <c r="I16" s="156">
        <f>'Base Capex'!I16+Provisions!I16+'Direct OH'!I16+'Indirect OH'!I16+'Real Price Change'!I16</f>
        <v>1654.0025079570601</v>
      </c>
      <c r="J16" s="155">
        <f>'Base Capex'!J16+Provisions!J16+'Direct OH'!J16+'Indirect OH'!J16+'Real Price Change'!J16</f>
        <v>3678.4347307744561</v>
      </c>
      <c r="K16" s="155">
        <f>'Base Capex'!K16+Provisions!K16+'Direct OH'!K16+'Indirect OH'!K16+'Real Price Change'!K16</f>
        <v>3380.955298600657</v>
      </c>
      <c r="L16" s="156">
        <f>'Base Capex'!L16+Provisions!L16+'Direct OH'!L16+'Indirect OH'!L16+'Real Price Change'!L16</f>
        <v>1461.8219587128565</v>
      </c>
      <c r="M16" s="155">
        <f>'Base Capex'!M16+Provisions!M16+'Direct OH'!M16+'Indirect OH'!M16+'Real Price Change'!M16</f>
        <v>4034.473654801558</v>
      </c>
      <c r="N16" s="155">
        <f>'Base Capex'!N16+Provisions!N16+'Direct OH'!N16+'Indirect OH'!N16+'Real Price Change'!N16</f>
        <v>4164.5126182076747</v>
      </c>
      <c r="O16" s="156">
        <f>'Base Capex'!O16+Provisions!O16+'Direct OH'!O16+'Indirect OH'!O16+'Real Price Change'!O16</f>
        <v>2575.7861872123535</v>
      </c>
      <c r="P16" s="155">
        <f>'Base Capex'!P16+Provisions!P16+'Direct OH'!P16+'Indirect OH'!P16+'Real Price Change'!P16</f>
        <v>5688.2690171546374</v>
      </c>
      <c r="Q16" s="155">
        <f>'Base Capex'!Q16+Provisions!Q16+'Direct OH'!Q16+'Indirect OH'!Q16+'Real Price Change'!Q16</f>
        <v>3728.1576101352803</v>
      </c>
      <c r="R16" s="156">
        <f>'Base Capex'!R16+Provisions!R16+'Direct OH'!R16+'Indirect OH'!R16+'Real Price Change'!R16</f>
        <v>2871.1678427813372</v>
      </c>
      <c r="S16" s="154">
        <f>'Base Capex'!S16+Provisions!S16+'Direct OH'!S16+'Indirect OH'!S16+'Real Price Change'!S16</f>
        <v>3955.1844695093969</v>
      </c>
      <c r="T16" s="155">
        <f>'Base Capex'!T16+Provisions!T16+'Direct OH'!T16+'Indirect OH'!T16+'Real Price Change'!T16</f>
        <v>3537.4341383487586</v>
      </c>
      <c r="U16" s="156">
        <f>'Base Capex'!U16+Provisions!U16+'Direct OH'!U16+'Indirect OH'!U16+'Real Price Change'!U16</f>
        <v>2135.6955763337228</v>
      </c>
      <c r="V16" s="154">
        <f>'Base Capex'!V16+Provisions!V16+'Direct OH'!V16+'Indirect OH'!V16+'Real Price Change'!V16</f>
        <v>3494.7612200138801</v>
      </c>
      <c r="W16" s="155">
        <f>'Base Capex'!W16+Provisions!W16+'Direct OH'!W16+'Indirect OH'!W16+'Real Price Change'!W16</f>
        <v>3642.1252701613644</v>
      </c>
      <c r="X16" s="156">
        <f>'Base Capex'!X16+Provisions!X16+'Direct OH'!X16+'Indirect OH'!X16+'Real Price Change'!X16</f>
        <v>1687.5936889676118</v>
      </c>
      <c r="Y16" s="154">
        <f>'Base Capex'!Y16+Provisions!Y16+'Direct OH'!Y16+'Indirect OH'!Y16+'Real Price Change'!Y16</f>
        <v>3252.4138800310948</v>
      </c>
      <c r="Z16" s="155">
        <f>'Base Capex'!Z16+Provisions!Z16+'Direct OH'!Z16+'Indirect OH'!Z16+'Real Price Change'!Z16</f>
        <v>3334.2983950201792</v>
      </c>
      <c r="AA16" s="156">
        <f>'Base Capex'!AA16+Provisions!AA16+'Direct OH'!AA16+'Indirect OH'!AA16+'Real Price Change'!AA16</f>
        <v>1577.7511326873046</v>
      </c>
      <c r="AB16" s="154">
        <f>'Base Capex'!AB16+Provisions!AB16+'Direct OH'!AB16+'Indirect OH'!AB16+'Real Price Change'!AB16</f>
        <v>2959.3781489489043</v>
      </c>
      <c r="AC16" s="155">
        <f>'Base Capex'!AC16+Provisions!AC16+'Direct OH'!AC16+'Indirect OH'!AC16+'Real Price Change'!AC16</f>
        <v>2962.6517573544534</v>
      </c>
      <c r="AD16" s="156">
        <f>'Base Capex'!AD16+Provisions!AD16+'Direct OH'!AD16+'Indirect OH'!AD16+'Real Price Change'!AD16</f>
        <v>1437.9591672206686</v>
      </c>
      <c r="AE16" s="154">
        <f>'Base Capex'!AE16+Provisions!AE16+'Direct OH'!AE16+'Indirect OH'!AE16+'Real Price Change'!AE16</f>
        <v>2955.6463515012529</v>
      </c>
      <c r="AF16" s="155">
        <f>'Base Capex'!AF16+Provisions!AF16+'Direct OH'!AF16+'Indirect OH'!AF16+'Real Price Change'!AF16</f>
        <v>2885.3490046658785</v>
      </c>
      <c r="AG16" s="156">
        <f>'Base Capex'!AG16+Provisions!AG16+'Direct OH'!AG16+'Indirect OH'!AG16+'Real Price Change'!AG16</f>
        <v>1438.5447375007695</v>
      </c>
      <c r="AH16" s="154">
        <f>'Base Capex'!AH16+Provisions!AH16+'Direct OH'!AH16+'Indirect OH'!AH16+'Real Price Change'!AH16</f>
        <v>3084.1218756382473</v>
      </c>
      <c r="AI16" s="155">
        <f>'Base Capex'!AI16+Provisions!AI16+'Direct OH'!AI16+'Indirect OH'!AI16+'Real Price Change'!AI16</f>
        <v>2975.4966000934114</v>
      </c>
      <c r="AJ16" s="156">
        <f>'Base Capex'!AJ16+Provisions!AJ16+'Direct OH'!AJ16+'Indirect OH'!AJ16+'Real Price Change'!AJ16</f>
        <v>1500.7785864173568</v>
      </c>
    </row>
    <row r="17" spans="1:36">
      <c r="A17" s="182">
        <f>'Base Capex Actual'!A17</f>
        <v>114</v>
      </c>
      <c r="B17" s="183" t="str">
        <f>'Base Capex Actual'!B17</f>
        <v>New Connections - Other Materials</v>
      </c>
      <c r="C17" s="183" t="str">
        <f>'Base Capex Actual'!C17</f>
        <v>New Customer Connections</v>
      </c>
      <c r="D17" s="155">
        <f>'Base Capex'!D17+Provisions!D17+'Direct OH'!D17+'Indirect OH'!D17+'Real Price Change'!D17</f>
        <v>905.19635321392627</v>
      </c>
      <c r="E17" s="155">
        <f>'Base Capex'!E17+Provisions!E17+'Direct OH'!E17+'Indirect OH'!E17+'Real Price Change'!E17</f>
        <v>542.31693904342887</v>
      </c>
      <c r="F17" s="156">
        <f>'Base Capex'!F17+Provisions!F17+'Direct OH'!F17+'Indirect OH'!F17+'Real Price Change'!F17</f>
        <v>603.64075985579075</v>
      </c>
      <c r="G17" s="155">
        <f>'Base Capex'!G17+Provisions!G17+'Direct OH'!G17+'Indirect OH'!G17+'Real Price Change'!G17</f>
        <v>171.57408792795104</v>
      </c>
      <c r="H17" s="155">
        <f>'Base Capex'!H17+Provisions!H17+'Direct OH'!H17+'Indirect OH'!H17+'Real Price Change'!H17</f>
        <v>1498.7392171404579</v>
      </c>
      <c r="I17" s="156">
        <f>'Base Capex'!I17+Provisions!I17+'Direct OH'!I17+'Indirect OH'!I17+'Real Price Change'!I17</f>
        <v>234.23384233617617</v>
      </c>
      <c r="J17" s="155">
        <f>'Base Capex'!J17+Provisions!J17+'Direct OH'!J17+'Indirect OH'!J17+'Real Price Change'!J17</f>
        <v>153.27596276374891</v>
      </c>
      <c r="K17" s="155">
        <f>'Base Capex'!K17+Provisions!K17+'Direct OH'!K17+'Indirect OH'!K17+'Real Price Change'!K17</f>
        <v>1388.2922209355513</v>
      </c>
      <c r="L17" s="156">
        <f>'Base Capex'!L17+Provisions!L17+'Direct OH'!L17+'Indirect OH'!L17+'Real Price Change'!L17</f>
        <v>210.7453624376073</v>
      </c>
      <c r="M17" s="155">
        <f>'Base Capex'!M17+Provisions!M17+'Direct OH'!M17+'Indirect OH'!M17+'Real Price Change'!M17</f>
        <v>88.395498000923084</v>
      </c>
      <c r="N17" s="155">
        <f>'Base Capex'!N17+Provisions!N17+'Direct OH'!N17+'Indirect OH'!N17+'Real Price Change'!N17</f>
        <v>1292.0055626220876</v>
      </c>
      <c r="O17" s="156">
        <f>'Base Capex'!O17+Provisions!O17+'Direct OH'!O17+'Indirect OH'!O17+'Real Price Change'!O17</f>
        <v>128.98750470925015</v>
      </c>
      <c r="P17" s="155">
        <f>'Base Capex'!P17+Provisions!P17+'Direct OH'!P17+'Indirect OH'!P17+'Real Price Change'!P17</f>
        <v>136.65555182056889</v>
      </c>
      <c r="Q17" s="155">
        <f>'Base Capex'!Q17+Provisions!Q17+'Direct OH'!Q17+'Indirect OH'!Q17+'Real Price Change'!Q17</f>
        <v>1217.4770951292162</v>
      </c>
      <c r="R17" s="156">
        <f>'Base Capex'!R17+Provisions!R17+'Direct OH'!R17+'Indirect OH'!R17+'Real Price Change'!R17</f>
        <v>144.40000072570703</v>
      </c>
      <c r="S17" s="154">
        <f>'Base Capex'!S17+Provisions!S17+'Direct OH'!S17+'Indirect OH'!S17+'Real Price Change'!S17</f>
        <v>322.14833160898803</v>
      </c>
      <c r="T17" s="155">
        <f>'Base Capex'!T17+Provisions!T17+'Direct OH'!T17+'Indirect OH'!T17+'Real Price Change'!T17</f>
        <v>1720.3411627336918</v>
      </c>
      <c r="U17" s="156">
        <f>'Base Capex'!U17+Provisions!U17+'Direct OH'!U17+'Indirect OH'!U17+'Real Price Change'!U17</f>
        <v>225.47577183886114</v>
      </c>
      <c r="V17" s="154">
        <f>'Base Capex'!V17+Provisions!V17+'Direct OH'!V17+'Indirect OH'!V17+'Real Price Change'!V17</f>
        <v>180.23920506332303</v>
      </c>
      <c r="W17" s="155">
        <f>'Base Capex'!W17+Provisions!W17+'Direct OH'!W17+'Indirect OH'!W17+'Real Price Change'!W17</f>
        <v>1756.4040963070631</v>
      </c>
      <c r="X17" s="156">
        <f>'Base Capex'!X17+Provisions!X17+'Direct OH'!X17+'Indirect OH'!X17+'Real Price Change'!X17</f>
        <v>106.95556533442075</v>
      </c>
      <c r="Y17" s="154">
        <f>'Base Capex'!Y17+Provisions!Y17+'Direct OH'!Y17+'Indirect OH'!Y17+'Real Price Change'!Y17</f>
        <v>187.96996337180857</v>
      </c>
      <c r="Z17" s="155">
        <f>'Base Capex'!Z17+Provisions!Z17+'Direct OH'!Z17+'Indirect OH'!Z17+'Real Price Change'!Z17</f>
        <v>1814.5031446462679</v>
      </c>
      <c r="AA17" s="156">
        <f>'Base Capex'!AA17+Provisions!AA17+'Direct OH'!AA17+'Indirect OH'!AA17+'Real Price Change'!AA17</f>
        <v>112.10189902093941</v>
      </c>
      <c r="AB17" s="154">
        <f>'Base Capex'!AB17+Provisions!AB17+'Direct OH'!AB17+'Indirect OH'!AB17+'Real Price Change'!AB17</f>
        <v>196.25594540015308</v>
      </c>
      <c r="AC17" s="155">
        <f>'Base Capex'!AC17+Provisions!AC17+'Direct OH'!AC17+'Indirect OH'!AC17+'Real Price Change'!AC17</f>
        <v>1816.1916651503791</v>
      </c>
      <c r="AD17" s="156">
        <f>'Base Capex'!AD17+Provisions!AD17+'Direct OH'!AD17+'Indirect OH'!AD17+'Real Price Change'!AD17</f>
        <v>116.94259603635579</v>
      </c>
      <c r="AE17" s="154">
        <f>'Base Capex'!AE17+Provisions!AE17+'Direct OH'!AE17+'Indirect OH'!AE17+'Real Price Change'!AE17</f>
        <v>208.73137515936855</v>
      </c>
      <c r="AF17" s="155">
        <f>'Base Capex'!AF17+Provisions!AF17+'Direct OH'!AF17+'Indirect OH'!AF17+'Real Price Change'!AF17</f>
        <v>1842.3597886819091</v>
      </c>
      <c r="AG17" s="156">
        <f>'Base Capex'!AG17+Provisions!AG17+'Direct OH'!AG17+'Indirect OH'!AG17+'Real Price Change'!AG17</f>
        <v>124.21670165035232</v>
      </c>
      <c r="AH17" s="154">
        <f>'Base Capex'!AH17+Provisions!AH17+'Direct OH'!AH17+'Indirect OH'!AH17+'Real Price Change'!AH17</f>
        <v>211.1617278334578</v>
      </c>
      <c r="AI17" s="155">
        <f>'Base Capex'!AI17+Provisions!AI17+'Direct OH'!AI17+'Indirect OH'!AI17+'Real Price Change'!AI17</f>
        <v>1882.7479976629236</v>
      </c>
      <c r="AJ17" s="156">
        <f>'Base Capex'!AJ17+Provisions!AJ17+'Direct OH'!AJ17+'Indirect OH'!AJ17+'Real Price Change'!AJ17</f>
        <v>125.91226113048518</v>
      </c>
    </row>
    <row r="18" spans="1:36">
      <c r="A18" s="182">
        <f>'Base Capex Actual'!A18</f>
        <v>115</v>
      </c>
      <c r="B18" s="183" t="str">
        <f>'Base Capex Actual'!B18</f>
        <v>New Connections - Other Labour</v>
      </c>
      <c r="C18" s="183" t="str">
        <f>'Base Capex Actual'!C18</f>
        <v>New Customer Connections</v>
      </c>
      <c r="D18" s="155">
        <f>'Base Capex'!D18+Provisions!D18+'Direct OH'!D18+'Indirect OH'!D18+'Real Price Change'!D18</f>
        <v>3385.1787435852461</v>
      </c>
      <c r="E18" s="155">
        <f>'Base Capex'!E18+Provisions!E18+'Direct OH'!E18+'Indirect OH'!E18+'Real Price Change'!E18</f>
        <v>29.70837406492311</v>
      </c>
      <c r="F18" s="156">
        <f>'Base Capex'!F18+Provisions!F18+'Direct OH'!F18+'Indirect OH'!F18+'Real Price Change'!F18</f>
        <v>466.61204860043301</v>
      </c>
      <c r="G18" s="155">
        <f>'Base Capex'!G18+Provisions!G18+'Direct OH'!G18+'Indirect OH'!G18+'Real Price Change'!G18</f>
        <v>3766.3296062345412</v>
      </c>
      <c r="H18" s="155">
        <f>'Base Capex'!H18+Provisions!H18+'Direct OH'!H18+'Indirect OH'!H18+'Real Price Change'!H18</f>
        <v>45.597845526447337</v>
      </c>
      <c r="I18" s="156">
        <f>'Base Capex'!I18+Provisions!I18+'Direct OH'!I18+'Indirect OH'!I18+'Real Price Change'!I18</f>
        <v>412.96365985710543</v>
      </c>
      <c r="J18" s="155">
        <f>'Base Capex'!J18+Provisions!J18+'Direct OH'!J18+'Indirect OH'!J18+'Real Price Change'!J18</f>
        <v>3693.0733860747828</v>
      </c>
      <c r="K18" s="155">
        <f>'Base Capex'!K18+Provisions!K18+'Direct OH'!K18+'Indirect OH'!K18+'Real Price Change'!K18</f>
        <v>2.8334556933373212</v>
      </c>
      <c r="L18" s="156">
        <f>'Base Capex'!L18+Provisions!L18+'Direct OH'!L18+'Indirect OH'!L18+'Real Price Change'!L18</f>
        <v>412.25438998857481</v>
      </c>
      <c r="M18" s="155">
        <f>'Base Capex'!M18+Provisions!M18+'Direct OH'!M18+'Indirect OH'!M18+'Real Price Change'!M18</f>
        <v>3888.9834656889911</v>
      </c>
      <c r="N18" s="155">
        <f>'Base Capex'!N18+Provisions!N18+'Direct OH'!N18+'Indirect OH'!N18+'Real Price Change'!N18</f>
        <v>2.6836724751747019</v>
      </c>
      <c r="O18" s="156">
        <f>'Base Capex'!O18+Provisions!O18+'Direct OH'!O18+'Indirect OH'!O18+'Real Price Change'!O18</f>
        <v>363.65436498229917</v>
      </c>
      <c r="P18" s="155">
        <f>'Base Capex'!P18+Provisions!P18+'Direct OH'!P18+'Indirect OH'!P18+'Real Price Change'!P18</f>
        <v>4356.5354799379875</v>
      </c>
      <c r="Q18" s="155">
        <f>'Base Capex'!Q18+Provisions!Q18+'Direct OH'!Q18+'Indirect OH'!Q18+'Real Price Change'!Q18</f>
        <v>4.2626082401522742</v>
      </c>
      <c r="R18" s="156">
        <f>'Base Capex'!R18+Provisions!R18+'Direct OH'!R18+'Indirect OH'!R18+'Real Price Change'!R18</f>
        <v>238.85192005333261</v>
      </c>
      <c r="S18" s="154">
        <f>'Base Capex'!S18+Provisions!S18+'Direct OH'!S18+'Indirect OH'!S18+'Real Price Change'!S18</f>
        <v>4553.5542203564692</v>
      </c>
      <c r="T18" s="155">
        <f>'Base Capex'!T18+Provisions!T18+'Direct OH'!T18+'Indirect OH'!T18+'Real Price Change'!T18</f>
        <v>14.789442335646982</v>
      </c>
      <c r="U18" s="156">
        <f>'Base Capex'!U18+Provisions!U18+'Direct OH'!U18+'Indirect OH'!U18+'Real Price Change'!U18</f>
        <v>376.91763408449486</v>
      </c>
      <c r="V18" s="154">
        <f>'Base Capex'!V18+Provisions!V18+'Direct OH'!V18+'Indirect OH'!V18+'Real Price Change'!V18</f>
        <v>4406.4092135345754</v>
      </c>
      <c r="W18" s="155">
        <f>'Base Capex'!W18+Provisions!W18+'Direct OH'!W18+'Indirect OH'!W18+'Real Price Change'!W18</f>
        <v>12.125686240258224</v>
      </c>
      <c r="X18" s="156">
        <f>'Base Capex'!X18+Provisions!X18+'Direct OH'!X18+'Indirect OH'!X18+'Real Price Change'!X18</f>
        <v>117.54087738550261</v>
      </c>
      <c r="Y18" s="154">
        <f>'Base Capex'!Y18+Provisions!Y18+'Direct OH'!Y18+'Indirect OH'!Y18+'Real Price Change'!Y18</f>
        <v>4630.2394678179344</v>
      </c>
      <c r="Z18" s="155">
        <f>'Base Capex'!Z18+Provisions!Z18+'Direct OH'!Z18+'Indirect OH'!Z18+'Real Price Change'!Z18</f>
        <v>12.526784616480425</v>
      </c>
      <c r="AA18" s="156">
        <f>'Base Capex'!AA18+Provisions!AA18+'Direct OH'!AA18+'Indirect OH'!AA18+'Real Price Change'!AA18</f>
        <v>124.83316275384786</v>
      </c>
      <c r="AB18" s="154">
        <f>'Base Capex'!AB18+Provisions!AB18+'Direct OH'!AB18+'Indirect OH'!AB18+'Real Price Change'!AB18</f>
        <v>4728.5453716788334</v>
      </c>
      <c r="AC18" s="155">
        <f>'Base Capex'!AC18+Provisions!AC18+'Direct OH'!AC18+'Indirect OH'!AC18+'Real Price Change'!AC18</f>
        <v>12.538441654793047</v>
      </c>
      <c r="AD18" s="156">
        <f>'Base Capex'!AD18+Provisions!AD18+'Direct OH'!AD18+'Indirect OH'!AD18+'Real Price Change'!AD18</f>
        <v>136.11171181408412</v>
      </c>
      <c r="AE18" s="154">
        <f>'Base Capex'!AE18+Provisions!AE18+'Direct OH'!AE18+'Indirect OH'!AE18+'Real Price Change'!AE18</f>
        <v>4897.1332468423634</v>
      </c>
      <c r="AF18" s="155">
        <f>'Base Capex'!AF18+Provisions!AF18+'Direct OH'!AF18+'Indirect OH'!AF18+'Real Price Change'!AF18</f>
        <v>12.719098518499301</v>
      </c>
      <c r="AG18" s="156">
        <f>'Base Capex'!AG18+Provisions!AG18+'Direct OH'!AG18+'Indirect OH'!AG18+'Real Price Change'!AG18</f>
        <v>151.54487021720331</v>
      </c>
      <c r="AH18" s="154">
        <f>'Base Capex'!AH18+Provisions!AH18+'Direct OH'!AH18+'Indirect OH'!AH18+'Real Price Change'!AH18</f>
        <v>5080.7501548519676</v>
      </c>
      <c r="AI18" s="155">
        <f>'Base Capex'!AI18+Provisions!AI18+'Direct OH'!AI18+'Indirect OH'!AI18+'Real Price Change'!AI18</f>
        <v>12.997926580298664</v>
      </c>
      <c r="AJ18" s="156">
        <f>'Base Capex'!AJ18+Provisions!AJ18+'Direct OH'!AJ18+'Indirect OH'!AJ18+'Real Price Change'!AJ18</f>
        <v>153.03066039329246</v>
      </c>
    </row>
    <row r="19" spans="1:36">
      <c r="A19" s="182">
        <f>'Base Capex Actual'!A19</f>
        <v>116</v>
      </c>
      <c r="B19" s="183" t="str">
        <f>'Base Capex Actual'!B19</f>
        <v>Recoverable Works</v>
      </c>
      <c r="C19" s="183" t="str">
        <f>'Base Capex Actual'!C19</f>
        <v>New Customer Connections</v>
      </c>
      <c r="D19" s="155">
        <f>'Base Capex'!D19+Provisions!D19+'Direct OH'!D19+'Indirect OH'!D19+'Real Price Change'!D19</f>
        <v>3518.2162337821551</v>
      </c>
      <c r="E19" s="155">
        <f>'Base Capex'!E19+Provisions!E19+'Direct OH'!E19+'Indirect OH'!E19+'Real Price Change'!E19</f>
        <v>1746.5429318897011</v>
      </c>
      <c r="F19" s="156">
        <f>'Base Capex'!F19+Provisions!F19+'Direct OH'!F19+'Indirect OH'!F19+'Real Price Change'!F19</f>
        <v>3501.3331395867554</v>
      </c>
      <c r="G19" s="155">
        <f>'Base Capex'!G19+Provisions!G19+'Direct OH'!G19+'Indirect OH'!G19+'Real Price Change'!G19</f>
        <v>8742.6625976928299</v>
      </c>
      <c r="H19" s="155">
        <f>'Base Capex'!H19+Provisions!H19+'Direct OH'!H19+'Indirect OH'!H19+'Real Price Change'!H19</f>
        <v>4026.9128395933067</v>
      </c>
      <c r="I19" s="156">
        <f>'Base Capex'!I19+Provisions!I19+'Direct OH'!I19+'Indirect OH'!I19+'Real Price Change'!I19</f>
        <v>4535.5659380071047</v>
      </c>
      <c r="J19" s="155">
        <f>'Base Capex'!J19+Provisions!J19+'Direct OH'!J19+'Indirect OH'!J19+'Real Price Change'!J19</f>
        <v>9320.6650774907193</v>
      </c>
      <c r="K19" s="155">
        <f>'Base Capex'!K19+Provisions!K19+'Direct OH'!K19+'Indirect OH'!K19+'Real Price Change'!K19</f>
        <v>2931.967485426102</v>
      </c>
      <c r="L19" s="156">
        <f>'Base Capex'!L19+Provisions!L19+'Direct OH'!L19+'Indirect OH'!L19+'Real Price Change'!L19</f>
        <v>5386.0571142667141</v>
      </c>
      <c r="M19" s="155">
        <f>'Base Capex'!M19+Provisions!M19+'Direct OH'!M19+'Indirect OH'!M19+'Real Price Change'!M19</f>
        <v>10326.401505273127</v>
      </c>
      <c r="N19" s="155">
        <f>'Base Capex'!N19+Provisions!N19+'Direct OH'!N19+'Indirect OH'!N19+'Real Price Change'!N19</f>
        <v>3992.959709379727</v>
      </c>
      <c r="O19" s="156">
        <f>'Base Capex'!O19+Provisions!O19+'Direct OH'!O19+'Indirect OH'!O19+'Real Price Change'!O19</f>
        <v>5768.2201651062433</v>
      </c>
      <c r="P19" s="155">
        <f>'Base Capex'!P19+Provisions!P19+'Direct OH'!P19+'Indirect OH'!P19+'Real Price Change'!P19</f>
        <v>11836.153156436405</v>
      </c>
      <c r="Q19" s="155">
        <f>'Base Capex'!Q19+Provisions!Q19+'Direct OH'!Q19+'Indirect OH'!Q19+'Real Price Change'!Q19</f>
        <v>3714.3236858434434</v>
      </c>
      <c r="R19" s="156">
        <f>'Base Capex'!R19+Provisions!R19+'Direct OH'!R19+'Indirect OH'!R19+'Real Price Change'!R19</f>
        <v>5827.1240533603341</v>
      </c>
      <c r="S19" s="154">
        <f>'Base Capex'!S19+Provisions!S19+'Direct OH'!S19+'Indirect OH'!S19+'Real Price Change'!S19</f>
        <v>23778.337478708672</v>
      </c>
      <c r="T19" s="155">
        <f>'Base Capex'!T19+Provisions!T19+'Direct OH'!T19+'Indirect OH'!T19+'Real Price Change'!T19</f>
        <v>8715.8773961114621</v>
      </c>
      <c r="U19" s="156">
        <f>'Base Capex'!U19+Provisions!U19+'Direct OH'!U19+'Indirect OH'!U19+'Real Price Change'!U19</f>
        <v>12794.871987427021</v>
      </c>
      <c r="V19" s="154">
        <f>'Base Capex'!V19+Provisions!V19+'Direct OH'!V19+'Indirect OH'!V19+'Real Price Change'!V19</f>
        <v>15942.504660445171</v>
      </c>
      <c r="W19" s="155">
        <f>'Base Capex'!W19+Provisions!W19+'Direct OH'!W19+'Indirect OH'!W19+'Real Price Change'!W19</f>
        <v>6528.2583496537545</v>
      </c>
      <c r="X19" s="156">
        <f>'Base Capex'!X19+Provisions!X19+'Direct OH'!X19+'Indirect OH'!X19+'Real Price Change'!X19</f>
        <v>7871.9950134373712</v>
      </c>
      <c r="Y19" s="154">
        <f>'Base Capex'!Y19+Provisions!Y19+'Direct OH'!Y19+'Indirect OH'!Y19+'Real Price Change'!Y19</f>
        <v>16215.106376857533</v>
      </c>
      <c r="Z19" s="155">
        <f>'Base Capex'!Z19+Provisions!Z19+'Direct OH'!Z19+'Indirect OH'!Z19+'Real Price Change'!Z19</f>
        <v>6528.2583496537545</v>
      </c>
      <c r="AA19" s="156">
        <f>'Base Capex'!AA19+Provisions!AA19+'Direct OH'!AA19+'Indirect OH'!AA19+'Real Price Change'!AA19</f>
        <v>8043.85405159737</v>
      </c>
      <c r="AB19" s="154">
        <f>'Base Capex'!AB19+Provisions!AB19+'Direct OH'!AB19+'Indirect OH'!AB19+'Real Price Change'!AB19</f>
        <v>16583.709559149655</v>
      </c>
      <c r="AC19" s="155">
        <f>'Base Capex'!AC19+Provisions!AC19+'Direct OH'!AC19+'Indirect OH'!AC19+'Real Price Change'!AC19</f>
        <v>6528.2583496537545</v>
      </c>
      <c r="AD19" s="156">
        <f>'Base Capex'!AD19+Provisions!AD19+'Direct OH'!AD19+'Indirect OH'!AD19+'Real Price Change'!AD19</f>
        <v>8237.3041490535179</v>
      </c>
      <c r="AE19" s="154">
        <f>'Base Capex'!AE19+Provisions!AE19+'Direct OH'!AE19+'Indirect OH'!AE19+'Real Price Change'!AE19</f>
        <v>16979.763220045224</v>
      </c>
      <c r="AF19" s="155">
        <f>'Base Capex'!AF19+Provisions!AF19+'Direct OH'!AF19+'Indirect OH'!AF19+'Real Price Change'!AF19</f>
        <v>6528.2583496537545</v>
      </c>
      <c r="AG19" s="156">
        <f>'Base Capex'!AG19+Provisions!AG19+'Direct OH'!AG19+'Indirect OH'!AG19+'Real Price Change'!AG19</f>
        <v>8444.5156347431803</v>
      </c>
      <c r="AH19" s="154">
        <f>'Base Capex'!AH19+Provisions!AH19+'Direct OH'!AH19+'Indirect OH'!AH19+'Real Price Change'!AH19</f>
        <v>17208.610408239248</v>
      </c>
      <c r="AI19" s="155">
        <f>'Base Capex'!AI19+Provisions!AI19+'Direct OH'!AI19+'Indirect OH'!AI19+'Real Price Change'!AI19</f>
        <v>6528.2583496537545</v>
      </c>
      <c r="AJ19" s="156">
        <f>'Base Capex'!AJ19+Provisions!AJ19+'Direct OH'!AJ19+'Indirect OH'!AJ19+'Real Price Change'!AJ19</f>
        <v>8559.5492133713706</v>
      </c>
    </row>
    <row r="20" spans="1:36">
      <c r="A20" s="182">
        <f>'Base Capex Actual'!A20</f>
        <v>118</v>
      </c>
      <c r="B20" s="183" t="str">
        <f>'Base Capex Actual'!B20</f>
        <v>CO Generation Projects</v>
      </c>
      <c r="C20" s="183" t="str">
        <f>'Base Capex Actual'!C20</f>
        <v>New Customer Connections</v>
      </c>
      <c r="D20" s="155">
        <f>'Base Capex'!D20+Provisions!D20+'Direct OH'!D20+'Indirect OH'!D20+'Real Price Change'!D20</f>
        <v>1571.7164842748189</v>
      </c>
      <c r="E20" s="155">
        <f>'Base Capex'!E20+Provisions!E20+'Direct OH'!E20+'Indirect OH'!E20+'Real Price Change'!E20</f>
        <v>1965.8188086086052</v>
      </c>
      <c r="F20" s="156">
        <f>'Base Capex'!F20+Provisions!F20+'Direct OH'!F20+'Indirect OH'!F20+'Real Price Change'!F20</f>
        <v>1055.7069161830532</v>
      </c>
      <c r="G20" s="155">
        <f>'Base Capex'!G20+Provisions!G20+'Direct OH'!G20+'Indirect OH'!G20+'Real Price Change'!G20</f>
        <v>3259.1505428583087</v>
      </c>
      <c r="H20" s="155">
        <f>'Base Capex'!H20+Provisions!H20+'Direct OH'!H20+'Indirect OH'!H20+'Real Price Change'!H20</f>
        <v>786.42026028781197</v>
      </c>
      <c r="I20" s="156">
        <f>'Base Capex'!I20+Provisions!I20+'Direct OH'!I20+'Indirect OH'!I20+'Real Price Change'!I20</f>
        <v>3445.3919611789925</v>
      </c>
      <c r="J20" s="155">
        <f>'Base Capex'!J20+Provisions!J20+'Direct OH'!J20+'Indirect OH'!J20+'Real Price Change'!J20</f>
        <v>2801.1723851278257</v>
      </c>
      <c r="K20" s="155">
        <f>'Base Capex'!K20+Provisions!K20+'Direct OH'!K20+'Indirect OH'!K20+'Real Price Change'!K20</f>
        <v>1062.201061235573</v>
      </c>
      <c r="L20" s="156">
        <f>'Base Capex'!L20+Provisions!L20+'Direct OH'!L20+'Indirect OH'!L20+'Real Price Change'!L20</f>
        <v>1203.63662392623</v>
      </c>
      <c r="M20" s="155">
        <f>'Base Capex'!M20+Provisions!M20+'Direct OH'!M20+'Indirect OH'!M20+'Real Price Change'!M20</f>
        <v>820.91119920300127</v>
      </c>
      <c r="N20" s="155">
        <f>'Base Capex'!N20+Provisions!N20+'Direct OH'!N20+'Indirect OH'!N20+'Real Price Change'!N20</f>
        <v>172.59342351693425</v>
      </c>
      <c r="O20" s="156">
        <f>'Base Capex'!O20+Provisions!O20+'Direct OH'!O20+'Indirect OH'!O20+'Real Price Change'!O20</f>
        <v>202.24741396343586</v>
      </c>
      <c r="P20" s="155">
        <f>'Base Capex'!P20+Provisions!P20+'Direct OH'!P20+'Indirect OH'!P20+'Real Price Change'!P20</f>
        <v>1352.3521800520887</v>
      </c>
      <c r="Q20" s="155">
        <f>'Base Capex'!Q20+Provisions!Q20+'Direct OH'!Q20+'Indirect OH'!Q20+'Real Price Change'!Q20</f>
        <v>525.9262457525532</v>
      </c>
      <c r="R20" s="156">
        <f>'Base Capex'!R20+Provisions!R20+'Direct OH'!R20+'Indirect OH'!R20+'Real Price Change'!R20</f>
        <v>225.04775978824486</v>
      </c>
      <c r="S20" s="154">
        <f>'Base Capex'!S20+Provisions!S20+'Direct OH'!S20+'Indirect OH'!S20+'Real Price Change'!S20</f>
        <v>2656.5260590512685</v>
      </c>
      <c r="T20" s="155">
        <f>'Base Capex'!T20+Provisions!T20+'Direct OH'!T20+'Indirect OH'!T20+'Real Price Change'!T20</f>
        <v>831.6371468844759</v>
      </c>
      <c r="U20" s="156">
        <f>'Base Capex'!U20+Provisions!U20+'Direct OH'!U20+'Indirect OH'!U20+'Real Price Change'!U20</f>
        <v>1657.0771309251049</v>
      </c>
      <c r="V20" s="154">
        <f>'Base Capex'!V20+Provisions!V20+'Direct OH'!V20+'Indirect OH'!V20+'Real Price Change'!V20</f>
        <v>7143.8245520955943</v>
      </c>
      <c r="W20" s="155">
        <f>'Base Capex'!W20+Provisions!W20+'Direct OH'!W20+'Indirect OH'!W20+'Real Price Change'!W20</f>
        <v>2502.8433719412214</v>
      </c>
      <c r="X20" s="156">
        <f>'Base Capex'!X20+Provisions!X20+'Direct OH'!X20+'Indirect OH'!X20+'Real Price Change'!X20</f>
        <v>4216.1946701565903</v>
      </c>
      <c r="Y20" s="154">
        <f>'Base Capex'!Y20+Provisions!Y20+'Direct OH'!Y20+'Indirect OH'!Y20+'Real Price Change'!Y20</f>
        <v>16374.144235179916</v>
      </c>
      <c r="Z20" s="155">
        <f>'Base Capex'!Z20+Provisions!Z20+'Direct OH'!Z20+'Indirect OH'!Z20+'Real Price Change'!Z20</f>
        <v>5639.6568808576249</v>
      </c>
      <c r="AA20" s="156">
        <f>'Base Capex'!AA20+Provisions!AA20+'Direct OH'!AA20+'Indirect OH'!AA20+'Real Price Change'!AA20</f>
        <v>9708.2767315632536</v>
      </c>
      <c r="AB20" s="154">
        <f>'Base Capex'!AB20+Provisions!AB20+'Direct OH'!AB20+'Indirect OH'!AB20+'Real Price Change'!AB20</f>
        <v>4861.4642821121315</v>
      </c>
      <c r="AC20" s="155">
        <f>'Base Capex'!AC20+Provisions!AC20+'Direct OH'!AC20+'Indirect OH'!AC20+'Real Price Change'!AC20</f>
        <v>1636.8692217443831</v>
      </c>
      <c r="AD20" s="156">
        <f>'Base Capex'!AD20+Provisions!AD20+'Direct OH'!AD20+'Indirect OH'!AD20+'Real Price Change'!AD20</f>
        <v>2882.9773486630606</v>
      </c>
      <c r="AE20" s="154">
        <f>'Base Capex'!AE20+Provisions!AE20+'Direct OH'!AE20+'Indirect OH'!AE20+'Real Price Change'!AE20</f>
        <v>2520.2516378849709</v>
      </c>
      <c r="AF20" s="155">
        <f>'Base Capex'!AF20+Provisions!AF20+'Direct OH'!AF20+'Indirect OH'!AF20+'Real Price Change'!AF20</f>
        <v>828.59701142542144</v>
      </c>
      <c r="AG20" s="156">
        <f>'Base Capex'!AG20+Provisions!AG20+'Direct OH'!AG20+'Indirect OH'!AG20+'Real Price Change'!AG20</f>
        <v>1494.5216084138121</v>
      </c>
      <c r="AH20" s="154">
        <f>'Base Capex'!AH20+Provisions!AH20+'Direct OH'!AH20+'Indirect OH'!AH20+'Real Price Change'!AH20</f>
        <v>2554.2440710373712</v>
      </c>
      <c r="AI20" s="155">
        <f>'Base Capex'!AI20+Provisions!AI20+'Direct OH'!AI20+'Indirect OH'!AI20+'Real Price Change'!AI20</f>
        <v>828.59701142542144</v>
      </c>
      <c r="AJ20" s="156">
        <f>'Base Capex'!AJ20+Provisions!AJ20+'Direct OH'!AJ20+'Indirect OH'!AJ20+'Real Price Change'!AJ20</f>
        <v>1515.8168497636075</v>
      </c>
    </row>
    <row r="21" spans="1:36">
      <c r="A21" s="182">
        <f>'Base Capex Actual'!A21</f>
        <v>121</v>
      </c>
      <c r="B21" s="183" t="str">
        <f>'Base Capex Actual'!B21</f>
        <v>Docklands</v>
      </c>
      <c r="C21" s="183" t="str">
        <f>'Base Capex Actual'!C21</f>
        <v>New Customer Connections</v>
      </c>
      <c r="D21" s="155">
        <f>'Base Capex'!D21+Provisions!D21+'Direct OH'!D21+'Indirect OH'!D21+'Real Price Change'!D21</f>
        <v>4.580846006728124</v>
      </c>
      <c r="E21" s="155">
        <f>'Base Capex'!E21+Provisions!E21+'Direct OH'!E21+'Indirect OH'!E21+'Real Price Change'!E21</f>
        <v>1.2114588950168412</v>
      </c>
      <c r="F21" s="156">
        <f>'Base Capex'!F21+Provisions!F21+'Direct OH'!F21+'Indirect OH'!F21+'Real Price Change'!F21</f>
        <v>0.68603943825263514</v>
      </c>
      <c r="G21" s="155">
        <f>'Base Capex'!G21+Provisions!G21+'Direct OH'!G21+'Indirect OH'!G21+'Real Price Change'!G21</f>
        <v>2.2296300728115459</v>
      </c>
      <c r="H21" s="155">
        <f>'Base Capex'!H21+Provisions!H21+'Direct OH'!H21+'Indirect OH'!H21+'Real Price Change'!H21</f>
        <v>5.0852862346884508E-4</v>
      </c>
      <c r="I21" s="156">
        <f>'Base Capex'!I21+Provisions!I21+'Direct OH'!I21+'Indirect OH'!I21+'Real Price Change'!I21</f>
        <v>6.283491643660026E-2</v>
      </c>
      <c r="J21" s="155">
        <f>'Base Capex'!J21+Provisions!J21+'Direct OH'!J21+'Indirect OH'!J21+'Real Price Change'!J21</f>
        <v>0</v>
      </c>
      <c r="K21" s="155">
        <f>'Base Capex'!K21+Provisions!K21+'Direct OH'!K21+'Indirect OH'!K21+'Real Price Change'!K21</f>
        <v>0</v>
      </c>
      <c r="L21" s="156">
        <f>'Base Capex'!L21+Provisions!L21+'Direct OH'!L21+'Indirect OH'!L21+'Real Price Change'!L21</f>
        <v>0</v>
      </c>
      <c r="M21" s="155">
        <f>'Base Capex'!M21+Provisions!M21+'Direct OH'!M21+'Indirect OH'!M21+'Real Price Change'!M21</f>
        <v>10.05168770535165</v>
      </c>
      <c r="N21" s="155">
        <f>'Base Capex'!N21+Provisions!N21+'Direct OH'!N21+'Indirect OH'!N21+'Real Price Change'!N21</f>
        <v>1.1268729713599552</v>
      </c>
      <c r="O21" s="156">
        <f>'Base Capex'!O21+Provisions!O21+'Direct OH'!O21+'Indirect OH'!O21+'Real Price Change'!O21</f>
        <v>2.1443692541863402</v>
      </c>
      <c r="P21" s="155">
        <f>'Base Capex'!P21+Provisions!P21+'Direct OH'!P21+'Indirect OH'!P21+'Real Price Change'!P21</f>
        <v>27.843095034504387</v>
      </c>
      <c r="Q21" s="155">
        <f>'Base Capex'!Q21+Provisions!Q21+'Direct OH'!Q21+'Indirect OH'!Q21+'Real Price Change'!Q21</f>
        <v>5.0845411906968394</v>
      </c>
      <c r="R21" s="156">
        <f>'Base Capex'!R21+Provisions!R21+'Direct OH'!R21+'Indirect OH'!R21+'Real Price Change'!R21</f>
        <v>19.623444627789915</v>
      </c>
      <c r="S21" s="154">
        <f>'Base Capex'!S21+Provisions!S21+'Direct OH'!S21+'Indirect OH'!S21+'Real Price Change'!S21</f>
        <v>0</v>
      </c>
      <c r="T21" s="155">
        <f>'Base Capex'!T21+Provisions!T21+'Direct OH'!T21+'Indirect OH'!T21+'Real Price Change'!T21</f>
        <v>0</v>
      </c>
      <c r="U21" s="156">
        <f>'Base Capex'!U21+Provisions!U21+'Direct OH'!U21+'Indirect OH'!U21+'Real Price Change'!U21</f>
        <v>0</v>
      </c>
      <c r="V21" s="154">
        <f>'Base Capex'!V21+Provisions!V21+'Direct OH'!V21+'Indirect OH'!V21+'Real Price Change'!V21</f>
        <v>0</v>
      </c>
      <c r="W21" s="155">
        <f>'Base Capex'!W21+Provisions!W21+'Direct OH'!W21+'Indirect OH'!W21+'Real Price Change'!W21</f>
        <v>0</v>
      </c>
      <c r="X21" s="156">
        <f>'Base Capex'!X21+Provisions!X21+'Direct OH'!X21+'Indirect OH'!X21+'Real Price Change'!X21</f>
        <v>0</v>
      </c>
      <c r="Y21" s="154">
        <f>'Base Capex'!Y21+Provisions!Y21+'Direct OH'!Y21+'Indirect OH'!Y21+'Real Price Change'!Y21</f>
        <v>0</v>
      </c>
      <c r="Z21" s="155">
        <f>'Base Capex'!Z21+Provisions!Z21+'Direct OH'!Z21+'Indirect OH'!Z21+'Real Price Change'!Z21</f>
        <v>0</v>
      </c>
      <c r="AA21" s="156">
        <f>'Base Capex'!AA21+Provisions!AA21+'Direct OH'!AA21+'Indirect OH'!AA21+'Real Price Change'!AA21</f>
        <v>0</v>
      </c>
      <c r="AB21" s="154">
        <f>'Base Capex'!AB21+Provisions!AB21+'Direct OH'!AB21+'Indirect OH'!AB21+'Real Price Change'!AB21</f>
        <v>0</v>
      </c>
      <c r="AC21" s="155">
        <f>'Base Capex'!AC21+Provisions!AC21+'Direct OH'!AC21+'Indirect OH'!AC21+'Real Price Change'!AC21</f>
        <v>0</v>
      </c>
      <c r="AD21" s="156">
        <f>'Base Capex'!AD21+Provisions!AD21+'Direct OH'!AD21+'Indirect OH'!AD21+'Real Price Change'!AD21</f>
        <v>0</v>
      </c>
      <c r="AE21" s="154">
        <f>'Base Capex'!AE21+Provisions!AE21+'Direct OH'!AE21+'Indirect OH'!AE21+'Real Price Change'!AE21</f>
        <v>0</v>
      </c>
      <c r="AF21" s="155">
        <f>'Base Capex'!AF21+Provisions!AF21+'Direct OH'!AF21+'Indirect OH'!AF21+'Real Price Change'!AF21</f>
        <v>0</v>
      </c>
      <c r="AG21" s="156">
        <f>'Base Capex'!AG21+Provisions!AG21+'Direct OH'!AG21+'Indirect OH'!AG21+'Real Price Change'!AG21</f>
        <v>0</v>
      </c>
      <c r="AH21" s="154">
        <f>'Base Capex'!AH21+Provisions!AH21+'Direct OH'!AH21+'Indirect OH'!AH21+'Real Price Change'!AH21</f>
        <v>0</v>
      </c>
      <c r="AI21" s="155">
        <f>'Base Capex'!AI21+Provisions!AI21+'Direct OH'!AI21+'Indirect OH'!AI21+'Real Price Change'!AI21</f>
        <v>0</v>
      </c>
      <c r="AJ21" s="156">
        <f>'Base Capex'!AJ21+Provisions!AJ21+'Direct OH'!AJ21+'Indirect OH'!AJ21+'Real Price Change'!AJ21</f>
        <v>0</v>
      </c>
    </row>
    <row r="22" spans="1:36">
      <c r="A22" s="182">
        <f>'Base Capex Actual'!A22</f>
        <v>122</v>
      </c>
      <c r="B22" s="183" t="str">
        <f>'Base Capex Actual'!B22</f>
        <v>Major Generation Projects</v>
      </c>
      <c r="C22" s="183" t="str">
        <f>'Base Capex Actual'!C22</f>
        <v>New Customer Connections</v>
      </c>
      <c r="D22" s="155">
        <f>'Base Capex'!D22+Provisions!D22+'Direct OH'!D22+'Indirect OH'!D22+'Real Price Change'!D22</f>
        <v>0</v>
      </c>
      <c r="E22" s="155">
        <f>'Base Capex'!E22+Provisions!E22+'Direct OH'!E22+'Indirect OH'!E22+'Real Price Change'!E22</f>
        <v>0</v>
      </c>
      <c r="F22" s="156">
        <f>'Base Capex'!F22+Provisions!F22+'Direct OH'!F22+'Indirect OH'!F22+'Real Price Change'!F22</f>
        <v>0</v>
      </c>
      <c r="G22" s="155">
        <f>'Base Capex'!G22+Provisions!G22+'Direct OH'!G22+'Indirect OH'!G22+'Real Price Change'!G22</f>
        <v>0</v>
      </c>
      <c r="H22" s="155">
        <f>'Base Capex'!H22+Provisions!H22+'Direct OH'!H22+'Indirect OH'!H22+'Real Price Change'!H22</f>
        <v>0</v>
      </c>
      <c r="I22" s="156">
        <f>'Base Capex'!I22+Provisions!I22+'Direct OH'!I22+'Indirect OH'!I22+'Real Price Change'!I22</f>
        <v>0</v>
      </c>
      <c r="J22" s="155">
        <f>'Base Capex'!J22+Provisions!J22+'Direct OH'!J22+'Indirect OH'!J22+'Real Price Change'!J22</f>
        <v>0</v>
      </c>
      <c r="K22" s="155">
        <f>'Base Capex'!K22+Provisions!K22+'Direct OH'!K22+'Indirect OH'!K22+'Real Price Change'!K22</f>
        <v>0</v>
      </c>
      <c r="L22" s="156">
        <f>'Base Capex'!L22+Provisions!L22+'Direct OH'!L22+'Indirect OH'!L22+'Real Price Change'!L22</f>
        <v>0</v>
      </c>
      <c r="M22" s="155">
        <f>'Base Capex'!M22+Provisions!M22+'Direct OH'!M22+'Indirect OH'!M22+'Real Price Change'!M22</f>
        <v>0</v>
      </c>
      <c r="N22" s="155">
        <f>'Base Capex'!N22+Provisions!N22+'Direct OH'!N22+'Indirect OH'!N22+'Real Price Change'!N22</f>
        <v>0</v>
      </c>
      <c r="O22" s="156">
        <f>'Base Capex'!O22+Provisions!O22+'Direct OH'!O22+'Indirect OH'!O22+'Real Price Change'!O22</f>
        <v>0</v>
      </c>
      <c r="P22" s="155">
        <f>'Base Capex'!P22+Provisions!P22+'Direct OH'!P22+'Indirect OH'!P22+'Real Price Change'!P22</f>
        <v>0</v>
      </c>
      <c r="Q22" s="155">
        <f>'Base Capex'!Q22+Provisions!Q22+'Direct OH'!Q22+'Indirect OH'!Q22+'Real Price Change'!Q22</f>
        <v>0</v>
      </c>
      <c r="R22" s="156">
        <f>'Base Capex'!R22+Provisions!R22+'Direct OH'!R22+'Indirect OH'!R22+'Real Price Change'!R22</f>
        <v>0</v>
      </c>
      <c r="S22" s="154">
        <f>'Base Capex'!S22+Provisions!S22+'Direct OH'!S22+'Indirect OH'!S22+'Real Price Change'!S22</f>
        <v>0</v>
      </c>
      <c r="T22" s="155">
        <f>'Base Capex'!T22+Provisions!T22+'Direct OH'!T22+'Indirect OH'!T22+'Real Price Change'!T22</f>
        <v>0</v>
      </c>
      <c r="U22" s="156">
        <f>'Base Capex'!U22+Provisions!U22+'Direct OH'!U22+'Indirect OH'!U22+'Real Price Change'!U22</f>
        <v>0</v>
      </c>
      <c r="V22" s="154">
        <f>'Base Capex'!V22+Provisions!V22+'Direct OH'!V22+'Indirect OH'!V22+'Real Price Change'!V22</f>
        <v>0</v>
      </c>
      <c r="W22" s="155">
        <f>'Base Capex'!W22+Provisions!W22+'Direct OH'!W22+'Indirect OH'!W22+'Real Price Change'!W22</f>
        <v>0</v>
      </c>
      <c r="X22" s="156">
        <f>'Base Capex'!X22+Provisions!X22+'Direct OH'!X22+'Indirect OH'!X22+'Real Price Change'!X22</f>
        <v>0</v>
      </c>
      <c r="Y22" s="154">
        <f>'Base Capex'!Y22+Provisions!Y22+'Direct OH'!Y22+'Indirect OH'!Y22+'Real Price Change'!Y22</f>
        <v>0</v>
      </c>
      <c r="Z22" s="155">
        <f>'Base Capex'!Z22+Provisions!Z22+'Direct OH'!Z22+'Indirect OH'!Z22+'Real Price Change'!Z22</f>
        <v>0</v>
      </c>
      <c r="AA22" s="156">
        <f>'Base Capex'!AA22+Provisions!AA22+'Direct OH'!AA22+'Indirect OH'!AA22+'Real Price Change'!AA22</f>
        <v>0</v>
      </c>
      <c r="AB22" s="154">
        <f>'Base Capex'!AB22+Provisions!AB22+'Direct OH'!AB22+'Indirect OH'!AB22+'Real Price Change'!AB22</f>
        <v>0</v>
      </c>
      <c r="AC22" s="155">
        <f>'Base Capex'!AC22+Provisions!AC22+'Direct OH'!AC22+'Indirect OH'!AC22+'Real Price Change'!AC22</f>
        <v>0</v>
      </c>
      <c r="AD22" s="156">
        <f>'Base Capex'!AD22+Provisions!AD22+'Direct OH'!AD22+'Indirect OH'!AD22+'Real Price Change'!AD22</f>
        <v>0</v>
      </c>
      <c r="AE22" s="154">
        <f>'Base Capex'!AE22+Provisions!AE22+'Direct OH'!AE22+'Indirect OH'!AE22+'Real Price Change'!AE22</f>
        <v>0</v>
      </c>
      <c r="AF22" s="155">
        <f>'Base Capex'!AF22+Provisions!AF22+'Direct OH'!AF22+'Indirect OH'!AF22+'Real Price Change'!AF22</f>
        <v>0</v>
      </c>
      <c r="AG22" s="156">
        <f>'Base Capex'!AG22+Provisions!AG22+'Direct OH'!AG22+'Indirect OH'!AG22+'Real Price Change'!AG22</f>
        <v>0</v>
      </c>
      <c r="AH22" s="154">
        <f>'Base Capex'!AH22+Provisions!AH22+'Direct OH'!AH22+'Indirect OH'!AH22+'Real Price Change'!AH22</f>
        <v>0</v>
      </c>
      <c r="AI22" s="155">
        <f>'Base Capex'!AI22+Provisions!AI22+'Direct OH'!AI22+'Indirect OH'!AI22+'Real Price Change'!AI22</f>
        <v>0</v>
      </c>
      <c r="AJ22" s="156">
        <f>'Base Capex'!AJ22+Provisions!AJ22+'Direct OH'!AJ22+'Indirect OH'!AJ22+'Real Price Change'!AJ22</f>
        <v>0</v>
      </c>
    </row>
    <row r="23" spans="1:36">
      <c r="A23" s="182">
        <f>'Base Capex Actual'!A23</f>
        <v>139</v>
      </c>
      <c r="B23" s="183" t="str">
        <f>'Base Capex Actual'!B23</f>
        <v>Maintenance Related Fault Capital</v>
      </c>
      <c r="C23" s="183" t="str">
        <f>'Base Capex Actual'!C23</f>
        <v>Reliability &amp; Quality Maintained</v>
      </c>
      <c r="D23" s="155">
        <f>'Base Capex'!D23+Provisions!D23+'Direct OH'!D23+'Indirect OH'!D23+'Real Price Change'!D23</f>
        <v>2534.5370462741275</v>
      </c>
      <c r="E23" s="155">
        <f>'Base Capex'!E23+Provisions!E23+'Direct OH'!E23+'Indirect OH'!E23+'Real Price Change'!E23</f>
        <v>1150.8244838256628</v>
      </c>
      <c r="F23" s="156">
        <f>'Base Capex'!F23+Provisions!F23+'Direct OH'!F23+'Indirect OH'!F23+'Real Price Change'!F23</f>
        <v>607.3799926369777</v>
      </c>
      <c r="G23" s="155">
        <f>'Base Capex'!G23+Provisions!G23+'Direct OH'!G23+'Indirect OH'!G23+'Real Price Change'!G23</f>
        <v>2831.3504339092838</v>
      </c>
      <c r="H23" s="155">
        <f>'Base Capex'!H23+Provisions!H23+'Direct OH'!H23+'Indirect OH'!H23+'Real Price Change'!H23</f>
        <v>377.6566067170188</v>
      </c>
      <c r="I23" s="156">
        <f>'Base Capex'!I23+Provisions!I23+'Direct OH'!I23+'Indirect OH'!I23+'Real Price Change'!I23</f>
        <v>530.20068994717951</v>
      </c>
      <c r="J23" s="155">
        <f>'Base Capex'!J23+Provisions!J23+'Direct OH'!J23+'Indirect OH'!J23+'Real Price Change'!J23</f>
        <v>3151.6049992453009</v>
      </c>
      <c r="K23" s="155">
        <f>'Base Capex'!K23+Provisions!K23+'Direct OH'!K23+'Indirect OH'!K23+'Real Price Change'!K23</f>
        <v>405.05970254688827</v>
      </c>
      <c r="L23" s="155">
        <f>'Base Capex'!L23+Provisions!L23+'Direct OH'!L23+'Indirect OH'!L23+'Real Price Change'!L23</f>
        <v>557.54918539864389</v>
      </c>
      <c r="M23" s="184">
        <f>'Base Capex'!M23+Provisions!M23+'Direct OH'!M23+'Indirect OH'!M23+'Real Price Change'!M23</f>
        <v>3484.4434988994553</v>
      </c>
      <c r="N23" s="155">
        <f>'Base Capex'!N23+Provisions!N23+'Direct OH'!N23+'Indirect OH'!N23+'Real Price Change'!N23</f>
        <v>455.27663728928343</v>
      </c>
      <c r="O23" s="155">
        <f>'Base Capex'!O23+Provisions!O23+'Direct OH'!O23+'Indirect OH'!O23+'Real Price Change'!O23</f>
        <v>622.1507487011288</v>
      </c>
      <c r="P23" s="184">
        <f>'Base Capex'!P23+Provisions!P23+'Direct OH'!P23+'Indirect OH'!P23+'Real Price Change'!P23</f>
        <v>3754.4038503886109</v>
      </c>
      <c r="Q23" s="155">
        <f>'Base Capex'!Q23+Provisions!Q23+'Direct OH'!Q23+'Indirect OH'!Q23+'Real Price Change'!Q23</f>
        <v>607.30456467527927</v>
      </c>
      <c r="R23" s="156">
        <f>'Base Capex'!R23+Provisions!R23+'Direct OH'!R23+'Indirect OH'!R23+'Real Price Change'!R23</f>
        <v>832.46287126532252</v>
      </c>
      <c r="S23" s="154">
        <f>'Base Capex'!S23+Provisions!S23+'Direct OH'!S23+'Indirect OH'!S23+'Real Price Change'!S23</f>
        <v>3381.5893561191524</v>
      </c>
      <c r="T23" s="155">
        <f>'Base Capex'!T23+Provisions!T23+'Direct OH'!T23+'Indirect OH'!T23+'Real Price Change'!T23</f>
        <v>474.4862993412126</v>
      </c>
      <c r="U23" s="156">
        <f>'Base Capex'!U23+Provisions!U23+'Direct OH'!U23+'Indirect OH'!U23+'Real Price Change'!U23</f>
        <v>641.7211432513011</v>
      </c>
      <c r="V23" s="154">
        <f>'Base Capex'!V23+Provisions!V23+'Direct OH'!V23+'Indirect OH'!V23+'Real Price Change'!V23</f>
        <v>3147.4302698551596</v>
      </c>
      <c r="W23" s="155">
        <f>'Base Capex'!W23+Provisions!W23+'Direct OH'!W23+'Indirect OH'!W23+'Real Price Change'!W23</f>
        <v>471.82871473094201</v>
      </c>
      <c r="X23" s="156">
        <f>'Base Capex'!X23+Provisions!X23+'Direct OH'!X23+'Indirect OH'!X23+'Real Price Change'!X23</f>
        <v>406.00185026176928</v>
      </c>
      <c r="Y23" s="154">
        <f>'Base Capex'!Y23+Provisions!Y23+'Direct OH'!Y23+'Indirect OH'!Y23+'Real Price Change'!Y23</f>
        <v>3201.2255726378003</v>
      </c>
      <c r="Z23" s="155">
        <f>'Base Capex'!Z23+Provisions!Z23+'Direct OH'!Z23+'Indirect OH'!Z23+'Real Price Change'!Z23</f>
        <v>471.82871473094201</v>
      </c>
      <c r="AA23" s="156">
        <f>'Base Capex'!AA23+Provisions!AA23+'Direct OH'!AA23+'Indirect OH'!AA23+'Real Price Change'!AA23</f>
        <v>415.18766468105139</v>
      </c>
      <c r="AB23" s="154">
        <f>'Base Capex'!AB23+Provisions!AB23+'Direct OH'!AB23+'Indirect OH'!AB23+'Real Price Change'!AB23</f>
        <v>3268.2661397413699</v>
      </c>
      <c r="AC23" s="155">
        <f>'Base Capex'!AC23+Provisions!AC23+'Direct OH'!AC23+'Indirect OH'!AC23+'Real Price Change'!AC23</f>
        <v>471.82871473094201</v>
      </c>
      <c r="AD23" s="156">
        <f>'Base Capex'!AD23+Provisions!AD23+'Direct OH'!AD23+'Indirect OH'!AD23+'Real Price Change'!AD23</f>
        <v>429.7968492158102</v>
      </c>
      <c r="AE23" s="154">
        <f>'Base Capex'!AE23+Provisions!AE23+'Direct OH'!AE23+'Indirect OH'!AE23+'Real Price Change'!AE23</f>
        <v>3339.3211417077314</v>
      </c>
      <c r="AF23" s="155">
        <f>'Base Capex'!AF23+Provisions!AF23+'Direct OH'!AF23+'Indirect OH'!AF23+'Real Price Change'!AF23</f>
        <v>471.82871473094201</v>
      </c>
      <c r="AG23" s="156">
        <f>'Base Capex'!AG23+Provisions!AG23+'Direct OH'!AG23+'Indirect OH'!AG23+'Real Price Change'!AG23</f>
        <v>446.20714810724934</v>
      </c>
      <c r="AH23" s="154">
        <f>'Base Capex'!AH23+Provisions!AH23+'Direct OH'!AH23+'Indirect OH'!AH23+'Real Price Change'!AH23</f>
        <v>3388.4080455842591</v>
      </c>
      <c r="AI23" s="155">
        <f>'Base Capex'!AI23+Provisions!AI23+'Direct OH'!AI23+'Indirect OH'!AI23+'Real Price Change'!AI23</f>
        <v>471.82871473094201</v>
      </c>
      <c r="AJ23" s="156">
        <f>'Base Capex'!AJ23+Provisions!AJ23+'Direct OH'!AJ23+'Indirect OH'!AJ23+'Real Price Change'!AJ23</f>
        <v>449.9466106827058</v>
      </c>
    </row>
    <row r="24" spans="1:36">
      <c r="A24" s="182">
        <f>'Base Capex Actual'!A24</f>
        <v>141</v>
      </c>
      <c r="B24" s="183" t="str">
        <f>'Base Capex Actual'!B24</f>
        <v>Fault Related Capital</v>
      </c>
      <c r="C24" s="183" t="str">
        <f>'Base Capex Actual'!C24</f>
        <v>Reliability &amp; Quality Maintained</v>
      </c>
      <c r="D24" s="155">
        <f>'Base Capex'!D24+Provisions!D24+'Direct OH'!D24+'Indirect OH'!D24+'Real Price Change'!D24</f>
        <v>4481.5071814750336</v>
      </c>
      <c r="E24" s="155">
        <f>'Base Capex'!E24+Provisions!E24+'Direct OH'!E24+'Indirect OH'!E24+'Real Price Change'!E24</f>
        <v>3768.9235062761627</v>
      </c>
      <c r="F24" s="156">
        <f>'Base Capex'!F24+Provisions!F24+'Direct OH'!F24+'Indirect OH'!F24+'Real Price Change'!F24</f>
        <v>1999.3053718325818</v>
      </c>
      <c r="G24" s="155">
        <f>'Base Capex'!G24+Provisions!G24+'Direct OH'!G24+'Indirect OH'!G24+'Real Price Change'!G24</f>
        <v>5719.310956500628</v>
      </c>
      <c r="H24" s="155">
        <f>'Base Capex'!H24+Provisions!H24+'Direct OH'!H24+'Indirect OH'!H24+'Real Price Change'!H24</f>
        <v>2453.0402365475211</v>
      </c>
      <c r="I24" s="156">
        <f>'Base Capex'!I24+Provisions!I24+'Direct OH'!I24+'Indirect OH'!I24+'Real Price Change'!I24</f>
        <v>2062.015361705447</v>
      </c>
      <c r="J24" s="155">
        <f>'Base Capex'!J24+Provisions!J24+'Direct OH'!J24+'Indirect OH'!J24+'Real Price Change'!J24</f>
        <v>6466.9157095069368</v>
      </c>
      <c r="K24" s="155">
        <f>'Base Capex'!K24+Provisions!K24+'Direct OH'!K24+'Indirect OH'!K24+'Real Price Change'!K24</f>
        <v>2562.2543407600929</v>
      </c>
      <c r="L24" s="155">
        <f>'Base Capex'!L24+Provisions!L24+'Direct OH'!L24+'Indirect OH'!L24+'Real Price Change'!L24</f>
        <v>2052.8458774960386</v>
      </c>
      <c r="M24" s="184">
        <f>'Base Capex'!M24+Provisions!M24+'Direct OH'!M24+'Indirect OH'!M24+'Real Price Change'!M24</f>
        <v>6746.8265242411126</v>
      </c>
      <c r="N24" s="155">
        <f>'Base Capex'!N24+Provisions!N24+'Direct OH'!N24+'Indirect OH'!N24+'Real Price Change'!N24</f>
        <v>2789.0955120863991</v>
      </c>
      <c r="O24" s="156">
        <f>'Base Capex'!O24+Provisions!O24+'Direct OH'!O24+'Indirect OH'!O24+'Real Price Change'!O24</f>
        <v>2201.5579343432269</v>
      </c>
      <c r="P24" s="155">
        <f>'Base Capex'!P24+Provisions!P24+'Direct OH'!P24+'Indirect OH'!P24+'Real Price Change'!P24</f>
        <v>7501.7089391118107</v>
      </c>
      <c r="Q24" s="155">
        <f>'Base Capex'!Q24+Provisions!Q24+'Direct OH'!Q24+'Indirect OH'!Q24+'Real Price Change'!Q24</f>
        <v>2796.2469778767404</v>
      </c>
      <c r="R24" s="156">
        <f>'Base Capex'!R24+Provisions!R24+'Direct OH'!R24+'Indirect OH'!R24+'Real Price Change'!R24</f>
        <v>2673.3076766135246</v>
      </c>
      <c r="S24" s="154">
        <f>'Base Capex'!S24+Provisions!S24+'Direct OH'!S24+'Indirect OH'!S24+'Real Price Change'!S24</f>
        <v>6468.1972699961534</v>
      </c>
      <c r="T24" s="155">
        <f>'Base Capex'!T24+Provisions!T24+'Direct OH'!T24+'Indirect OH'!T24+'Real Price Change'!T24</f>
        <v>2652.6976766874004</v>
      </c>
      <c r="U24" s="156">
        <f>'Base Capex'!U24+Provisions!U24+'Direct OH'!U24+'Indirect OH'!U24+'Real Price Change'!U24</f>
        <v>2171.3506135519356</v>
      </c>
      <c r="V24" s="154">
        <f>'Base Capex'!V24+Provisions!V24+'Direct OH'!V24+'Indirect OH'!V24+'Real Price Change'!V24</f>
        <v>5840.3038724642865</v>
      </c>
      <c r="W24" s="155">
        <f>'Base Capex'!W24+Provisions!W24+'Direct OH'!W24+'Indirect OH'!W24+'Real Price Change'!W24</f>
        <v>2646.0254993171657</v>
      </c>
      <c r="X24" s="156">
        <f>'Base Capex'!X24+Provisions!X24+'Direct OH'!X24+'Indirect OH'!X24+'Real Price Change'!X24</f>
        <v>1583.7557789884993</v>
      </c>
      <c r="Y24" s="154">
        <f>'Base Capex'!Y24+Provisions!Y24+'Direct OH'!Y24+'Indirect OH'!Y24+'Real Price Change'!Y24</f>
        <v>5939.1738200877899</v>
      </c>
      <c r="Z24" s="155">
        <f>'Base Capex'!Z24+Provisions!Z24+'Direct OH'!Z24+'Indirect OH'!Z24+'Real Price Change'!Z24</f>
        <v>2646.0254993171657</v>
      </c>
      <c r="AA24" s="156">
        <f>'Base Capex'!AA24+Provisions!AA24+'Direct OH'!AA24+'Indirect OH'!AA24+'Real Price Change'!AA24</f>
        <v>1618.1504683529668</v>
      </c>
      <c r="AB24" s="154">
        <f>'Base Capex'!AB24+Provisions!AB24+'Direct OH'!AB24+'Indirect OH'!AB24+'Real Price Change'!AB24</f>
        <v>6070.2515375035327</v>
      </c>
      <c r="AC24" s="155">
        <f>'Base Capex'!AC24+Provisions!AC24+'Direct OH'!AC24+'Indirect OH'!AC24+'Real Price Change'!AC24</f>
        <v>2646.0254993171657</v>
      </c>
      <c r="AD24" s="156">
        <f>'Base Capex'!AD24+Provisions!AD24+'Direct OH'!AD24+'Indirect OH'!AD24+'Real Price Change'!AD24</f>
        <v>1663.7453995154142</v>
      </c>
      <c r="AE24" s="154">
        <f>'Base Capex'!AE24+Provisions!AE24+'Direct OH'!AE24+'Indirect OH'!AE24+'Real Price Change'!AE24</f>
        <v>6210.51592241247</v>
      </c>
      <c r="AF24" s="155">
        <f>'Base Capex'!AF24+Provisions!AF24+'Direct OH'!AF24+'Indirect OH'!AF24+'Real Price Change'!AF24</f>
        <v>2646.0254993171657</v>
      </c>
      <c r="AG24" s="156">
        <f>'Base Capex'!AG24+Provisions!AG24+'Direct OH'!AG24+'Indirect OH'!AG24+'Real Price Change'!AG24</f>
        <v>1713.7530801154201</v>
      </c>
      <c r="AH24" s="154">
        <f>'Base Capex'!AH24+Provisions!AH24+'Direct OH'!AH24+'Indirect OH'!AH24+'Real Price Change'!AH24</f>
        <v>6295.5763081910418</v>
      </c>
      <c r="AI24" s="155">
        <f>'Base Capex'!AI24+Provisions!AI24+'Direct OH'!AI24+'Indirect OH'!AI24+'Real Price Change'!AI24</f>
        <v>2646.0254993171657</v>
      </c>
      <c r="AJ24" s="156">
        <f>'Base Capex'!AJ24+Provisions!AJ24+'Direct OH'!AJ24+'Indirect OH'!AJ24+'Real Price Change'!AJ24</f>
        <v>1732.6073490024837</v>
      </c>
    </row>
    <row r="25" spans="1:36">
      <c r="A25" s="182">
        <f>'Base Capex Actual'!A25</f>
        <v>142</v>
      </c>
      <c r="B25" s="183" t="str">
        <f>'Base Capex Actual'!B25</f>
        <v xml:space="preserve">Conductor Clearance </v>
      </c>
      <c r="C25" s="183" t="str">
        <f>'Base Capex Actual'!C25</f>
        <v>Environmental, Safety &amp; Legal</v>
      </c>
      <c r="D25" s="155">
        <f>'Base Capex'!D25+Provisions!D25+'Direct OH'!D25+'Indirect OH'!D25+'Real Price Change'!D25</f>
        <v>3814.6729257384518</v>
      </c>
      <c r="E25" s="155">
        <f>'Base Capex'!E25+Provisions!E25+'Direct OH'!E25+'Indirect OH'!E25+'Real Price Change'!E25</f>
        <v>960.23847000409876</v>
      </c>
      <c r="F25" s="156">
        <f>'Base Capex'!F25+Provisions!F25+'Direct OH'!F25+'Indirect OH'!F25+'Real Price Change'!F25</f>
        <v>1310.0995592866216</v>
      </c>
      <c r="G25" s="155">
        <f>'Base Capex'!G25+Provisions!G25+'Direct OH'!G25+'Indirect OH'!G25+'Real Price Change'!G25</f>
        <v>3510.3220148103514</v>
      </c>
      <c r="H25" s="155">
        <f>'Base Capex'!H25+Provisions!H25+'Direct OH'!H25+'Indirect OH'!H25+'Real Price Change'!H25</f>
        <v>415.40062096138848</v>
      </c>
      <c r="I25" s="156">
        <f>'Base Capex'!I25+Provisions!I25+'Direct OH'!I25+'Indirect OH'!I25+'Real Price Change'!I25</f>
        <v>825.97606333660235</v>
      </c>
      <c r="J25" s="155">
        <f>'Base Capex'!J25+Provisions!J25+'Direct OH'!J25+'Indirect OH'!J25+'Real Price Change'!J25</f>
        <v>6061.3278639674127</v>
      </c>
      <c r="K25" s="155">
        <f>'Base Capex'!K25+Provisions!K25+'Direct OH'!K25+'Indirect OH'!K25+'Real Price Change'!K25</f>
        <v>950.06325095016098</v>
      </c>
      <c r="L25" s="156">
        <f>'Base Capex'!L25+Provisions!L25+'Direct OH'!L25+'Indirect OH'!L25+'Real Price Change'!L25</f>
        <v>1507.7375054776294</v>
      </c>
      <c r="M25" s="155">
        <f>'Base Capex'!M25+Provisions!M25+'Direct OH'!M25+'Indirect OH'!M25+'Real Price Change'!M25</f>
        <v>7210.3221326615367</v>
      </c>
      <c r="N25" s="155">
        <f>'Base Capex'!N25+Provisions!N25+'Direct OH'!N25+'Indirect OH'!N25+'Real Price Change'!N25</f>
        <v>1301.0260130795846</v>
      </c>
      <c r="O25" s="156">
        <f>'Base Capex'!O25+Provisions!O25+'Direct OH'!O25+'Indirect OH'!O25+'Real Price Change'!O25</f>
        <v>1764.065067187086</v>
      </c>
      <c r="P25" s="155">
        <f>'Base Capex'!P25+Provisions!P25+'Direct OH'!P25+'Indirect OH'!P25+'Real Price Change'!P25</f>
        <v>6986.7196407766123</v>
      </c>
      <c r="Q25" s="155">
        <f>'Base Capex'!Q25+Provisions!Q25+'Direct OH'!Q25+'Indirect OH'!Q25+'Real Price Change'!Q25</f>
        <v>1073.7949404247588</v>
      </c>
      <c r="R25" s="156">
        <f>'Base Capex'!R25+Provisions!R25+'Direct OH'!R25+'Indirect OH'!R25+'Real Price Change'!R25</f>
        <v>1657.86941036145</v>
      </c>
      <c r="S25" s="154">
        <f>'Base Capex'!S25+Provisions!S25+'Direct OH'!S25+'Indirect OH'!S25+'Real Price Change'!S25</f>
        <v>5782.5264491123799</v>
      </c>
      <c r="T25" s="155">
        <f>'Base Capex'!T25+Provisions!T25+'Direct OH'!T25+'Indirect OH'!T25+'Real Price Change'!T25</f>
        <v>930.52887733973284</v>
      </c>
      <c r="U25" s="156">
        <f>'Base Capex'!U25+Provisions!U25+'Direct OH'!U25+'Indirect OH'!U25+'Real Price Change'!U25</f>
        <v>1321.8089274777922</v>
      </c>
      <c r="V25" s="154">
        <f>'Base Capex'!V25+Provisions!V25+'Direct OH'!V25+'Indirect OH'!V25+'Real Price Change'!V25</f>
        <v>6000.7330727944936</v>
      </c>
      <c r="W25" s="155">
        <f>'Base Capex'!W25+Provisions!W25+'Direct OH'!W25+'Indirect OH'!W25+'Real Price Change'!W25</f>
        <v>1036.6080418703136</v>
      </c>
      <c r="X25" s="156">
        <f>'Base Capex'!X25+Provisions!X25+'Direct OH'!X25+'Indirect OH'!X25+'Real Price Change'!X25</f>
        <v>1010.3117905664371</v>
      </c>
      <c r="Y25" s="154">
        <f>'Base Capex'!Y25+Provisions!Y25+'Direct OH'!Y25+'Indirect OH'!Y25+'Real Price Change'!Y25</f>
        <v>5652.8810339417651</v>
      </c>
      <c r="Z25" s="155">
        <f>'Base Capex'!Z25+Provisions!Z25+'Direct OH'!Z25+'Indirect OH'!Z25+'Real Price Change'!Z25</f>
        <v>960.1029469921782</v>
      </c>
      <c r="AA25" s="156">
        <f>'Base Capex'!AA25+Provisions!AA25+'Direct OH'!AA25+'Indirect OH'!AA25+'Real Price Change'!AA25</f>
        <v>956.6971234379215</v>
      </c>
      <c r="AB25" s="154">
        <f>'Base Capex'!AB25+Provisions!AB25+'Direct OH'!AB25+'Indirect OH'!AB25+'Real Price Change'!AB25</f>
        <v>5816.0173306375282</v>
      </c>
      <c r="AC25" s="155">
        <f>'Base Capex'!AC25+Provisions!AC25+'Direct OH'!AC25+'Indirect OH'!AC25+'Real Price Change'!AC25</f>
        <v>967.37538062399619</v>
      </c>
      <c r="AD25" s="156">
        <f>'Base Capex'!AD25+Provisions!AD25+'Direct OH'!AD25+'Indirect OH'!AD25+'Real Price Change'!AD25</f>
        <v>994.42998514019041</v>
      </c>
      <c r="AE25" s="154">
        <f>'Base Capex'!AE25+Provisions!AE25+'Direct OH'!AE25+'Indirect OH'!AE25+'Real Price Change'!AE25</f>
        <v>6119.7806082532843</v>
      </c>
      <c r="AF25" s="155">
        <f>'Base Capex'!AF25+Provisions!AF25+'Direct OH'!AF25+'Indirect OH'!AF25+'Real Price Change'!AF25</f>
        <v>996.02865576728561</v>
      </c>
      <c r="AG25" s="156">
        <f>'Base Capex'!AG25+Provisions!AG25+'Direct OH'!AG25+'Indirect OH'!AG25+'Real Price Change'!AG25</f>
        <v>1058.7440273051154</v>
      </c>
      <c r="AH25" s="154">
        <f>'Base Capex'!AH25+Provisions!AH25+'Direct OH'!AH25+'Indirect OH'!AH25+'Real Price Change'!AH25</f>
        <v>5727.1502045984871</v>
      </c>
      <c r="AI25" s="155">
        <f>'Base Capex'!AI25+Provisions!AI25+'Direct OH'!AI25+'Indirect OH'!AI25+'Real Price Change'!AI25</f>
        <v>918.7299983728177</v>
      </c>
      <c r="AJ25" s="156">
        <f>'Base Capex'!AJ25+Provisions!AJ25+'Direct OH'!AJ25+'Indirect OH'!AJ25+'Real Price Change'!AJ25</f>
        <v>986.39887371978398</v>
      </c>
    </row>
    <row r="26" spans="1:36">
      <c r="A26" s="182">
        <f>'Base Capex Actual'!A26</f>
        <v>143</v>
      </c>
      <c r="B26" s="183" t="str">
        <f>'Base Capex Actual'!B26</f>
        <v xml:space="preserve">HV Switch Replacement </v>
      </c>
      <c r="C26" s="183" t="str">
        <f>'Base Capex Actual'!C26</f>
        <v>Reliability &amp; Quality Maintained</v>
      </c>
      <c r="D26" s="155">
        <f>'Base Capex'!D26+Provisions!D26+'Direct OH'!D26+'Indirect OH'!D26+'Real Price Change'!D26</f>
        <v>363.58929137592963</v>
      </c>
      <c r="E26" s="155">
        <f>'Base Capex'!E26+Provisions!E26+'Direct OH'!E26+'Indirect OH'!E26+'Real Price Change'!E26</f>
        <v>382.8405071555141</v>
      </c>
      <c r="F26" s="156">
        <f>'Base Capex'!F26+Provisions!F26+'Direct OH'!F26+'Indirect OH'!F26+'Real Price Change'!F26</f>
        <v>108.15010219757121</v>
      </c>
      <c r="G26" s="155">
        <f>'Base Capex'!G26+Provisions!G26+'Direct OH'!G26+'Indirect OH'!G26+'Real Price Change'!G26</f>
        <v>782.30768780571566</v>
      </c>
      <c r="H26" s="155">
        <f>'Base Capex'!H26+Provisions!H26+'Direct OH'!H26+'Indirect OH'!H26+'Real Price Change'!H26</f>
        <v>566.20801251185424</v>
      </c>
      <c r="I26" s="156">
        <f>'Base Capex'!I26+Provisions!I26+'Direct OH'!I26+'Indirect OH'!I26+'Real Price Change'!I26</f>
        <v>221.70858646459516</v>
      </c>
      <c r="J26" s="155">
        <f>'Base Capex'!J26+Provisions!J26+'Direct OH'!J26+'Indirect OH'!J26+'Real Price Change'!J26</f>
        <v>1120.3335282334492</v>
      </c>
      <c r="K26" s="155">
        <f>'Base Capex'!K26+Provisions!K26+'Direct OH'!K26+'Indirect OH'!K26+'Real Price Change'!K26</f>
        <v>674.60792659206061</v>
      </c>
      <c r="L26" s="156">
        <f>'Base Capex'!L26+Provisions!L26+'Direct OH'!L26+'Indirect OH'!L26+'Real Price Change'!L26</f>
        <v>276.47429843957923</v>
      </c>
      <c r="M26" s="155">
        <f>'Base Capex'!M26+Provisions!M26+'Direct OH'!M26+'Indirect OH'!M26+'Real Price Change'!M26</f>
        <v>731.83234536264274</v>
      </c>
      <c r="N26" s="155">
        <f>'Base Capex'!N26+Provisions!N26+'Direct OH'!N26+'Indirect OH'!N26+'Real Price Change'!N26</f>
        <v>583.29140020152875</v>
      </c>
      <c r="O26" s="156">
        <f>'Base Capex'!O26+Provisions!O26+'Direct OH'!O26+'Indirect OH'!O26+'Real Price Change'!O26</f>
        <v>197.46270040195697</v>
      </c>
      <c r="P26" s="155">
        <f>'Base Capex'!P26+Provisions!P26+'Direct OH'!P26+'Indirect OH'!P26+'Real Price Change'!P26</f>
        <v>323.63664187521385</v>
      </c>
      <c r="Q26" s="155">
        <f>'Base Capex'!Q26+Provisions!Q26+'Direct OH'!Q26+'Indirect OH'!Q26+'Real Price Change'!Q26</f>
        <v>187.98976289491296</v>
      </c>
      <c r="R26" s="156">
        <f>'Base Capex'!R26+Provisions!R26+'Direct OH'!R26+'Indirect OH'!R26+'Real Price Change'!R26</f>
        <v>105.86682581753251</v>
      </c>
      <c r="S26" s="154">
        <f>'Base Capex'!S26+Provisions!S26+'Direct OH'!S26+'Indirect OH'!S26+'Real Price Change'!S26</f>
        <v>1116.1910144700128</v>
      </c>
      <c r="T26" s="155">
        <f>'Base Capex'!T26+Provisions!T26+'Direct OH'!T26+'Indirect OH'!T26+'Real Price Change'!T26</f>
        <v>774.73374315837805</v>
      </c>
      <c r="U26" s="156">
        <f>'Base Capex'!U26+Provisions!U26+'Direct OH'!U26+'Indirect OH'!U26+'Real Price Change'!U26</f>
        <v>308.95580279495738</v>
      </c>
      <c r="V26" s="154">
        <f>'Base Capex'!V26+Provisions!V26+'Direct OH'!V26+'Indirect OH'!V26+'Real Price Change'!V26</f>
        <v>1169.8685660000003</v>
      </c>
      <c r="W26" s="155">
        <f>'Base Capex'!W26+Provisions!W26+'Direct OH'!W26+'Indirect OH'!W26+'Real Price Change'!W26</f>
        <v>913.10387870302782</v>
      </c>
      <c r="X26" s="156">
        <f>'Base Capex'!X26+Provisions!X26+'Direct OH'!X26+'Indirect OH'!X26+'Real Price Change'!X26</f>
        <v>228.14044368879854</v>
      </c>
      <c r="Y26" s="154">
        <f>'Base Capex'!Y26+Provisions!Y26+'Direct OH'!Y26+'Indirect OH'!Y26+'Real Price Change'!Y26</f>
        <v>1189.3050278685239</v>
      </c>
      <c r="Z26" s="155">
        <f>'Base Capex'!Z26+Provisions!Z26+'Direct OH'!Z26+'Indirect OH'!Z26+'Real Price Change'!Z26</f>
        <v>913.10387870302782</v>
      </c>
      <c r="AA26" s="156">
        <f>'Base Capex'!AA26+Provisions!AA26+'Direct OH'!AA26+'Indirect OH'!AA26+'Real Price Change'!AA26</f>
        <v>232.9030929280172</v>
      </c>
      <c r="AB26" s="154">
        <f>'Base Capex'!AB26+Provisions!AB26+'Direct OH'!AB26+'Indirect OH'!AB26+'Real Price Change'!AB26</f>
        <v>1433.0907924868377</v>
      </c>
      <c r="AC26" s="155">
        <f>'Base Capex'!AC26+Provisions!AC26+'Direct OH'!AC26+'Indirect OH'!AC26+'Real Price Change'!AC26</f>
        <v>1076.052171192307</v>
      </c>
      <c r="AD26" s="156">
        <f>'Base Capex'!AD26+Provisions!AD26+'Direct OH'!AD26+'Indirect OH'!AD26+'Real Price Change'!AD26</f>
        <v>283.71004074410951</v>
      </c>
      <c r="AE26" s="154">
        <f>'Base Capex'!AE26+Provisions!AE26+'Direct OH'!AE26+'Indirect OH'!AE26+'Real Price Change'!AE26</f>
        <v>1467.0005560530692</v>
      </c>
      <c r="AF26" s="155">
        <f>'Base Capex'!AF26+Provisions!AF26+'Direct OH'!AF26+'Indirect OH'!AF26+'Real Price Change'!AF26</f>
        <v>1076.052171192307</v>
      </c>
      <c r="AG26" s="156">
        <f>'Base Capex'!AG26+Provisions!AG26+'Direct OH'!AG26+'Indirect OH'!AG26+'Real Price Change'!AG26</f>
        <v>294.09423030837752</v>
      </c>
      <c r="AH26" s="154">
        <f>'Base Capex'!AH26+Provisions!AH26+'Direct OH'!AH26+'Indirect OH'!AH26+'Real Price Change'!AH26</f>
        <v>1486.0102169362424</v>
      </c>
      <c r="AI26" s="155">
        <f>'Base Capex'!AI26+Provisions!AI26+'Direct OH'!AI26+'Indirect OH'!AI26+'Real Price Change'!AI26</f>
        <v>1076.052171192307</v>
      </c>
      <c r="AJ26" s="156">
        <f>'Base Capex'!AJ26+Provisions!AJ26+'Direct OH'!AJ26+'Indirect OH'!AJ26+'Real Price Change'!AJ26</f>
        <v>296.0045590012478</v>
      </c>
    </row>
    <row r="27" spans="1:36">
      <c r="A27" s="182">
        <f>'Base Capex Actual'!A27</f>
        <v>144</v>
      </c>
      <c r="B27" s="183" t="str">
        <f>'Base Capex Actual'!B27</f>
        <v>Transformer Replacement</v>
      </c>
      <c r="C27" s="183" t="str">
        <f>'Base Capex Actual'!C27</f>
        <v>Reliability &amp; Quality Maintained</v>
      </c>
      <c r="D27" s="155">
        <f>'Base Capex'!D27+Provisions!D27+'Direct OH'!D27+'Indirect OH'!D27+'Real Price Change'!D27</f>
        <v>504.19510607160231</v>
      </c>
      <c r="E27" s="155">
        <f>'Base Capex'!E27+Provisions!E27+'Direct OH'!E27+'Indirect OH'!E27+'Real Price Change'!E27</f>
        <v>562.9030629215473</v>
      </c>
      <c r="F27" s="156">
        <f>'Base Capex'!F27+Provisions!F27+'Direct OH'!F27+'Indirect OH'!F27+'Real Price Change'!F27</f>
        <v>194.25803071643406</v>
      </c>
      <c r="G27" s="155">
        <f>'Base Capex'!G27+Provisions!G27+'Direct OH'!G27+'Indirect OH'!G27+'Real Price Change'!G27</f>
        <v>916.73366849768047</v>
      </c>
      <c r="H27" s="155">
        <f>'Base Capex'!H27+Provisions!H27+'Direct OH'!H27+'Indirect OH'!H27+'Real Price Change'!H27</f>
        <v>339.04561590532381</v>
      </c>
      <c r="I27" s="156">
        <f>'Base Capex'!I27+Provisions!I27+'Direct OH'!I27+'Indirect OH'!I27+'Real Price Change'!I27</f>
        <v>244.30668103970612</v>
      </c>
      <c r="J27" s="155">
        <f>'Base Capex'!J27+Provisions!J27+'Direct OH'!J27+'Indirect OH'!J27+'Real Price Change'!J27</f>
        <v>723.08215907693034</v>
      </c>
      <c r="K27" s="155">
        <f>'Base Capex'!K27+Provisions!K27+'Direct OH'!K27+'Indirect OH'!K27+'Real Price Change'!K27</f>
        <v>394.80791725921813</v>
      </c>
      <c r="L27" s="156">
        <f>'Base Capex'!L27+Provisions!L27+'Direct OH'!L27+'Indirect OH'!L27+'Real Price Change'!L27</f>
        <v>274.91041176569394</v>
      </c>
      <c r="M27" s="155">
        <f>'Base Capex'!M27+Provisions!M27+'Direct OH'!M27+'Indirect OH'!M27+'Real Price Change'!M27</f>
        <v>945.03003560458399</v>
      </c>
      <c r="N27" s="155">
        <f>'Base Capex'!N27+Provisions!N27+'Direct OH'!N27+'Indirect OH'!N27+'Real Price Change'!N27</f>
        <v>447.65305153682766</v>
      </c>
      <c r="O27" s="156">
        <f>'Base Capex'!O27+Provisions!O27+'Direct OH'!O27+'Indirect OH'!O27+'Real Price Change'!O27</f>
        <v>316.89061147494886</v>
      </c>
      <c r="P27" s="155">
        <f>'Base Capex'!P27+Provisions!P27+'Direct OH'!P27+'Indirect OH'!P27+'Real Price Change'!P27</f>
        <v>828.79912784861938</v>
      </c>
      <c r="Q27" s="155">
        <f>'Base Capex'!Q27+Provisions!Q27+'Direct OH'!Q27+'Indirect OH'!Q27+'Real Price Change'!Q27</f>
        <v>305.49759703854772</v>
      </c>
      <c r="R27" s="156">
        <f>'Base Capex'!R27+Provisions!R27+'Direct OH'!R27+'Indirect OH'!R27+'Real Price Change'!R27</f>
        <v>276.59659140784049</v>
      </c>
      <c r="S27" s="154">
        <f>'Base Capex'!S27+Provisions!S27+'Direct OH'!S27+'Indirect OH'!S27+'Real Price Change'!S27</f>
        <v>914.95135895879389</v>
      </c>
      <c r="T27" s="155">
        <f>'Base Capex'!T27+Provisions!T27+'Direct OH'!T27+'Indirect OH'!T27+'Real Price Change'!T27</f>
        <v>409.91097114289283</v>
      </c>
      <c r="U27" s="156">
        <f>'Base Capex'!U27+Provisions!U27+'Direct OH'!U27+'Indirect OH'!U27+'Real Price Change'!U27</f>
        <v>295.15140302057989</v>
      </c>
      <c r="V27" s="154">
        <f>'Base Capex'!V27+Provisions!V27+'Direct OH'!V27+'Indirect OH'!V27+'Real Price Change'!V27</f>
        <v>1055.1902276526209</v>
      </c>
      <c r="W27" s="155">
        <f>'Base Capex'!W27+Provisions!W27+'Direct OH'!W27+'Indirect OH'!W27+'Real Price Change'!W27</f>
        <v>523.31160867688118</v>
      </c>
      <c r="X27" s="156">
        <f>'Base Capex'!X27+Provisions!X27+'Direct OH'!X27+'Indirect OH'!X27+'Real Price Change'!X27</f>
        <v>269.59472894499999</v>
      </c>
      <c r="Y27" s="154">
        <f>'Base Capex'!Y27+Provisions!Y27+'Direct OH'!Y27+'Indirect OH'!Y27+'Real Price Change'!Y27</f>
        <v>1073.0063262715589</v>
      </c>
      <c r="Z27" s="155">
        <f>'Base Capex'!Z27+Provisions!Z27+'Direct OH'!Z27+'Indirect OH'!Z27+'Real Price Change'!Z27</f>
        <v>523.31160867688118</v>
      </c>
      <c r="AA27" s="156">
        <f>'Base Capex'!AA27+Provisions!AA27+'Direct OH'!AA27+'Indirect OH'!AA27+'Real Price Change'!AA27</f>
        <v>275.42591180136344</v>
      </c>
      <c r="AB27" s="154">
        <f>'Base Capex'!AB27+Provisions!AB27+'Direct OH'!AB27+'Indirect OH'!AB27+'Real Price Change'!AB27</f>
        <v>821.31232799469888</v>
      </c>
      <c r="AC27" s="155">
        <f>'Base Capex'!AC27+Provisions!AC27+'Direct OH'!AC27+'Indirect OH'!AC27+'Real Price Change'!AC27</f>
        <v>391.89485890542721</v>
      </c>
      <c r="AD27" s="156">
        <f>'Base Capex'!AD27+Provisions!AD27+'Direct OH'!AD27+'Indirect OH'!AD27+'Real Price Change'!AD27</f>
        <v>212.22582745484502</v>
      </c>
      <c r="AE27" s="154">
        <f>'Base Capex'!AE27+Provisions!AE27+'Direct OH'!AE27+'Indirect OH'!AE27+'Real Price Change'!AE27</f>
        <v>840.33121924717716</v>
      </c>
      <c r="AF27" s="155">
        <f>'Base Capex'!AF27+Provisions!AF27+'Direct OH'!AF27+'Indirect OH'!AF27+'Real Price Change'!AF27</f>
        <v>391.89485890542721</v>
      </c>
      <c r="AG27" s="156">
        <f>'Base Capex'!AG27+Provisions!AG27+'Direct OH'!AG27+'Indirect OH'!AG27+'Real Price Change'!AG27</f>
        <v>218.7940912140152</v>
      </c>
      <c r="AH27" s="154">
        <f>'Base Capex'!AH27+Provisions!AH27+'Direct OH'!AH27+'Indirect OH'!AH27+'Real Price Change'!AH27</f>
        <v>851.76645889184715</v>
      </c>
      <c r="AI27" s="155">
        <f>'Base Capex'!AI27+Provisions!AI27+'Direct OH'!AI27+'Indirect OH'!AI27+'Real Price Change'!AI27</f>
        <v>391.89485890542721</v>
      </c>
      <c r="AJ27" s="156">
        <f>'Base Capex'!AJ27+Provisions!AJ27+'Direct OH'!AJ27+'Indirect OH'!AJ27+'Real Price Change'!AJ27</f>
        <v>221.07498358110877</v>
      </c>
    </row>
    <row r="28" spans="1:36">
      <c r="A28" s="182">
        <f>'Base Capex Actual'!A28</f>
        <v>145</v>
      </c>
      <c r="B28" s="183" t="str">
        <f>'Base Capex Actual'!B28</f>
        <v>HV Fuse Unit &amp; Surge Divert. Repl.</v>
      </c>
      <c r="C28" s="183" t="str">
        <f>'Base Capex Actual'!C28</f>
        <v>Reliability &amp; Quality Maintained</v>
      </c>
      <c r="D28" s="155">
        <f>'Base Capex'!D28+Provisions!D28+'Direct OH'!D28+'Indirect OH'!D28+'Real Price Change'!D28</f>
        <v>3167.4933831997259</v>
      </c>
      <c r="E28" s="155">
        <f>'Base Capex'!E28+Provisions!E28+'Direct OH'!E28+'Indirect OH'!E28+'Real Price Change'!E28</f>
        <v>773.75057763820666</v>
      </c>
      <c r="F28" s="156">
        <f>'Base Capex'!F28+Provisions!F28+'Direct OH'!F28+'Indirect OH'!F28+'Real Price Change'!F28</f>
        <v>805.0734390577046</v>
      </c>
      <c r="G28" s="155">
        <f>'Base Capex'!G28+Provisions!G28+'Direct OH'!G28+'Indirect OH'!G28+'Real Price Change'!G28</f>
        <v>4612.6778220295782</v>
      </c>
      <c r="H28" s="155">
        <f>'Base Capex'!H28+Provisions!H28+'Direct OH'!H28+'Indirect OH'!H28+'Real Price Change'!H28</f>
        <v>743.74177533773673</v>
      </c>
      <c r="I28" s="156">
        <f>'Base Capex'!I28+Provisions!I28+'Direct OH'!I28+'Indirect OH'!I28+'Real Price Change'!I28</f>
        <v>927.88076149172321</v>
      </c>
      <c r="J28" s="155">
        <f>'Base Capex'!J28+Provisions!J28+'Direct OH'!J28+'Indirect OH'!J28+'Real Price Change'!J28</f>
        <v>4327.6287914213881</v>
      </c>
      <c r="K28" s="155">
        <f>'Base Capex'!K28+Provisions!K28+'Direct OH'!K28+'Indirect OH'!K28+'Real Price Change'!K28</f>
        <v>863.44651180474295</v>
      </c>
      <c r="L28" s="156">
        <f>'Base Capex'!L28+Provisions!L28+'Direct OH'!L28+'Indirect OH'!L28+'Real Price Change'!L28</f>
        <v>986.91831107362543</v>
      </c>
      <c r="M28" s="155">
        <f>'Base Capex'!M28+Provisions!M28+'Direct OH'!M28+'Indirect OH'!M28+'Real Price Change'!M28</f>
        <v>7800.8638726150557</v>
      </c>
      <c r="N28" s="155">
        <f>'Base Capex'!N28+Provisions!N28+'Direct OH'!N28+'Indirect OH'!N28+'Real Price Change'!N28</f>
        <v>1688.5162389039481</v>
      </c>
      <c r="O28" s="156">
        <f>'Base Capex'!O28+Provisions!O28+'Direct OH'!O28+'Indirect OH'!O28+'Real Price Change'!O28</f>
        <v>1990.137264954375</v>
      </c>
      <c r="P28" s="155">
        <f>'Base Capex'!P28+Provisions!P28+'Direct OH'!P28+'Indirect OH'!P28+'Real Price Change'!P28</f>
        <v>9462.2919469837343</v>
      </c>
      <c r="Q28" s="155">
        <f>'Base Capex'!Q28+Provisions!Q28+'Direct OH'!Q28+'Indirect OH'!Q28+'Real Price Change'!Q28</f>
        <v>1459.1375970651459</v>
      </c>
      <c r="R28" s="156">
        <f>'Base Capex'!R28+Provisions!R28+'Direct OH'!R28+'Indirect OH'!R28+'Real Price Change'!R28</f>
        <v>2421.694841895528</v>
      </c>
      <c r="S28" s="154">
        <f>'Base Capex'!S28+Provisions!S28+'Direct OH'!S28+'Indirect OH'!S28+'Real Price Change'!S28</f>
        <v>7377.9474200701507</v>
      </c>
      <c r="T28" s="155">
        <f>'Base Capex'!T28+Provisions!T28+'Direct OH'!T28+'Indirect OH'!T28+'Real Price Change'!T28</f>
        <v>1373.2405509429832</v>
      </c>
      <c r="U28" s="156">
        <f>'Base Capex'!U28+Provisions!U28+'Direct OH'!U28+'Indirect OH'!U28+'Real Price Change'!U28</f>
        <v>1679.5921519340116</v>
      </c>
      <c r="V28" s="154">
        <f>'Base Capex'!V28+Provisions!V28+'Direct OH'!V28+'Indirect OH'!V28+'Real Price Change'!V28</f>
        <v>8029.310743895302</v>
      </c>
      <c r="W28" s="155">
        <f>'Base Capex'!W28+Provisions!W28+'Direct OH'!W28+'Indirect OH'!W28+'Real Price Change'!W28</f>
        <v>1608.12598720296</v>
      </c>
      <c r="X28" s="156">
        <f>'Base Capex'!X28+Provisions!X28+'Direct OH'!X28+'Indirect OH'!X28+'Real Price Change'!X28</f>
        <v>1334.5775883732863</v>
      </c>
      <c r="Y28" s="154">
        <f>'Base Capex'!Y28+Provisions!Y28+'Direct OH'!Y28+'Indirect OH'!Y28+'Real Price Change'!Y28</f>
        <v>7927.7029066598143</v>
      </c>
      <c r="Z28" s="155">
        <f>'Base Capex'!Z28+Provisions!Z28+'Direct OH'!Z28+'Indirect OH'!Z28+'Real Price Change'!Z28</f>
        <v>1561.1227940439578</v>
      </c>
      <c r="AA28" s="156">
        <f>'Base Capex'!AA28+Provisions!AA28+'Direct OH'!AA28+'Indirect OH'!AA28+'Real Price Change'!AA28</f>
        <v>1324.4844103823184</v>
      </c>
      <c r="AB28" s="154">
        <f>'Base Capex'!AB28+Provisions!AB28+'Direct OH'!AB28+'Indirect OH'!AB28+'Real Price Change'!AB28</f>
        <v>8531.4371436083875</v>
      </c>
      <c r="AC28" s="155">
        <f>'Base Capex'!AC28+Provisions!AC28+'Direct OH'!AC28+'Indirect OH'!AC28+'Real Price Change'!AC28</f>
        <v>1645.1725125996024</v>
      </c>
      <c r="AD28" s="156">
        <f>'Base Capex'!AD28+Provisions!AD28+'Direct OH'!AD28+'Indirect OH'!AD28+'Real Price Change'!AD28</f>
        <v>1440.4387927962168</v>
      </c>
      <c r="AE28" s="154">
        <f>'Base Capex'!AE28+Provisions!AE28+'Direct OH'!AE28+'Indirect OH'!AE28+'Real Price Change'!AE28</f>
        <v>9371.7087851546094</v>
      </c>
      <c r="AF28" s="155">
        <f>'Base Capex'!AF28+Provisions!AF28+'Direct OH'!AF28+'Indirect OH'!AF28+'Real Price Change'!AF28</f>
        <v>1768.2659155274303</v>
      </c>
      <c r="AG28" s="156">
        <f>'Base Capex'!AG28+Provisions!AG28+'Direct OH'!AG28+'Indirect OH'!AG28+'Real Price Change'!AG28</f>
        <v>1601.586724347542</v>
      </c>
      <c r="AH28" s="154">
        <f>'Base Capex'!AH28+Provisions!AH28+'Direct OH'!AH28+'Indirect OH'!AH28+'Real Price Change'!AH28</f>
        <v>9138.6631931107186</v>
      </c>
      <c r="AI28" s="155">
        <f>'Base Capex'!AI28+Provisions!AI28+'Direct OH'!AI28+'Indirect OH'!AI28+'Real Price Change'!AI28</f>
        <v>1699.6292338783783</v>
      </c>
      <c r="AJ28" s="156">
        <f>'Base Capex'!AJ28+Provisions!AJ28+'Direct OH'!AJ28+'Indirect OH'!AJ28+'Real Price Change'!AJ28</f>
        <v>1554.4108185514388</v>
      </c>
    </row>
    <row r="29" spans="1:36">
      <c r="A29" s="182">
        <f>'Base Capex Actual'!A29</f>
        <v>146</v>
      </c>
      <c r="B29" s="183" t="str">
        <f>'Base Capex Actual'!B29</f>
        <v>Recoverable Works - Asset Damage</v>
      </c>
      <c r="C29" s="183" t="str">
        <f>'Base Capex Actual'!C29</f>
        <v>Reliability &amp; Quality Maintained</v>
      </c>
      <c r="D29" s="155">
        <f>'Base Capex'!D29+Provisions!D29+'Direct OH'!D29+'Indirect OH'!D29+'Real Price Change'!D29</f>
        <v>1043.029866243382</v>
      </c>
      <c r="E29" s="155">
        <f>'Base Capex'!E29+Provisions!E29+'Direct OH'!E29+'Indirect OH'!E29+'Real Price Change'!E29</f>
        <v>261.79760322310966</v>
      </c>
      <c r="F29" s="156">
        <f>'Base Capex'!F29+Provisions!F29+'Direct OH'!F29+'Indirect OH'!F29+'Real Price Change'!F29</f>
        <v>637.19864814536845</v>
      </c>
      <c r="G29" s="155">
        <f>'Base Capex'!G29+Provisions!G29+'Direct OH'!G29+'Indirect OH'!G29+'Real Price Change'!G29</f>
        <v>0</v>
      </c>
      <c r="H29" s="155">
        <f>'Base Capex'!H29+Provisions!H29+'Direct OH'!H29+'Indirect OH'!H29+'Real Price Change'!H29</f>
        <v>0</v>
      </c>
      <c r="I29" s="156">
        <f>'Base Capex'!I29+Provisions!I29+'Direct OH'!I29+'Indirect OH'!I29+'Real Price Change'!I29</f>
        <v>0</v>
      </c>
      <c r="J29" s="155">
        <f>'Base Capex'!J29+Provisions!J29+'Direct OH'!J29+'Indirect OH'!J29+'Real Price Change'!J29</f>
        <v>0</v>
      </c>
      <c r="K29" s="155">
        <f>'Base Capex'!K29+Provisions!K29+'Direct OH'!K29+'Indirect OH'!K29+'Real Price Change'!K29</f>
        <v>0</v>
      </c>
      <c r="L29" s="156">
        <f>'Base Capex'!L29+Provisions!L29+'Direct OH'!L29+'Indirect OH'!L29+'Real Price Change'!L29</f>
        <v>0</v>
      </c>
      <c r="M29" s="155">
        <f>'Base Capex'!M29+Provisions!M29+'Direct OH'!M29+'Indirect OH'!M29+'Real Price Change'!M29</f>
        <v>0</v>
      </c>
      <c r="N29" s="155">
        <f>'Base Capex'!N29+Provisions!N29+'Direct OH'!N29+'Indirect OH'!N29+'Real Price Change'!N29</f>
        <v>0</v>
      </c>
      <c r="O29" s="156">
        <f>'Base Capex'!O29+Provisions!O29+'Direct OH'!O29+'Indirect OH'!O29+'Real Price Change'!O29</f>
        <v>0</v>
      </c>
      <c r="P29" s="155">
        <f>'Base Capex'!P29+Provisions!P29+'Direct OH'!P29+'Indirect OH'!P29+'Real Price Change'!P29</f>
        <v>0</v>
      </c>
      <c r="Q29" s="155">
        <f>'Base Capex'!Q29+Provisions!Q29+'Direct OH'!Q29+'Indirect OH'!Q29+'Real Price Change'!Q29</f>
        <v>0</v>
      </c>
      <c r="R29" s="156">
        <f>'Base Capex'!R29+Provisions!R29+'Direct OH'!R29+'Indirect OH'!R29+'Real Price Change'!R29</f>
        <v>0</v>
      </c>
      <c r="S29" s="154">
        <f>'Base Capex'!S29+Provisions!S29+'Direct OH'!S29+'Indirect OH'!S29+'Real Price Change'!S29</f>
        <v>0</v>
      </c>
      <c r="T29" s="155">
        <f>'Base Capex'!T29+Provisions!T29+'Direct OH'!T29+'Indirect OH'!T29+'Real Price Change'!T29</f>
        <v>0</v>
      </c>
      <c r="U29" s="156">
        <f>'Base Capex'!U29+Provisions!U29+'Direct OH'!U29+'Indirect OH'!U29+'Real Price Change'!U29</f>
        <v>0</v>
      </c>
      <c r="V29" s="154">
        <f>'Base Capex'!V29+Provisions!V29+'Direct OH'!V29+'Indirect OH'!V29+'Real Price Change'!V29</f>
        <v>0</v>
      </c>
      <c r="W29" s="155">
        <f>'Base Capex'!W29+Provisions!W29+'Direct OH'!W29+'Indirect OH'!W29+'Real Price Change'!W29</f>
        <v>0</v>
      </c>
      <c r="X29" s="156">
        <f>'Base Capex'!X29+Provisions!X29+'Direct OH'!X29+'Indirect OH'!X29+'Real Price Change'!X29</f>
        <v>0</v>
      </c>
      <c r="Y29" s="154">
        <f>'Base Capex'!Y29+Provisions!Y29+'Direct OH'!Y29+'Indirect OH'!Y29+'Real Price Change'!Y29</f>
        <v>0</v>
      </c>
      <c r="Z29" s="155">
        <f>'Base Capex'!Z29+Provisions!Z29+'Direct OH'!Z29+'Indirect OH'!Z29+'Real Price Change'!Z29</f>
        <v>0</v>
      </c>
      <c r="AA29" s="156">
        <f>'Base Capex'!AA29+Provisions!AA29+'Direct OH'!AA29+'Indirect OH'!AA29+'Real Price Change'!AA29</f>
        <v>0</v>
      </c>
      <c r="AB29" s="154">
        <f>'Base Capex'!AB29+Provisions!AB29+'Direct OH'!AB29+'Indirect OH'!AB29+'Real Price Change'!AB29</f>
        <v>0</v>
      </c>
      <c r="AC29" s="155">
        <f>'Base Capex'!AC29+Provisions!AC29+'Direct OH'!AC29+'Indirect OH'!AC29+'Real Price Change'!AC29</f>
        <v>0</v>
      </c>
      <c r="AD29" s="156">
        <f>'Base Capex'!AD29+Provisions!AD29+'Direct OH'!AD29+'Indirect OH'!AD29+'Real Price Change'!AD29</f>
        <v>0</v>
      </c>
      <c r="AE29" s="154">
        <f>'Base Capex'!AE29+Provisions!AE29+'Direct OH'!AE29+'Indirect OH'!AE29+'Real Price Change'!AE29</f>
        <v>0</v>
      </c>
      <c r="AF29" s="155">
        <f>'Base Capex'!AF29+Provisions!AF29+'Direct OH'!AF29+'Indirect OH'!AF29+'Real Price Change'!AF29</f>
        <v>0</v>
      </c>
      <c r="AG29" s="156">
        <f>'Base Capex'!AG29+Provisions!AG29+'Direct OH'!AG29+'Indirect OH'!AG29+'Real Price Change'!AG29</f>
        <v>0</v>
      </c>
      <c r="AH29" s="154">
        <f>'Base Capex'!AH29+Provisions!AH29+'Direct OH'!AH29+'Indirect OH'!AH29+'Real Price Change'!AH29</f>
        <v>0</v>
      </c>
      <c r="AI29" s="155">
        <f>'Base Capex'!AI29+Provisions!AI29+'Direct OH'!AI29+'Indirect OH'!AI29+'Real Price Change'!AI29</f>
        <v>0</v>
      </c>
      <c r="AJ29" s="156">
        <f>'Base Capex'!AJ29+Provisions!AJ29+'Direct OH'!AJ29+'Indirect OH'!AJ29+'Real Price Change'!AJ29</f>
        <v>0</v>
      </c>
    </row>
    <row r="30" spans="1:36">
      <c r="A30" s="182">
        <f>'Base Capex Actual'!A30</f>
        <v>147</v>
      </c>
      <c r="B30" s="183" t="str">
        <f>'Base Capex Actual'!B30</f>
        <v>Pole Life Extension - Treatment</v>
      </c>
      <c r="C30" s="183" t="str">
        <f>'Base Capex Actual'!C30</f>
        <v>Environmental, Safety &amp; Legal</v>
      </c>
      <c r="D30" s="155">
        <f>'Base Capex'!D30+Provisions!D30+'Direct OH'!D30+'Indirect OH'!D30+'Real Price Change'!D30</f>
        <v>168.75688636118753</v>
      </c>
      <c r="E30" s="155">
        <f>'Base Capex'!E30+Provisions!E30+'Direct OH'!E30+'Indirect OH'!E30+'Real Price Change'!E30</f>
        <v>0.82272858578396657</v>
      </c>
      <c r="F30" s="156">
        <f>'Base Capex'!F30+Provisions!F30+'Direct OH'!F30+'Indirect OH'!F30+'Real Price Change'!F30</f>
        <v>2261.5968494403955</v>
      </c>
      <c r="G30" s="155">
        <f>'Base Capex'!G30+Provisions!G30+'Direct OH'!G30+'Indirect OH'!G30+'Real Price Change'!G30</f>
        <v>296.73788750900178</v>
      </c>
      <c r="H30" s="155">
        <f>'Base Capex'!H30+Provisions!H30+'Direct OH'!H30+'Indirect OH'!H30+'Real Price Change'!H30</f>
        <v>1.597982196375499</v>
      </c>
      <c r="I30" s="156">
        <f>'Base Capex'!I30+Provisions!I30+'Direct OH'!I30+'Indirect OH'!I30+'Real Price Change'!I30</f>
        <v>2488.2059365577775</v>
      </c>
      <c r="J30" s="155">
        <f>'Base Capex'!J30+Provisions!J30+'Direct OH'!J30+'Indirect OH'!J30+'Real Price Change'!J30</f>
        <v>306.44376031598659</v>
      </c>
      <c r="K30" s="155">
        <f>'Base Capex'!K30+Provisions!K30+'Direct OH'!K30+'Indirect OH'!K30+'Real Price Change'!K30</f>
        <v>1.695243759704862</v>
      </c>
      <c r="L30" s="156">
        <f>'Base Capex'!L30+Provisions!L30+'Direct OH'!L30+'Indirect OH'!L30+'Real Price Change'!L30</f>
        <v>2579.0799599185416</v>
      </c>
      <c r="M30" s="155">
        <f>'Base Capex'!M30+Provisions!M30+'Direct OH'!M30+'Indirect OH'!M30+'Real Price Change'!M30</f>
        <v>221.61407752973838</v>
      </c>
      <c r="N30" s="155">
        <f>'Base Capex'!N30+Provisions!N30+'Direct OH'!N30+'Indirect OH'!N30+'Real Price Change'!N30</f>
        <v>1.3263566132922977</v>
      </c>
      <c r="O30" s="156">
        <f>'Base Capex'!O30+Provisions!O30+'Direct OH'!O30+'Indirect OH'!O30+'Real Price Change'!O30</f>
        <v>2001.5785731637332</v>
      </c>
      <c r="P30" s="155">
        <f>'Base Capex'!P30+Provisions!P30+'Direct OH'!P30+'Indirect OH'!P30+'Real Price Change'!P30</f>
        <v>303.32676562277766</v>
      </c>
      <c r="Q30" s="155">
        <f>'Base Capex'!Q30+Provisions!Q30+'Direct OH'!Q30+'Indirect OH'!Q30+'Real Price Change'!Q30</f>
        <v>1.6888590697945152</v>
      </c>
      <c r="R30" s="156">
        <f>'Base Capex'!R30+Provisions!R30+'Direct OH'!R30+'Indirect OH'!R30+'Real Price Change'!R30</f>
        <v>2232.0083373727543</v>
      </c>
      <c r="S30" s="154">
        <f>'Base Capex'!S30+Provisions!S30+'Direct OH'!S30+'Indirect OH'!S30+'Real Price Change'!S30</f>
        <v>0</v>
      </c>
      <c r="T30" s="155">
        <f>'Base Capex'!T30+Provisions!T30+'Direct OH'!T30+'Indirect OH'!T30+'Real Price Change'!T30</f>
        <v>0</v>
      </c>
      <c r="U30" s="156">
        <f>'Base Capex'!U30+Provisions!U30+'Direct OH'!U30+'Indirect OH'!U30+'Real Price Change'!U30</f>
        <v>0</v>
      </c>
      <c r="V30" s="154">
        <f>'Base Capex'!V30+Provisions!V30+'Direct OH'!V30+'Indirect OH'!V30+'Real Price Change'!V30</f>
        <v>0</v>
      </c>
      <c r="W30" s="155">
        <f>'Base Capex'!W30+Provisions!W30+'Direct OH'!W30+'Indirect OH'!W30+'Real Price Change'!W30</f>
        <v>0</v>
      </c>
      <c r="X30" s="156">
        <f>'Base Capex'!X30+Provisions!X30+'Direct OH'!X30+'Indirect OH'!X30+'Real Price Change'!X30</f>
        <v>0</v>
      </c>
      <c r="Y30" s="154">
        <f>'Base Capex'!Y30+Provisions!Y30+'Direct OH'!Y30+'Indirect OH'!Y30+'Real Price Change'!Y30</f>
        <v>0</v>
      </c>
      <c r="Z30" s="155">
        <f>'Base Capex'!Z30+Provisions!Z30+'Direct OH'!Z30+'Indirect OH'!Z30+'Real Price Change'!Z30</f>
        <v>0</v>
      </c>
      <c r="AA30" s="156">
        <f>'Base Capex'!AA30+Provisions!AA30+'Direct OH'!AA30+'Indirect OH'!AA30+'Real Price Change'!AA30</f>
        <v>0</v>
      </c>
      <c r="AB30" s="154">
        <f>'Base Capex'!AB30+Provisions!AB30+'Direct OH'!AB30+'Indirect OH'!AB30+'Real Price Change'!AB30</f>
        <v>0</v>
      </c>
      <c r="AC30" s="155">
        <f>'Base Capex'!AC30+Provisions!AC30+'Direct OH'!AC30+'Indirect OH'!AC30+'Real Price Change'!AC30</f>
        <v>0</v>
      </c>
      <c r="AD30" s="156">
        <f>'Base Capex'!AD30+Provisions!AD30+'Direct OH'!AD30+'Indirect OH'!AD30+'Real Price Change'!AD30</f>
        <v>0</v>
      </c>
      <c r="AE30" s="154">
        <f>'Base Capex'!AE30+Provisions!AE30+'Direct OH'!AE30+'Indirect OH'!AE30+'Real Price Change'!AE30</f>
        <v>0</v>
      </c>
      <c r="AF30" s="155">
        <f>'Base Capex'!AF30+Provisions!AF30+'Direct OH'!AF30+'Indirect OH'!AF30+'Real Price Change'!AF30</f>
        <v>0</v>
      </c>
      <c r="AG30" s="156">
        <f>'Base Capex'!AG30+Provisions!AG30+'Direct OH'!AG30+'Indirect OH'!AG30+'Real Price Change'!AG30</f>
        <v>0</v>
      </c>
      <c r="AH30" s="154">
        <f>'Base Capex'!AH30+Provisions!AH30+'Direct OH'!AH30+'Indirect OH'!AH30+'Real Price Change'!AH30</f>
        <v>0</v>
      </c>
      <c r="AI30" s="155">
        <f>'Base Capex'!AI30+Provisions!AI30+'Direct OH'!AI30+'Indirect OH'!AI30+'Real Price Change'!AI30</f>
        <v>0</v>
      </c>
      <c r="AJ30" s="156">
        <f>'Base Capex'!AJ30+Provisions!AJ30+'Direct OH'!AJ30+'Indirect OH'!AJ30+'Real Price Change'!AJ30</f>
        <v>0</v>
      </c>
    </row>
    <row r="31" spans="1:36">
      <c r="A31" s="182">
        <f>'Base Capex Actual'!A31</f>
        <v>148</v>
      </c>
      <c r="B31" s="183" t="str">
        <f>'Base Capex Actual'!B31</f>
        <v>Pole Replacement</v>
      </c>
      <c r="C31" s="183" t="str">
        <f>'Base Capex Actual'!C31</f>
        <v>Environmental, Safety &amp; Legal</v>
      </c>
      <c r="D31" s="155">
        <f>'Base Capex'!D31+Provisions!D31+'Direct OH'!D31+'Indirect OH'!D31+'Real Price Change'!D31</f>
        <v>7301.9316372711692</v>
      </c>
      <c r="E31" s="155">
        <f>'Base Capex'!E31+Provisions!E31+'Direct OH'!E31+'Indirect OH'!E31+'Real Price Change'!E31</f>
        <v>1210.6824977362123</v>
      </c>
      <c r="F31" s="156">
        <f>'Base Capex'!F31+Provisions!F31+'Direct OH'!F31+'Indirect OH'!F31+'Real Price Change'!F31</f>
        <v>1867.4672272912867</v>
      </c>
      <c r="G31" s="155">
        <f>'Base Capex'!G31+Provisions!G31+'Direct OH'!G31+'Indirect OH'!G31+'Real Price Change'!G31</f>
        <v>11432.944085232244</v>
      </c>
      <c r="H31" s="155">
        <f>'Base Capex'!H31+Provisions!H31+'Direct OH'!H31+'Indirect OH'!H31+'Real Price Change'!H31</f>
        <v>2202.3796236789299</v>
      </c>
      <c r="I31" s="156">
        <f>'Base Capex'!I31+Provisions!I31+'Direct OH'!I31+'Indirect OH'!I31+'Real Price Change'!I31</f>
        <v>2735.7948694602533</v>
      </c>
      <c r="J31" s="155">
        <f>'Base Capex'!J31+Provisions!J31+'Direct OH'!J31+'Indirect OH'!J31+'Real Price Change'!J31</f>
        <v>11735.534684768645</v>
      </c>
      <c r="K31" s="155">
        <f>'Base Capex'!K31+Provisions!K31+'Direct OH'!K31+'Indirect OH'!K31+'Real Price Change'!K31</f>
        <v>2700.0183305291698</v>
      </c>
      <c r="L31" s="156">
        <f>'Base Capex'!L31+Provisions!L31+'Direct OH'!L31+'Indirect OH'!L31+'Real Price Change'!L31</f>
        <v>3110.0932546118747</v>
      </c>
      <c r="M31" s="155">
        <f>'Base Capex'!M31+Provisions!M31+'Direct OH'!M31+'Indirect OH'!M31+'Real Price Change'!M31</f>
        <v>13965.15718745684</v>
      </c>
      <c r="N31" s="155">
        <f>'Base Capex'!N31+Provisions!N31+'Direct OH'!N31+'Indirect OH'!N31+'Real Price Change'!N31</f>
        <v>3345.0151560896888</v>
      </c>
      <c r="O31" s="156">
        <f>'Base Capex'!O31+Provisions!O31+'Direct OH'!O31+'Indirect OH'!O31+'Real Price Change'!O31</f>
        <v>3655.6820459892647</v>
      </c>
      <c r="P31" s="155">
        <f>'Base Capex'!P31+Provisions!P31+'Direct OH'!P31+'Indirect OH'!P31+'Real Price Change'!P31</f>
        <v>17458.947442668195</v>
      </c>
      <c r="Q31" s="155">
        <f>'Base Capex'!Q31+Provisions!Q31+'Direct OH'!Q31+'Indirect OH'!Q31+'Real Price Change'!Q31</f>
        <v>3576.6051099463107</v>
      </c>
      <c r="R31" s="156">
        <f>'Base Capex'!R31+Provisions!R31+'Direct OH'!R31+'Indirect OH'!R31+'Real Price Change'!R31</f>
        <v>4270.9941291569403</v>
      </c>
      <c r="S31" s="154">
        <f>'Base Capex'!S31+Provisions!S31+'Direct OH'!S31+'Indirect OH'!S31+'Real Price Change'!S31</f>
        <v>15883.144294422882</v>
      </c>
      <c r="T31" s="155">
        <f>'Base Capex'!T31+Provisions!T31+'Direct OH'!T31+'Indirect OH'!T31+'Real Price Change'!T31</f>
        <v>3518.874067944133</v>
      </c>
      <c r="U31" s="156">
        <f>'Base Capex'!U31+Provisions!U31+'Direct OH'!U31+'Indirect OH'!U31+'Real Price Change'!U31</f>
        <v>3829.8572057147812</v>
      </c>
      <c r="V31" s="154">
        <f>'Base Capex'!V31+Provisions!V31+'Direct OH'!V31+'Indirect OH'!V31+'Real Price Change'!V31</f>
        <v>15545.309597158301</v>
      </c>
      <c r="W31" s="155">
        <f>'Base Capex'!W31+Provisions!W31+'Direct OH'!W31+'Indirect OH'!W31+'Real Price Change'!W31</f>
        <v>3721.2919824859018</v>
      </c>
      <c r="X31" s="156">
        <f>'Base Capex'!X31+Provisions!X31+'Direct OH'!X31+'Indirect OH'!X31+'Real Price Change'!X31</f>
        <v>2777.7263873168863</v>
      </c>
      <c r="Y31" s="154">
        <f>'Base Capex'!Y31+Provisions!Y31+'Direct OH'!Y31+'Indirect OH'!Y31+'Real Price Change'!Y31</f>
        <v>16733.757586371128</v>
      </c>
      <c r="Z31" s="155">
        <f>'Base Capex'!Z31+Provisions!Z31+'Direct OH'!Z31+'Indirect OH'!Z31+'Real Price Change'!Z31</f>
        <v>3938.6394282886968</v>
      </c>
      <c r="AA31" s="156">
        <f>'Base Capex'!AA31+Provisions!AA31+'Direct OH'!AA31+'Indirect OH'!AA31+'Real Price Change'!AA31</f>
        <v>3005.190150427884</v>
      </c>
      <c r="AB31" s="154">
        <f>'Base Capex'!AB31+Provisions!AB31+'Direct OH'!AB31+'Indirect OH'!AB31+'Real Price Change'!AB31</f>
        <v>18038.520806952594</v>
      </c>
      <c r="AC31" s="155">
        <f>'Base Capex'!AC31+Provisions!AC31+'Direct OH'!AC31+'Indirect OH'!AC31+'Real Price Change'!AC31</f>
        <v>4157.1895346777155</v>
      </c>
      <c r="AD31" s="156">
        <f>'Base Capex'!AD31+Provisions!AD31+'Direct OH'!AD31+'Indirect OH'!AD31+'Real Price Change'!AD31</f>
        <v>3271.4162378660085</v>
      </c>
      <c r="AE31" s="154">
        <f>'Base Capex'!AE31+Provisions!AE31+'Direct OH'!AE31+'Indirect OH'!AE31+'Real Price Change'!AE31</f>
        <v>19413.206987622405</v>
      </c>
      <c r="AF31" s="155">
        <f>'Base Capex'!AF31+Provisions!AF31+'Direct OH'!AF31+'Indirect OH'!AF31+'Real Price Change'!AF31</f>
        <v>4376.9423016529581</v>
      </c>
      <c r="AG31" s="156">
        <f>'Base Capex'!AG31+Provisions!AG31+'Direct OH'!AG31+'Indirect OH'!AG31+'Real Price Change'!AG31</f>
        <v>3560.6065954460087</v>
      </c>
      <c r="AH31" s="154">
        <f>'Base Capex'!AH31+Provisions!AH31+'Direct OH'!AH31+'Indirect OH'!AH31+'Real Price Change'!AH31</f>
        <v>20686.705830018622</v>
      </c>
      <c r="AI31" s="155">
        <f>'Base Capex'!AI31+Provisions!AI31+'Direct OH'!AI31+'Indirect OH'!AI31+'Real Price Change'!AI31</f>
        <v>4597.8977292144245</v>
      </c>
      <c r="AJ31" s="156">
        <f>'Base Capex'!AJ31+Provisions!AJ31+'Direct OH'!AJ31+'Indirect OH'!AJ31+'Real Price Change'!AJ31</f>
        <v>3777.3517704492201</v>
      </c>
    </row>
    <row r="32" spans="1:36">
      <c r="A32" s="182">
        <f>'Base Capex Actual'!A32</f>
        <v>149</v>
      </c>
      <c r="B32" s="183" t="str">
        <f>'Base Capex Actual'!B32</f>
        <v>Pole Life Extension - Staking</v>
      </c>
      <c r="C32" s="183" t="str">
        <f>'Base Capex Actual'!C32</f>
        <v>Environmental, Safety &amp; Legal</v>
      </c>
      <c r="D32" s="155">
        <f>'Base Capex'!D32+Provisions!D32+'Direct OH'!D32+'Indirect OH'!D32+'Real Price Change'!D32</f>
        <v>150.82023358357134</v>
      </c>
      <c r="E32" s="155">
        <f>'Base Capex'!E32+Provisions!E32+'Direct OH'!E32+'Indirect OH'!E32+'Real Price Change'!E32</f>
        <v>-14.3264662950731</v>
      </c>
      <c r="F32" s="156">
        <f>'Base Capex'!F32+Provisions!F32+'Direct OH'!F32+'Indirect OH'!F32+'Real Price Change'!F32</f>
        <v>739.65110411953481</v>
      </c>
      <c r="G32" s="155">
        <f>'Base Capex'!G32+Provisions!G32+'Direct OH'!G32+'Indirect OH'!G32+'Real Price Change'!G32</f>
        <v>235.05801747694295</v>
      </c>
      <c r="H32" s="155">
        <f>'Base Capex'!H32+Provisions!H32+'Direct OH'!H32+'Indirect OH'!H32+'Real Price Change'!H32</f>
        <v>7.6501357032751853</v>
      </c>
      <c r="I32" s="156">
        <f>'Base Capex'!I32+Provisions!I32+'Direct OH'!I32+'Indirect OH'!I32+'Real Price Change'!I32</f>
        <v>772.55280948376185</v>
      </c>
      <c r="J32" s="155">
        <f>'Base Capex'!J32+Provisions!J32+'Direct OH'!J32+'Indirect OH'!J32+'Real Price Change'!J32</f>
        <v>303.06579199430644</v>
      </c>
      <c r="K32" s="155">
        <f>'Base Capex'!K32+Provisions!K32+'Direct OH'!K32+'Indirect OH'!K32+'Real Price Change'!K32</f>
        <v>2.2308762930929102</v>
      </c>
      <c r="L32" s="156">
        <f>'Base Capex'!L32+Provisions!L32+'Direct OH'!L32+'Indirect OH'!L32+'Real Price Change'!L32</f>
        <v>1052.8619576611054</v>
      </c>
      <c r="M32" s="155">
        <f>'Base Capex'!M32+Provisions!M32+'Direct OH'!M32+'Indirect OH'!M32+'Real Price Change'!M32</f>
        <v>279.82994143992312</v>
      </c>
      <c r="N32" s="155">
        <f>'Base Capex'!N32+Provisions!N32+'Direct OH'!N32+'Indirect OH'!N32+'Real Price Change'!N32</f>
        <v>3.0443805647449129</v>
      </c>
      <c r="O32" s="156">
        <f>'Base Capex'!O32+Provisions!O32+'Direct OH'!O32+'Indirect OH'!O32+'Real Price Change'!O32</f>
        <v>1092.9672959225936</v>
      </c>
      <c r="P32" s="155">
        <f>'Base Capex'!P32+Provisions!P32+'Direct OH'!P32+'Indirect OH'!P32+'Real Price Change'!P32</f>
        <v>333.42278960865093</v>
      </c>
      <c r="Q32" s="155">
        <f>'Base Capex'!Q32+Provisions!Q32+'Direct OH'!Q32+'Indirect OH'!Q32+'Real Price Change'!Q32</f>
        <v>1.3456484889247062</v>
      </c>
      <c r="R32" s="156">
        <f>'Base Capex'!R32+Provisions!R32+'Direct OH'!R32+'Indirect OH'!R32+'Real Price Change'!R32</f>
        <v>1230.3676337413015</v>
      </c>
      <c r="S32" s="154">
        <f>'Base Capex'!S32+Provisions!S32+'Direct OH'!S32+'Indirect OH'!S32+'Real Price Change'!S32</f>
        <v>326.15742736547008</v>
      </c>
      <c r="T32" s="155">
        <f>'Base Capex'!T32+Provisions!T32+'Direct OH'!T32+'Indirect OH'!T32+'Real Price Change'!T32</f>
        <v>4.2063188560942661</v>
      </c>
      <c r="U32" s="156">
        <f>'Base Capex'!U32+Provisions!U32+'Direct OH'!U32+'Indirect OH'!U32+'Real Price Change'!U32</f>
        <v>1225.8369479864923</v>
      </c>
      <c r="V32" s="154">
        <f>'Base Capex'!V32+Provisions!V32+'Direct OH'!V32+'Indirect OH'!V32+'Real Price Change'!V32</f>
        <v>250.31115832175183</v>
      </c>
      <c r="W32" s="155">
        <f>'Base Capex'!W32+Provisions!W32+'Direct OH'!W32+'Indirect OH'!W32+'Real Price Change'!W32</f>
        <v>3.5938046153079521</v>
      </c>
      <c r="X32" s="156">
        <f>'Base Capex'!X32+Provisions!X32+'Direct OH'!X32+'Indirect OH'!X32+'Real Price Change'!X32</f>
        <v>1261.4987472533003</v>
      </c>
      <c r="Y32" s="154">
        <f>'Base Capex'!Y32+Provisions!Y32+'Direct OH'!Y32+'Indirect OH'!Y32+'Real Price Change'!Y32</f>
        <v>277.29600983777186</v>
      </c>
      <c r="Z32" s="155">
        <f>'Base Capex'!Z32+Provisions!Z32+'Direct OH'!Z32+'Indirect OH'!Z32+'Real Price Change'!Z32</f>
        <v>3.9025298608260033</v>
      </c>
      <c r="AA32" s="156">
        <f>'Base Capex'!AA32+Provisions!AA32+'Direct OH'!AA32+'Indirect OH'!AA32+'Real Price Change'!AA32</f>
        <v>1399.8842930999369</v>
      </c>
      <c r="AB32" s="154">
        <f>'Base Capex'!AB32+Provisions!AB32+'Direct OH'!AB32+'Indirect OH'!AB32+'Real Price Change'!AB32</f>
        <v>310.51032095034913</v>
      </c>
      <c r="AC32" s="155">
        <f>'Base Capex'!AC32+Provisions!AC32+'Direct OH'!AC32+'Indirect OH'!AC32+'Real Price Change'!AC32</f>
        <v>4.2129921783543001</v>
      </c>
      <c r="AD32" s="156">
        <f>'Base Capex'!AD32+Provisions!AD32+'Direct OH'!AD32+'Indirect OH'!AD32+'Real Price Change'!AD32</f>
        <v>1540.9196095074572</v>
      </c>
      <c r="AE32" s="154">
        <f>'Base Capex'!AE32+Provisions!AE32+'Direct OH'!AE32+'Indirect OH'!AE32+'Real Price Change'!AE32</f>
        <v>347.09748839387356</v>
      </c>
      <c r="AF32" s="155">
        <f>'Base Capex'!AF32+Provisions!AF32+'Direct OH'!AF32+'Indirect OH'!AF32+'Real Price Change'!AF32</f>
        <v>4.5251915678928469</v>
      </c>
      <c r="AG32" s="156">
        <f>'Base Capex'!AG32+Provisions!AG32+'Direct OH'!AG32+'Indirect OH'!AG32+'Real Price Change'!AG32</f>
        <v>1687.993950837661</v>
      </c>
      <c r="AH32" s="154">
        <f>'Base Capex'!AH32+Provisions!AH32+'Direct OH'!AH32+'Indirect OH'!AH32+'Real Price Change'!AH32</f>
        <v>374.11905076262161</v>
      </c>
      <c r="AI32" s="155">
        <f>'Base Capex'!AI32+Provisions!AI32+'Direct OH'!AI32+'Indirect OH'!AI32+'Real Price Change'!AI32</f>
        <v>4.8391280294416426</v>
      </c>
      <c r="AJ32" s="156">
        <f>'Base Capex'!AJ32+Provisions!AJ32+'Direct OH'!AJ32+'Indirect OH'!AJ32+'Real Price Change'!AJ32</f>
        <v>1834.7210873057791</v>
      </c>
    </row>
    <row r="33" spans="1:36">
      <c r="A33" s="182">
        <f>'Base Capex Actual'!A33</f>
        <v>150</v>
      </c>
      <c r="B33" s="183" t="str">
        <f>'Base Capex Actual'!B33</f>
        <v>OH/UG Line Replacement</v>
      </c>
      <c r="C33" s="183" t="str">
        <f>'Base Capex Actual'!C33</f>
        <v>Reliability &amp; Quality Maintained</v>
      </c>
      <c r="D33" s="155">
        <f>'Base Capex'!D33+Provisions!D33+'Direct OH'!D33+'Indirect OH'!D33+'Real Price Change'!D33</f>
        <v>921.58003128809264</v>
      </c>
      <c r="E33" s="155">
        <f>'Base Capex'!E33+Provisions!E33+'Direct OH'!E33+'Indirect OH'!E33+'Real Price Change'!E33</f>
        <v>347.03424182548861</v>
      </c>
      <c r="F33" s="156">
        <f>'Base Capex'!F33+Provisions!F33+'Direct OH'!F33+'Indirect OH'!F33+'Real Price Change'!F33</f>
        <v>548.87852685968051</v>
      </c>
      <c r="G33" s="155">
        <f>'Base Capex'!G33+Provisions!G33+'Direct OH'!G33+'Indirect OH'!G33+'Real Price Change'!G33</f>
        <v>689.29736501272055</v>
      </c>
      <c r="H33" s="155">
        <f>'Base Capex'!H33+Provisions!H33+'Direct OH'!H33+'Indirect OH'!H33+'Real Price Change'!H33</f>
        <v>107.94754614898753</v>
      </c>
      <c r="I33" s="156">
        <f>'Base Capex'!I33+Provisions!I33+'Direct OH'!I33+'Indirect OH'!I33+'Real Price Change'!I33</f>
        <v>480.83767446184726</v>
      </c>
      <c r="J33" s="155">
        <f>'Base Capex'!J33+Provisions!J33+'Direct OH'!J33+'Indirect OH'!J33+'Real Price Change'!J33</f>
        <v>831.08894447598288</v>
      </c>
      <c r="K33" s="155">
        <f>'Base Capex'!K33+Provisions!K33+'Direct OH'!K33+'Indirect OH'!K33+'Real Price Change'!K33</f>
        <v>276.78279775239565</v>
      </c>
      <c r="L33" s="156">
        <f>'Base Capex'!L33+Provisions!L33+'Direct OH'!L33+'Indirect OH'!L33+'Real Price Change'!L33</f>
        <v>327.81808765952252</v>
      </c>
      <c r="M33" s="155">
        <f>'Base Capex'!M33+Provisions!M33+'Direct OH'!M33+'Indirect OH'!M33+'Real Price Change'!M33</f>
        <v>242.52899816024598</v>
      </c>
      <c r="N33" s="155">
        <f>'Base Capex'!N33+Provisions!N33+'Direct OH'!N33+'Indirect OH'!N33+'Real Price Change'!N33</f>
        <v>45.892301349771699</v>
      </c>
      <c r="O33" s="156">
        <f>'Base Capex'!O33+Provisions!O33+'Direct OH'!O33+'Indirect OH'!O33+'Real Price Change'!O33</f>
        <v>234.92351588357454</v>
      </c>
      <c r="P33" s="155">
        <f>'Base Capex'!P33+Provisions!P33+'Direct OH'!P33+'Indirect OH'!P33+'Real Price Change'!P33</f>
        <v>121.85532109026573</v>
      </c>
      <c r="Q33" s="155">
        <f>'Base Capex'!Q33+Provisions!Q33+'Direct OH'!Q33+'Indirect OH'!Q33+'Real Price Change'!Q33</f>
        <v>18.402735406030516</v>
      </c>
      <c r="R33" s="156">
        <f>'Base Capex'!R33+Provisions!R33+'Direct OH'!R33+'Indirect OH'!R33+'Real Price Change'!R33</f>
        <v>224.65051907955967</v>
      </c>
      <c r="S33" s="154">
        <f>'Base Capex'!S33+Provisions!S33+'Direct OH'!S33+'Indirect OH'!S33+'Real Price Change'!S33</f>
        <v>537.07684256500227</v>
      </c>
      <c r="T33" s="155">
        <f>'Base Capex'!T33+Provisions!T33+'Direct OH'!T33+'Indirect OH'!T33+'Real Price Change'!T33</f>
        <v>130.58301431681878</v>
      </c>
      <c r="U33" s="156">
        <f>'Base Capex'!U33+Provisions!U33+'Direct OH'!U33+'Indirect OH'!U33+'Real Price Change'!U33</f>
        <v>329.69988776281332</v>
      </c>
      <c r="V33" s="154">
        <f>'Base Capex'!V33+Provisions!V33+'Direct OH'!V33+'Indirect OH'!V33+'Real Price Change'!V33</f>
        <v>800.35644400656793</v>
      </c>
      <c r="W33" s="155">
        <f>'Base Capex'!W33+Provisions!W33+'Direct OH'!W33+'Indirect OH'!W33+'Real Price Change'!W33</f>
        <v>216.29120192887854</v>
      </c>
      <c r="X33" s="156">
        <f>'Base Capex'!X33+Provisions!X33+'Direct OH'!X33+'Indirect OH'!X33+'Real Price Change'!X33</f>
        <v>464.48009231674615</v>
      </c>
      <c r="Y33" s="154">
        <f>'Base Capex'!Y33+Provisions!Y33+'Direct OH'!Y33+'Indirect OH'!Y33+'Real Price Change'!Y33</f>
        <v>1242.0020944436203</v>
      </c>
      <c r="Z33" s="155">
        <f>'Base Capex'!Z33+Provisions!Z33+'Direct OH'!Z33+'Indirect OH'!Z33+'Real Price Change'!Z33</f>
        <v>329.94639596049268</v>
      </c>
      <c r="AA33" s="156">
        <f>'Base Capex'!AA33+Provisions!AA33+'Direct OH'!AA33+'Indirect OH'!AA33+'Real Price Change'!AA33</f>
        <v>724.1046228266822</v>
      </c>
      <c r="AB33" s="154">
        <f>'Base Capex'!AB33+Provisions!AB33+'Direct OH'!AB33+'Indirect OH'!AB33+'Real Price Change'!AB33</f>
        <v>1402.9551104688505</v>
      </c>
      <c r="AC33" s="155">
        <f>'Base Capex'!AC33+Provisions!AC33+'Direct OH'!AC33+'Indirect OH'!AC33+'Real Price Change'!AC33</f>
        <v>364.42174149447851</v>
      </c>
      <c r="AD33" s="156">
        <f>'Base Capex'!AD33+Provisions!AD33+'Direct OH'!AD33+'Indirect OH'!AD33+'Real Price Change'!AD33</f>
        <v>818.19699187871902</v>
      </c>
      <c r="AE33" s="154">
        <f>'Base Capex'!AE33+Provisions!AE33+'Direct OH'!AE33+'Indirect OH'!AE33+'Real Price Change'!AE33</f>
        <v>1436.4332639068261</v>
      </c>
      <c r="AF33" s="155">
        <f>'Base Capex'!AF33+Provisions!AF33+'Direct OH'!AF33+'Indirect OH'!AF33+'Real Price Change'!AF33</f>
        <v>364.42174149447851</v>
      </c>
      <c r="AG33" s="156">
        <f>'Base Capex'!AG33+Provisions!AG33+'Direct OH'!AG33+'Indirect OH'!AG33+'Real Price Change'!AG33</f>
        <v>837.79267583790227</v>
      </c>
      <c r="AH33" s="154">
        <f>'Base Capex'!AH33+Provisions!AH33+'Direct OH'!AH33+'Indirect OH'!AH33+'Real Price Change'!AH33</f>
        <v>1456.1273738635111</v>
      </c>
      <c r="AI33" s="155">
        <f>'Base Capex'!AI33+Provisions!AI33+'Direct OH'!AI33+'Indirect OH'!AI33+'Real Price Change'!AI33</f>
        <v>364.42174149447851</v>
      </c>
      <c r="AJ33" s="156">
        <f>'Base Capex'!AJ33+Provisions!AJ33+'Direct OH'!AJ33+'Indirect OH'!AJ33+'Real Price Change'!AJ33</f>
        <v>849.8661944141395</v>
      </c>
    </row>
    <row r="34" spans="1:36">
      <c r="A34" s="182">
        <f>'Base Capex Actual'!A34</f>
        <v>150</v>
      </c>
      <c r="B34" s="183" t="str">
        <f>'Base Capex Actual'!B34</f>
        <v>OH/UG Line Replacement</v>
      </c>
      <c r="C34" s="183" t="str">
        <f>'Base Capex Actual'!C34</f>
        <v>Environmental, Safety &amp; Legal</v>
      </c>
      <c r="D34" s="155">
        <f>'Base Capex'!D34+Provisions!D34+'Direct OH'!D34+'Indirect OH'!D34+'Real Price Change'!D34</f>
        <v>0</v>
      </c>
      <c r="E34" s="155">
        <f>'Base Capex'!E34+Provisions!E34+'Direct OH'!E34+'Indirect OH'!E34+'Real Price Change'!E34</f>
        <v>0</v>
      </c>
      <c r="F34" s="156">
        <f>'Base Capex'!F34+Provisions!F34+'Direct OH'!F34+'Indirect OH'!F34+'Real Price Change'!F34</f>
        <v>0</v>
      </c>
      <c r="G34" s="155">
        <f>'Base Capex'!G34+Provisions!G34+'Direct OH'!G34+'Indirect OH'!G34+'Real Price Change'!G34</f>
        <v>999.70687578021534</v>
      </c>
      <c r="H34" s="155">
        <f>'Base Capex'!H34+Provisions!H34+'Direct OH'!H34+'Indirect OH'!H34+'Real Price Change'!H34</f>
        <v>150.53924573011253</v>
      </c>
      <c r="I34" s="156">
        <f>'Base Capex'!I34+Provisions!I34+'Direct OH'!I34+'Indirect OH'!I34+'Real Price Change'!I34</f>
        <v>670.55661211791983</v>
      </c>
      <c r="J34" s="155">
        <f>'Base Capex'!J34+Provisions!J34+'Direct OH'!J34+'Indirect OH'!J34+'Real Price Change'!J34</f>
        <v>1176.2719319669791</v>
      </c>
      <c r="K34" s="155">
        <f>'Base Capex'!K34+Provisions!K34+'Direct OH'!K34+'Indirect OH'!K34+'Real Price Change'!K34</f>
        <v>385.99000247035008</v>
      </c>
      <c r="L34" s="156">
        <f>'Base Capex'!L34+Provisions!L34+'Direct OH'!L34+'Indirect OH'!L34+'Real Price Change'!L34</f>
        <v>457.1617365423113</v>
      </c>
      <c r="M34" s="155">
        <f>'Base Capex'!M34+Provisions!M34+'Direct OH'!M34+'Indirect OH'!M34+'Real Price Change'!M34</f>
        <v>351.68002921625373</v>
      </c>
      <c r="N34" s="155">
        <f>'Base Capex'!N34+Provisions!N34+'Direct OH'!N34+'Indirect OH'!N34+'Real Price Change'!N34</f>
        <v>63.999531962296977</v>
      </c>
      <c r="O34" s="156">
        <f>'Base Capex'!O34+Provisions!O34+'Direct OH'!O34+'Indirect OH'!O34+'Real Price Change'!O34</f>
        <v>327.61475500859376</v>
      </c>
      <c r="P34" s="155">
        <f>'Base Capex'!P34+Provisions!P34+'Direct OH'!P34+'Indirect OH'!P34+'Real Price Change'!P34</f>
        <v>0</v>
      </c>
      <c r="Q34" s="155">
        <f>'Base Capex'!Q34+Provisions!Q34+'Direct OH'!Q34+'Indirect OH'!Q34+'Real Price Change'!Q34</f>
        <v>0</v>
      </c>
      <c r="R34" s="156">
        <f>'Base Capex'!R34+Provisions!R34+'Direct OH'!R34+'Indirect OH'!R34+'Real Price Change'!R34</f>
        <v>0</v>
      </c>
      <c r="S34" s="154">
        <f>'Base Capex'!S34+Provisions!S34+'Direct OH'!S34+'Indirect OH'!S34+'Real Price Change'!S34</f>
        <v>0</v>
      </c>
      <c r="T34" s="155">
        <f>'Base Capex'!T34+Provisions!T34+'Direct OH'!T34+'Indirect OH'!T34+'Real Price Change'!T34</f>
        <v>0</v>
      </c>
      <c r="U34" s="156">
        <f>'Base Capex'!U34+Provisions!U34+'Direct OH'!U34+'Indirect OH'!U34+'Real Price Change'!U34</f>
        <v>0</v>
      </c>
      <c r="V34" s="154">
        <f>'Base Capex'!V34+Provisions!V34+'Direct OH'!V34+'Indirect OH'!V34+'Real Price Change'!V34</f>
        <v>0</v>
      </c>
      <c r="W34" s="155">
        <f>'Base Capex'!W34+Provisions!W34+'Direct OH'!W34+'Indirect OH'!W34+'Real Price Change'!W34</f>
        <v>0</v>
      </c>
      <c r="X34" s="156">
        <f>'Base Capex'!X34+Provisions!X34+'Direct OH'!X34+'Indirect OH'!X34+'Real Price Change'!X34</f>
        <v>0</v>
      </c>
      <c r="Y34" s="154">
        <f>'Base Capex'!Y34+Provisions!Y34+'Direct OH'!Y34+'Indirect OH'!Y34+'Real Price Change'!Y34</f>
        <v>0</v>
      </c>
      <c r="Z34" s="155">
        <f>'Base Capex'!Z34+Provisions!Z34+'Direct OH'!Z34+'Indirect OH'!Z34+'Real Price Change'!Z34</f>
        <v>0</v>
      </c>
      <c r="AA34" s="156">
        <f>'Base Capex'!AA34+Provisions!AA34+'Direct OH'!AA34+'Indirect OH'!AA34+'Real Price Change'!AA34</f>
        <v>0</v>
      </c>
      <c r="AB34" s="154">
        <f>'Base Capex'!AB34+Provisions!AB34+'Direct OH'!AB34+'Indirect OH'!AB34+'Real Price Change'!AB34</f>
        <v>0</v>
      </c>
      <c r="AC34" s="155">
        <f>'Base Capex'!AC34+Provisions!AC34+'Direct OH'!AC34+'Indirect OH'!AC34+'Real Price Change'!AC34</f>
        <v>0</v>
      </c>
      <c r="AD34" s="156">
        <f>'Base Capex'!AD34+Provisions!AD34+'Direct OH'!AD34+'Indirect OH'!AD34+'Real Price Change'!AD34</f>
        <v>0</v>
      </c>
      <c r="AE34" s="154">
        <f>'Base Capex'!AE34+Provisions!AE34+'Direct OH'!AE34+'Indirect OH'!AE34+'Real Price Change'!AE34</f>
        <v>0</v>
      </c>
      <c r="AF34" s="155">
        <f>'Base Capex'!AF34+Provisions!AF34+'Direct OH'!AF34+'Indirect OH'!AF34+'Real Price Change'!AF34</f>
        <v>0</v>
      </c>
      <c r="AG34" s="156">
        <f>'Base Capex'!AG34+Provisions!AG34+'Direct OH'!AG34+'Indirect OH'!AG34+'Real Price Change'!AG34</f>
        <v>0</v>
      </c>
      <c r="AH34" s="154">
        <f>'Base Capex'!AH34+Provisions!AH34+'Direct OH'!AH34+'Indirect OH'!AH34+'Real Price Change'!AH34</f>
        <v>0</v>
      </c>
      <c r="AI34" s="155">
        <f>'Base Capex'!AI34+Provisions!AI34+'Direct OH'!AI34+'Indirect OH'!AI34+'Real Price Change'!AI34</f>
        <v>0</v>
      </c>
      <c r="AJ34" s="156">
        <f>'Base Capex'!AJ34+Provisions!AJ34+'Direct OH'!AJ34+'Indirect OH'!AJ34+'Real Price Change'!AJ34</f>
        <v>0</v>
      </c>
    </row>
    <row r="35" spans="1:36">
      <c r="A35" s="182">
        <f>'Base Capex Actual'!A35</f>
        <v>152</v>
      </c>
      <c r="B35" s="183" t="str">
        <f>'Base Capex Actual'!B35</f>
        <v>Neutral Screen Services</v>
      </c>
      <c r="C35" s="183" t="str">
        <f>'Base Capex Actual'!C35</f>
        <v>Reliability &amp; Quality Maintained</v>
      </c>
      <c r="D35" s="155">
        <f>'Base Capex'!D35+Provisions!D35+'Direct OH'!D35+'Indirect OH'!D35+'Real Price Change'!D35</f>
        <v>198.31441463816387</v>
      </c>
      <c r="E35" s="155">
        <f>'Base Capex'!E35+Provisions!E35+'Direct OH'!E35+'Indirect OH'!E35+'Real Price Change'!E35</f>
        <v>75.287601682048077</v>
      </c>
      <c r="F35" s="156">
        <f>'Base Capex'!F35+Provisions!F35+'Direct OH'!F35+'Indirect OH'!F35+'Real Price Change'!F35</f>
        <v>1136.4526870030459</v>
      </c>
      <c r="G35" s="155">
        <f>'Base Capex'!G35+Provisions!G35+'Direct OH'!G35+'Indirect OH'!G35+'Real Price Change'!G35</f>
        <v>248.37358397150581</v>
      </c>
      <c r="H35" s="155">
        <f>'Base Capex'!H35+Provisions!H35+'Direct OH'!H35+'Indirect OH'!H35+'Real Price Change'!H35</f>
        <v>102.73916297888609</v>
      </c>
      <c r="I35" s="156">
        <f>'Base Capex'!I35+Provisions!I35+'Direct OH'!I35+'Indirect OH'!I35+'Real Price Change'!I35</f>
        <v>626.24797778572247</v>
      </c>
      <c r="J35" s="155">
        <f>'Base Capex'!J35+Provisions!J35+'Direct OH'!J35+'Indirect OH'!J35+'Real Price Change'!J35</f>
        <v>937.59478829264913</v>
      </c>
      <c r="K35" s="155">
        <f>'Base Capex'!K35+Provisions!K35+'Direct OH'!K35+'Indirect OH'!K35+'Real Price Change'!K35</f>
        <v>262.07021222945997</v>
      </c>
      <c r="L35" s="156">
        <f>'Base Capex'!L35+Provisions!L35+'Direct OH'!L35+'Indirect OH'!L35+'Real Price Change'!L35</f>
        <v>734.58633006056209</v>
      </c>
      <c r="M35" s="155">
        <f>'Base Capex'!M35+Provisions!M35+'Direct OH'!M35+'Indirect OH'!M35+'Real Price Change'!M35</f>
        <v>2440.4620569057774</v>
      </c>
      <c r="N35" s="155">
        <f>'Base Capex'!N35+Provisions!N35+'Direct OH'!N35+'Indirect OH'!N35+'Real Price Change'!N35</f>
        <v>610.91456089049097</v>
      </c>
      <c r="O35" s="156">
        <f>'Base Capex'!O35+Provisions!O35+'Direct OH'!O35+'Indirect OH'!O35+'Real Price Change'!O35</f>
        <v>1953.3287691199989</v>
      </c>
      <c r="P35" s="155">
        <f>'Base Capex'!P35+Provisions!P35+'Direct OH'!P35+'Indirect OH'!P35+'Real Price Change'!P35</f>
        <v>2510.3859690031181</v>
      </c>
      <c r="Q35" s="155">
        <f>'Base Capex'!Q35+Provisions!Q35+'Direct OH'!Q35+'Indirect OH'!Q35+'Real Price Change'!Q35</f>
        <v>477.9225992636521</v>
      </c>
      <c r="R35" s="156">
        <f>'Base Capex'!R35+Provisions!R35+'Direct OH'!R35+'Indirect OH'!R35+'Real Price Change'!R35</f>
        <v>1334.681905512997</v>
      </c>
      <c r="S35" s="154">
        <f>'Base Capex'!S35+Provisions!S35+'Direct OH'!S35+'Indirect OH'!S35+'Real Price Change'!S35</f>
        <v>1739.4182543688257</v>
      </c>
      <c r="T35" s="155">
        <f>'Base Capex'!T35+Provisions!T35+'Direct OH'!T35+'Indirect OH'!T35+'Real Price Change'!T35</f>
        <v>413.92519120993154</v>
      </c>
      <c r="U35" s="156">
        <f>'Base Capex'!U35+Provisions!U35+'Direct OH'!U35+'Indirect OH'!U35+'Real Price Change'!U35</f>
        <v>1346.3745924998627</v>
      </c>
      <c r="V35" s="154">
        <f>'Base Capex'!V35+Provisions!V35+'Direct OH'!V35+'Indirect OH'!V35+'Real Price Change'!V35</f>
        <v>2028.6073411013772</v>
      </c>
      <c r="W35" s="155">
        <f>'Base Capex'!W35+Provisions!W35+'Direct OH'!W35+'Indirect OH'!W35+'Real Price Change'!W35</f>
        <v>542.54723217330161</v>
      </c>
      <c r="X35" s="156">
        <f>'Base Capex'!X35+Provisions!X35+'Direct OH'!X35+'Indirect OH'!X35+'Real Price Change'!X35</f>
        <v>1542.3431614480162</v>
      </c>
      <c r="Y35" s="154">
        <f>'Base Capex'!Y35+Provisions!Y35+'Direct OH'!Y35+'Indirect OH'!Y35+'Real Price Change'!Y35</f>
        <v>2198.2818947678688</v>
      </c>
      <c r="Z35" s="155">
        <f>'Base Capex'!Z35+Provisions!Z35+'Direct OH'!Z35+'Indirect OH'!Z35+'Real Price Change'!Z35</f>
        <v>577.88475108613818</v>
      </c>
      <c r="AA35" s="156">
        <f>'Base Capex'!AA35+Provisions!AA35+'Direct OH'!AA35+'Indirect OH'!AA35+'Real Price Change'!AA35</f>
        <v>1678.8353687180584</v>
      </c>
      <c r="AB35" s="154">
        <f>'Base Capex'!AB35+Provisions!AB35+'Direct OH'!AB35+'Indirect OH'!AB35+'Real Price Change'!AB35</f>
        <v>2562.271401117016</v>
      </c>
      <c r="AC35" s="155">
        <f>'Base Capex'!AC35+Provisions!AC35+'Direct OH'!AC35+'Indirect OH'!AC35+'Real Price Change'!AC35</f>
        <v>658.2122860430228</v>
      </c>
      <c r="AD35" s="156">
        <f>'Base Capex'!AD35+Provisions!AD35+'Direct OH'!AD35+'Indirect OH'!AD35+'Real Price Change'!AD35</f>
        <v>1954.5445929841881</v>
      </c>
      <c r="AE35" s="154">
        <f>'Base Capex'!AE35+Provisions!AE35+'Direct OH'!AE35+'Indirect OH'!AE35+'Real Price Change'!AE35</f>
        <v>3014.888125446515</v>
      </c>
      <c r="AF35" s="155">
        <f>'Base Capex'!AF35+Provisions!AF35+'Direct OH'!AF35+'Indirect OH'!AF35+'Real Price Change'!AF35</f>
        <v>755.90815603843589</v>
      </c>
      <c r="AG35" s="156">
        <f>'Base Capex'!AG35+Provisions!AG35+'Direct OH'!AG35+'Indirect OH'!AG35+'Real Price Change'!AG35</f>
        <v>2295.9978833792484</v>
      </c>
      <c r="AH35" s="154">
        <f>'Base Capex'!AH35+Provisions!AH35+'Direct OH'!AH35+'Indirect OH'!AH35+'Real Price Change'!AH35</f>
        <v>3109.8740902091267</v>
      </c>
      <c r="AI35" s="155">
        <f>'Base Capex'!AI35+Provisions!AI35+'Direct OH'!AI35+'Indirect OH'!AI35+'Real Price Change'!AI35</f>
        <v>769.37553253278372</v>
      </c>
      <c r="AJ35" s="156">
        <f>'Base Capex'!AJ35+Provisions!AJ35+'Direct OH'!AJ35+'Indirect OH'!AJ35+'Real Price Change'!AJ35</f>
        <v>2371.790117804157</v>
      </c>
    </row>
    <row r="36" spans="1:36">
      <c r="A36" s="182">
        <f>'Base Capex Actual'!A36</f>
        <v>153</v>
      </c>
      <c r="B36" s="183" t="str">
        <f>'Base Capex Actual'!B36</f>
        <v>Servicing Replacement</v>
      </c>
      <c r="C36" s="183" t="str">
        <f>'Base Capex Actual'!C36</f>
        <v>Reliability &amp; Quality Maintained</v>
      </c>
      <c r="D36" s="155">
        <f>'Base Capex'!D36+Provisions!D36+'Direct OH'!D36+'Indirect OH'!D36+'Real Price Change'!D36</f>
        <v>1321.3969959408014</v>
      </c>
      <c r="E36" s="155">
        <f>'Base Capex'!E36+Provisions!E36+'Direct OH'!E36+'Indirect OH'!E36+'Real Price Change'!E36</f>
        <v>10.982151262427136</v>
      </c>
      <c r="F36" s="156">
        <f>'Base Capex'!F36+Provisions!F36+'Direct OH'!F36+'Indirect OH'!F36+'Real Price Change'!F36</f>
        <v>181.47724500156974</v>
      </c>
      <c r="G36" s="155">
        <f>'Base Capex'!G36+Provisions!G36+'Direct OH'!G36+'Indirect OH'!G36+'Real Price Change'!G36</f>
        <v>2056.2443558218411</v>
      </c>
      <c r="H36" s="155">
        <f>'Base Capex'!H36+Provisions!H36+'Direct OH'!H36+'Indirect OH'!H36+'Real Price Change'!H36</f>
        <v>6.8710315413894119</v>
      </c>
      <c r="I36" s="156">
        <f>'Base Capex'!I36+Provisions!I36+'Direct OH'!I36+'Indirect OH'!I36+'Real Price Change'!I36</f>
        <v>231.18482343061282</v>
      </c>
      <c r="J36" s="155">
        <f>'Base Capex'!J36+Provisions!J36+'Direct OH'!J36+'Indirect OH'!J36+'Real Price Change'!J36</f>
        <v>1621.6014715310689</v>
      </c>
      <c r="K36" s="155">
        <f>'Base Capex'!K36+Provisions!K36+'Direct OH'!K36+'Indirect OH'!K36+'Real Price Change'!K36</f>
        <v>12.348053550890739</v>
      </c>
      <c r="L36" s="156">
        <f>'Base Capex'!L36+Provisions!L36+'Direct OH'!L36+'Indirect OH'!L36+'Real Price Change'!L36</f>
        <v>176.43602934438616</v>
      </c>
      <c r="M36" s="155">
        <f>'Base Capex'!M36+Provisions!M36+'Direct OH'!M36+'Indirect OH'!M36+'Real Price Change'!M36</f>
        <v>1156.8094270667552</v>
      </c>
      <c r="N36" s="155">
        <f>'Base Capex'!N36+Provisions!N36+'Direct OH'!N36+'Indirect OH'!N36+'Real Price Change'!N36</f>
        <v>0.79822585971572346</v>
      </c>
      <c r="O36" s="156">
        <f>'Base Capex'!O36+Provisions!O36+'Direct OH'!O36+'Indirect OH'!O36+'Real Price Change'!O36</f>
        <v>108.16662890017707</v>
      </c>
      <c r="P36" s="155">
        <f>'Base Capex'!P36+Provisions!P36+'Direct OH'!P36+'Indirect OH'!P36+'Real Price Change'!P36</f>
        <v>629.09173405424872</v>
      </c>
      <c r="Q36" s="155">
        <f>'Base Capex'!Q36+Provisions!Q36+'Direct OH'!Q36+'Indirect OH'!Q36+'Real Price Change'!Q36</f>
        <v>0.60332635327001094</v>
      </c>
      <c r="R36" s="156">
        <f>'Base Capex'!R36+Provisions!R36+'Direct OH'!R36+'Indirect OH'!R36+'Real Price Change'!R36</f>
        <v>38.07050291765286</v>
      </c>
      <c r="S36" s="154">
        <f>'Base Capex'!S36+Provisions!S36+'Direct OH'!S36+'Indirect OH'!S36+'Real Price Change'!S36</f>
        <v>1477.5005563115139</v>
      </c>
      <c r="T36" s="155">
        <f>'Base Capex'!T36+Provisions!T36+'Direct OH'!T36+'Indirect OH'!T36+'Real Price Change'!T36</f>
        <v>5.1448629420406835</v>
      </c>
      <c r="U36" s="156">
        <f>'Base Capex'!U36+Provisions!U36+'Direct OH'!U36+'Indirect OH'!U36+'Real Price Change'!U36</f>
        <v>137.76683189247095</v>
      </c>
      <c r="V36" s="154">
        <f>'Base Capex'!V36+Provisions!V36+'Direct OH'!V36+'Indirect OH'!V36+'Real Price Change'!V36</f>
        <v>1398.2569025641737</v>
      </c>
      <c r="W36" s="155">
        <f>'Base Capex'!W36+Provisions!W36+'Direct OH'!W36+'Indirect OH'!W36+'Real Price Change'!W36</f>
        <v>4.1874202531728608</v>
      </c>
      <c r="X36" s="156">
        <f>'Base Capex'!X36+Provisions!X36+'Direct OH'!X36+'Indirect OH'!X36+'Real Price Change'!X36</f>
        <v>52.089378198858121</v>
      </c>
      <c r="Y36" s="154">
        <f>'Base Capex'!Y36+Provisions!Y36+'Direct OH'!Y36+'Indirect OH'!Y36+'Real Price Change'!Y36</f>
        <v>1422.2467683411601</v>
      </c>
      <c r="Z36" s="155">
        <f>'Base Capex'!Z36+Provisions!Z36+'Direct OH'!Z36+'Indirect OH'!Z36+'Real Price Change'!Z36</f>
        <v>4.1874202531728608</v>
      </c>
      <c r="AA36" s="156">
        <f>'Base Capex'!AA36+Provisions!AA36+'Direct OH'!AA36+'Indirect OH'!AA36+'Real Price Change'!AA36</f>
        <v>53.458505265501302</v>
      </c>
      <c r="AB36" s="154">
        <f>'Base Capex'!AB36+Provisions!AB36+'Direct OH'!AB36+'Indirect OH'!AB36+'Real Price Change'!AB36</f>
        <v>1451.1443116900916</v>
      </c>
      <c r="AC36" s="155">
        <f>'Base Capex'!AC36+Provisions!AC36+'Direct OH'!AC36+'Indirect OH'!AC36+'Real Price Change'!AC36</f>
        <v>4.1874202531728608</v>
      </c>
      <c r="AD36" s="156">
        <f>'Base Capex'!AD36+Provisions!AD36+'Direct OH'!AD36+'Indirect OH'!AD36+'Real Price Change'!AD36</f>
        <v>57.175446062158294</v>
      </c>
      <c r="AE36" s="154">
        <f>'Base Capex'!AE36+Provisions!AE36+'Direct OH'!AE36+'Indirect OH'!AE36+'Real Price Change'!AE36</f>
        <v>1481.598501501494</v>
      </c>
      <c r="AF36" s="155">
        <f>'Base Capex'!AF36+Provisions!AF36+'Direct OH'!AF36+'Indirect OH'!AF36+'Real Price Change'!AF36</f>
        <v>4.1874202531728608</v>
      </c>
      <c r="AG36" s="156">
        <f>'Base Capex'!AG36+Provisions!AG36+'Direct OH'!AG36+'Indirect OH'!AG36+'Real Price Change'!AG36</f>
        <v>61.550714339666541</v>
      </c>
      <c r="AH36" s="154">
        <f>'Base Capex'!AH36+Provisions!AH36+'Direct OH'!AH36+'Indirect OH'!AH36+'Real Price Change'!AH36</f>
        <v>1504.1515445839359</v>
      </c>
      <c r="AI36" s="155">
        <f>'Base Capex'!AI36+Provisions!AI36+'Direct OH'!AI36+'Indirect OH'!AI36+'Real Price Change'!AI36</f>
        <v>4.1874202531728608</v>
      </c>
      <c r="AJ36" s="156">
        <f>'Base Capex'!AJ36+Provisions!AJ36+'Direct OH'!AJ36+'Indirect OH'!AJ36+'Real Price Change'!AJ36</f>
        <v>61.267080908119404</v>
      </c>
    </row>
    <row r="37" spans="1:36">
      <c r="A37" s="182">
        <f>'Base Capex Actual'!A37</f>
        <v>154</v>
      </c>
      <c r="B37" s="183" t="str">
        <f>'Base Capex Actual'!B37</f>
        <v>Bird Cover Replacement</v>
      </c>
      <c r="C37" s="183" t="str">
        <f>'Base Capex Actual'!C37</f>
        <v>Reliability &amp; Quality Maintained</v>
      </c>
      <c r="D37" s="155">
        <f>'Base Capex'!D37+Provisions!D37+'Direct OH'!D37+'Indirect OH'!D37+'Real Price Change'!D37</f>
        <v>72.613994089936156</v>
      </c>
      <c r="E37" s="155">
        <f>'Base Capex'!E37+Provisions!E37+'Direct OH'!E37+'Indirect OH'!E37+'Real Price Change'!E37</f>
        <v>3.506481500401621</v>
      </c>
      <c r="F37" s="156">
        <f>'Base Capex'!F37+Provisions!F37+'Direct OH'!F37+'Indirect OH'!F37+'Real Price Change'!F37</f>
        <v>94.450255953672254</v>
      </c>
      <c r="G37" s="155">
        <f>'Base Capex'!G37+Provisions!G37+'Direct OH'!G37+'Indirect OH'!G37+'Real Price Change'!G37</f>
        <v>160.62679583834782</v>
      </c>
      <c r="H37" s="155">
        <f>'Base Capex'!H37+Provisions!H37+'Direct OH'!H37+'Indirect OH'!H37+'Real Price Change'!H37</f>
        <v>38.943291497224848</v>
      </c>
      <c r="I37" s="156">
        <f>'Base Capex'!I37+Provisions!I37+'Direct OH'!I37+'Indirect OH'!I37+'Real Price Change'!I37</f>
        <v>164.44691140251081</v>
      </c>
      <c r="J37" s="155">
        <f>'Base Capex'!J37+Provisions!J37+'Direct OH'!J37+'Indirect OH'!J37+'Real Price Change'!J37</f>
        <v>740.47800439701746</v>
      </c>
      <c r="K37" s="155">
        <f>'Base Capex'!K37+Provisions!K37+'Direct OH'!K37+'Indirect OH'!K37+'Real Price Change'!K37</f>
        <v>717.06650197330987</v>
      </c>
      <c r="L37" s="156">
        <f>'Base Capex'!L37+Provisions!L37+'Direct OH'!L37+'Indirect OH'!L37+'Real Price Change'!L37</f>
        <v>343.37702575427795</v>
      </c>
      <c r="M37" s="155">
        <f>'Base Capex'!M37+Provisions!M37+'Direct OH'!M37+'Indirect OH'!M37+'Real Price Change'!M37</f>
        <v>1223.7678334378024</v>
      </c>
      <c r="N37" s="155">
        <f>'Base Capex'!N37+Provisions!N37+'Direct OH'!N37+'Indirect OH'!N37+'Real Price Change'!N37</f>
        <v>971.73716496581221</v>
      </c>
      <c r="O37" s="156">
        <f>'Base Capex'!O37+Provisions!O37+'Direct OH'!O37+'Indirect OH'!O37+'Real Price Change'!O37</f>
        <v>314.33304530781675</v>
      </c>
      <c r="P37" s="155">
        <f>'Base Capex'!P37+Provisions!P37+'Direct OH'!P37+'Indirect OH'!P37+'Real Price Change'!P37</f>
        <v>603.07252241864876</v>
      </c>
      <c r="Q37" s="155">
        <f>'Base Capex'!Q37+Provisions!Q37+'Direct OH'!Q37+'Indirect OH'!Q37+'Real Price Change'!Q37</f>
        <v>487.28423289929333</v>
      </c>
      <c r="R37" s="156">
        <f>'Base Capex'!R37+Provisions!R37+'Direct OH'!R37+'Indirect OH'!R37+'Real Price Change'!R37</f>
        <v>196.74850055055086</v>
      </c>
      <c r="S37" s="154">
        <f>'Base Capex'!S37+Provisions!S37+'Direct OH'!S37+'Indirect OH'!S37+'Real Price Change'!S37</f>
        <v>554.87693339862051</v>
      </c>
      <c r="T37" s="155">
        <f>'Base Capex'!T37+Provisions!T37+'Direct OH'!T37+'Indirect OH'!T37+'Real Price Change'!T37</f>
        <v>459.65751708973414</v>
      </c>
      <c r="U37" s="156">
        <f>'Base Capex'!U37+Provisions!U37+'Direct OH'!U37+'Indirect OH'!U37+'Real Price Change'!U37</f>
        <v>215.88401374313696</v>
      </c>
      <c r="V37" s="154">
        <f>'Base Capex'!V37+Provisions!V37+'Direct OH'!V37+'Indirect OH'!V37+'Real Price Change'!V37</f>
        <v>483.45459826355119</v>
      </c>
      <c r="W37" s="155">
        <f>'Base Capex'!W37+Provisions!W37+'Direct OH'!W37+'Indirect OH'!W37+'Real Price Change'!W37</f>
        <v>458.93050755127058</v>
      </c>
      <c r="X37" s="156">
        <f>'Base Capex'!X37+Provisions!X37+'Direct OH'!X37+'Indirect OH'!X37+'Real Price Change'!X37</f>
        <v>151.54789936777277</v>
      </c>
      <c r="Y37" s="154">
        <f>'Base Capex'!Y37+Provisions!Y37+'Direct OH'!Y37+'Indirect OH'!Y37+'Real Price Change'!Y37</f>
        <v>491.45445244359917</v>
      </c>
      <c r="Z37" s="155">
        <f>'Base Capex'!Z37+Provisions!Z37+'Direct OH'!Z37+'Indirect OH'!Z37+'Real Price Change'!Z37</f>
        <v>458.93050755127058</v>
      </c>
      <c r="AA37" s="156">
        <f>'Base Capex'!AA37+Provisions!AA37+'Direct OH'!AA37+'Indirect OH'!AA37+'Real Price Change'!AA37</f>
        <v>154.73136869421862</v>
      </c>
      <c r="AB37" s="154">
        <f>'Base Capex'!AB37+Provisions!AB37+'Direct OH'!AB37+'Indirect OH'!AB37+'Real Price Change'!AB37</f>
        <v>502.89108073898359</v>
      </c>
      <c r="AC37" s="155">
        <f>'Base Capex'!AC37+Provisions!AC37+'Direct OH'!AC37+'Indirect OH'!AC37+'Real Price Change'!AC37</f>
        <v>458.93050755127058</v>
      </c>
      <c r="AD37" s="156">
        <f>'Base Capex'!AD37+Provisions!AD37+'Direct OH'!AD37+'Indirect OH'!AD37+'Real Price Change'!AD37</f>
        <v>159.19885371874244</v>
      </c>
      <c r="AE37" s="154">
        <f>'Base Capex'!AE37+Provisions!AE37+'Direct OH'!AE37+'Indirect OH'!AE37+'Real Price Change'!AE37</f>
        <v>515.25101036225146</v>
      </c>
      <c r="AF37" s="155">
        <f>'Base Capex'!AF37+Provisions!AF37+'Direct OH'!AF37+'Indirect OH'!AF37+'Real Price Change'!AF37</f>
        <v>458.93050755127058</v>
      </c>
      <c r="AG37" s="156">
        <f>'Base Capex'!AG37+Provisions!AG37+'Direct OH'!AG37+'Indirect OH'!AG37+'Real Price Change'!AG37</f>
        <v>164.12593696240938</v>
      </c>
      <c r="AH37" s="154">
        <f>'Base Capex'!AH37+Provisions!AH37+'Direct OH'!AH37+'Indirect OH'!AH37+'Real Price Change'!AH37</f>
        <v>521.61163564191224</v>
      </c>
      <c r="AI37" s="155">
        <f>'Base Capex'!AI37+Provisions!AI37+'Direct OH'!AI37+'Indirect OH'!AI37+'Real Price Change'!AI37</f>
        <v>458.93050755127058</v>
      </c>
      <c r="AJ37" s="156">
        <f>'Base Capex'!AJ37+Provisions!AJ37+'Direct OH'!AJ37+'Indirect OH'!AJ37+'Real Price Change'!AJ37</f>
        <v>165.67960370478667</v>
      </c>
    </row>
    <row r="38" spans="1:36">
      <c r="A38" s="182">
        <f>'Base Capex Actual'!A38</f>
        <v>155</v>
      </c>
      <c r="B38" s="183" t="str">
        <f>'Base Capex Actual'!B38</f>
        <v>Cross-arm Replacement</v>
      </c>
      <c r="C38" s="183" t="str">
        <f>'Base Capex Actual'!C38</f>
        <v>Environmental, Safety &amp; Legal</v>
      </c>
      <c r="D38" s="155">
        <f>'Base Capex'!D38+Provisions!D38+'Direct OH'!D38+'Indirect OH'!D38+'Real Price Change'!D38</f>
        <v>7721.6669272869694</v>
      </c>
      <c r="E38" s="155">
        <f>'Base Capex'!E38+Provisions!E38+'Direct OH'!E38+'Indirect OH'!E38+'Real Price Change'!E38</f>
        <v>1691.7600513313275</v>
      </c>
      <c r="F38" s="156">
        <f>'Base Capex'!F38+Provisions!F38+'Direct OH'!F38+'Indirect OH'!F38+'Real Price Change'!F38</f>
        <v>2877.0662915009507</v>
      </c>
      <c r="G38" s="155">
        <f>'Base Capex'!G38+Provisions!G38+'Direct OH'!G38+'Indirect OH'!G38+'Real Price Change'!G38</f>
        <v>11975.309098519356</v>
      </c>
      <c r="H38" s="155">
        <f>'Base Capex'!H38+Provisions!H38+'Direct OH'!H38+'Indirect OH'!H38+'Real Price Change'!H38</f>
        <v>2718.1376131919992</v>
      </c>
      <c r="I38" s="156">
        <f>'Base Capex'!I38+Provisions!I38+'Direct OH'!I38+'Indirect OH'!I38+'Real Price Change'!I38</f>
        <v>3561.3285835442134</v>
      </c>
      <c r="J38" s="155">
        <f>'Base Capex'!J38+Provisions!J38+'Direct OH'!J38+'Indirect OH'!J38+'Real Price Change'!J38</f>
        <v>12264.548606224014</v>
      </c>
      <c r="K38" s="155">
        <f>'Base Capex'!K38+Provisions!K38+'Direct OH'!K38+'Indirect OH'!K38+'Real Price Change'!K38</f>
        <v>2404.3246183732099</v>
      </c>
      <c r="L38" s="156">
        <f>'Base Capex'!L38+Provisions!L38+'Direct OH'!L38+'Indirect OH'!L38+'Real Price Change'!L38</f>
        <v>3595.8719481661474</v>
      </c>
      <c r="M38" s="155">
        <f>'Base Capex'!M38+Provisions!M38+'Direct OH'!M38+'Indirect OH'!M38+'Real Price Change'!M38</f>
        <v>10366.981693324469</v>
      </c>
      <c r="N38" s="155">
        <f>'Base Capex'!N38+Provisions!N38+'Direct OH'!N38+'Indirect OH'!N38+'Real Price Change'!N38</f>
        <v>1885.4211688734797</v>
      </c>
      <c r="O38" s="156">
        <f>'Base Capex'!O38+Provisions!O38+'Direct OH'!O38+'Indirect OH'!O38+'Real Price Change'!O38</f>
        <v>3497.5335031342711</v>
      </c>
      <c r="P38" s="155">
        <f>'Base Capex'!P38+Provisions!P38+'Direct OH'!P38+'Indirect OH'!P38+'Real Price Change'!P38</f>
        <v>11136.951605143237</v>
      </c>
      <c r="Q38" s="155">
        <f>'Base Capex'!Q38+Provisions!Q38+'Direct OH'!Q38+'Indirect OH'!Q38+'Real Price Change'!Q38</f>
        <v>1558.4709094536158</v>
      </c>
      <c r="R38" s="156">
        <f>'Base Capex'!R38+Provisions!R38+'Direct OH'!R38+'Indirect OH'!R38+'Real Price Change'!R38</f>
        <v>3625.5357003039799</v>
      </c>
      <c r="S38" s="154">
        <f>'Base Capex'!S38+Provisions!S38+'Direct OH'!S38+'Indirect OH'!S38+'Real Price Change'!S38</f>
        <v>13262.115036775072</v>
      </c>
      <c r="T38" s="155">
        <f>'Base Capex'!T38+Provisions!T38+'Direct OH'!T38+'Indirect OH'!T38+'Real Price Change'!T38</f>
        <v>2510.7488981511196</v>
      </c>
      <c r="U38" s="156">
        <f>'Base Capex'!U38+Provisions!U38+'Direct OH'!U38+'Indirect OH'!U38+'Real Price Change'!U38</f>
        <v>4069.4327931455482</v>
      </c>
      <c r="V38" s="154">
        <f>'Base Capex'!V38+Provisions!V38+'Direct OH'!V38+'Indirect OH'!V38+'Real Price Change'!V38</f>
        <v>14422.956462568809</v>
      </c>
      <c r="W38" s="155">
        <f>'Base Capex'!W38+Provisions!W38+'Direct OH'!W38+'Indirect OH'!W38+'Real Price Change'!W38</f>
        <v>2955.1385351383933</v>
      </c>
      <c r="X38" s="156">
        <f>'Base Capex'!X38+Provisions!X38+'Direct OH'!X38+'Indirect OH'!X38+'Real Price Change'!X38</f>
        <v>3595.7829236799816</v>
      </c>
      <c r="Y38" s="154">
        <f>'Base Capex'!Y38+Provisions!Y38+'Direct OH'!Y38+'Indirect OH'!Y38+'Real Price Change'!Y38</f>
        <v>14308.81846020706</v>
      </c>
      <c r="Z38" s="155">
        <f>'Base Capex'!Z38+Provisions!Z38+'Direct OH'!Z38+'Indirect OH'!Z38+'Real Price Change'!Z38</f>
        <v>2882.4077296255286</v>
      </c>
      <c r="AA38" s="156">
        <f>'Base Capex'!AA38+Provisions!AA38+'Direct OH'!AA38+'Indirect OH'!AA38+'Real Price Change'!AA38</f>
        <v>3585.0191664286176</v>
      </c>
      <c r="AB38" s="154">
        <f>'Base Capex'!AB38+Provisions!AB38+'Direct OH'!AB38+'Indirect OH'!AB38+'Real Price Change'!AB38</f>
        <v>15469.411153801919</v>
      </c>
      <c r="AC38" s="155">
        <f>'Base Capex'!AC38+Provisions!AC38+'Direct OH'!AC38+'Indirect OH'!AC38+'Real Price Change'!AC38</f>
        <v>3050.7102123274758</v>
      </c>
      <c r="AD38" s="156">
        <f>'Base Capex'!AD38+Provisions!AD38+'Direct OH'!AD38+'Indirect OH'!AD38+'Real Price Change'!AD38</f>
        <v>3899.7007642085755</v>
      </c>
      <c r="AE38" s="154">
        <f>'Base Capex'!AE38+Provisions!AE38+'Direct OH'!AE38+'Indirect OH'!AE38+'Real Price Change'!AE38</f>
        <v>17065.682614652345</v>
      </c>
      <c r="AF38" s="155">
        <f>'Base Capex'!AF38+Provisions!AF38+'Direct OH'!AF38+'Indirect OH'!AF38+'Real Price Change'!AF38</f>
        <v>3291.8786845738318</v>
      </c>
      <c r="AG38" s="156">
        <f>'Base Capex'!AG38+Provisions!AG38+'Direct OH'!AG38+'Indirect OH'!AG38+'Real Price Change'!AG38</f>
        <v>4332.2325794762382</v>
      </c>
      <c r="AH38" s="154">
        <f>'Base Capex'!AH38+Provisions!AH38+'Direct OH'!AH38+'Indirect OH'!AH38+'Real Price Change'!AH38</f>
        <v>16699.062561727325</v>
      </c>
      <c r="AI38" s="155">
        <f>'Base Capex'!AI38+Provisions!AI38+'Direct OH'!AI38+'Indirect OH'!AI38+'Real Price Change'!AI38</f>
        <v>3175.5102508147756</v>
      </c>
      <c r="AJ38" s="156">
        <f>'Base Capex'!AJ38+Provisions!AJ38+'Direct OH'!AJ38+'Indirect OH'!AJ38+'Real Price Change'!AJ38</f>
        <v>4229.0393653516603</v>
      </c>
    </row>
    <row r="39" spans="1:36">
      <c r="A39" s="182">
        <f>'Base Capex Actual'!A39</f>
        <v>156</v>
      </c>
      <c r="B39" s="183" t="str">
        <f>'Base Capex Actual'!B39</f>
        <v>ZSS - Major Plant Replacement</v>
      </c>
      <c r="C39" s="183" t="str">
        <f>'Base Capex Actual'!C39</f>
        <v>Reliability &amp; Quality Maintained</v>
      </c>
      <c r="D39" s="155">
        <f>'Base Capex'!D39+Provisions!D39+'Direct OH'!D39+'Indirect OH'!D39+'Real Price Change'!D39</f>
        <v>2457.4226451065338</v>
      </c>
      <c r="E39" s="155">
        <f>'Base Capex'!E39+Provisions!E39+'Direct OH'!E39+'Indirect OH'!E39+'Real Price Change'!E39</f>
        <v>995.78121355876976</v>
      </c>
      <c r="F39" s="156">
        <f>'Base Capex'!F39+Provisions!F39+'Direct OH'!F39+'Indirect OH'!F39+'Real Price Change'!F39</f>
        <v>646.14576270544126</v>
      </c>
      <c r="G39" s="155">
        <f>'Base Capex'!G39+Provisions!G39+'Direct OH'!G39+'Indirect OH'!G39+'Real Price Change'!G39</f>
        <v>1698.0685376380682</v>
      </c>
      <c r="H39" s="155">
        <f>'Base Capex'!H39+Provisions!H39+'Direct OH'!H39+'Indirect OH'!H39+'Real Price Change'!H39</f>
        <v>442.93444361385468</v>
      </c>
      <c r="I39" s="156">
        <f>'Base Capex'!I39+Provisions!I39+'Direct OH'!I39+'Indirect OH'!I39+'Real Price Change'!I39</f>
        <v>528.97148369008335</v>
      </c>
      <c r="J39" s="155">
        <f>'Base Capex'!J39+Provisions!J39+'Direct OH'!J39+'Indirect OH'!J39+'Real Price Change'!J39</f>
        <v>1795.3320140246396</v>
      </c>
      <c r="K39" s="155">
        <f>'Base Capex'!K39+Provisions!K39+'Direct OH'!K39+'Indirect OH'!K39+'Real Price Change'!K39</f>
        <v>862.22475690090823</v>
      </c>
      <c r="L39" s="156">
        <f>'Base Capex'!L39+Provisions!L39+'Direct OH'!L39+'Indirect OH'!L39+'Real Price Change'!L39</f>
        <v>500.05863834691206</v>
      </c>
      <c r="M39" s="155">
        <f>'Base Capex'!M39+Provisions!M39+'Direct OH'!M39+'Indirect OH'!M39+'Real Price Change'!M39</f>
        <v>1731.8728141242727</v>
      </c>
      <c r="N39" s="155">
        <f>'Base Capex'!N39+Provisions!N39+'Direct OH'!N39+'Indirect OH'!N39+'Real Price Change'!N39</f>
        <v>271.36946125467017</v>
      </c>
      <c r="O39" s="156">
        <f>'Base Capex'!O39+Provisions!O39+'Direct OH'!O39+'Indirect OH'!O39+'Real Price Change'!O39</f>
        <v>217.43493049476919</v>
      </c>
      <c r="P39" s="155">
        <f>'Base Capex'!P39+Provisions!P39+'Direct OH'!P39+'Indirect OH'!P39+'Real Price Change'!P39</f>
        <v>1020.9353894301573</v>
      </c>
      <c r="Q39" s="155">
        <f>'Base Capex'!Q39+Provisions!Q39+'Direct OH'!Q39+'Indirect OH'!Q39+'Real Price Change'!Q39</f>
        <v>261.33315692434667</v>
      </c>
      <c r="R39" s="156">
        <f>'Base Capex'!R39+Provisions!R39+'Direct OH'!R39+'Indirect OH'!R39+'Real Price Change'!R39</f>
        <v>143.29781537173741</v>
      </c>
      <c r="S39" s="154">
        <f>'Base Capex'!S39+Provisions!S39+'Direct OH'!S39+'Indirect OH'!S39+'Real Price Change'!S39</f>
        <v>2911.5790438053505</v>
      </c>
      <c r="T39" s="155">
        <f>'Base Capex'!T39+Provisions!T39+'Direct OH'!T39+'Indirect OH'!T39+'Real Price Change'!T39</f>
        <v>864.80180056482095</v>
      </c>
      <c r="U39" s="156">
        <f>'Base Capex'!U39+Provisions!U39+'Direct OH'!U39+'Indirect OH'!U39+'Real Price Change'!U39</f>
        <v>657.56173561567164</v>
      </c>
      <c r="V39" s="154">
        <f>'Base Capex'!V39+Provisions!V39+'Direct OH'!V39+'Indirect OH'!V39+'Real Price Change'!V39</f>
        <v>2767.7916835553524</v>
      </c>
      <c r="W39" s="155">
        <f>'Base Capex'!W39+Provisions!W39+'Direct OH'!W39+'Indirect OH'!W39+'Real Price Change'!W39</f>
        <v>892.97959792989218</v>
      </c>
      <c r="X39" s="156">
        <f>'Base Capex'!X39+Provisions!X39+'Direct OH'!X39+'Indirect OH'!X39+'Real Price Change'!X39</f>
        <v>440.33290843990756</v>
      </c>
      <c r="Y39" s="154">
        <f>'Base Capex'!Y39+Provisions!Y39+'Direct OH'!Y39+'Indirect OH'!Y39+'Real Price Change'!Y39</f>
        <v>2304.3770312176962</v>
      </c>
      <c r="Z39" s="155">
        <f>'Base Capex'!Z39+Provisions!Z39+'Direct OH'!Z39+'Indirect OH'!Z39+'Real Price Change'!Z39</f>
        <v>731.0621106883965</v>
      </c>
      <c r="AA39" s="156">
        <f>'Base Capex'!AA39+Provisions!AA39+'Direct OH'!AA39+'Indirect OH'!AA39+'Real Price Change'!AA39</f>
        <v>368.41470229758897</v>
      </c>
      <c r="AB39" s="154">
        <f>'Base Capex'!AB39+Provisions!AB39+'Direct OH'!AB39+'Indirect OH'!AB39+'Real Price Change'!AB39</f>
        <v>2868.3760275490627</v>
      </c>
      <c r="AC39" s="155">
        <f>'Base Capex'!AC39+Provisions!AC39+'Direct OH'!AC39+'Indirect OH'!AC39+'Real Price Change'!AC39</f>
        <v>890.91414291820672</v>
      </c>
      <c r="AD39" s="156">
        <f>'Base Capex'!AD39+Provisions!AD39+'Direct OH'!AD39+'Indirect OH'!AD39+'Real Price Change'!AD39</f>
        <v>464.00223373585141</v>
      </c>
      <c r="AE39" s="154">
        <f>'Base Capex'!AE39+Provisions!AE39+'Direct OH'!AE39+'Indirect OH'!AE39+'Real Price Change'!AE39</f>
        <v>2848.4871381194953</v>
      </c>
      <c r="AF39" s="155">
        <f>'Base Capex'!AF39+Provisions!AF39+'Direct OH'!AF39+'Indirect OH'!AF39+'Real Price Change'!AF39</f>
        <v>865.42421721979247</v>
      </c>
      <c r="AG39" s="156">
        <f>'Base Capex'!AG39+Provisions!AG39+'Direct OH'!AG39+'Indirect OH'!AG39+'Real Price Change'!AG39</f>
        <v>467.06748798416749</v>
      </c>
      <c r="AH39" s="154">
        <f>'Base Capex'!AH39+Provisions!AH39+'Direct OH'!AH39+'Indirect OH'!AH39+'Real Price Change'!AH39</f>
        <v>2814.3024022970653</v>
      </c>
      <c r="AI39" s="155">
        <f>'Base Capex'!AI39+Provisions!AI39+'Direct OH'!AI39+'Indirect OH'!AI39+'Real Price Change'!AI39</f>
        <v>843.06367096619692</v>
      </c>
      <c r="AJ39" s="156">
        <f>'Base Capex'!AJ39+Provisions!AJ39+'Direct OH'!AJ39+'Indirect OH'!AJ39+'Real Price Change'!AJ39</f>
        <v>458.79849668807822</v>
      </c>
    </row>
    <row r="40" spans="1:36">
      <c r="A40" s="182">
        <f>'Base Capex Actual'!A40</f>
        <v>157</v>
      </c>
      <c r="B40" s="183" t="str">
        <f>'Base Capex Actual'!B40</f>
        <v>Zone SubStation Plant Replacement</v>
      </c>
      <c r="C40" s="183" t="str">
        <f>'Base Capex Actual'!C40</f>
        <v>Reliability &amp; Quality Maintained</v>
      </c>
      <c r="D40" s="155">
        <f>'Base Capex'!D40+Provisions!D40+'Direct OH'!D40+'Indirect OH'!D40+'Real Price Change'!D40</f>
        <v>3006.7068492984063</v>
      </c>
      <c r="E40" s="155">
        <f>'Base Capex'!E40+Provisions!E40+'Direct OH'!E40+'Indirect OH'!E40+'Real Price Change'!E40</f>
        <v>4215.6452756388489</v>
      </c>
      <c r="F40" s="156">
        <f>'Base Capex'!F40+Provisions!F40+'Direct OH'!F40+'Indirect OH'!F40+'Real Price Change'!F40</f>
        <v>1508.2449345044834</v>
      </c>
      <c r="G40" s="155">
        <f>'Base Capex'!G40+Provisions!G40+'Direct OH'!G40+'Indirect OH'!G40+'Real Price Change'!G40</f>
        <v>4407.4359915258974</v>
      </c>
      <c r="H40" s="155">
        <f>'Base Capex'!H40+Provisions!H40+'Direct OH'!H40+'Indirect OH'!H40+'Real Price Change'!H40</f>
        <v>2705.4446476650837</v>
      </c>
      <c r="I40" s="156">
        <f>'Base Capex'!I40+Provisions!I40+'Direct OH'!I40+'Indirect OH'!I40+'Real Price Change'!I40</f>
        <v>1470.3384358086189</v>
      </c>
      <c r="J40" s="155">
        <f>'Base Capex'!J40+Provisions!J40+'Direct OH'!J40+'Indirect OH'!J40+'Real Price Change'!J40</f>
        <v>3256.8153707061324</v>
      </c>
      <c r="K40" s="155">
        <f>'Base Capex'!K40+Provisions!K40+'Direct OH'!K40+'Indirect OH'!K40+'Real Price Change'!K40</f>
        <v>3592.177344045997</v>
      </c>
      <c r="L40" s="156">
        <f>'Base Capex'!L40+Provisions!L40+'Direct OH'!L40+'Indirect OH'!L40+'Real Price Change'!L40</f>
        <v>2830.3346398467156</v>
      </c>
      <c r="M40" s="155">
        <f>'Base Capex'!M40+Provisions!M40+'Direct OH'!M40+'Indirect OH'!M40+'Real Price Change'!M40</f>
        <v>6747.180452725448</v>
      </c>
      <c r="N40" s="155">
        <f>'Base Capex'!N40+Provisions!N40+'Direct OH'!N40+'Indirect OH'!N40+'Real Price Change'!N40</f>
        <v>4422.2699120443131</v>
      </c>
      <c r="O40" s="156">
        <f>'Base Capex'!O40+Provisions!O40+'Direct OH'!O40+'Indirect OH'!O40+'Real Price Change'!O40</f>
        <v>5031.260376293576</v>
      </c>
      <c r="P40" s="155">
        <f>'Base Capex'!P40+Provisions!P40+'Direct OH'!P40+'Indirect OH'!P40+'Real Price Change'!P40</f>
        <v>5658.3609532634728</v>
      </c>
      <c r="Q40" s="155">
        <f>'Base Capex'!Q40+Provisions!Q40+'Direct OH'!Q40+'Indirect OH'!Q40+'Real Price Change'!Q40</f>
        <v>3774.8895290938945</v>
      </c>
      <c r="R40" s="156">
        <f>'Base Capex'!R40+Provisions!R40+'Direct OH'!R40+'Indirect OH'!R40+'Real Price Change'!R40</f>
        <v>4394.5495009075748</v>
      </c>
      <c r="S40" s="154">
        <f>'Base Capex'!S40+Provisions!S40+'Direct OH'!S40+'Indirect OH'!S40+'Real Price Change'!S40</f>
        <v>3982.1660316670759</v>
      </c>
      <c r="T40" s="155">
        <f>'Base Capex'!T40+Provisions!T40+'Direct OH'!T40+'Indirect OH'!T40+'Real Price Change'!T40</f>
        <v>2947.4219394508614</v>
      </c>
      <c r="U40" s="156">
        <f>'Base Capex'!U40+Provisions!U40+'Direct OH'!U40+'Indirect OH'!U40+'Real Price Change'!U40</f>
        <v>2837.5122230743668</v>
      </c>
      <c r="V40" s="154">
        <f>'Base Capex'!V40+Provisions!V40+'Direct OH'!V40+'Indirect OH'!V40+'Real Price Change'!V40</f>
        <v>7756.2119948845266</v>
      </c>
      <c r="W40" s="155">
        <f>'Base Capex'!W40+Provisions!W40+'Direct OH'!W40+'Indirect OH'!W40+'Real Price Change'!W40</f>
        <v>6695.8542373522678</v>
      </c>
      <c r="X40" s="156">
        <f>'Base Capex'!X40+Provisions!X40+'Direct OH'!X40+'Indirect OH'!X40+'Real Price Change'!X40</f>
        <v>5321.2688077517832</v>
      </c>
      <c r="Y40" s="154">
        <f>'Base Capex'!Y40+Provisions!Y40+'Direct OH'!Y40+'Indirect OH'!Y40+'Real Price Change'!Y40</f>
        <v>4935.6993342266333</v>
      </c>
      <c r="Z40" s="155">
        <f>'Base Capex'!Z40+Provisions!Z40+'Direct OH'!Z40+'Indirect OH'!Z40+'Real Price Change'!Z40</f>
        <v>4190.3587680031442</v>
      </c>
      <c r="AA40" s="156">
        <f>'Base Capex'!AA40+Provisions!AA40+'Direct OH'!AA40+'Indirect OH'!AA40+'Real Price Change'!AA40</f>
        <v>3401.852200270951</v>
      </c>
      <c r="AB40" s="154">
        <f>'Base Capex'!AB40+Provisions!AB40+'Direct OH'!AB40+'Indirect OH'!AB40+'Real Price Change'!AB40</f>
        <v>8217.6056197512171</v>
      </c>
      <c r="AC40" s="155">
        <f>'Base Capex'!AC40+Provisions!AC40+'Direct OH'!AC40+'Indirect OH'!AC40+'Real Price Change'!AC40</f>
        <v>6810.8117345366109</v>
      </c>
      <c r="AD40" s="156">
        <f>'Base Capex'!AD40+Provisions!AD40+'Direct OH'!AD40+'Indirect OH'!AD40+'Real Price Change'!AD40</f>
        <v>5659.1342683534995</v>
      </c>
      <c r="AE40" s="154">
        <f>'Base Capex'!AE40+Provisions!AE40+'Direct OH'!AE40+'Indirect OH'!AE40+'Real Price Change'!AE40</f>
        <v>6812.1034398974052</v>
      </c>
      <c r="AF40" s="155">
        <f>'Base Capex'!AF40+Provisions!AF40+'Direct OH'!AF40+'Indirect OH'!AF40+'Real Price Change'!AF40</f>
        <v>5503.7188288899715</v>
      </c>
      <c r="AG40" s="156">
        <f>'Base Capex'!AG40+Provisions!AG40+'Direct OH'!AG40+'Indirect OH'!AG40+'Real Price Change'!AG40</f>
        <v>4685.2349044826515</v>
      </c>
      <c r="AH40" s="154">
        <f>'Base Capex'!AH40+Provisions!AH40+'Direct OH'!AH40+'Indirect OH'!AH40+'Real Price Change'!AH40</f>
        <v>11397.866357949662</v>
      </c>
      <c r="AI40" s="155">
        <f>'Base Capex'!AI40+Provisions!AI40+'Direct OH'!AI40+'Indirect OH'!AI40+'Real Price Change'!AI40</f>
        <v>9099.3550226238076</v>
      </c>
      <c r="AJ40" s="156">
        <f>'Base Capex'!AJ40+Provisions!AJ40+'Direct OH'!AJ40+'Indirect OH'!AJ40+'Real Price Change'!AJ40</f>
        <v>7850.5776147813476</v>
      </c>
    </row>
    <row r="41" spans="1:36">
      <c r="A41" s="182">
        <f>'Base Capex Actual'!A41</f>
        <v>158</v>
      </c>
      <c r="B41" s="183" t="str">
        <f>'Base Capex Actual'!B41</f>
        <v xml:space="preserve">Safety Compliance </v>
      </c>
      <c r="C41" s="183" t="str">
        <f>'Base Capex Actual'!C41</f>
        <v>Environmental, Safety &amp; Legal</v>
      </c>
      <c r="D41" s="155">
        <f>'Base Capex'!D41+Provisions!D41+'Direct OH'!D41+'Indirect OH'!D41+'Real Price Change'!D41</f>
        <v>871.06674612330846</v>
      </c>
      <c r="E41" s="155">
        <f>'Base Capex'!E41+Provisions!E41+'Direct OH'!E41+'Indirect OH'!E41+'Real Price Change'!E41</f>
        <v>-50.257859777972314</v>
      </c>
      <c r="F41" s="156">
        <f>'Base Capex'!F41+Provisions!F41+'Direct OH'!F41+'Indirect OH'!F41+'Real Price Change'!F41</f>
        <v>350.08304185399464</v>
      </c>
      <c r="G41" s="155">
        <f>'Base Capex'!G41+Provisions!G41+'Direct OH'!G41+'Indirect OH'!G41+'Real Price Change'!G41</f>
        <v>1583.5621453098499</v>
      </c>
      <c r="H41" s="155">
        <f>'Base Capex'!H41+Provisions!H41+'Direct OH'!H41+'Indirect OH'!H41+'Real Price Change'!H41</f>
        <v>182.87274411399875</v>
      </c>
      <c r="I41" s="156">
        <f>'Base Capex'!I41+Provisions!I41+'Direct OH'!I41+'Indirect OH'!I41+'Real Price Change'!I41</f>
        <v>805.24135817956301</v>
      </c>
      <c r="J41" s="155">
        <f>'Base Capex'!J41+Provisions!J41+'Direct OH'!J41+'Indirect OH'!J41+'Real Price Change'!J41</f>
        <v>1993.5253761901863</v>
      </c>
      <c r="K41" s="155">
        <f>'Base Capex'!K41+Provisions!K41+'Direct OH'!K41+'Indirect OH'!K41+'Real Price Change'!K41</f>
        <v>383.70994034221201</v>
      </c>
      <c r="L41" s="156">
        <f>'Base Capex'!L41+Provisions!L41+'Direct OH'!L41+'Indirect OH'!L41+'Real Price Change'!L41</f>
        <v>737.43166196514767</v>
      </c>
      <c r="M41" s="155">
        <f>'Base Capex'!M41+Provisions!M41+'Direct OH'!M41+'Indirect OH'!M41+'Real Price Change'!M41</f>
        <v>6531.0880985823214</v>
      </c>
      <c r="N41" s="155">
        <f>'Base Capex'!N41+Provisions!N41+'Direct OH'!N41+'Indirect OH'!N41+'Real Price Change'!N41</f>
        <v>1507.26440024369</v>
      </c>
      <c r="O41" s="156">
        <f>'Base Capex'!O41+Provisions!O41+'Direct OH'!O41+'Indirect OH'!O41+'Real Price Change'!O41</f>
        <v>1814.9678580435823</v>
      </c>
      <c r="P41" s="155">
        <f>'Base Capex'!P41+Provisions!P41+'Direct OH'!P41+'Indirect OH'!P41+'Real Price Change'!P41</f>
        <v>3797.1513994750758</v>
      </c>
      <c r="Q41" s="155">
        <f>'Base Capex'!Q41+Provisions!Q41+'Direct OH'!Q41+'Indirect OH'!Q41+'Real Price Change'!Q41</f>
        <v>1177.2653570247071</v>
      </c>
      <c r="R41" s="156">
        <f>'Base Capex'!R41+Provisions!R41+'Direct OH'!R41+'Indirect OH'!R41+'Real Price Change'!R41</f>
        <v>980.75040321792846</v>
      </c>
      <c r="S41" s="154">
        <f>'Base Capex'!S41+Provisions!S41+'Direct OH'!S41+'Indirect OH'!S41+'Real Price Change'!S41</f>
        <v>4458.754118082984</v>
      </c>
      <c r="T41" s="155">
        <f>'Base Capex'!T41+Provisions!T41+'Direct OH'!T41+'Indirect OH'!T41+'Real Price Change'!T41</f>
        <v>1046.9528821992049</v>
      </c>
      <c r="U41" s="156">
        <f>'Base Capex'!U41+Provisions!U41+'Direct OH'!U41+'Indirect OH'!U41+'Real Price Change'!U41</f>
        <v>1377.8418188831365</v>
      </c>
      <c r="V41" s="154">
        <f>'Base Capex'!V41+Provisions!V41+'Direct OH'!V41+'Indirect OH'!V41+'Real Price Change'!V41</f>
        <v>11811.941336358463</v>
      </c>
      <c r="W41" s="155">
        <f>'Base Capex'!W41+Provisions!W41+'Direct OH'!W41+'Indirect OH'!W41+'Real Price Change'!W41</f>
        <v>3014.5598977976297</v>
      </c>
      <c r="X41" s="156">
        <f>'Base Capex'!X41+Provisions!X41+'Direct OH'!X41+'Indirect OH'!X41+'Real Price Change'!X41</f>
        <v>2950.0089851694784</v>
      </c>
      <c r="Y41" s="154">
        <f>'Base Capex'!Y41+Provisions!Y41+'Direct OH'!Y41+'Indirect OH'!Y41+'Real Price Change'!Y41</f>
        <v>13524.861437778225</v>
      </c>
      <c r="Z41" s="155">
        <f>'Base Capex'!Z41+Provisions!Z41+'Direct OH'!Z41+'Indirect OH'!Z41+'Real Price Change'!Z41</f>
        <v>3393.7595280282972</v>
      </c>
      <c r="AA41" s="156">
        <f>'Base Capex'!AA41+Provisions!AA41+'Direct OH'!AA41+'Indirect OH'!AA41+'Real Price Change'!AA41</f>
        <v>3394.3849127900253</v>
      </c>
      <c r="AB41" s="154">
        <f>'Base Capex'!AB41+Provisions!AB41+'Direct OH'!AB41+'Indirect OH'!AB41+'Real Price Change'!AB41</f>
        <v>15669.169166200592</v>
      </c>
      <c r="AC41" s="155">
        <f>'Base Capex'!AC41+Provisions!AC41+'Direct OH'!AC41+'Indirect OH'!AC41+'Real Price Change'!AC41</f>
        <v>3848.784141816715</v>
      </c>
      <c r="AD41" s="156">
        <f>'Base Capex'!AD41+Provisions!AD41+'Direct OH'!AD41+'Indirect OH'!AD41+'Real Price Change'!AD41</f>
        <v>3957.2508911557461</v>
      </c>
      <c r="AE41" s="154">
        <f>'Base Capex'!AE41+Provisions!AE41+'Direct OH'!AE41+'Indirect OH'!AE41+'Real Price Change'!AE41</f>
        <v>18310.576228310321</v>
      </c>
      <c r="AF41" s="155">
        <f>'Base Capex'!AF41+Provisions!AF41+'Direct OH'!AF41+'Indirect OH'!AF41+'Real Price Change'!AF41</f>
        <v>4398.6121676310495</v>
      </c>
      <c r="AG41" s="156">
        <f>'Base Capex'!AG41+Provisions!AG41+'Direct OH'!AG41+'Indirect OH'!AG41+'Real Price Change'!AG41</f>
        <v>4657.3639702165992</v>
      </c>
      <c r="AH41" s="154">
        <f>'Base Capex'!AH41+Provisions!AH41+'Direct OH'!AH41+'Indirect OH'!AH41+'Real Price Change'!AH41</f>
        <v>21212.996152145039</v>
      </c>
      <c r="AI41" s="155">
        <f>'Base Capex'!AI41+Provisions!AI41+'Direct OH'!AI41+'Indirect OH'!AI41+'Real Price Change'!AI41</f>
        <v>5024.2750359270131</v>
      </c>
      <c r="AJ41" s="156">
        <f>'Base Capex'!AJ41+Provisions!AJ41+'Direct OH'!AJ41+'Indirect OH'!AJ41+'Real Price Change'!AJ41</f>
        <v>5381.9177934672698</v>
      </c>
    </row>
    <row r="42" spans="1:36">
      <c r="A42" s="182">
        <f>'Base Capex Actual'!A42</f>
        <v>159</v>
      </c>
      <c r="B42" s="183" t="str">
        <f>'Base Capex Actual'!B42</f>
        <v>TV Interference Replacement Capital</v>
      </c>
      <c r="C42" s="183" t="str">
        <f>'Base Capex Actual'!C42</f>
        <v>Reliability &amp; Quality Maintained</v>
      </c>
      <c r="D42" s="155">
        <f>'Base Capex'!D42+Provisions!D42+'Direct OH'!D42+'Indirect OH'!D42+'Real Price Change'!D42</f>
        <v>313.51152891009929</v>
      </c>
      <c r="E42" s="155">
        <f>'Base Capex'!E42+Provisions!E42+'Direct OH'!E42+'Indirect OH'!E42+'Real Price Change'!E42</f>
        <v>44.740452155337444</v>
      </c>
      <c r="F42" s="156">
        <f>'Base Capex'!F42+Provisions!F42+'Direct OH'!F42+'Indirect OH'!F42+'Real Price Change'!F42</f>
        <v>152.24979807895923</v>
      </c>
      <c r="G42" s="155">
        <f>'Base Capex'!G42+Provisions!G42+'Direct OH'!G42+'Indirect OH'!G42+'Real Price Change'!G42</f>
        <v>108.78658404905069</v>
      </c>
      <c r="H42" s="155">
        <f>'Base Capex'!H42+Provisions!H42+'Direct OH'!H42+'Indirect OH'!H42+'Real Price Change'!H42</f>
        <v>8.985469600860112</v>
      </c>
      <c r="I42" s="156">
        <f>'Base Capex'!I42+Provisions!I42+'Direct OH'!I42+'Indirect OH'!I42+'Real Price Change'!I42</f>
        <v>24.592098067989419</v>
      </c>
      <c r="J42" s="155">
        <f>'Base Capex'!J42+Provisions!J42+'Direct OH'!J42+'Indirect OH'!J42+'Real Price Change'!J42</f>
        <v>107.44988615689618</v>
      </c>
      <c r="K42" s="155">
        <f>'Base Capex'!K42+Provisions!K42+'Direct OH'!K42+'Indirect OH'!K42+'Real Price Change'!K42</f>
        <v>12.417920932816655</v>
      </c>
      <c r="L42" s="156">
        <f>'Base Capex'!L42+Provisions!L42+'Direct OH'!L42+'Indirect OH'!L42+'Real Price Change'!L42</f>
        <v>30.655739963667777</v>
      </c>
      <c r="M42" s="155">
        <f>'Base Capex'!M42+Provisions!M42+'Direct OH'!M42+'Indirect OH'!M42+'Real Price Change'!M42</f>
        <v>127.94981227351977</v>
      </c>
      <c r="N42" s="155">
        <f>'Base Capex'!N42+Provisions!N42+'Direct OH'!N42+'Indirect OH'!N42+'Real Price Change'!N42</f>
        <v>26.975352112540225</v>
      </c>
      <c r="O42" s="156">
        <f>'Base Capex'!O42+Provisions!O42+'Direct OH'!O42+'Indirect OH'!O42+'Real Price Change'!O42</f>
        <v>24.601441094941102</v>
      </c>
      <c r="P42" s="155">
        <f>'Base Capex'!P42+Provisions!P42+'Direct OH'!P42+'Indirect OH'!P42+'Real Price Change'!P42</f>
        <v>33.082576124983049</v>
      </c>
      <c r="Q42" s="155">
        <f>'Base Capex'!Q42+Provisions!Q42+'Direct OH'!Q42+'Indirect OH'!Q42+'Real Price Change'!Q42</f>
        <v>8.7008064440602961</v>
      </c>
      <c r="R42" s="156">
        <f>'Base Capex'!R42+Provisions!R42+'Direct OH'!R42+'Indirect OH'!R42+'Real Price Change'!R42</f>
        <v>12.751632805008258</v>
      </c>
      <c r="S42" s="154">
        <f>'Base Capex'!S42+Provisions!S42+'Direct OH'!S42+'Indirect OH'!S42+'Real Price Change'!S42</f>
        <v>91.885930354178527</v>
      </c>
      <c r="T42" s="155">
        <f>'Base Capex'!T42+Provisions!T42+'Direct OH'!T42+'Indirect OH'!T42+'Real Price Change'!T42</f>
        <v>14.042252479632021</v>
      </c>
      <c r="U42" s="156">
        <f>'Base Capex'!U42+Provisions!U42+'Direct OH'!U42+'Indirect OH'!U42+'Real Price Change'!U42</f>
        <v>21.654967958730136</v>
      </c>
      <c r="V42" s="154">
        <f>'Base Capex'!V42+Provisions!V42+'Direct OH'!V42+'Indirect OH'!V42+'Real Price Change'!V42</f>
        <v>85.165467787206083</v>
      </c>
      <c r="W42" s="155">
        <f>'Base Capex'!W42+Provisions!W42+'Direct OH'!W42+'Indirect OH'!W42+'Real Price Change'!W42</f>
        <v>13.966868234133601</v>
      </c>
      <c r="X42" s="156">
        <f>'Base Capex'!X42+Provisions!X42+'Direct OH'!X42+'Indirect OH'!X42+'Real Price Change'!X42</f>
        <v>15.000372674044902</v>
      </c>
      <c r="Y42" s="154">
        <f>'Base Capex'!Y42+Provisions!Y42+'Direct OH'!Y42+'Indirect OH'!Y42+'Real Price Change'!Y42</f>
        <v>86.622539619688553</v>
      </c>
      <c r="Z42" s="155">
        <f>'Base Capex'!Z42+Provisions!Z42+'Direct OH'!Z42+'Indirect OH'!Z42+'Real Price Change'!Z42</f>
        <v>13.966868234133601</v>
      </c>
      <c r="AA42" s="156">
        <f>'Base Capex'!AA42+Provisions!AA42+'Direct OH'!AA42+'Indirect OH'!AA42+'Real Price Change'!AA42</f>
        <v>15.336212879692447</v>
      </c>
      <c r="AB42" s="154">
        <f>'Base Capex'!AB42+Provisions!AB42+'Direct OH'!AB42+'Indirect OH'!AB42+'Real Price Change'!AB42</f>
        <v>88.453049850986488</v>
      </c>
      <c r="AC42" s="155">
        <f>'Base Capex'!AC42+Provisions!AC42+'Direct OH'!AC42+'Indirect OH'!AC42+'Real Price Change'!AC42</f>
        <v>13.966868234133601</v>
      </c>
      <c r="AD42" s="156">
        <f>'Base Capex'!AD42+Provisions!AD42+'Direct OH'!AD42+'Indirect OH'!AD42+'Real Price Change'!AD42</f>
        <v>15.811967821153683</v>
      </c>
      <c r="AE42" s="154">
        <f>'Base Capex'!AE42+Provisions!AE42+'Direct OH'!AE42+'Indirect OH'!AE42+'Real Price Change'!AE42</f>
        <v>90.39608472396236</v>
      </c>
      <c r="AF42" s="155">
        <f>'Base Capex'!AF42+Provisions!AF42+'Direct OH'!AF42+'Indirect OH'!AF42+'Real Price Change'!AF42</f>
        <v>13.966868234133601</v>
      </c>
      <c r="AG42" s="156">
        <f>'Base Capex'!AG42+Provisions!AG42+'Direct OH'!AG42+'Indirect OH'!AG42+'Real Price Change'!AG42</f>
        <v>16.339086902973186</v>
      </c>
      <c r="AH42" s="154">
        <f>'Base Capex'!AH42+Provisions!AH42+'Direct OH'!AH42+'Indirect OH'!AH42+'Real Price Change'!AH42</f>
        <v>91.715145550563108</v>
      </c>
      <c r="AI42" s="155">
        <f>'Base Capex'!AI42+Provisions!AI42+'Direct OH'!AI42+'Indirect OH'!AI42+'Real Price Change'!AI42</f>
        <v>13.966868234133601</v>
      </c>
      <c r="AJ42" s="156">
        <f>'Base Capex'!AJ42+Provisions!AJ42+'Direct OH'!AJ42+'Indirect OH'!AJ42+'Real Price Change'!AJ42</f>
        <v>16.509141293390904</v>
      </c>
    </row>
    <row r="43" spans="1:36">
      <c r="A43" s="182">
        <f>'Base Capex Actual'!A43</f>
        <v>160</v>
      </c>
      <c r="B43" s="183" t="str">
        <f>'Base Capex Actual'!B43</f>
        <v>Augmentation Lines</v>
      </c>
      <c r="C43" s="183" t="str">
        <f>'Base Capex Actual'!C43</f>
        <v>Reinforcements</v>
      </c>
      <c r="D43" s="155">
        <f>'Base Capex'!D43+Provisions!D43+'Direct OH'!D43+'Indirect OH'!D43+'Real Price Change'!D43</f>
        <v>3411.473833849599</v>
      </c>
      <c r="E43" s="155">
        <f>'Base Capex'!E43+Provisions!E43+'Direct OH'!E43+'Indirect OH'!E43+'Real Price Change'!E43</f>
        <v>1792.3539223529722</v>
      </c>
      <c r="F43" s="156">
        <f>'Base Capex'!F43+Provisions!F43+'Direct OH'!F43+'Indirect OH'!F43+'Real Price Change'!F43</f>
        <v>1624.6861102377584</v>
      </c>
      <c r="G43" s="155">
        <f>'Base Capex'!G43+Provisions!G43+'Direct OH'!G43+'Indirect OH'!G43+'Real Price Change'!G43</f>
        <v>2692.7347397142448</v>
      </c>
      <c r="H43" s="155">
        <f>'Base Capex'!H43+Provisions!H43+'Direct OH'!H43+'Indirect OH'!H43+'Real Price Change'!H43</f>
        <v>1135.521067851814</v>
      </c>
      <c r="I43" s="156">
        <f>'Base Capex'!I43+Provisions!I43+'Direct OH'!I43+'Indirect OH'!I43+'Real Price Change'!I43</f>
        <v>1044.956751908021</v>
      </c>
      <c r="J43" s="155">
        <f>'Base Capex'!J43+Provisions!J43+'Direct OH'!J43+'Indirect OH'!J43+'Real Price Change'!J43</f>
        <v>2035.5320397938312</v>
      </c>
      <c r="K43" s="155">
        <f>'Base Capex'!K43+Provisions!K43+'Direct OH'!K43+'Indirect OH'!K43+'Real Price Change'!K43</f>
        <v>853.48398490101908</v>
      </c>
      <c r="L43" s="156">
        <f>'Base Capex'!L43+Provisions!L43+'Direct OH'!L43+'Indirect OH'!L43+'Real Price Change'!L43</f>
        <v>718.31296925342986</v>
      </c>
      <c r="M43" s="155">
        <f>'Base Capex'!M43+Provisions!M43+'Direct OH'!M43+'Indirect OH'!M43+'Real Price Change'!M43</f>
        <v>1285.3588912504476</v>
      </c>
      <c r="N43" s="155">
        <f>'Base Capex'!N43+Provisions!N43+'Direct OH'!N43+'Indirect OH'!N43+'Real Price Change'!N43</f>
        <v>457.38195349461392</v>
      </c>
      <c r="O43" s="156">
        <f>'Base Capex'!O43+Provisions!O43+'Direct OH'!O43+'Indirect OH'!O43+'Real Price Change'!O43</f>
        <v>497.50406056891887</v>
      </c>
      <c r="P43" s="155">
        <f>'Base Capex'!P43+Provisions!P43+'Direct OH'!P43+'Indirect OH'!P43+'Real Price Change'!P43</f>
        <v>1443.62464946919</v>
      </c>
      <c r="Q43" s="155">
        <f>'Base Capex'!Q43+Provisions!Q43+'Direct OH'!Q43+'Indirect OH'!Q43+'Real Price Change'!Q43</f>
        <v>420.61683039818985</v>
      </c>
      <c r="R43" s="156">
        <f>'Base Capex'!R43+Provisions!R43+'Direct OH'!R43+'Indirect OH'!R43+'Real Price Change'!R43</f>
        <v>510.58902871287489</v>
      </c>
      <c r="S43" s="154">
        <f>'Base Capex'!S43+Provisions!S43+'Direct OH'!S43+'Indirect OH'!S43+'Real Price Change'!S43</f>
        <v>1065.2884779214589</v>
      </c>
      <c r="T43" s="155">
        <f>'Base Capex'!T43+Provisions!T43+'Direct OH'!T43+'Indirect OH'!T43+'Real Price Change'!T43</f>
        <v>417.33256848328335</v>
      </c>
      <c r="U43" s="156">
        <f>'Base Capex'!U43+Provisions!U43+'Direct OH'!U43+'Indirect OH'!U43+'Real Price Change'!U43</f>
        <v>394.50370730642624</v>
      </c>
      <c r="V43" s="154">
        <f>'Base Capex'!V43+Provisions!V43+'Direct OH'!V43+'Indirect OH'!V43+'Real Price Change'!V43</f>
        <v>2241.7173523162141</v>
      </c>
      <c r="W43" s="155">
        <f>'Base Capex'!W43+Provisions!W43+'Direct OH'!W43+'Indirect OH'!W43+'Real Price Change'!W43</f>
        <v>971.1880353221012</v>
      </c>
      <c r="X43" s="156">
        <f>'Base Capex'!X43+Provisions!X43+'Direct OH'!X43+'Indirect OH'!X43+'Real Price Change'!X43</f>
        <v>693.36385816614029</v>
      </c>
      <c r="Y43" s="154">
        <f>'Base Capex'!Y43+Provisions!Y43+'Direct OH'!Y43+'Indirect OH'!Y43+'Real Price Change'!Y43</f>
        <v>2279.7552431906738</v>
      </c>
      <c r="Z43" s="155">
        <f>'Base Capex'!Z43+Provisions!Z43+'Direct OH'!Z43+'Indirect OH'!Z43+'Real Price Change'!Z43</f>
        <v>971.1880353221012</v>
      </c>
      <c r="AA43" s="156">
        <f>'Base Capex'!AA43+Provisions!AA43+'Direct OH'!AA43+'Indirect OH'!AA43+'Real Price Change'!AA43</f>
        <v>708.45630373807887</v>
      </c>
      <c r="AB43" s="154">
        <f>'Base Capex'!AB43+Provisions!AB43+'Direct OH'!AB43+'Indirect OH'!AB43+'Real Price Change'!AB43</f>
        <v>2330.2679772283013</v>
      </c>
      <c r="AC43" s="155">
        <f>'Base Capex'!AC43+Provisions!AC43+'Direct OH'!AC43+'Indirect OH'!AC43+'Real Price Change'!AC43</f>
        <v>971.1880353221012</v>
      </c>
      <c r="AD43" s="156">
        <f>'Base Capex'!AD43+Provisions!AD43+'Direct OH'!AD43+'Indirect OH'!AD43+'Real Price Change'!AD43</f>
        <v>727.58503597352944</v>
      </c>
      <c r="AE43" s="154">
        <f>'Base Capex'!AE43+Provisions!AE43+'Direct OH'!AE43+'Indirect OH'!AE43+'Real Price Change'!AE43</f>
        <v>2384.347082314172</v>
      </c>
      <c r="AF43" s="155">
        <f>'Base Capex'!AF43+Provisions!AF43+'Direct OH'!AF43+'Indirect OH'!AF43+'Real Price Change'!AF43</f>
        <v>971.1880353221012</v>
      </c>
      <c r="AG43" s="156">
        <f>'Base Capex'!AG43+Provisions!AG43+'Direct OH'!AG43+'Indirect OH'!AG43+'Real Price Change'!AG43</f>
        <v>748.43926154519522</v>
      </c>
      <c r="AH43" s="154">
        <f>'Base Capex'!AH43+Provisions!AH43+'Direct OH'!AH43+'Indirect OH'!AH43+'Real Price Change'!AH43</f>
        <v>2416.9908969660473</v>
      </c>
      <c r="AI43" s="155">
        <f>'Base Capex'!AI43+Provisions!AI43+'Direct OH'!AI43+'Indirect OH'!AI43+'Real Price Change'!AI43</f>
        <v>971.1880353221012</v>
      </c>
      <c r="AJ43" s="156">
        <f>'Base Capex'!AJ43+Provisions!AJ43+'Direct OH'!AJ43+'Indirect OH'!AJ43+'Real Price Change'!AJ43</f>
        <v>757.24945041741728</v>
      </c>
    </row>
    <row r="44" spans="1:36">
      <c r="A44" s="182">
        <f>'Base Capex Actual'!A44</f>
        <v>161</v>
      </c>
      <c r="B44" s="183" t="str">
        <f>'Base Capex Actual'!B44</f>
        <v>Augmentation of Zone SubStation</v>
      </c>
      <c r="C44" s="183" t="str">
        <f>'Base Capex Actual'!C44</f>
        <v>Reinforcements</v>
      </c>
      <c r="D44" s="155">
        <f>'Base Capex'!D44+Provisions!D44+'Direct OH'!D44+'Indirect OH'!D44+'Real Price Change'!D44</f>
        <v>5502.0203237799969</v>
      </c>
      <c r="E44" s="155">
        <f>'Base Capex'!E44+Provisions!E44+'Direct OH'!E44+'Indirect OH'!E44+'Real Price Change'!E44</f>
        <v>5131.7928229826412</v>
      </c>
      <c r="F44" s="156">
        <f>'Base Capex'!F44+Provisions!F44+'Direct OH'!F44+'Indirect OH'!F44+'Real Price Change'!F44</f>
        <v>3170.0294133067623</v>
      </c>
      <c r="G44" s="155">
        <f>'Base Capex'!G44+Provisions!G44+'Direct OH'!G44+'Indirect OH'!G44+'Real Price Change'!G44</f>
        <v>3940.7061305467209</v>
      </c>
      <c r="H44" s="155">
        <f>'Base Capex'!H44+Provisions!H44+'Direct OH'!H44+'Indirect OH'!H44+'Real Price Change'!H44</f>
        <v>2867.9523485718187</v>
      </c>
      <c r="I44" s="156">
        <f>'Base Capex'!I44+Provisions!I44+'Direct OH'!I44+'Indirect OH'!I44+'Real Price Change'!I44</f>
        <v>2410.22006039084</v>
      </c>
      <c r="J44" s="155">
        <f>'Base Capex'!J44+Provisions!J44+'Direct OH'!J44+'Indirect OH'!J44+'Real Price Change'!J44</f>
        <v>9810.6786109633158</v>
      </c>
      <c r="K44" s="155">
        <f>'Base Capex'!K44+Provisions!K44+'Direct OH'!K44+'Indirect OH'!K44+'Real Price Change'!K44</f>
        <v>5360.3536468192642</v>
      </c>
      <c r="L44" s="156">
        <f>'Base Capex'!L44+Provisions!L44+'Direct OH'!L44+'Indirect OH'!L44+'Real Price Change'!L44</f>
        <v>5133.7391853824456</v>
      </c>
      <c r="M44" s="155">
        <f>'Base Capex'!M44+Provisions!M44+'Direct OH'!M44+'Indirect OH'!M44+'Real Price Change'!M44</f>
        <v>2808.2369036052428</v>
      </c>
      <c r="N44" s="155">
        <f>'Base Capex'!N44+Provisions!N44+'Direct OH'!N44+'Indirect OH'!N44+'Real Price Change'!N44</f>
        <v>1683.6545529713626</v>
      </c>
      <c r="O44" s="156">
        <f>'Base Capex'!O44+Provisions!O44+'Direct OH'!O44+'Indirect OH'!O44+'Real Price Change'!O44</f>
        <v>2044.6652998170748</v>
      </c>
      <c r="P44" s="155">
        <f>'Base Capex'!P44+Provisions!P44+'Direct OH'!P44+'Indirect OH'!P44+'Real Price Change'!P44</f>
        <v>4012.1436791062724</v>
      </c>
      <c r="Q44" s="155">
        <f>'Base Capex'!Q44+Provisions!Q44+'Direct OH'!Q44+'Indirect OH'!Q44+'Real Price Change'!Q44</f>
        <v>2423.5087220097612</v>
      </c>
      <c r="R44" s="156">
        <f>'Base Capex'!R44+Provisions!R44+'Direct OH'!R44+'Indirect OH'!R44+'Real Price Change'!R44</f>
        <v>2071.3849609729541</v>
      </c>
      <c r="S44" s="154">
        <f>'Base Capex'!S44+Provisions!S44+'Direct OH'!S44+'Indirect OH'!S44+'Real Price Change'!S44</f>
        <v>1823.1421538016123</v>
      </c>
      <c r="T44" s="155">
        <f>'Base Capex'!T44+Provisions!T44+'Direct OH'!T44+'Indirect OH'!T44+'Real Price Change'!T44</f>
        <v>1131.2936302000037</v>
      </c>
      <c r="U44" s="156">
        <f>'Base Capex'!U44+Provisions!U44+'Direct OH'!U44+'Indirect OH'!U44+'Real Price Change'!U44</f>
        <v>1068.6471566285522</v>
      </c>
      <c r="V44" s="154">
        <f>'Base Capex'!V44+Provisions!V44+'Direct OH'!V44+'Indirect OH'!V44+'Real Price Change'!V44</f>
        <v>7732.8380351607057</v>
      </c>
      <c r="W44" s="155">
        <f>'Base Capex'!W44+Provisions!W44+'Direct OH'!W44+'Indirect OH'!W44+'Real Price Change'!W44</f>
        <v>5490.3233682222353</v>
      </c>
      <c r="X44" s="156">
        <f>'Base Capex'!X44+Provisions!X44+'Direct OH'!X44+'Indirect OH'!X44+'Real Price Change'!X44</f>
        <v>4191.8442711605885</v>
      </c>
      <c r="Y44" s="154">
        <f>'Base Capex'!Y44+Provisions!Y44+'Direct OH'!Y44+'Indirect OH'!Y44+'Real Price Change'!Y44</f>
        <v>9627.3901330575609</v>
      </c>
      <c r="Z44" s="155">
        <f>'Base Capex'!Z44+Provisions!Z44+'Direct OH'!Z44+'Indirect OH'!Z44+'Real Price Change'!Z44</f>
        <v>6721.9794299556452</v>
      </c>
      <c r="AA44" s="156">
        <f>'Base Capex'!AA44+Provisions!AA44+'Direct OH'!AA44+'Indirect OH'!AA44+'Real Price Change'!AA44</f>
        <v>5242.9597536592373</v>
      </c>
      <c r="AB44" s="154">
        <f>'Base Capex'!AB44+Provisions!AB44+'Direct OH'!AB44+'Indirect OH'!AB44+'Real Price Change'!AB44</f>
        <v>7663.242908752286</v>
      </c>
      <c r="AC44" s="155">
        <f>'Base Capex'!AC44+Provisions!AC44+'Direct OH'!AC44+'Indirect OH'!AC44+'Real Price Change'!AC44</f>
        <v>5227.5470775384601</v>
      </c>
      <c r="AD44" s="156">
        <f>'Base Capex'!AD44+Provisions!AD44+'Direct OH'!AD44+'Indirect OH'!AD44+'Real Price Change'!AD44</f>
        <v>4176.3662313045288</v>
      </c>
      <c r="AE44" s="154">
        <f>'Base Capex'!AE44+Provisions!AE44+'Direct OH'!AE44+'Indirect OH'!AE44+'Real Price Change'!AE44</f>
        <v>5825.4743095940757</v>
      </c>
      <c r="AF44" s="155">
        <f>'Base Capex'!AF44+Provisions!AF44+'Direct OH'!AF44+'Indirect OH'!AF44+'Real Price Change'!AF44</f>
        <v>3877.4929514144774</v>
      </c>
      <c r="AG44" s="156">
        <f>'Base Capex'!AG44+Provisions!AG44+'Direct OH'!AG44+'Indirect OH'!AG44+'Real Price Change'!AG44</f>
        <v>3176.6646427273927</v>
      </c>
      <c r="AH44" s="154">
        <f>'Base Capex'!AH44+Provisions!AH44+'Direct OH'!AH44+'Indirect OH'!AH44+'Real Price Change'!AH44</f>
        <v>2825.4348138611122</v>
      </c>
      <c r="AI44" s="155">
        <f>'Base Capex'!AI44+Provisions!AI44+'Direct OH'!AI44+'Indirect OH'!AI44+'Real Price Change'!AI44</f>
        <v>1857.187526686602</v>
      </c>
      <c r="AJ44" s="156">
        <f>'Base Capex'!AJ44+Provisions!AJ44+'Direct OH'!AJ44+'Indirect OH'!AJ44+'Real Price Change'!AJ44</f>
        <v>1541.4110738207537</v>
      </c>
    </row>
    <row r="45" spans="1:36">
      <c r="A45" s="182">
        <f>'Base Capex Actual'!A45</f>
        <v>162</v>
      </c>
      <c r="B45" s="183" t="str">
        <f>'Base Capex Actual'!B45</f>
        <v>Network Development - Augment Dist.</v>
      </c>
      <c r="C45" s="183" t="str">
        <f>'Base Capex Actual'!C45</f>
        <v>Reinforcements</v>
      </c>
      <c r="D45" s="155">
        <f>'Base Capex'!D45+Provisions!D45+'Direct OH'!D45+'Indirect OH'!D45+'Real Price Change'!D45</f>
        <v>7806.6904414576993</v>
      </c>
      <c r="E45" s="155">
        <f>'Base Capex'!E45+Provisions!E45+'Direct OH'!E45+'Indirect OH'!E45+'Real Price Change'!E45</f>
        <v>1903.8858567308548</v>
      </c>
      <c r="F45" s="156">
        <f>'Base Capex'!F45+Provisions!F45+'Direct OH'!F45+'Indirect OH'!F45+'Real Price Change'!F45</f>
        <v>3942.1138607142038</v>
      </c>
      <c r="G45" s="155">
        <f>'Base Capex'!G45+Provisions!G45+'Direct OH'!G45+'Indirect OH'!G45+'Real Price Change'!G45</f>
        <v>12120.167188980729</v>
      </c>
      <c r="H45" s="155">
        <f>'Base Capex'!H45+Provisions!H45+'Direct OH'!H45+'Indirect OH'!H45+'Real Price Change'!H45</f>
        <v>7158.3416915238004</v>
      </c>
      <c r="I45" s="156">
        <f>'Base Capex'!I45+Provisions!I45+'Direct OH'!I45+'Indirect OH'!I45+'Real Price Change'!I45</f>
        <v>6075.125906460552</v>
      </c>
      <c r="J45" s="155">
        <f>'Base Capex'!J45+Provisions!J45+'Direct OH'!J45+'Indirect OH'!J45+'Real Price Change'!J45</f>
        <v>11563.073276561488</v>
      </c>
      <c r="K45" s="155">
        <f>'Base Capex'!K45+Provisions!K45+'Direct OH'!K45+'Indirect OH'!K45+'Real Price Change'!K45</f>
        <v>3634.973656688243</v>
      </c>
      <c r="L45" s="156">
        <f>'Base Capex'!L45+Provisions!L45+'Direct OH'!L45+'Indirect OH'!L45+'Real Price Change'!L45</f>
        <v>4996.1585164851967</v>
      </c>
      <c r="M45" s="155">
        <f>'Base Capex'!M45+Provisions!M45+'Direct OH'!M45+'Indirect OH'!M45+'Real Price Change'!M45</f>
        <v>11368.025979388116</v>
      </c>
      <c r="N45" s="155">
        <f>'Base Capex'!N45+Provisions!N45+'Direct OH'!N45+'Indirect OH'!N45+'Real Price Change'!N45</f>
        <v>5090.6765217567627</v>
      </c>
      <c r="O45" s="156">
        <f>'Base Capex'!O45+Provisions!O45+'Direct OH'!O45+'Indirect OH'!O45+'Real Price Change'!O45</f>
        <v>5785.9837898091209</v>
      </c>
      <c r="P45" s="155">
        <f>'Base Capex'!P45+Provisions!P45+'Direct OH'!P45+'Indirect OH'!P45+'Real Price Change'!P45</f>
        <v>8212.8635522479581</v>
      </c>
      <c r="Q45" s="155">
        <f>'Base Capex'!Q45+Provisions!Q45+'Direct OH'!Q45+'Indirect OH'!Q45+'Real Price Change'!Q45</f>
        <v>1516.7467053753137</v>
      </c>
      <c r="R45" s="156">
        <f>'Base Capex'!R45+Provisions!R45+'Direct OH'!R45+'Indirect OH'!R45+'Real Price Change'!R45</f>
        <v>2949.4092493532944</v>
      </c>
      <c r="S45" s="154">
        <f>'Base Capex'!S45+Provisions!S45+'Direct OH'!S45+'Indirect OH'!S45+'Real Price Change'!S45</f>
        <v>10220.011951176919</v>
      </c>
      <c r="T45" s="155">
        <f>'Base Capex'!T45+Provisions!T45+'Direct OH'!T45+'Indirect OH'!T45+'Real Price Change'!T45</f>
        <v>4098.7735034936177</v>
      </c>
      <c r="U45" s="156">
        <f>'Base Capex'!U45+Provisions!U45+'Direct OH'!U45+'Indirect OH'!U45+'Real Price Change'!U45</f>
        <v>4769.8539162134093</v>
      </c>
      <c r="V45" s="154">
        <f>'Base Capex'!V45+Provisions!V45+'Direct OH'!V45+'Indirect OH'!V45+'Real Price Change'!V45</f>
        <v>9608.9439519576663</v>
      </c>
      <c r="W45" s="155">
        <f>'Base Capex'!W45+Provisions!W45+'Direct OH'!W45+'Indirect OH'!W45+'Real Price Change'!W45</f>
        <v>4294.8373805576039</v>
      </c>
      <c r="X45" s="156">
        <f>'Base Capex'!X45+Provisions!X45+'Direct OH'!X45+'Indirect OH'!X45+'Real Price Change'!X45</f>
        <v>3979.1810305794652</v>
      </c>
      <c r="Y45" s="154">
        <f>'Base Capex'!Y45+Provisions!Y45+'Direct OH'!Y45+'Indirect OH'!Y45+'Real Price Change'!Y45</f>
        <v>20144.708050301106</v>
      </c>
      <c r="Z45" s="155">
        <f>'Base Capex'!Z45+Provisions!Z45+'Direct OH'!Z45+'Indirect OH'!Z45+'Real Price Change'!Z45</f>
        <v>8853.244537252076</v>
      </c>
      <c r="AA45" s="156">
        <f>'Base Capex'!AA45+Provisions!AA45+'Direct OH'!AA45+'Indirect OH'!AA45+'Real Price Change'!AA45</f>
        <v>8381.2153592273953</v>
      </c>
      <c r="AB45" s="154">
        <f>'Base Capex'!AB45+Provisions!AB45+'Direct OH'!AB45+'Indirect OH'!AB45+'Real Price Change'!AB45</f>
        <v>22437.56587679232</v>
      </c>
      <c r="AC45" s="155">
        <f>'Base Capex'!AC45+Provisions!AC45+'Direct OH'!AC45+'Indirect OH'!AC45+'Real Price Change'!AC45</f>
        <v>9643.5326890266006</v>
      </c>
      <c r="AD45" s="156">
        <f>'Base Capex'!AD45+Provisions!AD45+'Direct OH'!AD45+'Indirect OH'!AD45+'Real Price Change'!AD45</f>
        <v>9358.332026877757</v>
      </c>
      <c r="AE45" s="154">
        <f>'Base Capex'!AE45+Provisions!AE45+'Direct OH'!AE45+'Indirect OH'!AE45+'Real Price Change'!AE45</f>
        <v>18277.434054024685</v>
      </c>
      <c r="AF45" s="155">
        <f>'Base Capex'!AF45+Provisions!AF45+'Direct OH'!AF45+'Indirect OH'!AF45+'Real Price Change'!AF45</f>
        <v>7673.9501442316359</v>
      </c>
      <c r="AG45" s="156">
        <f>'Base Capex'!AG45+Provisions!AG45+'Direct OH'!AG45+'Indirect OH'!AG45+'Real Price Change'!AG45</f>
        <v>7643.4884517611654</v>
      </c>
      <c r="AH45" s="154">
        <f>'Base Capex'!AH45+Provisions!AH45+'Direct OH'!AH45+'Indirect OH'!AH45+'Real Price Change'!AH45</f>
        <v>23713.074082557119</v>
      </c>
      <c r="AI45" s="155">
        <f>'Base Capex'!AI45+Provisions!AI45+'Direct OH'!AI45+'Indirect OH'!AI45+'Real Price Change'!AI45</f>
        <v>9823.5468633858964</v>
      </c>
      <c r="AJ45" s="156">
        <f>'Base Capex'!AJ45+Provisions!AJ45+'Direct OH'!AJ45+'Indirect OH'!AJ45+'Real Price Change'!AJ45</f>
        <v>9911.0408430631851</v>
      </c>
    </row>
    <row r="46" spans="1:36">
      <c r="A46" s="182">
        <f>'Base Capex Actual'!A46</f>
        <v>163</v>
      </c>
      <c r="B46" s="183" t="str">
        <f>'Base Capex Actual'!B46</f>
        <v>Environment Management'</v>
      </c>
      <c r="C46" s="183" t="str">
        <f>'Base Capex Actual'!C46</f>
        <v>Environmental, Safety &amp; Legal</v>
      </c>
      <c r="D46" s="155">
        <f>'Base Capex'!D46+Provisions!D46+'Direct OH'!D46+'Indirect OH'!D46+'Real Price Change'!D46</f>
        <v>135.88989147935692</v>
      </c>
      <c r="E46" s="155">
        <f>'Base Capex'!E46+Provisions!E46+'Direct OH'!E46+'Indirect OH'!E46+'Real Price Change'!E46</f>
        <v>-3.7786339383173653</v>
      </c>
      <c r="F46" s="156">
        <f>'Base Capex'!F46+Provisions!F46+'Direct OH'!F46+'Indirect OH'!F46+'Real Price Change'!F46</f>
        <v>278.61595795294346</v>
      </c>
      <c r="G46" s="155">
        <f>'Base Capex'!G46+Provisions!G46+'Direct OH'!G46+'Indirect OH'!G46+'Real Price Change'!G46</f>
        <v>36.616824670328612</v>
      </c>
      <c r="H46" s="155">
        <f>'Base Capex'!H46+Provisions!H46+'Direct OH'!H46+'Indirect OH'!H46+'Real Price Change'!H46</f>
        <v>7.6258017341116346</v>
      </c>
      <c r="I46" s="156">
        <f>'Base Capex'!I46+Provisions!I46+'Direct OH'!I46+'Indirect OH'!I46+'Real Price Change'!I46</f>
        <v>127.2255026245583</v>
      </c>
      <c r="J46" s="155">
        <f>'Base Capex'!J46+Provisions!J46+'Direct OH'!J46+'Indirect OH'!J46+'Real Price Change'!J46</f>
        <v>64.528458489383496</v>
      </c>
      <c r="K46" s="155">
        <f>'Base Capex'!K46+Provisions!K46+'Direct OH'!K46+'Indirect OH'!K46+'Real Price Change'!K46</f>
        <v>0.17879693741919861</v>
      </c>
      <c r="L46" s="156">
        <f>'Base Capex'!L46+Provisions!L46+'Direct OH'!L46+'Indirect OH'!L46+'Real Price Change'!L46</f>
        <v>205.46824317886251</v>
      </c>
      <c r="M46" s="155">
        <f>'Base Capex'!M46+Provisions!M46+'Direct OH'!M46+'Indirect OH'!M46+'Real Price Change'!M46</f>
        <v>106.67249007329232</v>
      </c>
      <c r="N46" s="155">
        <f>'Base Capex'!N46+Provisions!N46+'Direct OH'!N46+'Indirect OH'!N46+'Real Price Change'!N46</f>
        <v>3.1497816268748742</v>
      </c>
      <c r="O46" s="156">
        <f>'Base Capex'!O46+Provisions!O46+'Direct OH'!O46+'Indirect OH'!O46+'Real Price Change'!O46</f>
        <v>269.36289021734473</v>
      </c>
      <c r="P46" s="155">
        <f>'Base Capex'!P46+Provisions!P46+'Direct OH'!P46+'Indirect OH'!P46+'Real Price Change'!P46</f>
        <v>72.296643790852229</v>
      </c>
      <c r="Q46" s="155">
        <f>'Base Capex'!Q46+Provisions!Q46+'Direct OH'!Q46+'Indirect OH'!Q46+'Real Price Change'!Q46</f>
        <v>2.2904354573075243</v>
      </c>
      <c r="R46" s="156">
        <f>'Base Capex'!R46+Provisions!R46+'Direct OH'!R46+'Indirect OH'!R46+'Real Price Change'!R46</f>
        <v>153.36370485089782</v>
      </c>
      <c r="S46" s="154">
        <f>'Base Capex'!S46+Provisions!S46+'Direct OH'!S46+'Indirect OH'!S46+'Real Price Change'!S46</f>
        <v>193.92445431084354</v>
      </c>
      <c r="T46" s="155">
        <f>'Base Capex'!T46+Provisions!T46+'Direct OH'!T46+'Indirect OH'!T46+'Real Price Change'!T46</f>
        <v>9.2679159389357864</v>
      </c>
      <c r="U46" s="156">
        <f>'Base Capex'!U46+Provisions!U46+'Direct OH'!U46+'Indirect OH'!U46+'Real Price Change'!U46</f>
        <v>535.64176920860098</v>
      </c>
      <c r="V46" s="154">
        <f>'Base Capex'!V46+Provisions!V46+'Direct OH'!V46+'Indirect OH'!V46+'Real Price Change'!V46</f>
        <v>182.3860790255809</v>
      </c>
      <c r="W46" s="155">
        <f>'Base Capex'!W46+Provisions!W46+'Direct OH'!W46+'Indirect OH'!W46+'Real Price Change'!W46</f>
        <v>10.845536832368955</v>
      </c>
      <c r="X46" s="156">
        <f>'Base Capex'!X46+Provisions!X46+'Direct OH'!X46+'Indirect OH'!X46+'Real Price Change'!X46</f>
        <v>615.23319630902336</v>
      </c>
      <c r="Y46" s="154">
        <f>'Base Capex'!Y46+Provisions!Y46+'Direct OH'!Y46+'Indirect OH'!Y46+'Real Price Change'!Y46</f>
        <v>212.42761451512195</v>
      </c>
      <c r="Z46" s="155">
        <f>'Base Capex'!Z46+Provisions!Z46+'Direct OH'!Z46+'Indirect OH'!Z46+'Real Price Change'!Z46</f>
        <v>12.394899236993092</v>
      </c>
      <c r="AA46" s="156">
        <f>'Base Capex'!AA46+Provisions!AA46+'Direct OH'!AA46+'Indirect OH'!AA46+'Real Price Change'!AA46</f>
        <v>718.53716503639146</v>
      </c>
      <c r="AB46" s="154">
        <f>'Base Capex'!AB46+Provisions!AB46+'Direct OH'!AB46+'Indirect OH'!AB46+'Real Price Change'!AB46</f>
        <v>328.75261374560893</v>
      </c>
      <c r="AC46" s="155">
        <f>'Base Capex'!AC46+Provisions!AC46+'Direct OH'!AC46+'Indirect OH'!AC46+'Real Price Change'!AC46</f>
        <v>18.592348855489639</v>
      </c>
      <c r="AD46" s="156">
        <f>'Base Capex'!AD46+Provisions!AD46+'Direct OH'!AD46+'Indirect OH'!AD46+'Real Price Change'!AD46</f>
        <v>1099.1825182983448</v>
      </c>
      <c r="AE46" s="154">
        <f>'Base Capex'!AE46+Provisions!AE46+'Direct OH'!AE46+'Indirect OH'!AE46+'Real Price Change'!AE46</f>
        <v>274.8697922358935</v>
      </c>
      <c r="AF46" s="155">
        <f>'Base Capex'!AF46+Provisions!AF46+'Direct OH'!AF46+'Indirect OH'!AF46+'Real Price Change'!AF46</f>
        <v>15.028815324854124</v>
      </c>
      <c r="AG46" s="156">
        <f>'Base Capex'!AG46+Provisions!AG46+'Direct OH'!AG46+'Indirect OH'!AG46+'Real Price Change'!AG46</f>
        <v>906.37412192637248</v>
      </c>
      <c r="AH46" s="154">
        <f>'Base Capex'!AH46+Provisions!AH46+'Direct OH'!AH46+'Indirect OH'!AH46+'Real Price Change'!AH46</f>
        <v>229.00224010347745</v>
      </c>
      <c r="AI46" s="155">
        <f>'Base Capex'!AI46+Provisions!AI46+'Direct OH'!AI46+'Indirect OH'!AI46+'Real Price Change'!AI46</f>
        <v>12.394899236993092</v>
      </c>
      <c r="AJ46" s="156">
        <f>'Base Capex'!AJ46+Provisions!AJ46+'Direct OH'!AJ46+'Indirect OH'!AJ46+'Real Price Change'!AJ46</f>
        <v>759.71186955941903</v>
      </c>
    </row>
    <row r="47" spans="1:36">
      <c r="A47" s="182">
        <f>'Base Capex Actual'!A47</f>
        <v>164</v>
      </c>
      <c r="B47" s="183" t="str">
        <f>'Base Capex Actual'!B47</f>
        <v>Bushfire Mitigation Augmentation</v>
      </c>
      <c r="C47" s="183" t="str">
        <f>'Base Capex Actual'!C47</f>
        <v>Environmental, Safety &amp; Legal</v>
      </c>
      <c r="D47" s="155">
        <f>'Base Capex'!D47+Provisions!D47+'Direct OH'!D47+'Indirect OH'!D47+'Real Price Change'!D47</f>
        <v>134.42577308434335</v>
      </c>
      <c r="E47" s="155">
        <f>'Base Capex'!E47+Provisions!E47+'Direct OH'!E47+'Indirect OH'!E47+'Real Price Change'!E47</f>
        <v>18.207872650635402</v>
      </c>
      <c r="F47" s="156">
        <f>'Base Capex'!F47+Provisions!F47+'Direct OH'!F47+'Indirect OH'!F47+'Real Price Change'!F47</f>
        <v>53.156363794395418</v>
      </c>
      <c r="G47" s="155">
        <f>'Base Capex'!G47+Provisions!G47+'Direct OH'!G47+'Indirect OH'!G47+'Real Price Change'!G47</f>
        <v>70.800466818818535</v>
      </c>
      <c r="H47" s="155">
        <f>'Base Capex'!H47+Provisions!H47+'Direct OH'!H47+'Indirect OH'!H47+'Real Price Change'!H47</f>
        <v>6.3878123708261194</v>
      </c>
      <c r="I47" s="156">
        <f>'Base Capex'!I47+Provisions!I47+'Direct OH'!I47+'Indirect OH'!I47+'Real Price Change'!I47</f>
        <v>42.956265214141737</v>
      </c>
      <c r="J47" s="155">
        <f>'Base Capex'!J47+Provisions!J47+'Direct OH'!J47+'Indirect OH'!J47+'Real Price Change'!J47</f>
        <v>37.067163162630223</v>
      </c>
      <c r="K47" s="155">
        <f>'Base Capex'!K47+Provisions!K47+'Direct OH'!K47+'Indirect OH'!K47+'Real Price Change'!K47</f>
        <v>10.750228506276507</v>
      </c>
      <c r="L47" s="156">
        <f>'Base Capex'!L47+Provisions!L47+'Direct OH'!L47+'Indirect OH'!L47+'Real Price Change'!L47</f>
        <v>24.87520656671628</v>
      </c>
      <c r="M47" s="155">
        <f>'Base Capex'!M47+Provisions!M47+'Direct OH'!M47+'Indirect OH'!M47+'Real Price Change'!M47</f>
        <v>3.0278812729842195</v>
      </c>
      <c r="N47" s="155">
        <f>'Base Capex'!N47+Provisions!N47+'Direct OH'!N47+'Indirect OH'!N47+'Real Price Change'!N47</f>
        <v>1.7935071426677295E-2</v>
      </c>
      <c r="O47" s="156">
        <f>'Base Capex'!O47+Provisions!O47+'Direct OH'!O47+'Indirect OH'!O47+'Real Price Change'!O47</f>
        <v>26.902771630264869</v>
      </c>
      <c r="P47" s="155">
        <f>'Base Capex'!P47+Provisions!P47+'Direct OH'!P47+'Indirect OH'!P47+'Real Price Change'!P47</f>
        <v>44.923495980449715</v>
      </c>
      <c r="Q47" s="155">
        <f>'Base Capex'!Q47+Provisions!Q47+'Direct OH'!Q47+'Indirect OH'!Q47+'Real Price Change'!Q47</f>
        <v>65.751621098002929</v>
      </c>
      <c r="R47" s="156">
        <f>'Base Capex'!R47+Provisions!R47+'Direct OH'!R47+'Indirect OH'!R47+'Real Price Change'!R47</f>
        <v>10.697817090576208</v>
      </c>
      <c r="S47" s="154">
        <f>'Base Capex'!S47+Provisions!S47+'Direct OH'!S47+'Indirect OH'!S47+'Real Price Change'!S47</f>
        <v>0</v>
      </c>
      <c r="T47" s="155">
        <f>'Base Capex'!T47+Provisions!T47+'Direct OH'!T47+'Indirect OH'!T47+'Real Price Change'!T47</f>
        <v>0</v>
      </c>
      <c r="U47" s="156">
        <f>'Base Capex'!U47+Provisions!U47+'Direct OH'!U47+'Indirect OH'!U47+'Real Price Change'!U47</f>
        <v>0</v>
      </c>
      <c r="V47" s="154">
        <f>'Base Capex'!V47+Provisions!V47+'Direct OH'!V47+'Indirect OH'!V47+'Real Price Change'!V47</f>
        <v>0</v>
      </c>
      <c r="W47" s="155">
        <f>'Base Capex'!W47+Provisions!W47+'Direct OH'!W47+'Indirect OH'!W47+'Real Price Change'!W47</f>
        <v>0</v>
      </c>
      <c r="X47" s="156">
        <f>'Base Capex'!X47+Provisions!X47+'Direct OH'!X47+'Indirect OH'!X47+'Real Price Change'!X47</f>
        <v>0</v>
      </c>
      <c r="Y47" s="154">
        <f>'Base Capex'!Y47+Provisions!Y47+'Direct OH'!Y47+'Indirect OH'!Y47+'Real Price Change'!Y47</f>
        <v>0</v>
      </c>
      <c r="Z47" s="155">
        <f>'Base Capex'!Z47+Provisions!Z47+'Direct OH'!Z47+'Indirect OH'!Z47+'Real Price Change'!Z47</f>
        <v>0</v>
      </c>
      <c r="AA47" s="156">
        <f>'Base Capex'!AA47+Provisions!AA47+'Direct OH'!AA47+'Indirect OH'!AA47+'Real Price Change'!AA47</f>
        <v>0</v>
      </c>
      <c r="AB47" s="154">
        <f>'Base Capex'!AB47+Provisions!AB47+'Direct OH'!AB47+'Indirect OH'!AB47+'Real Price Change'!AB47</f>
        <v>0</v>
      </c>
      <c r="AC47" s="155">
        <f>'Base Capex'!AC47+Provisions!AC47+'Direct OH'!AC47+'Indirect OH'!AC47+'Real Price Change'!AC47</f>
        <v>0</v>
      </c>
      <c r="AD47" s="156">
        <f>'Base Capex'!AD47+Provisions!AD47+'Direct OH'!AD47+'Indirect OH'!AD47+'Real Price Change'!AD47</f>
        <v>0</v>
      </c>
      <c r="AE47" s="154">
        <f>'Base Capex'!AE47+Provisions!AE47+'Direct OH'!AE47+'Indirect OH'!AE47+'Real Price Change'!AE47</f>
        <v>0</v>
      </c>
      <c r="AF47" s="155">
        <f>'Base Capex'!AF47+Provisions!AF47+'Direct OH'!AF47+'Indirect OH'!AF47+'Real Price Change'!AF47</f>
        <v>0</v>
      </c>
      <c r="AG47" s="156">
        <f>'Base Capex'!AG47+Provisions!AG47+'Direct OH'!AG47+'Indirect OH'!AG47+'Real Price Change'!AG47</f>
        <v>0</v>
      </c>
      <c r="AH47" s="154">
        <f>'Base Capex'!AH47+Provisions!AH47+'Direct OH'!AH47+'Indirect OH'!AH47+'Real Price Change'!AH47</f>
        <v>0</v>
      </c>
      <c r="AI47" s="155">
        <f>'Base Capex'!AI47+Provisions!AI47+'Direct OH'!AI47+'Indirect OH'!AI47+'Real Price Change'!AI47</f>
        <v>0</v>
      </c>
      <c r="AJ47" s="156">
        <f>'Base Capex'!AJ47+Provisions!AJ47+'Direct OH'!AJ47+'Indirect OH'!AJ47+'Real Price Change'!AJ47</f>
        <v>0</v>
      </c>
    </row>
    <row r="48" spans="1:36">
      <c r="A48" s="182">
        <f>'Base Capex Actual'!A48</f>
        <v>165</v>
      </c>
      <c r="B48" s="183" t="str">
        <f>'Base Capex Actual'!B48</f>
        <v>LV Com. Multi Earth (CMEN)</v>
      </c>
      <c r="C48" s="183" t="str">
        <f>'Base Capex Actual'!C48</f>
        <v>Environmental, Safety &amp; Legal</v>
      </c>
      <c r="D48" s="155">
        <f>'Base Capex'!D48+Provisions!D48+'Direct OH'!D48+'Indirect OH'!D48+'Real Price Change'!D48</f>
        <v>0</v>
      </c>
      <c r="E48" s="155">
        <f>'Base Capex'!E48+Provisions!E48+'Direct OH'!E48+'Indirect OH'!E48+'Real Price Change'!E48</f>
        <v>0</v>
      </c>
      <c r="F48" s="156">
        <f>'Base Capex'!F48+Provisions!F48+'Direct OH'!F48+'Indirect OH'!F48+'Real Price Change'!F48</f>
        <v>0</v>
      </c>
      <c r="G48" s="155">
        <f>'Base Capex'!G48+Provisions!G48+'Direct OH'!G48+'Indirect OH'!G48+'Real Price Change'!G48</f>
        <v>0</v>
      </c>
      <c r="H48" s="155">
        <f>'Base Capex'!H48+Provisions!H48+'Direct OH'!H48+'Indirect OH'!H48+'Real Price Change'!H48</f>
        <v>0</v>
      </c>
      <c r="I48" s="156">
        <f>'Base Capex'!I48+Provisions!I48+'Direct OH'!I48+'Indirect OH'!I48+'Real Price Change'!I48</f>
        <v>0</v>
      </c>
      <c r="J48" s="155">
        <f>'Base Capex'!J48+Provisions!J48+'Direct OH'!J48+'Indirect OH'!J48+'Real Price Change'!J48</f>
        <v>6.3715299211836278</v>
      </c>
      <c r="K48" s="155">
        <f>'Base Capex'!K48+Provisions!K48+'Direct OH'!K48+'Indirect OH'!K48+'Real Price Change'!K48</f>
        <v>1.0660456712707453</v>
      </c>
      <c r="L48" s="156">
        <f>'Base Capex'!L48+Provisions!L48+'Direct OH'!L48+'Indirect OH'!L48+'Real Price Change'!L48</f>
        <v>0.77362732314710114</v>
      </c>
      <c r="M48" s="155">
        <f>'Base Capex'!M48+Provisions!M48+'Direct OH'!M48+'Indirect OH'!M48+'Real Price Change'!M48</f>
        <v>0</v>
      </c>
      <c r="N48" s="155">
        <f>'Base Capex'!N48+Provisions!N48+'Direct OH'!N48+'Indirect OH'!N48+'Real Price Change'!N48</f>
        <v>0</v>
      </c>
      <c r="O48" s="156">
        <f>'Base Capex'!O48+Provisions!O48+'Direct OH'!O48+'Indirect OH'!O48+'Real Price Change'!O48</f>
        <v>0</v>
      </c>
      <c r="P48" s="155">
        <f>'Base Capex'!P48+Provisions!P48+'Direct OH'!P48+'Indirect OH'!P48+'Real Price Change'!P48</f>
        <v>80.021575934341669</v>
      </c>
      <c r="Q48" s="155">
        <f>'Base Capex'!Q48+Provisions!Q48+'Direct OH'!Q48+'Indirect OH'!Q48+'Real Price Change'!Q48</f>
        <v>5.3242633204555634E-2</v>
      </c>
      <c r="R48" s="156">
        <f>'Base Capex'!R48+Provisions!R48+'Direct OH'!R48+'Indirect OH'!R48+'Real Price Change'!R48</f>
        <v>8.6308519493937101</v>
      </c>
      <c r="S48" s="154">
        <f>'Base Capex'!S48+Provisions!S48+'Direct OH'!S48+'Indirect OH'!S48+'Real Price Change'!S48</f>
        <v>0</v>
      </c>
      <c r="T48" s="155">
        <f>'Base Capex'!T48+Provisions!T48+'Direct OH'!T48+'Indirect OH'!T48+'Real Price Change'!T48</f>
        <v>0</v>
      </c>
      <c r="U48" s="156">
        <f>'Base Capex'!U48+Provisions!U48+'Direct OH'!U48+'Indirect OH'!U48+'Real Price Change'!U48</f>
        <v>0</v>
      </c>
      <c r="V48" s="154">
        <f>'Base Capex'!V48+Provisions!V48+'Direct OH'!V48+'Indirect OH'!V48+'Real Price Change'!V48</f>
        <v>0</v>
      </c>
      <c r="W48" s="155">
        <f>'Base Capex'!W48+Provisions!W48+'Direct OH'!W48+'Indirect OH'!W48+'Real Price Change'!W48</f>
        <v>0</v>
      </c>
      <c r="X48" s="156">
        <f>'Base Capex'!X48+Provisions!X48+'Direct OH'!X48+'Indirect OH'!X48+'Real Price Change'!X48</f>
        <v>0</v>
      </c>
      <c r="Y48" s="154">
        <f>'Base Capex'!Y48+Provisions!Y48+'Direct OH'!Y48+'Indirect OH'!Y48+'Real Price Change'!Y48</f>
        <v>0</v>
      </c>
      <c r="Z48" s="155">
        <f>'Base Capex'!Z48+Provisions!Z48+'Direct OH'!Z48+'Indirect OH'!Z48+'Real Price Change'!Z48</f>
        <v>0</v>
      </c>
      <c r="AA48" s="156">
        <f>'Base Capex'!AA48+Provisions!AA48+'Direct OH'!AA48+'Indirect OH'!AA48+'Real Price Change'!AA48</f>
        <v>0</v>
      </c>
      <c r="AB48" s="154">
        <f>'Base Capex'!AB48+Provisions!AB48+'Direct OH'!AB48+'Indirect OH'!AB48+'Real Price Change'!AB48</f>
        <v>0</v>
      </c>
      <c r="AC48" s="155">
        <f>'Base Capex'!AC48+Provisions!AC48+'Direct OH'!AC48+'Indirect OH'!AC48+'Real Price Change'!AC48</f>
        <v>0</v>
      </c>
      <c r="AD48" s="156">
        <f>'Base Capex'!AD48+Provisions!AD48+'Direct OH'!AD48+'Indirect OH'!AD48+'Real Price Change'!AD48</f>
        <v>0</v>
      </c>
      <c r="AE48" s="154">
        <f>'Base Capex'!AE48+Provisions!AE48+'Direct OH'!AE48+'Indirect OH'!AE48+'Real Price Change'!AE48</f>
        <v>0</v>
      </c>
      <c r="AF48" s="155">
        <f>'Base Capex'!AF48+Provisions!AF48+'Direct OH'!AF48+'Indirect OH'!AF48+'Real Price Change'!AF48</f>
        <v>0</v>
      </c>
      <c r="AG48" s="156">
        <f>'Base Capex'!AG48+Provisions!AG48+'Direct OH'!AG48+'Indirect OH'!AG48+'Real Price Change'!AG48</f>
        <v>0</v>
      </c>
      <c r="AH48" s="154">
        <f>'Base Capex'!AH48+Provisions!AH48+'Direct OH'!AH48+'Indirect OH'!AH48+'Real Price Change'!AH48</f>
        <v>0</v>
      </c>
      <c r="AI48" s="155">
        <f>'Base Capex'!AI48+Provisions!AI48+'Direct OH'!AI48+'Indirect OH'!AI48+'Real Price Change'!AI48</f>
        <v>0</v>
      </c>
      <c r="AJ48" s="156">
        <f>'Base Capex'!AJ48+Provisions!AJ48+'Direct OH'!AJ48+'Indirect OH'!AJ48+'Real Price Change'!AJ48</f>
        <v>0</v>
      </c>
    </row>
    <row r="49" spans="1:36">
      <c r="A49" s="182">
        <f>'Base Capex Actual'!A49</f>
        <v>166</v>
      </c>
      <c r="B49" s="183" t="str">
        <f>'Base Capex Actual'!B49</f>
        <v>Reliability Improvement - Automation</v>
      </c>
      <c r="C49" s="183" t="str">
        <f>'Base Capex Actual'!C49</f>
        <v>Reliability &amp; Quality Maintained</v>
      </c>
      <c r="D49" s="155">
        <f>'Base Capex'!D49+Provisions!D49+'Direct OH'!D49+'Indirect OH'!D49+'Real Price Change'!D49</f>
        <v>70.494138090220588</v>
      </c>
      <c r="E49" s="155">
        <f>'Base Capex'!E49+Provisions!E49+'Direct OH'!E49+'Indirect OH'!E49+'Real Price Change'!E49</f>
        <v>1.8990325566783048</v>
      </c>
      <c r="F49" s="156">
        <f>'Base Capex'!F49+Provisions!F49+'Direct OH'!F49+'Indirect OH'!F49+'Real Price Change'!F49</f>
        <v>8.9853308574763187</v>
      </c>
      <c r="G49" s="155">
        <f>'Base Capex'!G49+Provisions!G49+'Direct OH'!G49+'Indirect OH'!G49+'Real Price Change'!G49</f>
        <v>1134.0397012494595</v>
      </c>
      <c r="H49" s="155">
        <f>'Base Capex'!H49+Provisions!H49+'Direct OH'!H49+'Indirect OH'!H49+'Real Price Change'!H49</f>
        <v>1121.2095487682323</v>
      </c>
      <c r="I49" s="156">
        <f>'Base Capex'!I49+Provisions!I49+'Direct OH'!I49+'Indirect OH'!I49+'Real Price Change'!I49</f>
        <v>401.32731240061628</v>
      </c>
      <c r="J49" s="155">
        <f>'Base Capex'!J49+Provisions!J49+'Direct OH'!J49+'Indirect OH'!J49+'Real Price Change'!J49</f>
        <v>1269.6636308891582</v>
      </c>
      <c r="K49" s="155">
        <f>'Base Capex'!K49+Provisions!K49+'Direct OH'!K49+'Indirect OH'!K49+'Real Price Change'!K49</f>
        <v>1030.1530571909361</v>
      </c>
      <c r="L49" s="156">
        <f>'Base Capex'!L49+Provisions!L49+'Direct OH'!L49+'Indirect OH'!L49+'Real Price Change'!L49</f>
        <v>381.36973294522414</v>
      </c>
      <c r="M49" s="155">
        <f>'Base Capex'!M49+Provisions!M49+'Direct OH'!M49+'Indirect OH'!M49+'Real Price Change'!M49</f>
        <v>31.81299629766804</v>
      </c>
      <c r="N49" s="155">
        <f>'Base Capex'!N49+Provisions!N49+'Direct OH'!N49+'Indirect OH'!N49+'Real Price Change'!N49</f>
        <v>-14.169740758037046</v>
      </c>
      <c r="O49" s="156">
        <f>'Base Capex'!O49+Provisions!O49+'Direct OH'!O49+'Indirect OH'!O49+'Real Price Change'!O49</f>
        <v>2.5855935402063577</v>
      </c>
      <c r="P49" s="155">
        <f>'Base Capex'!P49+Provisions!P49+'Direct OH'!P49+'Indirect OH'!P49+'Real Price Change'!P49</f>
        <v>129.50480842245207</v>
      </c>
      <c r="Q49" s="155">
        <f>'Base Capex'!Q49+Provisions!Q49+'Direct OH'!Q49+'Indirect OH'!Q49+'Real Price Change'!Q49</f>
        <v>81.550722605389439</v>
      </c>
      <c r="R49" s="156">
        <f>'Base Capex'!R49+Provisions!R49+'Direct OH'!R49+'Indirect OH'!R49+'Real Price Change'!R49</f>
        <v>26.713314376791402</v>
      </c>
      <c r="S49" s="154">
        <f>'Base Capex'!S49+Provisions!S49+'Direct OH'!S49+'Indirect OH'!S49+'Real Price Change'!S49</f>
        <v>0</v>
      </c>
      <c r="T49" s="155">
        <f>'Base Capex'!T49+Provisions!T49+'Direct OH'!T49+'Indirect OH'!T49+'Real Price Change'!T49</f>
        <v>0</v>
      </c>
      <c r="U49" s="156">
        <f>'Base Capex'!U49+Provisions!U49+'Direct OH'!U49+'Indirect OH'!U49+'Real Price Change'!U49</f>
        <v>0</v>
      </c>
      <c r="V49" s="154">
        <f>'Base Capex'!V49+Provisions!V49+'Direct OH'!V49+'Indirect OH'!V49+'Real Price Change'!V49</f>
        <v>0</v>
      </c>
      <c r="W49" s="155">
        <f>'Base Capex'!W49+Provisions!W49+'Direct OH'!W49+'Indirect OH'!W49+'Real Price Change'!W49</f>
        <v>0</v>
      </c>
      <c r="X49" s="156">
        <f>'Base Capex'!X49+Provisions!X49+'Direct OH'!X49+'Indirect OH'!X49+'Real Price Change'!X49</f>
        <v>0</v>
      </c>
      <c r="Y49" s="154">
        <f>'Base Capex'!Y49+Provisions!Y49+'Direct OH'!Y49+'Indirect OH'!Y49+'Real Price Change'!Y49</f>
        <v>0</v>
      </c>
      <c r="Z49" s="155">
        <f>'Base Capex'!Z49+Provisions!Z49+'Direct OH'!Z49+'Indirect OH'!Z49+'Real Price Change'!Z49</f>
        <v>0</v>
      </c>
      <c r="AA49" s="156">
        <f>'Base Capex'!AA49+Provisions!AA49+'Direct OH'!AA49+'Indirect OH'!AA49+'Real Price Change'!AA49</f>
        <v>0</v>
      </c>
      <c r="AB49" s="154">
        <f>'Base Capex'!AB49+Provisions!AB49+'Direct OH'!AB49+'Indirect OH'!AB49+'Real Price Change'!AB49</f>
        <v>0</v>
      </c>
      <c r="AC49" s="155">
        <f>'Base Capex'!AC49+Provisions!AC49+'Direct OH'!AC49+'Indirect OH'!AC49+'Real Price Change'!AC49</f>
        <v>0</v>
      </c>
      <c r="AD49" s="156">
        <f>'Base Capex'!AD49+Provisions!AD49+'Direct OH'!AD49+'Indirect OH'!AD49+'Real Price Change'!AD49</f>
        <v>0</v>
      </c>
      <c r="AE49" s="154">
        <f>'Base Capex'!AE49+Provisions!AE49+'Direct OH'!AE49+'Indirect OH'!AE49+'Real Price Change'!AE49</f>
        <v>0</v>
      </c>
      <c r="AF49" s="155">
        <f>'Base Capex'!AF49+Provisions!AF49+'Direct OH'!AF49+'Indirect OH'!AF49+'Real Price Change'!AF49</f>
        <v>0</v>
      </c>
      <c r="AG49" s="156">
        <f>'Base Capex'!AG49+Provisions!AG49+'Direct OH'!AG49+'Indirect OH'!AG49+'Real Price Change'!AG49</f>
        <v>0</v>
      </c>
      <c r="AH49" s="154">
        <f>'Base Capex'!AH49+Provisions!AH49+'Direct OH'!AH49+'Indirect OH'!AH49+'Real Price Change'!AH49</f>
        <v>0</v>
      </c>
      <c r="AI49" s="155">
        <f>'Base Capex'!AI49+Provisions!AI49+'Direct OH'!AI49+'Indirect OH'!AI49+'Real Price Change'!AI49</f>
        <v>0</v>
      </c>
      <c r="AJ49" s="156">
        <f>'Base Capex'!AJ49+Provisions!AJ49+'Direct OH'!AJ49+'Indirect OH'!AJ49+'Real Price Change'!AJ49</f>
        <v>0</v>
      </c>
    </row>
    <row r="50" spans="1:36">
      <c r="A50" s="182">
        <f>'Base Capex Actual'!A50</f>
        <v>167</v>
      </c>
      <c r="B50" s="183" t="str">
        <f>'Base Capex Actual'!B50</f>
        <v>VBRC</v>
      </c>
      <c r="C50" s="183" t="str">
        <f>'Base Capex Actual'!C50</f>
        <v>Environmental, Safety &amp; Legal</v>
      </c>
      <c r="D50" s="155">
        <f>'Base Capex'!D50+Provisions!D50+'Direct OH'!D50+'Indirect OH'!D50+'Real Price Change'!D50</f>
        <v>0</v>
      </c>
      <c r="E50" s="155">
        <f>'Base Capex'!E50+Provisions!E50+'Direct OH'!E50+'Indirect OH'!E50+'Real Price Change'!E50</f>
        <v>0</v>
      </c>
      <c r="F50" s="156">
        <f>'Base Capex'!F50+Provisions!F50+'Direct OH'!F50+'Indirect OH'!F50+'Real Price Change'!F50</f>
        <v>0</v>
      </c>
      <c r="G50" s="155">
        <f>'Base Capex'!G50+Provisions!G50+'Direct OH'!G50+'Indirect OH'!G50+'Real Price Change'!G50</f>
        <v>0</v>
      </c>
      <c r="H50" s="155">
        <f>'Base Capex'!H50+Provisions!H50+'Direct OH'!H50+'Indirect OH'!H50+'Real Price Change'!H50</f>
        <v>0</v>
      </c>
      <c r="I50" s="156">
        <f>'Base Capex'!I50+Provisions!I50+'Direct OH'!I50+'Indirect OH'!I50+'Real Price Change'!I50</f>
        <v>0</v>
      </c>
      <c r="J50" s="155">
        <f>'Base Capex'!J50+Provisions!J50+'Direct OH'!J50+'Indirect OH'!J50+'Real Price Change'!J50</f>
        <v>5523.7623435804117</v>
      </c>
      <c r="K50" s="155">
        <f>'Base Capex'!K50+Provisions!K50+'Direct OH'!K50+'Indirect OH'!K50+'Real Price Change'!K50</f>
        <v>3380.667898221569</v>
      </c>
      <c r="L50" s="156">
        <f>'Base Capex'!L50+Provisions!L50+'Direct OH'!L50+'Indirect OH'!L50+'Real Price Change'!L50</f>
        <v>1469.8396063617847</v>
      </c>
      <c r="M50" s="155">
        <f>'Base Capex'!M50+Provisions!M50+'Direct OH'!M50+'Indirect OH'!M50+'Real Price Change'!M50</f>
        <v>6360.7986309168946</v>
      </c>
      <c r="N50" s="155">
        <f>'Base Capex'!N50+Provisions!N50+'Direct OH'!N50+'Indirect OH'!N50+'Real Price Change'!N50</f>
        <v>1857.9825939633156</v>
      </c>
      <c r="O50" s="156">
        <f>'Base Capex'!O50+Provisions!O50+'Direct OH'!O50+'Indirect OH'!O50+'Real Price Change'!O50</f>
        <v>16184.459256456326</v>
      </c>
      <c r="P50" s="155">
        <f>'Base Capex'!P50+Provisions!P50+'Direct OH'!P50+'Indirect OH'!P50+'Real Price Change'!P50</f>
        <v>9374.2999344747332</v>
      </c>
      <c r="Q50" s="155">
        <f>'Base Capex'!Q50+Provisions!Q50+'Direct OH'!Q50+'Indirect OH'!Q50+'Real Price Change'!Q50</f>
        <v>1847.0625719856976</v>
      </c>
      <c r="R50" s="156">
        <f>'Base Capex'!R50+Provisions!R50+'Direct OH'!R50+'Indirect OH'!R50+'Real Price Change'!R50</f>
        <v>34183.381973842945</v>
      </c>
      <c r="S50" s="154">
        <f>'Base Capex'!S50+Provisions!S50+'Direct OH'!S50+'Indirect OH'!S50+'Real Price Change'!S50</f>
        <v>6286.4347548385649</v>
      </c>
      <c r="T50" s="155">
        <f>'Base Capex'!T50+Provisions!T50+'Direct OH'!T50+'Indirect OH'!T50+'Real Price Change'!T50</f>
        <v>2210.0689574552107</v>
      </c>
      <c r="U50" s="156">
        <f>'Base Capex'!U50+Provisions!U50+'Direct OH'!U50+'Indirect OH'!U50+'Real Price Change'!U50</f>
        <v>15936.513132894817</v>
      </c>
      <c r="V50" s="154">
        <f>'Base Capex'!V50+Provisions!V50+'Direct OH'!V50+'Indirect OH'!V50+'Real Price Change'!V50</f>
        <v>9319.4427051919392</v>
      </c>
      <c r="W50" s="155">
        <f>'Base Capex'!W50+Provisions!W50+'Direct OH'!W50+'Indirect OH'!W50+'Real Price Change'!W50</f>
        <v>4279.7990577566497</v>
      </c>
      <c r="X50" s="156">
        <f>'Base Capex'!X50+Provisions!X50+'Direct OH'!X50+'Indirect OH'!X50+'Real Price Change'!X50</f>
        <v>28794.549335343054</v>
      </c>
      <c r="Y50" s="154">
        <f>'Base Capex'!Y50+Provisions!Y50+'Direct OH'!Y50+'Indirect OH'!Y50+'Real Price Change'!Y50</f>
        <v>6238.1055951740254</v>
      </c>
      <c r="Z50" s="155">
        <f>'Base Capex'!Z50+Provisions!Z50+'Direct OH'!Z50+'Indirect OH'!Z50+'Real Price Change'!Z50</f>
        <v>2812.3644837743841</v>
      </c>
      <c r="AA50" s="156">
        <f>'Base Capex'!AA50+Provisions!AA50+'Direct OH'!AA50+'Indirect OH'!AA50+'Real Price Change'!AA50</f>
        <v>19335.356188092301</v>
      </c>
      <c r="AB50" s="154">
        <f>'Base Capex'!AB50+Provisions!AB50+'Direct OH'!AB50+'Indirect OH'!AB50+'Real Price Change'!AB50</f>
        <v>6290.700057858282</v>
      </c>
      <c r="AC50" s="155">
        <f>'Base Capex'!AC50+Provisions!AC50+'Direct OH'!AC50+'Indirect OH'!AC50+'Real Price Change'!AC50</f>
        <v>2749.1289904377604</v>
      </c>
      <c r="AD50" s="156">
        <f>'Base Capex'!AD50+Provisions!AD50+'Direct OH'!AD50+'Indirect OH'!AD50+'Real Price Change'!AD50</f>
        <v>19279.396604249199</v>
      </c>
      <c r="AE50" s="154">
        <f>'Base Capex'!AE50+Provisions!AE50+'Direct OH'!AE50+'Indirect OH'!AE50+'Real Price Change'!AE50</f>
        <v>6506.3001275147835</v>
      </c>
      <c r="AF50" s="155">
        <f>'Base Capex'!AF50+Provisions!AF50+'Direct OH'!AF50+'Indirect OH'!AF50+'Real Price Change'!AF50</f>
        <v>2749.1289904377604</v>
      </c>
      <c r="AG50" s="156">
        <f>'Base Capex'!AG50+Provisions!AG50+'Direct OH'!AG50+'Indirect OH'!AG50+'Real Price Change'!AG50</f>
        <v>19672.02578157208</v>
      </c>
      <c r="AH50" s="154">
        <f>'Base Capex'!AH50+Provisions!AH50+'Direct OH'!AH50+'Indirect OH'!AH50+'Real Price Change'!AH50</f>
        <v>6335.3155706269717</v>
      </c>
      <c r="AI50" s="155">
        <f>'Base Capex'!AI50+Provisions!AI50+'Direct OH'!AI50+'Indirect OH'!AI50+'Real Price Change'!AI50</f>
        <v>2651.5236113960746</v>
      </c>
      <c r="AJ50" s="156">
        <f>'Base Capex'!AJ50+Provisions!AJ50+'Direct OH'!AJ50+'Indirect OH'!AJ50+'Real Price Change'!AJ50</f>
        <v>19278.797479194447</v>
      </c>
    </row>
    <row r="51" spans="1:36">
      <c r="A51" s="182">
        <f>'Base Capex Actual'!A51</f>
        <v>168</v>
      </c>
      <c r="B51" s="183" t="str">
        <f>'Base Capex Actual'!B51</f>
        <v>Zone SubStation Automation</v>
      </c>
      <c r="C51" s="183" t="str">
        <f>'Base Capex Actual'!C51</f>
        <v>SCADA/Network Control</v>
      </c>
      <c r="D51" s="155">
        <f>'Base Capex'!D51+Provisions!D51+'Direct OH'!D51+'Indirect OH'!D51+'Real Price Change'!D51</f>
        <v>1224.803819997682</v>
      </c>
      <c r="E51" s="155">
        <f>'Base Capex'!E51+Provisions!E51+'Direct OH'!E51+'Indirect OH'!E51+'Real Price Change'!E51</f>
        <v>383.33534041718644</v>
      </c>
      <c r="F51" s="156">
        <f>'Base Capex'!F51+Provisions!F51+'Direct OH'!F51+'Indirect OH'!F51+'Real Price Change'!F51</f>
        <v>449.58046148335433</v>
      </c>
      <c r="G51" s="155">
        <f>'Base Capex'!G51+Provisions!G51+'Direct OH'!G51+'Indirect OH'!G51+'Real Price Change'!G51</f>
        <v>2525.4895024612733</v>
      </c>
      <c r="H51" s="155">
        <f>'Base Capex'!H51+Provisions!H51+'Direct OH'!H51+'Indirect OH'!H51+'Real Price Change'!H51</f>
        <v>1259.4128119829288</v>
      </c>
      <c r="I51" s="156">
        <f>'Base Capex'!I51+Provisions!I51+'Direct OH'!I51+'Indirect OH'!I51+'Real Price Change'!I51</f>
        <v>903.02938602257473</v>
      </c>
      <c r="J51" s="155">
        <f>'Base Capex'!J51+Provisions!J51+'Direct OH'!J51+'Indirect OH'!J51+'Real Price Change'!J51</f>
        <v>1602.7508228249612</v>
      </c>
      <c r="K51" s="155">
        <f>'Base Capex'!K51+Provisions!K51+'Direct OH'!K51+'Indirect OH'!K51+'Real Price Change'!K51</f>
        <v>1062.9786269951885</v>
      </c>
      <c r="L51" s="156">
        <f>'Base Capex'!L51+Provisions!L51+'Direct OH'!L51+'Indirect OH'!L51+'Real Price Change'!L51</f>
        <v>166.06604728662606</v>
      </c>
      <c r="M51" s="155">
        <f>'Base Capex'!M51+Provisions!M51+'Direct OH'!M51+'Indirect OH'!M51+'Real Price Change'!M51</f>
        <v>1538.9310331099293</v>
      </c>
      <c r="N51" s="155">
        <f>'Base Capex'!N51+Provisions!N51+'Direct OH'!N51+'Indirect OH'!N51+'Real Price Change'!N51</f>
        <v>1175.3398300804479</v>
      </c>
      <c r="O51" s="156">
        <f>'Base Capex'!O51+Provisions!O51+'Direct OH'!O51+'Indirect OH'!O51+'Real Price Change'!O51</f>
        <v>460.06355894929766</v>
      </c>
      <c r="P51" s="155">
        <f>'Base Capex'!P51+Provisions!P51+'Direct OH'!P51+'Indirect OH'!P51+'Real Price Change'!P51</f>
        <v>1116.2640672533848</v>
      </c>
      <c r="Q51" s="155">
        <f>'Base Capex'!Q51+Provisions!Q51+'Direct OH'!Q51+'Indirect OH'!Q51+'Real Price Change'!Q51</f>
        <v>1783.668571157029</v>
      </c>
      <c r="R51" s="156">
        <f>'Base Capex'!R51+Provisions!R51+'Direct OH'!R51+'Indirect OH'!R51+'Real Price Change'!R51</f>
        <v>314.98829348913648</v>
      </c>
      <c r="S51" s="154">
        <f>'Base Capex'!S51+Provisions!S51+'Direct OH'!S51+'Indirect OH'!S51+'Real Price Change'!S51</f>
        <v>1983.4060840333996</v>
      </c>
      <c r="T51" s="155">
        <f>'Base Capex'!T51+Provisions!T51+'Direct OH'!T51+'Indirect OH'!T51+'Real Price Change'!T51</f>
        <v>1532.9595439467607</v>
      </c>
      <c r="U51" s="156">
        <f>'Base Capex'!U51+Provisions!U51+'Direct OH'!U51+'Indirect OH'!U51+'Real Price Change'!U51</f>
        <v>608.67858912525719</v>
      </c>
      <c r="V51" s="154">
        <f>'Base Capex'!V51+Provisions!V51+'Direct OH'!V51+'Indirect OH'!V51+'Real Price Change'!V51</f>
        <v>2952.092255597026</v>
      </c>
      <c r="W51" s="155">
        <f>'Base Capex'!W51+Provisions!W51+'Direct OH'!W51+'Indirect OH'!W51+'Real Price Change'!W51</f>
        <v>2587.257176923149</v>
      </c>
      <c r="X51" s="156">
        <f>'Base Capex'!X51+Provisions!X51+'Direct OH'!X51+'Indirect OH'!X51+'Real Price Change'!X51</f>
        <v>662.52102731184277</v>
      </c>
      <c r="Y51" s="154">
        <f>'Base Capex'!Y51+Provisions!Y51+'Direct OH'!Y51+'Indirect OH'!Y51+'Real Price Change'!Y51</f>
        <v>3532.3553905472063</v>
      </c>
      <c r="Z51" s="155">
        <f>'Base Capex'!Z51+Provisions!Z51+'Direct OH'!Z51+'Indirect OH'!Z51+'Real Price Change'!Z51</f>
        <v>3045.3969882131369</v>
      </c>
      <c r="AA51" s="156">
        <f>'Base Capex'!AA51+Provisions!AA51+'Direct OH'!AA51+'Indirect OH'!AA51+'Real Price Change'!AA51</f>
        <v>796.06550353304931</v>
      </c>
      <c r="AB51" s="154">
        <f>'Base Capex'!AB51+Provisions!AB51+'Direct OH'!AB51+'Indirect OH'!AB51+'Real Price Change'!AB51</f>
        <v>4002.4990567372661</v>
      </c>
      <c r="AC51" s="155">
        <f>'Base Capex'!AC51+Provisions!AC51+'Direct OH'!AC51+'Indirect OH'!AC51+'Real Price Change'!AC51</f>
        <v>3373.7607001258561</v>
      </c>
      <c r="AD51" s="156">
        <f>'Base Capex'!AD51+Provisions!AD51+'Direct OH'!AD51+'Indirect OH'!AD51+'Real Price Change'!AD51</f>
        <v>910.38695319202475</v>
      </c>
      <c r="AE51" s="154">
        <f>'Base Capex'!AE51+Provisions!AE51+'Direct OH'!AE51+'Indirect OH'!AE51+'Real Price Change'!AE51</f>
        <v>4085.596961200537</v>
      </c>
      <c r="AF51" s="155">
        <f>'Base Capex'!AF51+Provisions!AF51+'Direct OH'!AF51+'Indirect OH'!AF51+'Real Price Change'!AF51</f>
        <v>3362.9885874047372</v>
      </c>
      <c r="AG51" s="156">
        <f>'Base Capex'!AG51+Provisions!AG51+'Direct OH'!AG51+'Indirect OH'!AG51+'Real Price Change'!AG51</f>
        <v>939.23925726937682</v>
      </c>
      <c r="AH51" s="154">
        <f>'Base Capex'!AH51+Provisions!AH51+'Direct OH'!AH51+'Indirect OH'!AH51+'Real Price Change'!AH51</f>
        <v>4454.145920117865</v>
      </c>
      <c r="AI51" s="155">
        <f>'Base Capex'!AI51+Provisions!AI51+'Direct OH'!AI51+'Indirect OH'!AI51+'Real Price Change'!AI51</f>
        <v>3620.4977992638915</v>
      </c>
      <c r="AJ51" s="156">
        <f>'Base Capex'!AJ51+Provisions!AJ51+'Direct OH'!AJ51+'Indirect OH'!AJ51+'Real Price Change'!AJ51</f>
        <v>1018.4159909803783</v>
      </c>
    </row>
    <row r="52" spans="1:36">
      <c r="A52" s="182">
        <f>'Base Capex Actual'!A52</f>
        <v>169</v>
      </c>
      <c r="B52" s="183" t="str">
        <f>'Base Capex Actual'!B52</f>
        <v>Augmentation Connection Assets</v>
      </c>
      <c r="C52" s="183" t="str">
        <f>'Base Capex Actual'!C52</f>
        <v>Reinforcements</v>
      </c>
      <c r="D52" s="155">
        <f>'Base Capex'!D52+Provisions!D52+'Direct OH'!D52+'Indirect OH'!D52+'Real Price Change'!D52</f>
        <v>0</v>
      </c>
      <c r="E52" s="155">
        <f>'Base Capex'!E52+Provisions!E52+'Direct OH'!E52+'Indirect OH'!E52+'Real Price Change'!E52</f>
        <v>0</v>
      </c>
      <c r="F52" s="156">
        <f>'Base Capex'!F52+Provisions!F52+'Direct OH'!F52+'Indirect OH'!F52+'Real Price Change'!F52</f>
        <v>0</v>
      </c>
      <c r="G52" s="155">
        <f>'Base Capex'!G52+Provisions!G52+'Direct OH'!G52+'Indirect OH'!G52+'Real Price Change'!G52</f>
        <v>30.048224842137614</v>
      </c>
      <c r="H52" s="155">
        <f>'Base Capex'!H52+Provisions!H52+'Direct OH'!H52+'Indirect OH'!H52+'Real Price Change'!H52</f>
        <v>14.833834073280975</v>
      </c>
      <c r="I52" s="156">
        <f>'Base Capex'!I52+Provisions!I52+'Direct OH'!I52+'Indirect OH'!I52+'Real Price Change'!I52</f>
        <v>13.601092038302349</v>
      </c>
      <c r="J52" s="155">
        <f>'Base Capex'!J52+Provisions!J52+'Direct OH'!J52+'Indirect OH'!J52+'Real Price Change'!J52</f>
        <v>0</v>
      </c>
      <c r="K52" s="155">
        <f>'Base Capex'!K52+Provisions!K52+'Direct OH'!K52+'Indirect OH'!K52+'Real Price Change'!K52</f>
        <v>0</v>
      </c>
      <c r="L52" s="156">
        <f>'Base Capex'!L52+Provisions!L52+'Direct OH'!L52+'Indirect OH'!L52+'Real Price Change'!L52</f>
        <v>0</v>
      </c>
      <c r="M52" s="155">
        <f>'Base Capex'!M52+Provisions!M52+'Direct OH'!M52+'Indirect OH'!M52+'Real Price Change'!M52</f>
        <v>0</v>
      </c>
      <c r="N52" s="155">
        <f>'Base Capex'!N52+Provisions!N52+'Direct OH'!N52+'Indirect OH'!N52+'Real Price Change'!N52</f>
        <v>0</v>
      </c>
      <c r="O52" s="156">
        <f>'Base Capex'!O52+Provisions!O52+'Direct OH'!O52+'Indirect OH'!O52+'Real Price Change'!O52</f>
        <v>0</v>
      </c>
      <c r="P52" s="155">
        <f>'Base Capex'!P52+Provisions!P52+'Direct OH'!P52+'Indirect OH'!P52+'Real Price Change'!P52</f>
        <v>0</v>
      </c>
      <c r="Q52" s="155">
        <f>'Base Capex'!Q52+Provisions!Q52+'Direct OH'!Q52+'Indirect OH'!Q52+'Real Price Change'!Q52</f>
        <v>0</v>
      </c>
      <c r="R52" s="156">
        <f>'Base Capex'!R52+Provisions!R52+'Direct OH'!R52+'Indirect OH'!R52+'Real Price Change'!R52</f>
        <v>0</v>
      </c>
      <c r="S52" s="154">
        <f>'Base Capex'!S52+Provisions!S52+'Direct OH'!S52+'Indirect OH'!S52+'Real Price Change'!S52</f>
        <v>0</v>
      </c>
      <c r="T52" s="155">
        <f>'Base Capex'!T52+Provisions!T52+'Direct OH'!T52+'Indirect OH'!T52+'Real Price Change'!T52</f>
        <v>0</v>
      </c>
      <c r="U52" s="156">
        <f>'Base Capex'!U52+Provisions!U52+'Direct OH'!U52+'Indirect OH'!U52+'Real Price Change'!U52</f>
        <v>0</v>
      </c>
      <c r="V52" s="154">
        <f>'Base Capex'!V52+Provisions!V52+'Direct OH'!V52+'Indirect OH'!V52+'Real Price Change'!V52</f>
        <v>0</v>
      </c>
      <c r="W52" s="155">
        <f>'Base Capex'!W52+Provisions!W52+'Direct OH'!W52+'Indirect OH'!W52+'Real Price Change'!W52</f>
        <v>0</v>
      </c>
      <c r="X52" s="156">
        <f>'Base Capex'!X52+Provisions!X52+'Direct OH'!X52+'Indirect OH'!X52+'Real Price Change'!X52</f>
        <v>0</v>
      </c>
      <c r="Y52" s="154">
        <f>'Base Capex'!Y52+Provisions!Y52+'Direct OH'!Y52+'Indirect OH'!Y52+'Real Price Change'!Y52</f>
        <v>0</v>
      </c>
      <c r="Z52" s="155">
        <f>'Base Capex'!Z52+Provisions!Z52+'Direct OH'!Z52+'Indirect OH'!Z52+'Real Price Change'!Z52</f>
        <v>0</v>
      </c>
      <c r="AA52" s="156">
        <f>'Base Capex'!AA52+Provisions!AA52+'Direct OH'!AA52+'Indirect OH'!AA52+'Real Price Change'!AA52</f>
        <v>0</v>
      </c>
      <c r="AB52" s="154">
        <f>'Base Capex'!AB52+Provisions!AB52+'Direct OH'!AB52+'Indirect OH'!AB52+'Real Price Change'!AB52</f>
        <v>0</v>
      </c>
      <c r="AC52" s="155">
        <f>'Base Capex'!AC52+Provisions!AC52+'Direct OH'!AC52+'Indirect OH'!AC52+'Real Price Change'!AC52</f>
        <v>0</v>
      </c>
      <c r="AD52" s="156">
        <f>'Base Capex'!AD52+Provisions!AD52+'Direct OH'!AD52+'Indirect OH'!AD52+'Real Price Change'!AD52</f>
        <v>0</v>
      </c>
      <c r="AE52" s="154">
        <f>'Base Capex'!AE52+Provisions!AE52+'Direct OH'!AE52+'Indirect OH'!AE52+'Real Price Change'!AE52</f>
        <v>0</v>
      </c>
      <c r="AF52" s="155">
        <f>'Base Capex'!AF52+Provisions!AF52+'Direct OH'!AF52+'Indirect OH'!AF52+'Real Price Change'!AF52</f>
        <v>0</v>
      </c>
      <c r="AG52" s="156">
        <f>'Base Capex'!AG52+Provisions!AG52+'Direct OH'!AG52+'Indirect OH'!AG52+'Real Price Change'!AG52</f>
        <v>0</v>
      </c>
      <c r="AH52" s="154">
        <f>'Base Capex'!AH52+Provisions!AH52+'Direct OH'!AH52+'Indirect OH'!AH52+'Real Price Change'!AH52</f>
        <v>0</v>
      </c>
      <c r="AI52" s="155">
        <f>'Base Capex'!AI52+Provisions!AI52+'Direct OH'!AI52+'Indirect OH'!AI52+'Real Price Change'!AI52</f>
        <v>0</v>
      </c>
      <c r="AJ52" s="156">
        <f>'Base Capex'!AJ52+Provisions!AJ52+'Direct OH'!AJ52+'Indirect OH'!AJ52+'Real Price Change'!AJ52</f>
        <v>0</v>
      </c>
    </row>
    <row r="53" spans="1:36">
      <c r="A53" s="182">
        <f>'Base Capex Actual'!A53</f>
        <v>170</v>
      </c>
      <c r="B53" s="183" t="str">
        <f>'Base Capex Actual'!B53</f>
        <v xml:space="preserve">Conductor Clearance </v>
      </c>
      <c r="C53" s="183" t="str">
        <f>'Base Capex Actual'!C53</f>
        <v>Environmental, Safety &amp; Legal</v>
      </c>
      <c r="D53" s="155">
        <f>'Base Capex'!D53+Provisions!D53+'Direct OH'!D53+'Indirect OH'!D53+'Real Price Change'!D53</f>
        <v>0</v>
      </c>
      <c r="E53" s="155">
        <f>'Base Capex'!E53+Provisions!E53+'Direct OH'!E53+'Indirect OH'!E53+'Real Price Change'!E53</f>
        <v>0</v>
      </c>
      <c r="F53" s="156">
        <f>'Base Capex'!F53+Provisions!F53+'Direct OH'!F53+'Indirect OH'!F53+'Real Price Change'!F53</f>
        <v>0</v>
      </c>
      <c r="G53" s="155">
        <f>'Base Capex'!G53+Provisions!G53+'Direct OH'!G53+'Indirect OH'!G53+'Real Price Change'!G53</f>
        <v>0</v>
      </c>
      <c r="H53" s="155">
        <f>'Base Capex'!H53+Provisions!H53+'Direct OH'!H53+'Indirect OH'!H53+'Real Price Change'!H53</f>
        <v>0</v>
      </c>
      <c r="I53" s="156">
        <f>'Base Capex'!I53+Provisions!I53+'Direct OH'!I53+'Indirect OH'!I53+'Real Price Change'!I53</f>
        <v>0</v>
      </c>
      <c r="J53" s="155">
        <f>'Base Capex'!J53+Provisions!J53+'Direct OH'!J53+'Indirect OH'!J53+'Real Price Change'!J53</f>
        <v>0</v>
      </c>
      <c r="K53" s="155">
        <f>'Base Capex'!K53+Provisions!K53+'Direct OH'!K53+'Indirect OH'!K53+'Real Price Change'!K53</f>
        <v>0</v>
      </c>
      <c r="L53" s="156">
        <f>'Base Capex'!L53+Provisions!L53+'Direct OH'!L53+'Indirect OH'!L53+'Real Price Change'!L53</f>
        <v>0</v>
      </c>
      <c r="M53" s="155">
        <f>'Base Capex'!M53+Provisions!M53+'Direct OH'!M53+'Indirect OH'!M53+'Real Price Change'!M53</f>
        <v>0</v>
      </c>
      <c r="N53" s="155">
        <f>'Base Capex'!N53+Provisions!N53+'Direct OH'!N53+'Indirect OH'!N53+'Real Price Change'!N53</f>
        <v>0</v>
      </c>
      <c r="O53" s="156">
        <f>'Base Capex'!O53+Provisions!O53+'Direct OH'!O53+'Indirect OH'!O53+'Real Price Change'!O53</f>
        <v>0</v>
      </c>
      <c r="P53" s="155">
        <f>'Base Capex'!P53+Provisions!P53+'Direct OH'!P53+'Indirect OH'!P53+'Real Price Change'!P53</f>
        <v>0</v>
      </c>
      <c r="Q53" s="155">
        <f>'Base Capex'!Q53+Provisions!Q53+'Direct OH'!Q53+'Indirect OH'!Q53+'Real Price Change'!Q53</f>
        <v>0</v>
      </c>
      <c r="R53" s="156">
        <f>'Base Capex'!R53+Provisions!R53+'Direct OH'!R53+'Indirect OH'!R53+'Real Price Change'!R53</f>
        <v>0</v>
      </c>
      <c r="S53" s="154">
        <f>'Base Capex'!S53+Provisions!S53+'Direct OH'!S53+'Indirect OH'!S53+'Real Price Change'!S53</f>
        <v>0</v>
      </c>
      <c r="T53" s="155">
        <f>'Base Capex'!T53+Provisions!T53+'Direct OH'!T53+'Indirect OH'!T53+'Real Price Change'!T53</f>
        <v>0</v>
      </c>
      <c r="U53" s="156">
        <f>'Base Capex'!U53+Provisions!U53+'Direct OH'!U53+'Indirect OH'!U53+'Real Price Change'!U53</f>
        <v>0</v>
      </c>
      <c r="V53" s="154">
        <f>'Base Capex'!V53+Provisions!V53+'Direct OH'!V53+'Indirect OH'!V53+'Real Price Change'!V53</f>
        <v>0</v>
      </c>
      <c r="W53" s="155">
        <f>'Base Capex'!W53+Provisions!W53+'Direct OH'!W53+'Indirect OH'!W53+'Real Price Change'!W53</f>
        <v>0</v>
      </c>
      <c r="X53" s="156">
        <f>'Base Capex'!X53+Provisions!X53+'Direct OH'!X53+'Indirect OH'!X53+'Real Price Change'!X53</f>
        <v>0</v>
      </c>
      <c r="Y53" s="154">
        <f>'Base Capex'!Y53+Provisions!Y53+'Direct OH'!Y53+'Indirect OH'!Y53+'Real Price Change'!Y53</f>
        <v>0</v>
      </c>
      <c r="Z53" s="155">
        <f>'Base Capex'!Z53+Provisions!Z53+'Direct OH'!Z53+'Indirect OH'!Z53+'Real Price Change'!Z53</f>
        <v>0</v>
      </c>
      <c r="AA53" s="156">
        <f>'Base Capex'!AA53+Provisions!AA53+'Direct OH'!AA53+'Indirect OH'!AA53+'Real Price Change'!AA53</f>
        <v>0</v>
      </c>
      <c r="AB53" s="154">
        <f>'Base Capex'!AB53+Provisions!AB53+'Direct OH'!AB53+'Indirect OH'!AB53+'Real Price Change'!AB53</f>
        <v>0</v>
      </c>
      <c r="AC53" s="155">
        <f>'Base Capex'!AC53+Provisions!AC53+'Direct OH'!AC53+'Indirect OH'!AC53+'Real Price Change'!AC53</f>
        <v>0</v>
      </c>
      <c r="AD53" s="156">
        <f>'Base Capex'!AD53+Provisions!AD53+'Direct OH'!AD53+'Indirect OH'!AD53+'Real Price Change'!AD53</f>
        <v>0</v>
      </c>
      <c r="AE53" s="154">
        <f>'Base Capex'!AE53+Provisions!AE53+'Direct OH'!AE53+'Indirect OH'!AE53+'Real Price Change'!AE53</f>
        <v>0</v>
      </c>
      <c r="AF53" s="155">
        <f>'Base Capex'!AF53+Provisions!AF53+'Direct OH'!AF53+'Indirect OH'!AF53+'Real Price Change'!AF53</f>
        <v>0</v>
      </c>
      <c r="AG53" s="156">
        <f>'Base Capex'!AG53+Provisions!AG53+'Direct OH'!AG53+'Indirect OH'!AG53+'Real Price Change'!AG53</f>
        <v>0</v>
      </c>
      <c r="AH53" s="154">
        <f>'Base Capex'!AH53+Provisions!AH53+'Direct OH'!AH53+'Indirect OH'!AH53+'Real Price Change'!AH53</f>
        <v>0</v>
      </c>
      <c r="AI53" s="155">
        <f>'Base Capex'!AI53+Provisions!AI53+'Direct OH'!AI53+'Indirect OH'!AI53+'Real Price Change'!AI53</f>
        <v>0</v>
      </c>
      <c r="AJ53" s="156">
        <f>'Base Capex'!AJ53+Provisions!AJ53+'Direct OH'!AJ53+'Indirect OH'!AJ53+'Real Price Change'!AJ53</f>
        <v>0</v>
      </c>
    </row>
    <row r="54" spans="1:36">
      <c r="A54" s="182">
        <f>'Base Capex Actual'!A54</f>
        <v>171</v>
      </c>
      <c r="B54" s="183" t="str">
        <f>'Base Capex Actual'!B54</f>
        <v>SWER Augmentation</v>
      </c>
      <c r="C54" s="183" t="str">
        <f>'Base Capex Actual'!C54</f>
        <v>New Customer Connections</v>
      </c>
      <c r="D54" s="155">
        <f>'Base Capex'!D54+Provisions!D54+'Direct OH'!D54+'Indirect OH'!D54+'Real Price Change'!D54</f>
        <v>1658.612152015713</v>
      </c>
      <c r="E54" s="155">
        <f>'Base Capex'!E54+Provisions!E54+'Direct OH'!E54+'Indirect OH'!E54+'Real Price Change'!E54</f>
        <v>838.24995784356577</v>
      </c>
      <c r="F54" s="156">
        <f>'Base Capex'!F54+Provisions!F54+'Direct OH'!F54+'Indirect OH'!F54+'Real Price Change'!F54</f>
        <v>625.88708948557485</v>
      </c>
      <c r="G54" s="155">
        <f>'Base Capex'!G54+Provisions!G54+'Direct OH'!G54+'Indirect OH'!G54+'Real Price Change'!G54</f>
        <v>1826.0679426755396</v>
      </c>
      <c r="H54" s="155">
        <f>'Base Capex'!H54+Provisions!H54+'Direct OH'!H54+'Indirect OH'!H54+'Real Price Change'!H54</f>
        <v>723.93516102229091</v>
      </c>
      <c r="I54" s="156">
        <f>'Base Capex'!I54+Provisions!I54+'Direct OH'!I54+'Indirect OH'!I54+'Real Price Change'!I54</f>
        <v>448.94815871951914</v>
      </c>
      <c r="J54" s="155">
        <f>'Base Capex'!J54+Provisions!J54+'Direct OH'!J54+'Indirect OH'!J54+'Real Price Change'!J54</f>
        <v>1317.0589767594381</v>
      </c>
      <c r="K54" s="155">
        <f>'Base Capex'!K54+Provisions!K54+'Direct OH'!K54+'Indirect OH'!K54+'Real Price Change'!K54</f>
        <v>463.59048134870494</v>
      </c>
      <c r="L54" s="156">
        <f>'Base Capex'!L54+Provisions!L54+'Direct OH'!L54+'Indirect OH'!L54+'Real Price Change'!L54</f>
        <v>389.9405198135542</v>
      </c>
      <c r="M54" s="155">
        <f>'Base Capex'!M54+Provisions!M54+'Direct OH'!M54+'Indirect OH'!M54+'Real Price Change'!M54</f>
        <v>595.54371469463774</v>
      </c>
      <c r="N54" s="155">
        <f>'Base Capex'!N54+Provisions!N54+'Direct OH'!N54+'Indirect OH'!N54+'Real Price Change'!N54</f>
        <v>99.153426022591105</v>
      </c>
      <c r="O54" s="156">
        <f>'Base Capex'!O54+Provisions!O54+'Direct OH'!O54+'Indirect OH'!O54+'Real Price Change'!O54</f>
        <v>174.59904683768363</v>
      </c>
      <c r="P54" s="155">
        <f>'Base Capex'!P54+Provisions!P54+'Direct OH'!P54+'Indirect OH'!P54+'Real Price Change'!P54</f>
        <v>1.4586076906260614</v>
      </c>
      <c r="Q54" s="155">
        <f>'Base Capex'!Q54+Provisions!Q54+'Direct OH'!Q54+'Indirect OH'!Q54+'Real Price Change'!Q54</f>
        <v>9.6383465808721385E-4</v>
      </c>
      <c r="R54" s="156">
        <f>'Base Capex'!R54+Provisions!R54+'Direct OH'!R54+'Indirect OH'!R54+'Real Price Change'!R54</f>
        <v>0.15625057164503675</v>
      </c>
      <c r="S54" s="154">
        <f>'Base Capex'!S54+Provisions!S54+'Direct OH'!S54+'Indirect OH'!S54+'Real Price Change'!S54</f>
        <v>5802.6071660644866</v>
      </c>
      <c r="T54" s="155">
        <f>'Base Capex'!T54+Provisions!T54+'Direct OH'!T54+'Indirect OH'!T54+'Real Price Change'!T54</f>
        <v>2023.6752269681976</v>
      </c>
      <c r="U54" s="156">
        <f>'Base Capex'!U54+Provisions!U54+'Direct OH'!U54+'Indirect OH'!U54+'Real Price Change'!U54</f>
        <v>1553.372169732786</v>
      </c>
      <c r="V54" s="154">
        <f>'Base Capex'!V54+Provisions!V54+'Direct OH'!V54+'Indirect OH'!V54+'Real Price Change'!V54</f>
        <v>5459.1855599164046</v>
      </c>
      <c r="W54" s="155">
        <f>'Base Capex'!W54+Provisions!W54+'Direct OH'!W54+'Indirect OH'!W54+'Real Price Change'!W54</f>
        <v>2082.8794155652249</v>
      </c>
      <c r="X54" s="156">
        <f>'Base Capex'!X54+Provisions!X54+'Direct OH'!X54+'Indirect OH'!X54+'Real Price Change'!X54</f>
        <v>1097.2000169848491</v>
      </c>
      <c r="Y54" s="154">
        <f>'Base Capex'!Y54+Provisions!Y54+'Direct OH'!Y54+'Indirect OH'!Y54+'Real Price Change'!Y54</f>
        <v>5070.419430642939</v>
      </c>
      <c r="Z54" s="155">
        <f>'Base Capex'!Z54+Provisions!Z54+'Direct OH'!Z54+'Indirect OH'!Z54+'Real Price Change'!Z54</f>
        <v>1902.3157339421928</v>
      </c>
      <c r="AA54" s="156">
        <f>'Base Capex'!AA54+Provisions!AA54+'Direct OH'!AA54+'Indirect OH'!AA54+'Real Price Change'!AA54</f>
        <v>1023.9546853379333</v>
      </c>
      <c r="AB54" s="154">
        <f>'Base Capex'!AB54+Provisions!AB54+'Direct OH'!AB54+'Indirect OH'!AB54+'Real Price Change'!AB54</f>
        <v>4586.6945248447255</v>
      </c>
      <c r="AC54" s="155">
        <f>'Base Capex'!AC54+Provisions!AC54+'Direct OH'!AC54+'Indirect OH'!AC54+'Real Price Change'!AC54</f>
        <v>1684.316947679732</v>
      </c>
      <c r="AD54" s="156">
        <f>'Base Capex'!AD54+Provisions!AD54+'Direct OH'!AD54+'Indirect OH'!AD54+'Real Price Change'!AD54</f>
        <v>934.59684863428674</v>
      </c>
      <c r="AE54" s="154">
        <f>'Base Capex'!AE54+Provisions!AE54+'Direct OH'!AE54+'Indirect OH'!AE54+'Real Price Change'!AE54</f>
        <v>4564.253828473893</v>
      </c>
      <c r="AF54" s="155">
        <f>'Base Capex'!AF54+Provisions!AF54+'Direct OH'!AF54+'Indirect OH'!AF54+'Real Price Change'!AF54</f>
        <v>1638.9730522883958</v>
      </c>
      <c r="AG54" s="156">
        <f>'Base Capex'!AG54+Provisions!AG54+'Direct OH'!AG54+'Indirect OH'!AG54+'Real Price Change'!AG54</f>
        <v>939.63993139547006</v>
      </c>
      <c r="AH54" s="154">
        <f>'Base Capex'!AH54+Provisions!AH54+'Direct OH'!AH54+'Indirect OH'!AH54+'Real Price Change'!AH54</f>
        <v>4777.412425425121</v>
      </c>
      <c r="AI54" s="155">
        <f>'Base Capex'!AI54+Provisions!AI54+'Direct OH'!AI54+'Indirect OH'!AI54+'Real Price Change'!AI54</f>
        <v>1691.8514168314312</v>
      </c>
      <c r="AJ54" s="156">
        <f>'Base Capex'!AJ54+Provisions!AJ54+'Direct OH'!AJ54+'Indirect OH'!AJ54+'Real Price Change'!AJ54</f>
        <v>979.27418898817359</v>
      </c>
    </row>
    <row r="55" spans="1:36">
      <c r="A55" s="182">
        <f>'Base Capex Actual'!A55</f>
        <v>172</v>
      </c>
      <c r="B55" s="183" t="str">
        <f>'Base Capex Actual'!B55</f>
        <v>Supply Reliability Improvement Scheme</v>
      </c>
      <c r="C55" s="183" t="str">
        <f>'Base Capex Actual'!C55</f>
        <v>Reliability &amp; Quality Maintained</v>
      </c>
      <c r="D55" s="155">
        <f>'Base Capex'!D55+Provisions!D55+'Direct OH'!D55+'Indirect OH'!D55+'Real Price Change'!D55</f>
        <v>1630.6978023108272</v>
      </c>
      <c r="E55" s="155">
        <f>'Base Capex'!E55+Provisions!E55+'Direct OH'!E55+'Indirect OH'!E55+'Real Price Change'!E55</f>
        <v>405.10272425695081</v>
      </c>
      <c r="F55" s="156">
        <f>'Base Capex'!F55+Provisions!F55+'Direct OH'!F55+'Indirect OH'!F55+'Real Price Change'!F55</f>
        <v>425.42079230269115</v>
      </c>
      <c r="G55" s="155">
        <f>'Base Capex'!G55+Provisions!G55+'Direct OH'!G55+'Indirect OH'!G55+'Real Price Change'!G55</f>
        <v>1254.1801218934704</v>
      </c>
      <c r="H55" s="155">
        <f>'Base Capex'!H55+Provisions!H55+'Direct OH'!H55+'Indirect OH'!H55+'Real Price Change'!H55</f>
        <v>292.47628411906862</v>
      </c>
      <c r="I55" s="156">
        <f>'Base Capex'!I55+Provisions!I55+'Direct OH'!I55+'Indirect OH'!I55+'Real Price Change'!I55</f>
        <v>254.71416372319641</v>
      </c>
      <c r="J55" s="155">
        <f>'Base Capex'!J55+Provisions!J55+'Direct OH'!J55+'Indirect OH'!J55+'Real Price Change'!J55</f>
        <v>77.364654455173977</v>
      </c>
      <c r="K55" s="155">
        <f>'Base Capex'!K55+Provisions!K55+'Direct OH'!K55+'Indirect OH'!K55+'Real Price Change'!K55</f>
        <v>-5.8063114918200611</v>
      </c>
      <c r="L55" s="156">
        <f>'Base Capex'!L55+Provisions!L55+'Direct OH'!L55+'Indirect OH'!L55+'Real Price Change'!L55</f>
        <v>24.515446635572616</v>
      </c>
      <c r="M55" s="155">
        <f>'Base Capex'!M55+Provisions!M55+'Direct OH'!M55+'Indirect OH'!M55+'Real Price Change'!M55</f>
        <v>32.01649772649661</v>
      </c>
      <c r="N55" s="155">
        <f>'Base Capex'!N55+Provisions!N55+'Direct OH'!N55+'Indirect OH'!N55+'Real Price Change'!N55</f>
        <v>5.1375083078229951</v>
      </c>
      <c r="O55" s="156">
        <f>'Base Capex'!O55+Provisions!O55+'Direct OH'!O55+'Indirect OH'!O55+'Real Price Change'!O55</f>
        <v>2.3938314791970692</v>
      </c>
      <c r="P55" s="155">
        <f>'Base Capex'!P55+Provisions!P55+'Direct OH'!P55+'Indirect OH'!P55+'Real Price Change'!P55</f>
        <v>2787.5580700082405</v>
      </c>
      <c r="Q55" s="155">
        <f>'Base Capex'!Q55+Provisions!Q55+'Direct OH'!Q55+'Indirect OH'!Q55+'Real Price Change'!Q55</f>
        <v>1042.7658864062882</v>
      </c>
      <c r="R55" s="156">
        <f>'Base Capex'!R55+Provisions!R55+'Direct OH'!R55+'Indirect OH'!R55+'Real Price Change'!R55</f>
        <v>690.6760385832265</v>
      </c>
      <c r="S55" s="154">
        <f>'Base Capex'!S55+Provisions!S55+'Direct OH'!S55+'Indirect OH'!S55+'Real Price Change'!S55</f>
        <v>0</v>
      </c>
      <c r="T55" s="155">
        <f>'Base Capex'!T55+Provisions!T55+'Direct OH'!T55+'Indirect OH'!T55+'Real Price Change'!T55</f>
        <v>0</v>
      </c>
      <c r="U55" s="156">
        <f>'Base Capex'!U55+Provisions!U55+'Direct OH'!U55+'Indirect OH'!U55+'Real Price Change'!U55</f>
        <v>0</v>
      </c>
      <c r="V55" s="154">
        <f>'Base Capex'!V55+Provisions!V55+'Direct OH'!V55+'Indirect OH'!V55+'Real Price Change'!V55</f>
        <v>0</v>
      </c>
      <c r="W55" s="155">
        <f>'Base Capex'!W55+Provisions!W55+'Direct OH'!W55+'Indirect OH'!W55+'Real Price Change'!W55</f>
        <v>0</v>
      </c>
      <c r="X55" s="156">
        <f>'Base Capex'!X55+Provisions!X55+'Direct OH'!X55+'Indirect OH'!X55+'Real Price Change'!X55</f>
        <v>0</v>
      </c>
      <c r="Y55" s="154">
        <f>'Base Capex'!Y55+Provisions!Y55+'Direct OH'!Y55+'Indirect OH'!Y55+'Real Price Change'!Y55</f>
        <v>0</v>
      </c>
      <c r="Z55" s="155">
        <f>'Base Capex'!Z55+Provisions!Z55+'Direct OH'!Z55+'Indirect OH'!Z55+'Real Price Change'!Z55</f>
        <v>0</v>
      </c>
      <c r="AA55" s="156">
        <f>'Base Capex'!AA55+Provisions!AA55+'Direct OH'!AA55+'Indirect OH'!AA55+'Real Price Change'!AA55</f>
        <v>0</v>
      </c>
      <c r="AB55" s="154">
        <f>'Base Capex'!AB55+Provisions!AB55+'Direct OH'!AB55+'Indirect OH'!AB55+'Real Price Change'!AB55</f>
        <v>0</v>
      </c>
      <c r="AC55" s="155">
        <f>'Base Capex'!AC55+Provisions!AC55+'Direct OH'!AC55+'Indirect OH'!AC55+'Real Price Change'!AC55</f>
        <v>0</v>
      </c>
      <c r="AD55" s="156">
        <f>'Base Capex'!AD55+Provisions!AD55+'Direct OH'!AD55+'Indirect OH'!AD55+'Real Price Change'!AD55</f>
        <v>0</v>
      </c>
      <c r="AE55" s="154">
        <f>'Base Capex'!AE55+Provisions!AE55+'Direct OH'!AE55+'Indirect OH'!AE55+'Real Price Change'!AE55</f>
        <v>0</v>
      </c>
      <c r="AF55" s="155">
        <f>'Base Capex'!AF55+Provisions!AF55+'Direct OH'!AF55+'Indirect OH'!AF55+'Real Price Change'!AF55</f>
        <v>0</v>
      </c>
      <c r="AG55" s="156">
        <f>'Base Capex'!AG55+Provisions!AG55+'Direct OH'!AG55+'Indirect OH'!AG55+'Real Price Change'!AG55</f>
        <v>0</v>
      </c>
      <c r="AH55" s="154">
        <f>'Base Capex'!AH55+Provisions!AH55+'Direct OH'!AH55+'Indirect OH'!AH55+'Real Price Change'!AH55</f>
        <v>0</v>
      </c>
      <c r="AI55" s="155">
        <f>'Base Capex'!AI55+Provisions!AI55+'Direct OH'!AI55+'Indirect OH'!AI55+'Real Price Change'!AI55</f>
        <v>0</v>
      </c>
      <c r="AJ55" s="156">
        <f>'Base Capex'!AJ55+Provisions!AJ55+'Direct OH'!AJ55+'Indirect OH'!AJ55+'Real Price Change'!AJ55</f>
        <v>0</v>
      </c>
    </row>
    <row r="56" spans="1:36">
      <c r="A56" s="182">
        <f>'Base Capex Actual'!A56</f>
        <v>174</v>
      </c>
      <c r="B56" s="183" t="str">
        <f>'Base Capex Actual'!B56</f>
        <v>Pole Fire Mitigation</v>
      </c>
      <c r="C56" s="183" t="str">
        <f>'Base Capex Actual'!C56</f>
        <v>Environmental, Safety &amp; Legal</v>
      </c>
      <c r="D56" s="155">
        <f>'Base Capex'!D56+Provisions!D56+'Direct OH'!D56+'Indirect OH'!D56+'Real Price Change'!D56</f>
        <v>19.557974448765005</v>
      </c>
      <c r="E56" s="155">
        <f>'Base Capex'!E56+Provisions!E56+'Direct OH'!E56+'Indirect OH'!E56+'Real Price Change'!E56</f>
        <v>-24.708953666882653</v>
      </c>
      <c r="F56" s="156">
        <f>'Base Capex'!F56+Provisions!F56+'Direct OH'!F56+'Indirect OH'!F56+'Real Price Change'!F56</f>
        <v>9.8753654201916863</v>
      </c>
      <c r="G56" s="155">
        <f>'Base Capex'!G56+Provisions!G56+'Direct OH'!G56+'Indirect OH'!G56+'Real Price Change'!G56</f>
        <v>16.014578552509807</v>
      </c>
      <c r="H56" s="155">
        <f>'Base Capex'!H56+Provisions!H56+'Direct OH'!H56+'Indirect OH'!H56+'Real Price Change'!H56</f>
        <v>2.2923299285409962</v>
      </c>
      <c r="I56" s="156">
        <f>'Base Capex'!I56+Provisions!I56+'Direct OH'!I56+'Indirect OH'!I56+'Real Price Change'!I56</f>
        <v>2.6048853952558662</v>
      </c>
      <c r="J56" s="155">
        <f>'Base Capex'!J56+Provisions!J56+'Direct OH'!J56+'Indirect OH'!J56+'Real Price Change'!J56</f>
        <v>4.3822606124956582</v>
      </c>
      <c r="K56" s="155">
        <f>'Base Capex'!K56+Provisions!K56+'Direct OH'!K56+'Indirect OH'!K56+'Real Price Change'!K56</f>
        <v>0.8004279409682703</v>
      </c>
      <c r="L56" s="156">
        <f>'Base Capex'!L56+Provisions!L56+'Direct OH'!L56+'Indirect OH'!L56+'Real Price Change'!L56</f>
        <v>0.67562968757622077</v>
      </c>
      <c r="M56" s="155">
        <f>'Base Capex'!M56+Provisions!M56+'Direct OH'!M56+'Indirect OH'!M56+'Real Price Change'!M56</f>
        <v>0</v>
      </c>
      <c r="N56" s="155">
        <f>'Base Capex'!N56+Provisions!N56+'Direct OH'!N56+'Indirect OH'!N56+'Real Price Change'!N56</f>
        <v>0</v>
      </c>
      <c r="O56" s="156">
        <f>'Base Capex'!O56+Provisions!O56+'Direct OH'!O56+'Indirect OH'!O56+'Real Price Change'!O56</f>
        <v>4.5256564125760266E-3</v>
      </c>
      <c r="P56" s="155">
        <f>'Base Capex'!P56+Provisions!P56+'Direct OH'!P56+'Indirect OH'!P56+'Real Price Change'!P56</f>
        <v>843.17599175742816</v>
      </c>
      <c r="Q56" s="155">
        <f>'Base Capex'!Q56+Provisions!Q56+'Direct OH'!Q56+'Indirect OH'!Q56+'Real Price Change'!Q56</f>
        <v>196.77008889865053</v>
      </c>
      <c r="R56" s="156">
        <f>'Base Capex'!R56+Provisions!R56+'Direct OH'!R56+'Indirect OH'!R56+'Real Price Change'!R56</f>
        <v>225.02427384442774</v>
      </c>
      <c r="S56" s="154">
        <f>'Base Capex'!S56+Provisions!S56+'Direct OH'!S56+'Indirect OH'!S56+'Real Price Change'!S56</f>
        <v>0</v>
      </c>
      <c r="T56" s="155">
        <f>'Base Capex'!T56+Provisions!T56+'Direct OH'!T56+'Indirect OH'!T56+'Real Price Change'!T56</f>
        <v>0</v>
      </c>
      <c r="U56" s="156">
        <f>'Base Capex'!U56+Provisions!U56+'Direct OH'!U56+'Indirect OH'!U56+'Real Price Change'!U56</f>
        <v>0</v>
      </c>
      <c r="V56" s="154">
        <f>'Base Capex'!V56+Provisions!V56+'Direct OH'!V56+'Indirect OH'!V56+'Real Price Change'!V56</f>
        <v>0</v>
      </c>
      <c r="W56" s="155">
        <f>'Base Capex'!W56+Provisions!W56+'Direct OH'!W56+'Indirect OH'!W56+'Real Price Change'!W56</f>
        <v>0</v>
      </c>
      <c r="X56" s="156">
        <f>'Base Capex'!X56+Provisions!X56+'Direct OH'!X56+'Indirect OH'!X56+'Real Price Change'!X56</f>
        <v>0</v>
      </c>
      <c r="Y56" s="154">
        <f>'Base Capex'!Y56+Provisions!Y56+'Direct OH'!Y56+'Indirect OH'!Y56+'Real Price Change'!Y56</f>
        <v>0</v>
      </c>
      <c r="Z56" s="155">
        <f>'Base Capex'!Z56+Provisions!Z56+'Direct OH'!Z56+'Indirect OH'!Z56+'Real Price Change'!Z56</f>
        <v>0</v>
      </c>
      <c r="AA56" s="156">
        <f>'Base Capex'!AA56+Provisions!AA56+'Direct OH'!AA56+'Indirect OH'!AA56+'Real Price Change'!AA56</f>
        <v>0</v>
      </c>
      <c r="AB56" s="154">
        <f>'Base Capex'!AB56+Provisions!AB56+'Direct OH'!AB56+'Indirect OH'!AB56+'Real Price Change'!AB56</f>
        <v>0</v>
      </c>
      <c r="AC56" s="155">
        <f>'Base Capex'!AC56+Provisions!AC56+'Direct OH'!AC56+'Indirect OH'!AC56+'Real Price Change'!AC56</f>
        <v>0</v>
      </c>
      <c r="AD56" s="156">
        <f>'Base Capex'!AD56+Provisions!AD56+'Direct OH'!AD56+'Indirect OH'!AD56+'Real Price Change'!AD56</f>
        <v>0</v>
      </c>
      <c r="AE56" s="154">
        <f>'Base Capex'!AE56+Provisions!AE56+'Direct OH'!AE56+'Indirect OH'!AE56+'Real Price Change'!AE56</f>
        <v>0</v>
      </c>
      <c r="AF56" s="155">
        <f>'Base Capex'!AF56+Provisions!AF56+'Direct OH'!AF56+'Indirect OH'!AF56+'Real Price Change'!AF56</f>
        <v>0</v>
      </c>
      <c r="AG56" s="156">
        <f>'Base Capex'!AG56+Provisions!AG56+'Direct OH'!AG56+'Indirect OH'!AG56+'Real Price Change'!AG56</f>
        <v>0</v>
      </c>
      <c r="AH56" s="154">
        <f>'Base Capex'!AH56+Provisions!AH56+'Direct OH'!AH56+'Indirect OH'!AH56+'Real Price Change'!AH56</f>
        <v>0</v>
      </c>
      <c r="AI56" s="155">
        <f>'Base Capex'!AI56+Provisions!AI56+'Direct OH'!AI56+'Indirect OH'!AI56+'Real Price Change'!AI56</f>
        <v>0</v>
      </c>
      <c r="AJ56" s="156">
        <f>'Base Capex'!AJ56+Provisions!AJ56+'Direct OH'!AJ56+'Indirect OH'!AJ56+'Real Price Change'!AJ56</f>
        <v>0</v>
      </c>
    </row>
    <row r="57" spans="1:36">
      <c r="A57" s="182">
        <f>'Base Capex Actual'!A57</f>
        <v>177</v>
      </c>
      <c r="B57" s="183" t="str">
        <f>'Base Capex Actual'!B57</f>
        <v>CBD Security Supply</v>
      </c>
      <c r="C57" s="183" t="str">
        <f>'Base Capex Actual'!C57</f>
        <v>Reinforcements</v>
      </c>
      <c r="D57" s="155">
        <f>'Base Capex'!D57+Provisions!D57+'Direct OH'!D57+'Indirect OH'!D57+'Real Price Change'!D57</f>
        <v>0</v>
      </c>
      <c r="E57" s="155">
        <f>'Base Capex'!E57+Provisions!E57+'Direct OH'!E57+'Indirect OH'!E57+'Real Price Change'!E57</f>
        <v>0</v>
      </c>
      <c r="F57" s="156">
        <f>'Base Capex'!F57+Provisions!F57+'Direct OH'!F57+'Indirect OH'!F57+'Real Price Change'!F57</f>
        <v>0</v>
      </c>
      <c r="G57" s="155">
        <f>'Base Capex'!G57+Provisions!G57+'Direct OH'!G57+'Indirect OH'!G57+'Real Price Change'!G57</f>
        <v>0</v>
      </c>
      <c r="H57" s="155">
        <f>'Base Capex'!H57+Provisions!H57+'Direct OH'!H57+'Indirect OH'!H57+'Real Price Change'!H57</f>
        <v>0</v>
      </c>
      <c r="I57" s="156">
        <f>'Base Capex'!I57+Provisions!I57+'Direct OH'!I57+'Indirect OH'!I57+'Real Price Change'!I57</f>
        <v>0</v>
      </c>
      <c r="J57" s="155">
        <f>'Base Capex'!J57+Provisions!J57+'Direct OH'!J57+'Indirect OH'!J57+'Real Price Change'!J57</f>
        <v>0</v>
      </c>
      <c r="K57" s="155">
        <f>'Base Capex'!K57+Provisions!K57+'Direct OH'!K57+'Indirect OH'!K57+'Real Price Change'!K57</f>
        <v>0</v>
      </c>
      <c r="L57" s="155">
        <f>'Base Capex'!L57+Provisions!L57+'Direct OH'!L57+'Indirect OH'!L57+'Real Price Change'!L57</f>
        <v>0</v>
      </c>
      <c r="M57" s="184">
        <f>'Base Capex'!M57+Provisions!M57+'Direct OH'!M57+'Indirect OH'!M57+'Real Price Change'!M57</f>
        <v>0</v>
      </c>
      <c r="N57" s="155">
        <f>'Base Capex'!N57+Provisions!N57+'Direct OH'!N57+'Indirect OH'!N57+'Real Price Change'!N57</f>
        <v>0</v>
      </c>
      <c r="O57" s="156">
        <f>'Base Capex'!O57+Provisions!O57+'Direct OH'!O57+'Indirect OH'!O57+'Real Price Change'!O57</f>
        <v>0</v>
      </c>
      <c r="P57" s="155">
        <f>'Base Capex'!P57+Provisions!P57+'Direct OH'!P57+'Indirect OH'!P57+'Real Price Change'!P57</f>
        <v>0</v>
      </c>
      <c r="Q57" s="155">
        <f>'Base Capex'!Q57+Provisions!Q57+'Direct OH'!Q57+'Indirect OH'!Q57+'Real Price Change'!Q57</f>
        <v>0</v>
      </c>
      <c r="R57" s="156">
        <f>'Base Capex'!R57+Provisions!R57+'Direct OH'!R57+'Indirect OH'!R57+'Real Price Change'!R57</f>
        <v>0</v>
      </c>
      <c r="S57" s="154">
        <f>'Base Capex'!S57+Provisions!S57+'Direct OH'!S57+'Indirect OH'!S57+'Real Price Change'!S57</f>
        <v>0</v>
      </c>
      <c r="T57" s="155">
        <f>'Base Capex'!T57+Provisions!T57+'Direct OH'!T57+'Indirect OH'!T57+'Real Price Change'!T57</f>
        <v>0</v>
      </c>
      <c r="U57" s="156">
        <f>'Base Capex'!U57+Provisions!U57+'Direct OH'!U57+'Indirect OH'!U57+'Real Price Change'!U57</f>
        <v>0</v>
      </c>
      <c r="V57" s="154">
        <f>'Base Capex'!V57+Provisions!V57+'Direct OH'!V57+'Indirect OH'!V57+'Real Price Change'!V57</f>
        <v>0</v>
      </c>
      <c r="W57" s="155">
        <f>'Base Capex'!W57+Provisions!W57+'Direct OH'!W57+'Indirect OH'!W57+'Real Price Change'!W57</f>
        <v>0</v>
      </c>
      <c r="X57" s="156">
        <f>'Base Capex'!X57+Provisions!X57+'Direct OH'!X57+'Indirect OH'!X57+'Real Price Change'!X57</f>
        <v>0</v>
      </c>
      <c r="Y57" s="154">
        <f>'Base Capex'!Y57+Provisions!Y57+'Direct OH'!Y57+'Indirect OH'!Y57+'Real Price Change'!Y57</f>
        <v>0</v>
      </c>
      <c r="Z57" s="155">
        <f>'Base Capex'!Z57+Provisions!Z57+'Direct OH'!Z57+'Indirect OH'!Z57+'Real Price Change'!Z57</f>
        <v>0</v>
      </c>
      <c r="AA57" s="156">
        <f>'Base Capex'!AA57+Provisions!AA57+'Direct OH'!AA57+'Indirect OH'!AA57+'Real Price Change'!AA57</f>
        <v>0</v>
      </c>
      <c r="AB57" s="154">
        <f>'Base Capex'!AB57+Provisions!AB57+'Direct OH'!AB57+'Indirect OH'!AB57+'Real Price Change'!AB57</f>
        <v>0</v>
      </c>
      <c r="AC57" s="155">
        <f>'Base Capex'!AC57+Provisions!AC57+'Direct OH'!AC57+'Indirect OH'!AC57+'Real Price Change'!AC57</f>
        <v>0</v>
      </c>
      <c r="AD57" s="156">
        <f>'Base Capex'!AD57+Provisions!AD57+'Direct OH'!AD57+'Indirect OH'!AD57+'Real Price Change'!AD57</f>
        <v>0</v>
      </c>
      <c r="AE57" s="154">
        <f>'Base Capex'!AE57+Provisions!AE57+'Direct OH'!AE57+'Indirect OH'!AE57+'Real Price Change'!AE57</f>
        <v>0</v>
      </c>
      <c r="AF57" s="155">
        <f>'Base Capex'!AF57+Provisions!AF57+'Direct OH'!AF57+'Indirect OH'!AF57+'Real Price Change'!AF57</f>
        <v>0</v>
      </c>
      <c r="AG57" s="156">
        <f>'Base Capex'!AG57+Provisions!AG57+'Direct OH'!AG57+'Indirect OH'!AG57+'Real Price Change'!AG57</f>
        <v>0</v>
      </c>
      <c r="AH57" s="154">
        <f>'Base Capex'!AH57+Provisions!AH57+'Direct OH'!AH57+'Indirect OH'!AH57+'Real Price Change'!AH57</f>
        <v>0</v>
      </c>
      <c r="AI57" s="155">
        <f>'Base Capex'!AI57+Provisions!AI57+'Direct OH'!AI57+'Indirect OH'!AI57+'Real Price Change'!AI57</f>
        <v>0</v>
      </c>
      <c r="AJ57" s="156">
        <f>'Base Capex'!AJ57+Provisions!AJ57+'Direct OH'!AJ57+'Indirect OH'!AJ57+'Real Price Change'!AJ57</f>
        <v>0</v>
      </c>
    </row>
    <row r="58" spans="1:36">
      <c r="A58" s="182">
        <f>'Base Capex Actual'!A58</f>
        <v>200</v>
      </c>
      <c r="B58" s="183" t="str">
        <f>'Base Capex Actual'!B58</f>
        <v>Computers</v>
      </c>
      <c r="C58" s="183" t="str">
        <f>'Base Capex Actual'!C58</f>
        <v>Non Network General - IT</v>
      </c>
      <c r="D58" s="155">
        <f>'Base Capex'!D58+Provisions!D58+'Direct OH'!D58+'Indirect OH'!D58+'Real Price Change'!D58</f>
        <v>5409.9101947544168</v>
      </c>
      <c r="E58" s="155">
        <f>'Base Capex'!E58+Provisions!E58+'Direct OH'!E58+'Indirect OH'!E58+'Real Price Change'!E58</f>
        <v>4168.9289229747628</v>
      </c>
      <c r="F58" s="156">
        <f>'Base Capex'!F58+Provisions!F58+'Direct OH'!F58+'Indirect OH'!F58+'Real Price Change'!F58</f>
        <v>161.09638327799104</v>
      </c>
      <c r="G58" s="155">
        <f>'Base Capex'!G58+Provisions!G58+'Direct OH'!G58+'Indirect OH'!G58+'Real Price Change'!G58</f>
        <v>15020.341979321669</v>
      </c>
      <c r="H58" s="155">
        <f>'Base Capex'!H58+Provisions!H58+'Direct OH'!H58+'Indirect OH'!H58+'Real Price Change'!H58</f>
        <v>4578.8306879367337</v>
      </c>
      <c r="I58" s="156">
        <f>'Base Capex'!I58+Provisions!I58+'Direct OH'!I58+'Indirect OH'!I58+'Real Price Change'!I58</f>
        <v>23.635503695410044</v>
      </c>
      <c r="J58" s="155">
        <f>'Base Capex'!J58+Provisions!J58+'Direct OH'!J58+'Indirect OH'!J58+'Real Price Change'!J58</f>
        <v>10415.538030429809</v>
      </c>
      <c r="K58" s="155">
        <f>'Base Capex'!K58+Provisions!K58+'Direct OH'!K58+'Indirect OH'!K58+'Real Price Change'!K58</f>
        <v>3750.6529783233859</v>
      </c>
      <c r="L58" s="156">
        <f>'Base Capex'!L58+Provisions!L58+'Direct OH'!L58+'Indirect OH'!L58+'Real Price Change'!L58</f>
        <v>75.660770917701257</v>
      </c>
      <c r="M58" s="155">
        <f>'Base Capex'!M58+Provisions!M58+'Direct OH'!M58+'Indirect OH'!M58+'Real Price Change'!M58</f>
        <v>11151.260749333891</v>
      </c>
      <c r="N58" s="155">
        <f>'Base Capex'!N58+Provisions!N58+'Direct OH'!N58+'Indirect OH'!N58+'Real Price Change'!N58</f>
        <v>2815.4501002610587</v>
      </c>
      <c r="O58" s="156">
        <f>'Base Capex'!O58+Provisions!O58+'Direct OH'!O58+'Indirect OH'!O58+'Real Price Change'!O58</f>
        <v>97.390442311902135</v>
      </c>
      <c r="P58" s="155">
        <f>'Base Capex'!P58+Provisions!P58+'Direct OH'!P58+'Indirect OH'!P58+'Real Price Change'!P58</f>
        <v>16200.708655479959</v>
      </c>
      <c r="Q58" s="155">
        <f>'Base Capex'!Q58+Provisions!Q58+'Direct OH'!Q58+'Indirect OH'!Q58+'Real Price Change'!Q58</f>
        <v>2820.7211342341457</v>
      </c>
      <c r="R58" s="156">
        <f>'Base Capex'!R58+Provisions!R58+'Direct OH'!R58+'Indirect OH'!R58+'Real Price Change'!R58</f>
        <v>1337.295879249913</v>
      </c>
      <c r="S58" s="154">
        <f>'Base Capex'!S58+Provisions!S58+'Direct OH'!S58+'Indirect OH'!S58+'Real Price Change'!S58</f>
        <v>29534.798648800002</v>
      </c>
      <c r="T58" s="155">
        <f>'Base Capex'!T58+Provisions!T58+'Direct OH'!T58+'Indirect OH'!T58+'Real Price Change'!T58</f>
        <v>7108.6765912000001</v>
      </c>
      <c r="U58" s="156">
        <f>'Base Capex'!U58+Provisions!U58+'Direct OH'!U58+'Indirect OH'!U58+'Real Price Change'!U58</f>
        <v>0</v>
      </c>
      <c r="V58" s="154">
        <f>'Base Capex'!V58+Provisions!V58+'Direct OH'!V58+'Indirect OH'!V58+'Real Price Change'!V58</f>
        <v>7250.0526737047248</v>
      </c>
      <c r="W58" s="155">
        <f>'Base Capex'!W58+Provisions!W58+'Direct OH'!W58+'Indirect OH'!W58+'Real Price Change'!W58</f>
        <v>15363.85279136998</v>
      </c>
      <c r="X58" s="156">
        <f>'Base Capex'!X58+Provisions!X58+'Direct OH'!X58+'Indirect OH'!X58+'Real Price Change'!X58</f>
        <v>18426.866194422106</v>
      </c>
      <c r="Y58" s="154">
        <f>'Base Capex'!Y58+Provisions!Y58+'Direct OH'!Y58+'Indirect OH'!Y58+'Real Price Change'!Y58</f>
        <v>8067.8787259751871</v>
      </c>
      <c r="Z58" s="155">
        <f>'Base Capex'!Z58+Provisions!Z58+'Direct OH'!Z58+'Indirect OH'!Z58+'Real Price Change'!Z58</f>
        <v>13986.323093532774</v>
      </c>
      <c r="AA58" s="156">
        <f>'Base Capex'!AA58+Provisions!AA58+'Direct OH'!AA58+'Indirect OH'!AA58+'Real Price Change'!AA58</f>
        <v>19422.292090458312</v>
      </c>
      <c r="AB58" s="154">
        <f>'Base Capex'!AB58+Provisions!AB58+'Direct OH'!AB58+'Indirect OH'!AB58+'Real Price Change'!AB58</f>
        <v>7078.0539751138531</v>
      </c>
      <c r="AC58" s="155">
        <f>'Base Capex'!AC58+Provisions!AC58+'Direct OH'!AC58+'Indirect OH'!AC58+'Real Price Change'!AC58</f>
        <v>15547.577988635348</v>
      </c>
      <c r="AD58" s="156">
        <f>'Base Capex'!AD58+Provisions!AD58+'Direct OH'!AD58+'Indirect OH'!AD58+'Real Price Change'!AD58</f>
        <v>14638.342815441521</v>
      </c>
      <c r="AE58" s="154">
        <f>'Base Capex'!AE58+Provisions!AE58+'Direct OH'!AE58+'Indirect OH'!AE58+'Real Price Change'!AE58</f>
        <v>8005.484063879283</v>
      </c>
      <c r="AF58" s="155">
        <f>'Base Capex'!AF58+Provisions!AF58+'Direct OH'!AF58+'Indirect OH'!AF58+'Real Price Change'!AF58</f>
        <v>9162.2328062312044</v>
      </c>
      <c r="AG58" s="156">
        <f>'Base Capex'!AG58+Provisions!AG58+'Direct OH'!AG58+'Indirect OH'!AG58+'Real Price Change'!AG58</f>
        <v>15120.087259333335</v>
      </c>
      <c r="AH58" s="154">
        <f>'Base Capex'!AH58+Provisions!AH58+'Direct OH'!AH58+'Indirect OH'!AH58+'Real Price Change'!AH58</f>
        <v>6018.8066164372322</v>
      </c>
      <c r="AI58" s="155">
        <f>'Base Capex'!AI58+Provisions!AI58+'Direct OH'!AI58+'Indirect OH'!AI58+'Real Price Change'!AI58</f>
        <v>5597.8238640586096</v>
      </c>
      <c r="AJ58" s="156">
        <f>'Base Capex'!AJ58+Provisions!AJ58+'Direct OH'!AJ58+'Indirect OH'!AJ58+'Real Price Change'!AJ58</f>
        <v>11639.710503657816</v>
      </c>
    </row>
    <row r="59" spans="1:36">
      <c r="A59" s="182">
        <f>'Base Capex Actual'!A59</f>
        <v>210</v>
      </c>
      <c r="B59" s="183" t="str">
        <f>'Base Capex Actual'!B59</f>
        <v>General Equipment</v>
      </c>
      <c r="C59" s="183" t="str">
        <f>'Base Capex Actual'!C59</f>
        <v>Non Network General - Other</v>
      </c>
      <c r="D59" s="155">
        <f>'Base Capex'!D59+Provisions!D59+'Direct OH'!D59+'Indirect OH'!D59+'Real Price Change'!D59</f>
        <v>-16.901620977297522</v>
      </c>
      <c r="E59" s="155">
        <f>'Base Capex'!E59+Provisions!E59+'Direct OH'!E59+'Indirect OH'!E59+'Real Price Change'!E59</f>
        <v>1297.4803114413689</v>
      </c>
      <c r="F59" s="156">
        <f>'Base Capex'!F59+Provisions!F59+'Direct OH'!F59+'Indirect OH'!F59+'Real Price Change'!F59</f>
        <v>2.488906664481358</v>
      </c>
      <c r="G59" s="155">
        <f>'Base Capex'!G59+Provisions!G59+'Direct OH'!G59+'Indirect OH'!G59+'Real Price Change'!G59</f>
        <v>-11.241369620735522</v>
      </c>
      <c r="H59" s="155">
        <f>'Base Capex'!H59+Provisions!H59+'Direct OH'!H59+'Indirect OH'!H59+'Real Price Change'!H59</f>
        <v>1253.509635186467</v>
      </c>
      <c r="I59" s="156">
        <f>'Base Capex'!I59+Provisions!I59+'Direct OH'!I59+'Indirect OH'!I59+'Real Price Change'!I59</f>
        <v>-6.1038139263162199</v>
      </c>
      <c r="J59" s="155">
        <f>'Base Capex'!J59+Provisions!J59+'Direct OH'!J59+'Indirect OH'!J59+'Real Price Change'!J59</f>
        <v>-2.710681858819858</v>
      </c>
      <c r="K59" s="155">
        <f>'Base Capex'!K59+Provisions!K59+'Direct OH'!K59+'Indirect OH'!K59+'Real Price Change'!K59</f>
        <v>741.54131335452325</v>
      </c>
      <c r="L59" s="156">
        <f>'Base Capex'!L59+Provisions!L59+'Direct OH'!L59+'Indirect OH'!L59+'Real Price Change'!L59</f>
        <v>0</v>
      </c>
      <c r="M59" s="155">
        <f>'Base Capex'!M59+Provisions!M59+'Direct OH'!M59+'Indirect OH'!M59+'Real Price Change'!M59</f>
        <v>181.75277733934129</v>
      </c>
      <c r="N59" s="155">
        <f>'Base Capex'!N59+Provisions!N59+'Direct OH'!N59+'Indirect OH'!N59+'Real Price Change'!N59</f>
        <v>785.8348758096198</v>
      </c>
      <c r="O59" s="156">
        <f>'Base Capex'!O59+Provisions!O59+'Direct OH'!O59+'Indirect OH'!O59+'Real Price Change'!O59</f>
        <v>0</v>
      </c>
      <c r="P59" s="155">
        <f>'Base Capex'!P59+Provisions!P59+'Direct OH'!P59+'Indirect OH'!P59+'Real Price Change'!P59</f>
        <v>589.697353660506</v>
      </c>
      <c r="Q59" s="155">
        <f>'Base Capex'!Q59+Provisions!Q59+'Direct OH'!Q59+'Indirect OH'!Q59+'Real Price Change'!Q59</f>
        <v>2006.9312055611451</v>
      </c>
      <c r="R59" s="156">
        <f>'Base Capex'!R59+Provisions!R59+'Direct OH'!R59+'Indirect OH'!R59+'Real Price Change'!R59</f>
        <v>56.107354637992337</v>
      </c>
      <c r="S59" s="154">
        <f>'Base Capex'!S59+Provisions!S59+'Direct OH'!S59+'Indirect OH'!S59+'Real Price Change'!S59</f>
        <v>192.90477804401857</v>
      </c>
      <c r="T59" s="155">
        <f>'Base Capex'!T59+Provisions!T59+'Direct OH'!T59+'Indirect OH'!T59+'Real Price Change'!T59</f>
        <v>1196.9542574779391</v>
      </c>
      <c r="U59" s="156">
        <f>'Base Capex'!U59+Provisions!U59+'Direct OH'!U59+'Indirect OH'!U59+'Real Price Change'!U59</f>
        <v>12.500885177919031</v>
      </c>
      <c r="V59" s="154">
        <f>'Base Capex'!V59+Provisions!V59+'Direct OH'!V59+'Indirect OH'!V59+'Real Price Change'!V59</f>
        <v>196.51858734060895</v>
      </c>
      <c r="W59" s="155">
        <f>'Base Capex'!W59+Provisions!W59+'Direct OH'!W59+'Indirect OH'!W59+'Real Price Change'!W59</f>
        <v>1196.9542574779391</v>
      </c>
      <c r="X59" s="156">
        <f>'Base Capex'!X59+Provisions!X59+'Direct OH'!X59+'Indirect OH'!X59+'Real Price Change'!X59</f>
        <v>12.621507754197197</v>
      </c>
      <c r="Y59" s="154">
        <f>'Base Capex'!Y59+Provisions!Y59+'Direct OH'!Y59+'Indirect OH'!Y59+'Real Price Change'!Y59</f>
        <v>199.82869416291402</v>
      </c>
      <c r="Z59" s="155">
        <f>'Base Capex'!Z59+Provisions!Z59+'Direct OH'!Z59+'Indirect OH'!Z59+'Real Price Change'!Z59</f>
        <v>1196.9542574779391</v>
      </c>
      <c r="AA59" s="156">
        <f>'Base Capex'!AA59+Provisions!AA59+'Direct OH'!AA59+'Indirect OH'!AA59+'Real Price Change'!AA59</f>
        <v>12.893374539156024</v>
      </c>
      <c r="AB59" s="154">
        <f>'Base Capex'!AB59+Provisions!AB59+'Direct OH'!AB59+'Indirect OH'!AB59+'Real Price Change'!AB59</f>
        <v>203.19455554423223</v>
      </c>
      <c r="AC59" s="155">
        <f>'Base Capex'!AC59+Provisions!AC59+'Direct OH'!AC59+'Indirect OH'!AC59+'Real Price Change'!AC59</f>
        <v>1196.9542574779391</v>
      </c>
      <c r="AD59" s="156">
        <f>'Base Capex'!AD59+Provisions!AD59+'Direct OH'!AD59+'Indirect OH'!AD59+'Real Price Change'!AD59</f>
        <v>13.117060764104345</v>
      </c>
      <c r="AE59" s="154">
        <f>'Base Capex'!AE59+Provisions!AE59+'Direct OH'!AE59+'Indirect OH'!AE59+'Real Price Change'!AE59</f>
        <v>206.61711059952813</v>
      </c>
      <c r="AF59" s="155">
        <f>'Base Capex'!AF59+Provisions!AF59+'Direct OH'!AF59+'Indirect OH'!AF59+'Real Price Change'!AF59</f>
        <v>1196.9542574779391</v>
      </c>
      <c r="AG59" s="156">
        <f>'Base Capex'!AG59+Provisions!AG59+'Direct OH'!AG59+'Indirect OH'!AG59+'Real Price Change'!AG59</f>
        <v>13.342070773313152</v>
      </c>
      <c r="AH59" s="154">
        <f>'Base Capex'!AH59+Provisions!AH59+'Direct OH'!AH59+'Indirect OH'!AH59+'Real Price Change'!AH59</f>
        <v>210.09731426196879</v>
      </c>
      <c r="AI59" s="155">
        <f>'Base Capex'!AI59+Provisions!AI59+'Direct OH'!AI59+'Indirect OH'!AI59+'Real Price Change'!AI59</f>
        <v>1196.9542574779391</v>
      </c>
      <c r="AJ59" s="156">
        <f>'Base Capex'!AJ59+Provisions!AJ59+'Direct OH'!AJ59+'Indirect OH'!AJ59+'Real Price Change'!AJ59</f>
        <v>13.574841793627289</v>
      </c>
    </row>
    <row r="60" spans="1:36">
      <c r="A60" s="182">
        <f>'Base Capex Actual'!A60</f>
        <v>220</v>
      </c>
      <c r="B60" s="183" t="str">
        <f>'Base Capex Actual'!B60</f>
        <v>Office Furniture</v>
      </c>
      <c r="C60" s="183" t="str">
        <f>'Base Capex Actual'!C60</f>
        <v>Non Network General - Other</v>
      </c>
      <c r="D60" s="155">
        <f>'Base Capex'!D60+Provisions!D60+'Direct OH'!D60+'Indirect OH'!D60+'Real Price Change'!D60</f>
        <v>-2.672609454999757</v>
      </c>
      <c r="E60" s="155">
        <f>'Base Capex'!E60+Provisions!E60+'Direct OH'!E60+'Indirect OH'!E60+'Real Price Change'!E60</f>
        <v>200.53666797077861</v>
      </c>
      <c r="F60" s="156">
        <f>'Base Capex'!F60+Provisions!F60+'Direct OH'!F60+'Indirect OH'!F60+'Real Price Change'!F60</f>
        <v>3.7919584971701772</v>
      </c>
      <c r="G60" s="155">
        <f>'Base Capex'!G60+Provisions!G60+'Direct OH'!G60+'Indirect OH'!G60+'Real Price Change'!G60</f>
        <v>-1.5106322586424379</v>
      </c>
      <c r="H60" s="155">
        <f>'Base Capex'!H60+Provisions!H60+'Direct OH'!H60+'Indirect OH'!H60+'Real Price Change'!H60</f>
        <v>167.62828167646819</v>
      </c>
      <c r="I60" s="156">
        <f>'Base Capex'!I60+Provisions!I60+'Direct OH'!I60+'Indirect OH'!I60+'Real Price Change'!I60</f>
        <v>0</v>
      </c>
      <c r="J60" s="155">
        <f>'Base Capex'!J60+Provisions!J60+'Direct OH'!J60+'Indirect OH'!J60+'Real Price Change'!J60</f>
        <v>-1.4396181256277545</v>
      </c>
      <c r="K60" s="155">
        <f>'Base Capex'!K60+Provisions!K60+'Direct OH'!K60+'Indirect OH'!K60+'Real Price Change'!K60</f>
        <v>393.82574983246195</v>
      </c>
      <c r="L60" s="156">
        <f>'Base Capex'!L60+Provisions!L60+'Direct OH'!L60+'Indirect OH'!L60+'Real Price Change'!L60</f>
        <v>0</v>
      </c>
      <c r="M60" s="155">
        <f>'Base Capex'!M60+Provisions!M60+'Direct OH'!M60+'Indirect OH'!M60+'Real Price Change'!M60</f>
        <v>-1.1686780802577339</v>
      </c>
      <c r="N60" s="155">
        <f>'Base Capex'!N60+Provisions!N60+'Direct OH'!N60+'Indirect OH'!N60+'Real Price Change'!N60</f>
        <v>154.86509769083469</v>
      </c>
      <c r="O60" s="156">
        <f>'Base Capex'!O60+Provisions!O60+'Direct OH'!O60+'Indirect OH'!O60+'Real Price Change'!O60</f>
        <v>1.0586868783398856E-5</v>
      </c>
      <c r="P60" s="155">
        <f>'Base Capex'!P60+Provisions!P60+'Direct OH'!P60+'Indirect OH'!P60+'Real Price Change'!P60</f>
        <v>0.39057258520359944</v>
      </c>
      <c r="Q60" s="155">
        <f>'Base Capex'!Q60+Provisions!Q60+'Direct OH'!Q60+'Indirect OH'!Q60+'Real Price Change'!Q60</f>
        <v>143.74441943838829</v>
      </c>
      <c r="R60" s="156">
        <f>'Base Capex'!R60+Provisions!R60+'Direct OH'!R60+'Indirect OH'!R60+'Real Price Change'!R60</f>
        <v>0</v>
      </c>
      <c r="S60" s="154">
        <f>'Base Capex'!S60+Provisions!S60+'Direct OH'!S60+'Indirect OH'!S60+'Real Price Change'!S60</f>
        <v>0</v>
      </c>
      <c r="T60" s="155">
        <f>'Base Capex'!T60+Provisions!T60+'Direct OH'!T60+'Indirect OH'!T60+'Real Price Change'!T60</f>
        <v>215.01588715953827</v>
      </c>
      <c r="U60" s="156">
        <f>'Base Capex'!U60+Provisions!U60+'Direct OH'!U60+'Indirect OH'!U60+'Real Price Change'!U60</f>
        <v>2.646717195849714E-6</v>
      </c>
      <c r="V60" s="154">
        <f>'Base Capex'!V60+Provisions!V60+'Direct OH'!V60+'Indirect OH'!V60+'Real Price Change'!V60</f>
        <v>0</v>
      </c>
      <c r="W60" s="155">
        <f>'Base Capex'!W60+Provisions!W60+'Direct OH'!W60+'Indirect OH'!W60+'Real Price Change'!W60</f>
        <v>215.01588715953827</v>
      </c>
      <c r="X60" s="156">
        <f>'Base Capex'!X60+Provisions!X60+'Direct OH'!X60+'Indirect OH'!X60+'Real Price Change'!X60</f>
        <v>2.672255695107913E-6</v>
      </c>
      <c r="Y60" s="154">
        <f>'Base Capex'!Y60+Provisions!Y60+'Direct OH'!Y60+'Indirect OH'!Y60+'Real Price Change'!Y60</f>
        <v>0</v>
      </c>
      <c r="Z60" s="155">
        <f>'Base Capex'!Z60+Provisions!Z60+'Direct OH'!Z60+'Indirect OH'!Z60+'Real Price Change'!Z60</f>
        <v>215.01588715953827</v>
      </c>
      <c r="AA60" s="156">
        <f>'Base Capex'!AA60+Provisions!AA60+'Direct OH'!AA60+'Indirect OH'!AA60+'Real Price Change'!AA60</f>
        <v>2.7298159785990287E-6</v>
      </c>
      <c r="AB60" s="154">
        <f>'Base Capex'!AB60+Provisions!AB60+'Direct OH'!AB60+'Indirect OH'!AB60+'Real Price Change'!AB60</f>
        <v>0</v>
      </c>
      <c r="AC60" s="155">
        <f>'Base Capex'!AC60+Provisions!AC60+'Direct OH'!AC60+'Indirect OH'!AC60+'Real Price Change'!AC60</f>
        <v>215.01588715953827</v>
      </c>
      <c r="AD60" s="156">
        <f>'Base Capex'!AD60+Provisions!AD60+'Direct OH'!AD60+'Indirect OH'!AD60+'Real Price Change'!AD60</f>
        <v>2.7771753591244308E-6</v>
      </c>
      <c r="AE60" s="154">
        <f>'Base Capex'!AE60+Provisions!AE60+'Direct OH'!AE60+'Indirect OH'!AE60+'Real Price Change'!AE60</f>
        <v>0</v>
      </c>
      <c r="AF60" s="155">
        <f>'Base Capex'!AF60+Provisions!AF60+'Direct OH'!AF60+'Indirect OH'!AF60+'Real Price Change'!AF60</f>
        <v>215.01588715953827</v>
      </c>
      <c r="AG60" s="156">
        <f>'Base Capex'!AG60+Provisions!AG60+'Direct OH'!AG60+'Indirect OH'!AG60+'Real Price Change'!AG60</f>
        <v>2.8248150144076571E-6</v>
      </c>
      <c r="AH60" s="154">
        <f>'Base Capex'!AH60+Provisions!AH60+'Direct OH'!AH60+'Indirect OH'!AH60+'Real Price Change'!AH60</f>
        <v>0</v>
      </c>
      <c r="AI60" s="155">
        <f>'Base Capex'!AI60+Provisions!AI60+'Direct OH'!AI60+'Indirect OH'!AI60+'Real Price Change'!AI60</f>
        <v>215.01588715953827</v>
      </c>
      <c r="AJ60" s="156">
        <f>'Base Capex'!AJ60+Provisions!AJ60+'Direct OH'!AJ60+'Indirect OH'!AJ60+'Real Price Change'!AJ60</f>
        <v>2.8740978494543403E-6</v>
      </c>
    </row>
    <row r="61" spans="1:36">
      <c r="A61" s="182">
        <f>'Base Capex Actual'!A61</f>
        <v>230</v>
      </c>
      <c r="B61" s="183" t="str">
        <f>'Base Capex Actual'!B61</f>
        <v>Property</v>
      </c>
      <c r="C61" s="183" t="str">
        <f>'Base Capex Actual'!C61</f>
        <v>Non Network General - Other</v>
      </c>
      <c r="D61" s="155">
        <f>'Base Capex'!D61+Provisions!D61+'Direct OH'!D61+'Indirect OH'!D61+'Real Price Change'!D61</f>
        <v>-17.538838115619697</v>
      </c>
      <c r="E61" s="155">
        <f>'Base Capex'!E61+Provisions!E61+'Direct OH'!E61+'Indirect OH'!E61+'Real Price Change'!E61</f>
        <v>1575.9478830343965</v>
      </c>
      <c r="F61" s="156">
        <f>'Base Capex'!F61+Provisions!F61+'Direct OH'!F61+'Indirect OH'!F61+'Real Price Change'!F61</f>
        <v>468.79616690962939</v>
      </c>
      <c r="G61" s="155">
        <f>'Base Capex'!G61+Provisions!G61+'Direct OH'!G61+'Indirect OH'!G61+'Real Price Change'!G61</f>
        <v>4.1839128695572398</v>
      </c>
      <c r="H61" s="155">
        <f>'Base Capex'!H61+Provisions!H61+'Direct OH'!H61+'Indirect OH'!H61+'Real Price Change'!H61</f>
        <v>1462.7482759682691</v>
      </c>
      <c r="I61" s="156">
        <f>'Base Capex'!I61+Provisions!I61+'Direct OH'!I61+'Indirect OH'!I61+'Real Price Change'!I61</f>
        <v>1093.6294410032347</v>
      </c>
      <c r="J61" s="155">
        <f>'Base Capex'!J61+Provisions!J61+'Direct OH'!J61+'Indirect OH'!J61+'Real Price Change'!J61</f>
        <v>29.832523379165675</v>
      </c>
      <c r="K61" s="155">
        <f>'Base Capex'!K61+Provisions!K61+'Direct OH'!K61+'Indirect OH'!K61+'Real Price Change'!K61</f>
        <v>786.24679398920216</v>
      </c>
      <c r="L61" s="156">
        <f>'Base Capex'!L61+Provisions!L61+'Direct OH'!L61+'Indirect OH'!L61+'Real Price Change'!L61</f>
        <v>11.165643648668082</v>
      </c>
      <c r="M61" s="155">
        <f>'Base Capex'!M61+Provisions!M61+'Direct OH'!M61+'Indirect OH'!M61+'Real Price Change'!M61</f>
        <v>-15.152419439300926</v>
      </c>
      <c r="N61" s="155">
        <f>'Base Capex'!N61+Provisions!N61+'Direct OH'!N61+'Indirect OH'!N61+'Real Price Change'!N61</f>
        <v>918.92609810293243</v>
      </c>
      <c r="O61" s="156">
        <f>'Base Capex'!O61+Provisions!O61+'Direct OH'!O61+'Indirect OH'!O61+'Real Price Change'!O61</f>
        <v>629.70502842644532</v>
      </c>
      <c r="P61" s="155">
        <f>'Base Capex'!P61+Provisions!P61+'Direct OH'!P61+'Indirect OH'!P61+'Real Price Change'!P61</f>
        <v>334.00187635230344</v>
      </c>
      <c r="Q61" s="155">
        <f>'Base Capex'!Q61+Provisions!Q61+'Direct OH'!Q61+'Indirect OH'!Q61+'Real Price Change'!Q61</f>
        <v>3217.250286471547</v>
      </c>
      <c r="R61" s="156">
        <f>'Base Capex'!R61+Provisions!R61+'Direct OH'!R61+'Indirect OH'!R61+'Real Price Change'!R61</f>
        <v>11204.467641902876</v>
      </c>
      <c r="S61" s="154">
        <f>'Base Capex'!S61+Provisions!S61+'Direct OH'!S61+'Indirect OH'!S61+'Real Price Change'!S61</f>
        <v>86.538431668860468</v>
      </c>
      <c r="T61" s="155">
        <f>'Base Capex'!T61+Provisions!T61+'Direct OH'!T61+'Indirect OH'!T61+'Real Price Change'!T61</f>
        <v>1596.2875316586008</v>
      </c>
      <c r="U61" s="156">
        <f>'Base Capex'!U61+Provisions!U61+'Direct OH'!U61+'Indirect OH'!U61+'Real Price Change'!U61</f>
        <v>3234.0076253698717</v>
      </c>
      <c r="V61" s="154">
        <f>'Base Capex'!V61+Provisions!V61+'Direct OH'!V61+'Indirect OH'!V61+'Real Price Change'!V61</f>
        <v>88.159611776726521</v>
      </c>
      <c r="W61" s="155">
        <f>'Base Capex'!W61+Provisions!W61+'Direct OH'!W61+'Indirect OH'!W61+'Real Price Change'!W61</f>
        <v>1596.2875316586008</v>
      </c>
      <c r="X61" s="156">
        <f>'Base Capex'!X61+Provisions!X61+'Direct OH'!X61+'Indirect OH'!X61+'Real Price Change'!X61</f>
        <v>3265.2129621058966</v>
      </c>
      <c r="Y61" s="154">
        <f>'Base Capex'!Y61+Provisions!Y61+'Direct OH'!Y61+'Indirect OH'!Y61+'Real Price Change'!Y61</f>
        <v>89.644548832009363</v>
      </c>
      <c r="Z61" s="155">
        <f>'Base Capex'!Z61+Provisions!Z61+'Direct OH'!Z61+'Indirect OH'!Z61+'Real Price Change'!Z61</f>
        <v>1596.2875316586008</v>
      </c>
      <c r="AA61" s="156">
        <f>'Base Capex'!AA61+Provisions!AA61+'Direct OH'!AA61+'Indirect OH'!AA61+'Real Price Change'!AA61</f>
        <v>3335.5455220109066</v>
      </c>
      <c r="AB61" s="154">
        <f>'Base Capex'!AB61+Provisions!AB61+'Direct OH'!AB61+'Indirect OH'!AB61+'Real Price Change'!AB61</f>
        <v>91.15449777214188</v>
      </c>
      <c r="AC61" s="155">
        <f>'Base Capex'!AC61+Provisions!AC61+'Direct OH'!AC61+'Indirect OH'!AC61+'Real Price Change'!AC61</f>
        <v>1596.2875316586008</v>
      </c>
      <c r="AD61" s="156">
        <f>'Base Capex'!AD61+Provisions!AD61+'Direct OH'!AD61+'Indirect OH'!AD61+'Real Price Change'!AD61</f>
        <v>3393.4136606968655</v>
      </c>
      <c r="AE61" s="154">
        <f>'Base Capex'!AE61+Provisions!AE61+'Direct OH'!AE61+'Indirect OH'!AE61+'Real Price Change'!AE61</f>
        <v>92.689879890660734</v>
      </c>
      <c r="AF61" s="155">
        <f>'Base Capex'!AF61+Provisions!AF61+'Direct OH'!AF61+'Indirect OH'!AF61+'Real Price Change'!AF61</f>
        <v>1596.2875316586008</v>
      </c>
      <c r="AG61" s="156">
        <f>'Base Capex'!AG61+Provisions!AG61+'Direct OH'!AG61+'Indirect OH'!AG61+'Real Price Change'!AG61</f>
        <v>3451.6242654027769</v>
      </c>
      <c r="AH61" s="154">
        <f>'Base Capex'!AH61+Provisions!AH61+'Direct OH'!AH61+'Indirect OH'!AH61+'Real Price Change'!AH61</f>
        <v>94.25112357725888</v>
      </c>
      <c r="AI61" s="155">
        <f>'Base Capex'!AI61+Provisions!AI61+'Direct OH'!AI61+'Indirect OH'!AI61+'Real Price Change'!AI61</f>
        <v>1596.2875316586008</v>
      </c>
      <c r="AJ61" s="156">
        <f>'Base Capex'!AJ61+Provisions!AJ61+'Direct OH'!AJ61+'Indirect OH'!AJ61+'Real Price Change'!AJ61</f>
        <v>3511.8426614560999</v>
      </c>
    </row>
    <row r="62" spans="1:36">
      <c r="A62" s="182">
        <f>'Base Capex Actual'!A62</f>
        <v>240</v>
      </c>
      <c r="B62" s="183" t="str">
        <f>'Base Capex Actual'!B62</f>
        <v>Motor Vehicles</v>
      </c>
      <c r="C62" s="183" t="str">
        <f>'Base Capex Actual'!C62</f>
        <v>Non Network General - Other</v>
      </c>
      <c r="D62" s="155">
        <f>'Base Capex'!D62+Provisions!D62+'Direct OH'!D62+'Indirect OH'!D62+'Real Price Change'!D62</f>
        <v>-171.33477739201325</v>
      </c>
      <c r="E62" s="155">
        <f>'Base Capex'!E62+Provisions!E62+'Direct OH'!E62+'Indirect OH'!E62+'Real Price Change'!E62</f>
        <v>13099.033106094004</v>
      </c>
      <c r="F62" s="156">
        <f>'Base Capex'!F62+Provisions!F62+'Direct OH'!F62+'Indirect OH'!F62+'Real Price Change'!F62</f>
        <v>0</v>
      </c>
      <c r="G62" s="155">
        <f>'Base Capex'!G62+Provisions!G62+'Direct OH'!G62+'Indirect OH'!G62+'Real Price Change'!G62</f>
        <v>-123.71130366511404</v>
      </c>
      <c r="H62" s="155">
        <f>'Base Capex'!H62+Provisions!H62+'Direct OH'!H62+'Indirect OH'!H62+'Real Price Change'!H62</f>
        <v>13727.704501673386</v>
      </c>
      <c r="I62" s="156">
        <f>'Base Capex'!I62+Provisions!I62+'Direct OH'!I62+'Indirect OH'!I62+'Real Price Change'!I62</f>
        <v>0</v>
      </c>
      <c r="J62" s="155">
        <f>'Base Capex'!J62+Provisions!J62+'Direct OH'!J62+'Indirect OH'!J62+'Real Price Change'!J62</f>
        <v>-19.979906849272332</v>
      </c>
      <c r="K62" s="155">
        <f>'Base Capex'!K62+Provisions!K62+'Direct OH'!K62+'Indirect OH'!K62+'Real Price Change'!K62</f>
        <v>7361.8101283911647</v>
      </c>
      <c r="L62" s="156">
        <f>'Base Capex'!L62+Provisions!L62+'Direct OH'!L62+'Indirect OH'!L62+'Real Price Change'!L62</f>
        <v>0.9081838789124238</v>
      </c>
      <c r="M62" s="155">
        <f>'Base Capex'!M62+Provisions!M62+'Direct OH'!M62+'Indirect OH'!M62+'Real Price Change'!M62</f>
        <v>-64.336518464141236</v>
      </c>
      <c r="N62" s="155">
        <f>'Base Capex'!N62+Provisions!N62+'Direct OH'!N62+'Indirect OH'!N62+'Real Price Change'!N62</f>
        <v>8529.3915788738614</v>
      </c>
      <c r="O62" s="156">
        <f>'Base Capex'!O62+Provisions!O62+'Direct OH'!O62+'Indirect OH'!O62+'Real Price Change'!O62</f>
        <v>-6.3781186190403863E-2</v>
      </c>
      <c r="P62" s="155">
        <f>'Base Capex'!P62+Provisions!P62+'Direct OH'!P62+'Indirect OH'!P62+'Real Price Change'!P62</f>
        <v>32.792460360827235</v>
      </c>
      <c r="Q62" s="155">
        <f>'Base Capex'!Q62+Provisions!Q62+'Direct OH'!Q62+'Indirect OH'!Q62+'Real Price Change'!Q62</f>
        <v>12068.776342984431</v>
      </c>
      <c r="R62" s="156">
        <f>'Base Capex'!R62+Provisions!R62+'Direct OH'!R62+'Indirect OH'!R62+'Real Price Change'!R62</f>
        <v>0</v>
      </c>
      <c r="S62" s="154">
        <f>'Base Capex'!S62+Provisions!S62+'Direct OH'!S62+'Indirect OH'!S62+'Real Price Change'!S62</f>
        <v>1.4214813274430365</v>
      </c>
      <c r="T62" s="155">
        <f>'Base Capex'!T62+Provisions!T62+'Direct OH'!T62+'Indirect OH'!T62+'Real Price Change'!T62</f>
        <v>10421.919125600356</v>
      </c>
      <c r="U62" s="156">
        <f>'Base Capex'!U62+Provisions!U62+'Direct OH'!U62+'Indirect OH'!U62+'Real Price Change'!U62</f>
        <v>-1.5945296547600962E-2</v>
      </c>
      <c r="V62" s="154">
        <f>'Base Capex'!V62+Provisions!V62+'Direct OH'!V62+'Indirect OH'!V62+'Real Price Change'!V62</f>
        <v>1.4481108515436323</v>
      </c>
      <c r="W62" s="155">
        <f>'Base Capex'!W62+Provisions!W62+'Direct OH'!W62+'Indirect OH'!W62+'Real Price Change'!W62</f>
        <v>10421.919125600356</v>
      </c>
      <c r="X62" s="156">
        <f>'Base Capex'!X62+Provisions!X62+'Direct OH'!X62+'Indirect OH'!X62+'Real Price Change'!X62</f>
        <v>-1.6099154672183074E-2</v>
      </c>
      <c r="Y62" s="154">
        <f>'Base Capex'!Y62+Provisions!Y62+'Direct OH'!Y62+'Indirect OH'!Y62+'Real Price Change'!Y62</f>
        <v>1.4725024456112232</v>
      </c>
      <c r="Z62" s="155">
        <f>'Base Capex'!Z62+Provisions!Z62+'Direct OH'!Z62+'Indirect OH'!Z62+'Real Price Change'!Z62</f>
        <v>10421.919125600356</v>
      </c>
      <c r="AA62" s="156">
        <f>'Base Capex'!AA62+Provisions!AA62+'Direct OH'!AA62+'Indirect OH'!AA62+'Real Price Change'!AA62</f>
        <v>-1.6445929836174544E-2</v>
      </c>
      <c r="AB62" s="154">
        <f>'Base Capex'!AB62+Provisions!AB62+'Direct OH'!AB62+'Indirect OH'!AB62+'Real Price Change'!AB62</f>
        <v>1.4973048852025004</v>
      </c>
      <c r="AC62" s="155">
        <f>'Base Capex'!AC62+Provisions!AC62+'Direct OH'!AC62+'Indirect OH'!AC62+'Real Price Change'!AC62</f>
        <v>10421.919125600356</v>
      </c>
      <c r="AD62" s="156">
        <f>'Base Capex'!AD62+Provisions!AD62+'Direct OH'!AD62+'Indirect OH'!AD62+'Real Price Change'!AD62</f>
        <v>-1.6731249086743654E-2</v>
      </c>
      <c r="AE62" s="154">
        <f>'Base Capex'!AE62+Provisions!AE62+'Direct OH'!AE62+'Indirect OH'!AE62+'Real Price Change'!AE62</f>
        <v>1.522525090490203</v>
      </c>
      <c r="AF62" s="155">
        <f>'Base Capex'!AF62+Provisions!AF62+'Direct OH'!AF62+'Indirect OH'!AF62+'Real Price Change'!AF62</f>
        <v>10421.919125600356</v>
      </c>
      <c r="AG62" s="156">
        <f>'Base Capex'!AG62+Provisions!AG62+'Direct OH'!AG62+'Indirect OH'!AG62+'Real Price Change'!AG62</f>
        <v>-1.7018256868348611E-2</v>
      </c>
      <c r="AH62" s="154">
        <f>'Base Capex'!AH62+Provisions!AH62+'Direct OH'!AH62+'Indirect OH'!AH62+'Real Price Change'!AH62</f>
        <v>1.5481700982086195</v>
      </c>
      <c r="AI62" s="155">
        <f>'Base Capex'!AI62+Provisions!AI62+'Direct OH'!AI62+'Indirect OH'!AI62+'Real Price Change'!AI62</f>
        <v>10421.919125600356</v>
      </c>
      <c r="AJ62" s="156">
        <f>'Base Capex'!AJ62+Provisions!AJ62+'Direct OH'!AJ62+'Indirect OH'!AJ62+'Real Price Change'!AJ62</f>
        <v>-1.7315164078819802E-2</v>
      </c>
    </row>
    <row r="63" spans="1:36">
      <c r="A63" s="182">
        <f>'Base Capex Actual'!A63</f>
        <v>260</v>
      </c>
      <c r="B63" s="183" t="str">
        <f>'Base Capex Actual'!B63</f>
        <v>Intellectual Property</v>
      </c>
      <c r="C63" s="183" t="str">
        <f>'Base Capex Actual'!C63</f>
        <v>Non Network General - Other</v>
      </c>
      <c r="D63" s="155">
        <f>'Base Capex'!D63+Provisions!D63+'Direct OH'!D63+'Indirect OH'!D63+'Real Price Change'!D63</f>
        <v>0</v>
      </c>
      <c r="E63" s="155">
        <f>'Base Capex'!E63+Provisions!E63+'Direct OH'!E63+'Indirect OH'!E63+'Real Price Change'!E63</f>
        <v>0</v>
      </c>
      <c r="F63" s="156">
        <f>'Base Capex'!F63+Provisions!F63+'Direct OH'!F63+'Indirect OH'!F63+'Real Price Change'!F63</f>
        <v>0</v>
      </c>
      <c r="G63" s="155">
        <f>'Base Capex'!G63+Provisions!G63+'Direct OH'!G63+'Indirect OH'!G63+'Real Price Change'!G63</f>
        <v>0</v>
      </c>
      <c r="H63" s="155">
        <f>'Base Capex'!H63+Provisions!H63+'Direct OH'!H63+'Indirect OH'!H63+'Real Price Change'!H63</f>
        <v>0</v>
      </c>
      <c r="I63" s="156">
        <f>'Base Capex'!I63+Provisions!I63+'Direct OH'!I63+'Indirect OH'!I63+'Real Price Change'!I63</f>
        <v>0</v>
      </c>
      <c r="J63" s="155">
        <f>'Base Capex'!J63+Provisions!J63+'Direct OH'!J63+'Indirect OH'!J63+'Real Price Change'!J63</f>
        <v>-0.70250060239329237</v>
      </c>
      <c r="K63" s="155">
        <f>'Base Capex'!K63+Provisions!K63+'Direct OH'!K63+'Indirect OH'!K63+'Real Price Change'!K63</f>
        <v>0</v>
      </c>
      <c r="L63" s="156">
        <f>'Base Capex'!L63+Provisions!L63+'Direct OH'!L63+'Indirect OH'!L63+'Real Price Change'!L63</f>
        <v>192.17792661137412</v>
      </c>
      <c r="M63" s="155">
        <f>'Base Capex'!M63+Provisions!M63+'Direct OH'!M63+'Indirect OH'!M63+'Real Price Change'!M63</f>
        <v>1.4217514512697225</v>
      </c>
      <c r="N63" s="155">
        <f>'Base Capex'!N63+Provisions!N63+'Direct OH'!N63+'Indirect OH'!N63+'Real Price Change'!N63</f>
        <v>0</v>
      </c>
      <c r="O63" s="156">
        <f>'Base Capex'!O63+Provisions!O63+'Direct OH'!O63+'Indirect OH'!O63+'Real Price Change'!O63</f>
        <v>-188.40232883904849</v>
      </c>
      <c r="P63" s="155">
        <f>'Base Capex'!P63+Provisions!P63+'Direct OH'!P63+'Indirect OH'!P63+'Real Price Change'!P63</f>
        <v>0</v>
      </c>
      <c r="Q63" s="155">
        <f>'Base Capex'!Q63+Provisions!Q63+'Direct OH'!Q63+'Indirect OH'!Q63+'Real Price Change'!Q63</f>
        <v>0</v>
      </c>
      <c r="R63" s="156">
        <f>'Base Capex'!R63+Provisions!R63+'Direct OH'!R63+'Indirect OH'!R63+'Real Price Change'!R63</f>
        <v>0</v>
      </c>
      <c r="S63" s="154">
        <f>'Base Capex'!S63+Provisions!S63+'Direct OH'!S63+'Indirect OH'!S63+'Real Price Change'!S63</f>
        <v>0</v>
      </c>
      <c r="T63" s="155">
        <f>'Base Capex'!T63+Provisions!T63+'Direct OH'!T63+'Indirect OH'!T63+'Real Price Change'!T63</f>
        <v>0</v>
      </c>
      <c r="U63" s="156">
        <f>'Base Capex'!U63+Provisions!U63+'Direct OH'!U63+'Indirect OH'!U63+'Real Price Change'!U63</f>
        <v>0</v>
      </c>
      <c r="V63" s="154">
        <f>'Base Capex'!V63+Provisions!V63+'Direct OH'!V63+'Indirect OH'!V63+'Real Price Change'!V63</f>
        <v>0</v>
      </c>
      <c r="W63" s="155">
        <f>'Base Capex'!W63+Provisions!W63+'Direct OH'!W63+'Indirect OH'!W63+'Real Price Change'!W63</f>
        <v>0</v>
      </c>
      <c r="X63" s="156">
        <f>'Base Capex'!X63+Provisions!X63+'Direct OH'!X63+'Indirect OH'!X63+'Real Price Change'!X63</f>
        <v>0</v>
      </c>
      <c r="Y63" s="154">
        <f>'Base Capex'!Y63+Provisions!Y63+'Direct OH'!Y63+'Indirect OH'!Y63+'Real Price Change'!Y63</f>
        <v>0</v>
      </c>
      <c r="Z63" s="155">
        <f>'Base Capex'!Z63+Provisions!Z63+'Direct OH'!Z63+'Indirect OH'!Z63+'Real Price Change'!Z63</f>
        <v>0</v>
      </c>
      <c r="AA63" s="156">
        <f>'Base Capex'!AA63+Provisions!AA63+'Direct OH'!AA63+'Indirect OH'!AA63+'Real Price Change'!AA63</f>
        <v>0</v>
      </c>
      <c r="AB63" s="154">
        <f>'Base Capex'!AB63+Provisions!AB63+'Direct OH'!AB63+'Indirect OH'!AB63+'Real Price Change'!AB63</f>
        <v>0</v>
      </c>
      <c r="AC63" s="155">
        <f>'Base Capex'!AC63+Provisions!AC63+'Direct OH'!AC63+'Indirect OH'!AC63+'Real Price Change'!AC63</f>
        <v>0</v>
      </c>
      <c r="AD63" s="156">
        <f>'Base Capex'!AD63+Provisions!AD63+'Direct OH'!AD63+'Indirect OH'!AD63+'Real Price Change'!AD63</f>
        <v>0</v>
      </c>
      <c r="AE63" s="154">
        <f>'Base Capex'!AE63+Provisions!AE63+'Direct OH'!AE63+'Indirect OH'!AE63+'Real Price Change'!AE63</f>
        <v>0</v>
      </c>
      <c r="AF63" s="155">
        <f>'Base Capex'!AF63+Provisions!AF63+'Direct OH'!AF63+'Indirect OH'!AF63+'Real Price Change'!AF63</f>
        <v>0</v>
      </c>
      <c r="AG63" s="156">
        <f>'Base Capex'!AG63+Provisions!AG63+'Direct OH'!AG63+'Indirect OH'!AG63+'Real Price Change'!AG63</f>
        <v>0</v>
      </c>
      <c r="AH63" s="154">
        <f>'Base Capex'!AH63+Provisions!AH63+'Direct OH'!AH63+'Indirect OH'!AH63+'Real Price Change'!AH63</f>
        <v>0</v>
      </c>
      <c r="AI63" s="155">
        <f>'Base Capex'!AI63+Provisions!AI63+'Direct OH'!AI63+'Indirect OH'!AI63+'Real Price Change'!AI63</f>
        <v>0</v>
      </c>
      <c r="AJ63" s="156">
        <f>'Base Capex'!AJ63+Provisions!AJ63+'Direct OH'!AJ63+'Indirect OH'!AJ63+'Real Price Change'!AJ63</f>
        <v>0</v>
      </c>
    </row>
    <row r="64" spans="1:36">
      <c r="A64" s="182">
        <f>'Base Capex Actual'!A64</f>
        <v>270</v>
      </c>
      <c r="B64" s="183" t="str">
        <f>'Base Capex Actual'!B64</f>
        <v>Communications</v>
      </c>
      <c r="C64" s="183" t="str">
        <f>'Base Capex Actual'!C64</f>
        <v>Non Network General - Other</v>
      </c>
      <c r="D64" s="155">
        <f>'Base Capex'!D64+Provisions!D64+'Direct OH'!D64+'Indirect OH'!D64+'Real Price Change'!D64</f>
        <v>-0.29405632348997146</v>
      </c>
      <c r="E64" s="155">
        <f>'Base Capex'!E64+Provisions!E64+'Direct OH'!E64+'Indirect OH'!E64+'Real Price Change'!E64</f>
        <v>33.01031760230709</v>
      </c>
      <c r="F64" s="156">
        <f>'Base Capex'!F64+Provisions!F64+'Direct OH'!F64+'Indirect OH'!F64+'Real Price Change'!F64</f>
        <v>3.073280540027358</v>
      </c>
      <c r="G64" s="155">
        <f>'Base Capex'!G64+Provisions!G64+'Direct OH'!G64+'Indirect OH'!G64+'Real Price Change'!G64</f>
        <v>-2.5236425116686369E-2</v>
      </c>
      <c r="H64" s="155">
        <f>'Base Capex'!H64+Provisions!H64+'Direct OH'!H64+'Indirect OH'!H64+'Real Price Change'!H64</f>
        <v>2.800376169491233</v>
      </c>
      <c r="I64" s="156">
        <f>'Base Capex'!I64+Provisions!I64+'Direct OH'!I64+'Indirect OH'!I64+'Real Price Change'!I64</f>
        <v>0</v>
      </c>
      <c r="J64" s="155">
        <f>'Base Capex'!J64+Provisions!J64+'Direct OH'!J64+'Indirect OH'!J64+'Real Price Change'!J64</f>
        <v>0</v>
      </c>
      <c r="K64" s="155">
        <f>'Base Capex'!K64+Provisions!K64+'Direct OH'!K64+'Indirect OH'!K64+'Real Price Change'!K64</f>
        <v>0</v>
      </c>
      <c r="L64" s="156">
        <f>'Base Capex'!L64+Provisions!L64+'Direct OH'!L64+'Indirect OH'!L64+'Real Price Change'!L64</f>
        <v>0</v>
      </c>
      <c r="M64" s="155">
        <f>'Base Capex'!M64+Provisions!M64+'Direct OH'!M64+'Indirect OH'!M64+'Real Price Change'!M64</f>
        <v>121.7455118988661</v>
      </c>
      <c r="N64" s="155">
        <f>'Base Capex'!N64+Provisions!N64+'Direct OH'!N64+'Indirect OH'!N64+'Real Price Change'!N64</f>
        <v>531.29435558874115</v>
      </c>
      <c r="O64" s="156">
        <f>'Base Capex'!O64+Provisions!O64+'Direct OH'!O64+'Indirect OH'!O64+'Real Price Change'!O64</f>
        <v>0</v>
      </c>
      <c r="P64" s="155">
        <f>'Base Capex'!P64+Provisions!P64+'Direct OH'!P64+'Indirect OH'!P64+'Real Price Change'!P64</f>
        <v>234.64397246257758</v>
      </c>
      <c r="Q64" s="155">
        <f>'Base Capex'!Q64+Provisions!Q64+'Direct OH'!Q64+'Indirect OH'!Q64+'Real Price Change'!Q64</f>
        <v>0</v>
      </c>
      <c r="R64" s="156">
        <f>'Base Capex'!R64+Provisions!R64+'Direct OH'!R64+'Indirect OH'!R64+'Real Price Change'!R64</f>
        <v>0</v>
      </c>
      <c r="S64" s="154">
        <f>'Base Capex'!S64+Provisions!S64+'Direct OH'!S64+'Indirect OH'!S64+'Real Price Change'!S64</f>
        <v>90.17979945579242</v>
      </c>
      <c r="T64" s="155">
        <f>'Base Capex'!T64+Provisions!T64+'Direct OH'!T64+'Indirect OH'!T64+'Real Price Change'!T64</f>
        <v>133.52368293955806</v>
      </c>
      <c r="U64" s="156">
        <f>'Base Capex'!U64+Provisions!U64+'Direct OH'!U64+'Indirect OH'!U64+'Real Price Change'!U64</f>
        <v>0</v>
      </c>
      <c r="V64" s="154">
        <f>'Base Capex'!V64+Provisions!V64+'Direct OH'!V64+'Indirect OH'!V64+'Real Price Change'!V64</f>
        <v>91.869195648786842</v>
      </c>
      <c r="W64" s="155">
        <f>'Base Capex'!W64+Provisions!W64+'Direct OH'!W64+'Indirect OH'!W64+'Real Price Change'!W64</f>
        <v>133.52368293955806</v>
      </c>
      <c r="X64" s="156">
        <f>'Base Capex'!X64+Provisions!X64+'Direct OH'!X64+'Indirect OH'!X64+'Real Price Change'!X64</f>
        <v>0</v>
      </c>
      <c r="Y64" s="154">
        <f>'Base Capex'!Y64+Provisions!Y64+'Direct OH'!Y64+'Indirect OH'!Y64+'Real Price Change'!Y64</f>
        <v>93.416615948270589</v>
      </c>
      <c r="Z64" s="155">
        <f>'Base Capex'!Z64+Provisions!Z64+'Direct OH'!Z64+'Indirect OH'!Z64+'Real Price Change'!Z64</f>
        <v>133.52368293955806</v>
      </c>
      <c r="AA64" s="156">
        <f>'Base Capex'!AA64+Provisions!AA64+'Direct OH'!AA64+'Indirect OH'!AA64+'Real Price Change'!AA64</f>
        <v>0</v>
      </c>
      <c r="AB64" s="154">
        <f>'Base Capex'!AB64+Provisions!AB64+'Direct OH'!AB64+'Indirect OH'!AB64+'Real Price Change'!AB64</f>
        <v>94.990100583752309</v>
      </c>
      <c r="AC64" s="155">
        <f>'Base Capex'!AC64+Provisions!AC64+'Direct OH'!AC64+'Indirect OH'!AC64+'Real Price Change'!AC64</f>
        <v>133.52368293955806</v>
      </c>
      <c r="AD64" s="156">
        <f>'Base Capex'!AD64+Provisions!AD64+'Direct OH'!AD64+'Indirect OH'!AD64+'Real Price Change'!AD64</f>
        <v>0</v>
      </c>
      <c r="AE64" s="154">
        <f>'Base Capex'!AE64+Provisions!AE64+'Direct OH'!AE64+'Indirect OH'!AE64+'Real Price Change'!AE64</f>
        <v>96.590088575975912</v>
      </c>
      <c r="AF64" s="155">
        <f>'Base Capex'!AF64+Provisions!AF64+'Direct OH'!AF64+'Indirect OH'!AF64+'Real Price Change'!AF64</f>
        <v>133.52368293955806</v>
      </c>
      <c r="AG64" s="156">
        <f>'Base Capex'!AG64+Provisions!AG64+'Direct OH'!AG64+'Indirect OH'!AG64+'Real Price Change'!AG64</f>
        <v>0</v>
      </c>
      <c r="AH64" s="154">
        <f>'Base Capex'!AH64+Provisions!AH64+'Direct OH'!AH64+'Indirect OH'!AH64+'Real Price Change'!AH64</f>
        <v>98.217026340433975</v>
      </c>
      <c r="AI64" s="155">
        <f>'Base Capex'!AI64+Provisions!AI64+'Direct OH'!AI64+'Indirect OH'!AI64+'Real Price Change'!AI64</f>
        <v>133.52368293955806</v>
      </c>
      <c r="AJ64" s="156">
        <f>'Base Capex'!AJ64+Provisions!AJ64+'Direct OH'!AJ64+'Indirect OH'!AJ64+'Real Price Change'!AJ64</f>
        <v>0</v>
      </c>
    </row>
    <row r="65" spans="1:36">
      <c r="A65" s="128"/>
      <c r="B65" s="146" t="s">
        <v>110</v>
      </c>
      <c r="C65" s="147"/>
      <c r="D65" s="160">
        <f t="shared" ref="D65:AJ65" si="0">SUM(D7:D64)</f>
        <v>133840.3497371414</v>
      </c>
      <c r="E65" s="160">
        <f t="shared" si="0"/>
        <v>86741.445463277167</v>
      </c>
      <c r="F65" s="161">
        <f t="shared" si="0"/>
        <v>71014.831492470723</v>
      </c>
      <c r="G65" s="162">
        <f t="shared" si="0"/>
        <v>166790.64223893048</v>
      </c>
      <c r="H65" s="160">
        <f t="shared" si="0"/>
        <v>81026.242044169237</v>
      </c>
      <c r="I65" s="161">
        <f t="shared" si="0"/>
        <v>73074.084006524805</v>
      </c>
      <c r="J65" s="162">
        <f t="shared" si="0"/>
        <v>172295.58849611314</v>
      </c>
      <c r="K65" s="160">
        <f t="shared" si="0"/>
        <v>75719.479888537477</v>
      </c>
      <c r="L65" s="161">
        <f t="shared" si="0"/>
        <v>75351.378064827848</v>
      </c>
      <c r="M65" s="162">
        <f t="shared" si="0"/>
        <v>179286.69627929371</v>
      </c>
      <c r="N65" s="160">
        <f t="shared" si="0"/>
        <v>75082.90127629858</v>
      </c>
      <c r="O65" s="161">
        <f t="shared" si="0"/>
        <v>95180.849430764923</v>
      </c>
      <c r="P65" s="162">
        <f t="shared" si="0"/>
        <v>191038.97856542008</v>
      </c>
      <c r="Q65" s="160">
        <f t="shared" si="0"/>
        <v>73703.86455370333</v>
      </c>
      <c r="R65" s="161">
        <f t="shared" si="0"/>
        <v>118646.5455869404</v>
      </c>
      <c r="S65" s="162">
        <f t="shared" si="0"/>
        <v>221211.95175219054</v>
      </c>
      <c r="T65" s="160">
        <f t="shared" si="0"/>
        <v>86959.539325166435</v>
      </c>
      <c r="U65" s="161">
        <f t="shared" si="0"/>
        <v>104724.20127426692</v>
      </c>
      <c r="V65" s="162">
        <f t="shared" si="0"/>
        <v>215933.70820874913</v>
      </c>
      <c r="W65" s="160">
        <f t="shared" si="0"/>
        <v>112953.30119455865</v>
      </c>
      <c r="X65" s="161">
        <f t="shared" si="0"/>
        <v>132912.62465055328</v>
      </c>
      <c r="Y65" s="162">
        <f t="shared" si="0"/>
        <v>230201.50089675587</v>
      </c>
      <c r="Z65" s="160">
        <f t="shared" si="0"/>
        <v>113548.275110166</v>
      </c>
      <c r="AA65" s="161">
        <f t="shared" si="0"/>
        <v>131781.5917460777</v>
      </c>
      <c r="AB65" s="162">
        <f t="shared" si="0"/>
        <v>228140.29620897421</v>
      </c>
      <c r="AC65" s="160">
        <f t="shared" si="0"/>
        <v>113084.93826753413</v>
      </c>
      <c r="AD65" s="161">
        <f t="shared" si="0"/>
        <v>124404.15702713891</v>
      </c>
      <c r="AE65" s="162">
        <f t="shared" si="0"/>
        <v>228497.93383672836</v>
      </c>
      <c r="AF65" s="160">
        <f t="shared" si="0"/>
        <v>102158.39547980226</v>
      </c>
      <c r="AG65" s="161">
        <f t="shared" si="0"/>
        <v>122679.20934834554</v>
      </c>
      <c r="AH65" s="162">
        <f t="shared" si="0"/>
        <v>238782.30199569921</v>
      </c>
      <c r="AI65" s="160">
        <f t="shared" si="0"/>
        <v>103361.12294356778</v>
      </c>
      <c r="AJ65" s="161">
        <f t="shared" si="0"/>
        <v>123837.92794423152</v>
      </c>
    </row>
    <row r="68" spans="1:36">
      <c r="C68" t="s">
        <v>53</v>
      </c>
      <c r="D68" s="155">
        <f>SUMIF($C$7:$C$64,$C68,D$7:D$64)</f>
        <v>68288.313755875439</v>
      </c>
      <c r="E68" s="155">
        <f t="shared" ref="E68:AJ75" si="1">SUMIF($C$7:$C$64,$C68,E$7:E$64)</f>
        <v>40365.4816895689</v>
      </c>
      <c r="F68" s="155">
        <f t="shared" si="1"/>
        <v>42387.892272325364</v>
      </c>
      <c r="G68" s="155">
        <f t="shared" si="1"/>
        <v>73816.953501740834</v>
      </c>
      <c r="H68" s="155">
        <f t="shared" si="1"/>
        <v>32394.830948992192</v>
      </c>
      <c r="I68" s="155">
        <f t="shared" si="1"/>
        <v>41314.773831598279</v>
      </c>
      <c r="J68" s="155">
        <f t="shared" si="1"/>
        <v>70959.232175990313</v>
      </c>
      <c r="K68" s="155">
        <f t="shared" si="1"/>
        <v>29892.506617199695</v>
      </c>
      <c r="L68" s="155">
        <f t="shared" si="1"/>
        <v>39817.4687291722</v>
      </c>
      <c r="M68" s="155">
        <f t="shared" si="1"/>
        <v>72070.05096998527</v>
      </c>
      <c r="N68" s="155">
        <f t="shared" si="1"/>
        <v>30667.081407534857</v>
      </c>
      <c r="O68" s="155">
        <f t="shared" si="1"/>
        <v>42001.637415921148</v>
      </c>
      <c r="P68" s="155">
        <f t="shared" si="1"/>
        <v>73065.922591186056</v>
      </c>
      <c r="Q68" s="155">
        <f t="shared" si="1"/>
        <v>26291.172056645526</v>
      </c>
      <c r="R68" s="155">
        <f t="shared" si="1"/>
        <v>38251.610405783933</v>
      </c>
      <c r="S68" s="155">
        <f t="shared" si="1"/>
        <v>99467.823398968001</v>
      </c>
      <c r="T68" s="155">
        <f t="shared" si="1"/>
        <v>38355.50926579567</v>
      </c>
      <c r="U68" s="155">
        <f t="shared" si="1"/>
        <v>55695.867374684305</v>
      </c>
      <c r="V68" s="155">
        <f t="shared" si="1"/>
        <v>93675.039910945692</v>
      </c>
      <c r="W68" s="155">
        <f t="shared" si="1"/>
        <v>40673.152346777148</v>
      </c>
      <c r="X68" s="155">
        <f t="shared" si="1"/>
        <v>48866.785519442819</v>
      </c>
      <c r="Y68" s="155">
        <f t="shared" si="1"/>
        <v>97205.80548588447</v>
      </c>
      <c r="Z68" s="155">
        <f t="shared" si="1"/>
        <v>39981.141677998668</v>
      </c>
      <c r="AA68" s="155">
        <f t="shared" si="1"/>
        <v>51224.226753700073</v>
      </c>
      <c r="AB68" s="155">
        <f t="shared" si="1"/>
        <v>85096.693962916965</v>
      </c>
      <c r="AC68" s="155">
        <f t="shared" si="1"/>
        <v>34529.219233355929</v>
      </c>
      <c r="AD68" s="155">
        <f t="shared" si="1"/>
        <v>43986.352096654227</v>
      </c>
      <c r="AE68" s="155">
        <f t="shared" si="1"/>
        <v>84056.628726043025</v>
      </c>
      <c r="AF68" s="155">
        <f t="shared" si="1"/>
        <v>33394.072764051976</v>
      </c>
      <c r="AG68" s="155">
        <f t="shared" si="1"/>
        <v>42908.456164203322</v>
      </c>
      <c r="AH68" s="155">
        <f t="shared" si="1"/>
        <v>85629.311648689589</v>
      </c>
      <c r="AI68" s="155">
        <f t="shared" si="1"/>
        <v>33703.276475343104</v>
      </c>
      <c r="AJ68" s="155">
        <f t="shared" si="1"/>
        <v>43168.229081871621</v>
      </c>
    </row>
    <row r="69" spans="1:36">
      <c r="C69" t="s">
        <v>89</v>
      </c>
      <c r="D69" s="155">
        <f t="shared" ref="D69:S75" si="2">SUMIF($C$7:$C$64,$C69,D$7:D$64)</f>
        <v>16720.184599087297</v>
      </c>
      <c r="E69" s="155">
        <f t="shared" si="2"/>
        <v>8828.0326020664688</v>
      </c>
      <c r="F69" s="155">
        <f t="shared" si="2"/>
        <v>8736.8293842587245</v>
      </c>
      <c r="G69" s="155">
        <f t="shared" si="2"/>
        <v>18783.656284083831</v>
      </c>
      <c r="H69" s="155">
        <f t="shared" si="2"/>
        <v>11176.648942020714</v>
      </c>
      <c r="I69" s="155">
        <f t="shared" si="2"/>
        <v>9543.9038107977158</v>
      </c>
      <c r="J69" s="155">
        <f t="shared" si="2"/>
        <v>23409.283927318636</v>
      </c>
      <c r="K69" s="155">
        <f t="shared" si="2"/>
        <v>9848.8112884085276</v>
      </c>
      <c r="L69" s="155">
        <f t="shared" si="2"/>
        <v>10848.210671121073</v>
      </c>
      <c r="M69" s="155">
        <f t="shared" si="2"/>
        <v>15461.621774243806</v>
      </c>
      <c r="N69" s="155">
        <f t="shared" si="2"/>
        <v>7231.713028222739</v>
      </c>
      <c r="O69" s="155">
        <f t="shared" si="2"/>
        <v>8328.153150195114</v>
      </c>
      <c r="P69" s="155">
        <f t="shared" si="2"/>
        <v>13668.631880823421</v>
      </c>
      <c r="Q69" s="155">
        <f t="shared" si="2"/>
        <v>4360.872257783265</v>
      </c>
      <c r="R69" s="155">
        <f t="shared" si="2"/>
        <v>5531.3832390391235</v>
      </c>
      <c r="S69" s="155">
        <f t="shared" si="2"/>
        <v>13108.44258289999</v>
      </c>
      <c r="T69" s="155">
        <f t="shared" si="1"/>
        <v>5647.3997021769046</v>
      </c>
      <c r="U69" s="155">
        <f t="shared" si="1"/>
        <v>6233.0047801483879</v>
      </c>
      <c r="V69" s="155">
        <f t="shared" si="1"/>
        <v>19583.499339434587</v>
      </c>
      <c r="W69" s="155">
        <f t="shared" si="1"/>
        <v>10756.348784101941</v>
      </c>
      <c r="X69" s="155">
        <f t="shared" si="1"/>
        <v>8864.3891599061935</v>
      </c>
      <c r="Y69" s="155">
        <f t="shared" si="1"/>
        <v>32051.85342654934</v>
      </c>
      <c r="Z69" s="155">
        <f t="shared" si="1"/>
        <v>16546.412002529822</v>
      </c>
      <c r="AA69" s="155">
        <f t="shared" si="1"/>
        <v>14332.63141662471</v>
      </c>
      <c r="AB69" s="155">
        <f t="shared" si="1"/>
        <v>32431.076762772907</v>
      </c>
      <c r="AC69" s="155">
        <f t="shared" si="1"/>
        <v>15842.267801887163</v>
      </c>
      <c r="AD69" s="155">
        <f t="shared" si="1"/>
        <v>14262.283294155815</v>
      </c>
      <c r="AE69" s="155">
        <f t="shared" si="1"/>
        <v>26487.255445932933</v>
      </c>
      <c r="AF69" s="155">
        <f t="shared" si="1"/>
        <v>12522.631130968213</v>
      </c>
      <c r="AG69" s="155">
        <f t="shared" si="1"/>
        <v>11568.592356033754</v>
      </c>
      <c r="AH69" s="155">
        <f t="shared" si="1"/>
        <v>28955.499793384279</v>
      </c>
      <c r="AI69" s="155">
        <f t="shared" si="1"/>
        <v>12651.922425394599</v>
      </c>
      <c r="AJ69" s="155">
        <f t="shared" si="1"/>
        <v>12209.701367301357</v>
      </c>
    </row>
    <row r="70" spans="1:36">
      <c r="C70" t="s">
        <v>68</v>
      </c>
      <c r="D70" s="159">
        <f>SUMIF($C$7:$C$64,$C70,D$7:D$64)+SUM(D30:D32,D38)</f>
        <v>37430.265958815784</v>
      </c>
      <c r="E70" s="159">
        <f t="shared" ref="E70:F70" si="3">SUMIF($C$7:$C$64,$C70,E$7:E$64)+SUM(E30:E32,E38)</f>
        <v>15889.957726835408</v>
      </c>
      <c r="F70" s="159">
        <f t="shared" si="3"/>
        <v>16799.452390205824</v>
      </c>
      <c r="G70" s="155">
        <f t="shared" si="1"/>
        <v>26619.433605743252</v>
      </c>
      <c r="H70" s="155">
        <f t="shared" si="1"/>
        <v>9307.2436729530418</v>
      </c>
      <c r="I70" s="155">
        <f t="shared" si="1"/>
        <v>8168.7729614198479</v>
      </c>
      <c r="J70" s="155">
        <f t="shared" si="1"/>
        <v>26426.953952412725</v>
      </c>
      <c r="K70" s="155">
        <f t="shared" si="1"/>
        <v>11659.610732047893</v>
      </c>
      <c r="L70" s="155">
        <f t="shared" si="1"/>
        <v>9497.8497547304232</v>
      </c>
      <c r="M70" s="155">
        <f t="shared" si="1"/>
        <v>33443.397165440838</v>
      </c>
      <c r="N70" s="155">
        <f t="shared" si="1"/>
        <v>12304.757586045087</v>
      </c>
      <c r="O70" s="155">
        <f t="shared" si="1"/>
        <v>13217.227391989894</v>
      </c>
      <c r="P70" s="155">
        <f t="shared" si="1"/>
        <v>35364.687850023569</v>
      </c>
      <c r="Q70" s="155">
        <f t="shared" si="1"/>
        <v>11509.629494946852</v>
      </c>
      <c r="R70" s="155">
        <f t="shared" si="1"/>
        <v>13372.068537104846</v>
      </c>
      <c r="S70" s="155">
        <f t="shared" si="1"/>
        <v>30553.380012084832</v>
      </c>
      <c r="T70" s="155">
        <f t="shared" si="1"/>
        <v>10520.645819326708</v>
      </c>
      <c r="U70" s="155">
        <f t="shared" si="1"/>
        <v>10643.225367099838</v>
      </c>
      <c r="V70" s="155">
        <f t="shared" si="1"/>
        <v>34561.948112030128</v>
      </c>
      <c r="W70" s="155">
        <f t="shared" si="1"/>
        <v>14987.152754053894</v>
      </c>
      <c r="X70" s="155">
        <f t="shared" si="1"/>
        <v>11809.133010454481</v>
      </c>
      <c r="Y70" s="155">
        <f t="shared" si="1"/>
        <v>32011.097768585754</v>
      </c>
      <c r="Z70" s="155">
        <f t="shared" si="1"/>
        <v>12421.729317248724</v>
      </c>
      <c r="AA70" s="155">
        <f t="shared" si="1"/>
        <v>10262.884529098408</v>
      </c>
      <c r="AB70" s="155">
        <f t="shared" si="1"/>
        <v>37218.054542501035</v>
      </c>
      <c r="AC70" s="155">
        <f t="shared" si="1"/>
        <v>15432.418457776339</v>
      </c>
      <c r="AD70" s="155">
        <f t="shared" si="1"/>
        <v>13157.981264280708</v>
      </c>
      <c r="AE70" s="155">
        <f t="shared" si="1"/>
        <v>37428.035188533009</v>
      </c>
      <c r="AF70" s="155">
        <f t="shared" si="1"/>
        <v>14320.624899354529</v>
      </c>
      <c r="AG70" s="155">
        <f t="shared" si="1"/>
        <v>12802.543963981623</v>
      </c>
      <c r="AH70" s="155">
        <f t="shared" si="1"/>
        <v>42056.072772809886</v>
      </c>
      <c r="AI70" s="155">
        <f t="shared" si="1"/>
        <v>17838.731241680063</v>
      </c>
      <c r="AJ70" s="155">
        <f t="shared" si="1"/>
        <v>16028.532570413005</v>
      </c>
    </row>
    <row r="71" spans="1:36">
      <c r="C71" t="s">
        <v>96</v>
      </c>
      <c r="D71" s="155">
        <f t="shared" ref="D71:F71" si="4">SUMIF($C$7:$C$64,$C71,D$7:D$64)</f>
        <v>0</v>
      </c>
      <c r="E71" s="155">
        <f t="shared" si="4"/>
        <v>0</v>
      </c>
      <c r="F71" s="155">
        <f t="shared" si="4"/>
        <v>0</v>
      </c>
      <c r="G71" s="155">
        <f t="shared" si="1"/>
        <v>0</v>
      </c>
      <c r="H71" s="155">
        <f t="shared" si="1"/>
        <v>0</v>
      </c>
      <c r="I71" s="155">
        <f t="shared" si="1"/>
        <v>0</v>
      </c>
      <c r="J71" s="155">
        <f t="shared" si="1"/>
        <v>0</v>
      </c>
      <c r="K71" s="155">
        <f t="shared" si="1"/>
        <v>0</v>
      </c>
      <c r="L71" s="155">
        <f t="shared" si="1"/>
        <v>0</v>
      </c>
      <c r="M71" s="155">
        <f t="shared" si="1"/>
        <v>0</v>
      </c>
      <c r="N71" s="155">
        <f t="shared" si="1"/>
        <v>0</v>
      </c>
      <c r="O71" s="155">
        <f t="shared" si="1"/>
        <v>0</v>
      </c>
      <c r="P71" s="155">
        <f t="shared" si="1"/>
        <v>0</v>
      </c>
      <c r="Q71" s="155">
        <f t="shared" si="1"/>
        <v>0</v>
      </c>
      <c r="R71" s="155">
        <f t="shared" si="1"/>
        <v>0</v>
      </c>
      <c r="S71" s="155">
        <f t="shared" si="1"/>
        <v>0</v>
      </c>
      <c r="T71" s="155">
        <f t="shared" si="1"/>
        <v>0</v>
      </c>
      <c r="U71" s="155">
        <f t="shared" si="1"/>
        <v>0</v>
      </c>
      <c r="V71" s="155">
        <f t="shared" si="1"/>
        <v>0</v>
      </c>
      <c r="W71" s="155">
        <f t="shared" si="1"/>
        <v>0</v>
      </c>
      <c r="X71" s="155">
        <f t="shared" si="1"/>
        <v>0</v>
      </c>
      <c r="Y71" s="155">
        <f t="shared" si="1"/>
        <v>0</v>
      </c>
      <c r="Z71" s="155">
        <f t="shared" si="1"/>
        <v>0</v>
      </c>
      <c r="AA71" s="155">
        <f t="shared" si="1"/>
        <v>0</v>
      </c>
      <c r="AB71" s="155">
        <f t="shared" si="1"/>
        <v>0</v>
      </c>
      <c r="AC71" s="155">
        <f t="shared" si="1"/>
        <v>0</v>
      </c>
      <c r="AD71" s="155">
        <f t="shared" si="1"/>
        <v>0</v>
      </c>
      <c r="AE71" s="155">
        <f t="shared" si="1"/>
        <v>0</v>
      </c>
      <c r="AF71" s="155">
        <f t="shared" si="1"/>
        <v>0</v>
      </c>
      <c r="AG71" s="155">
        <f t="shared" si="1"/>
        <v>0</v>
      </c>
      <c r="AH71" s="155">
        <f t="shared" si="1"/>
        <v>0</v>
      </c>
      <c r="AI71" s="155">
        <f t="shared" si="1"/>
        <v>0</v>
      </c>
      <c r="AJ71" s="155">
        <f t="shared" si="1"/>
        <v>0</v>
      </c>
    </row>
    <row r="72" spans="1:36">
      <c r="C72" t="s">
        <v>71</v>
      </c>
      <c r="D72" s="159">
        <f>SUMIF($C$7:$C$64,$C72,D$7:D$64)-SUM(D30:D32,D38)</f>
        <v>4975.6133108742288</v>
      </c>
      <c r="E72" s="159">
        <f t="shared" ref="E72:F72" si="5">SUMIF($C$7:$C$64,$C72,E$7:E$64)-SUM(E30:E32,E38)</f>
        <v>899.70089527156097</v>
      </c>
      <c r="F72" s="159">
        <f t="shared" si="5"/>
        <v>2001.8302883081478</v>
      </c>
      <c r="G72" s="155">
        <f t="shared" si="1"/>
        <v>30157.071994679616</v>
      </c>
      <c r="H72" s="155">
        <f t="shared" si="1"/>
        <v>5694.8839096095599</v>
      </c>
      <c r="I72" s="155">
        <f t="shared" si="1"/>
        <v>12032.442885914046</v>
      </c>
      <c r="J72" s="155">
        <f t="shared" si="1"/>
        <v>39476.829771193632</v>
      </c>
      <c r="K72" s="155">
        <f t="shared" si="1"/>
        <v>10221.495659995404</v>
      </c>
      <c r="L72" s="155">
        <f t="shared" si="1"/>
        <v>14741.870337460845</v>
      </c>
      <c r="M72" s="155">
        <f t="shared" si="1"/>
        <v>45397.172162474249</v>
      </c>
      <c r="N72" s="155">
        <f t="shared" si="1"/>
        <v>9968.2473180883935</v>
      </c>
      <c r="O72" s="155">
        <f t="shared" si="1"/>
        <v>30635.13854240947</v>
      </c>
      <c r="P72" s="155">
        <f t="shared" si="1"/>
        <v>50431.237285232368</v>
      </c>
      <c r="Q72" s="155">
        <f t="shared" si="1"/>
        <v>9501.0987844809752</v>
      </c>
      <c r="R72" s="155">
        <f t="shared" si="1"/>
        <v>48578.624235732597</v>
      </c>
      <c r="S72" s="155">
        <f t="shared" si="1"/>
        <v>46193.056534908195</v>
      </c>
      <c r="T72" s="155">
        <f t="shared" si="1"/>
        <v>10230.647917884431</v>
      </c>
      <c r="U72" s="155">
        <f t="shared" si="1"/>
        <v>28296.932595311169</v>
      </c>
      <c r="V72" s="155">
        <f t="shared" si="1"/>
        <v>57533.080411419338</v>
      </c>
      <c r="W72" s="155">
        <f t="shared" si="1"/>
        <v>15021.836856496564</v>
      </c>
      <c r="X72" s="155">
        <f t="shared" si="1"/>
        <v>41005.111365638164</v>
      </c>
      <c r="Y72" s="155">
        <f t="shared" si="1"/>
        <v>56948.1477378251</v>
      </c>
      <c r="Z72" s="155">
        <f t="shared" si="1"/>
        <v>14003.571545806903</v>
      </c>
      <c r="AA72" s="155">
        <f t="shared" si="1"/>
        <v>32395.06899931308</v>
      </c>
      <c r="AB72" s="155">
        <f t="shared" si="1"/>
        <v>61923.08145014687</v>
      </c>
      <c r="AC72" s="155">
        <f t="shared" si="1"/>
        <v>14795.993600917507</v>
      </c>
      <c r="AD72" s="155">
        <f t="shared" si="1"/>
        <v>34042.296610425517</v>
      </c>
      <c r="AE72" s="155">
        <f t="shared" si="1"/>
        <v>68037.513846982911</v>
      </c>
      <c r="AF72" s="155">
        <f t="shared" si="1"/>
        <v>15832.144806955634</v>
      </c>
      <c r="AG72" s="155">
        <f t="shared" si="1"/>
        <v>35875.341026780079</v>
      </c>
      <c r="AH72" s="155">
        <f t="shared" si="1"/>
        <v>71264.35160998255</v>
      </c>
      <c r="AI72" s="155">
        <f t="shared" si="1"/>
        <v>16385.170652991539</v>
      </c>
      <c r="AJ72" s="155">
        <f t="shared" si="1"/>
        <v>36247.93823904758</v>
      </c>
    </row>
    <row r="73" spans="1:36">
      <c r="C73" t="s">
        <v>33</v>
      </c>
      <c r="D73" s="155">
        <f t="shared" si="2"/>
        <v>1224.803819997682</v>
      </c>
      <c r="E73" s="155">
        <f t="shared" si="1"/>
        <v>383.33534041718644</v>
      </c>
      <c r="F73" s="155">
        <f t="shared" si="1"/>
        <v>449.58046148335433</v>
      </c>
      <c r="G73" s="155">
        <f t="shared" si="1"/>
        <v>2525.4895024612733</v>
      </c>
      <c r="H73" s="155">
        <f t="shared" si="1"/>
        <v>1259.4128119829288</v>
      </c>
      <c r="I73" s="155">
        <f t="shared" si="1"/>
        <v>903.02938602257473</v>
      </c>
      <c r="J73" s="155">
        <f t="shared" si="1"/>
        <v>1602.7508228249612</v>
      </c>
      <c r="K73" s="155">
        <f t="shared" si="1"/>
        <v>1062.9786269951885</v>
      </c>
      <c r="L73" s="155">
        <f t="shared" si="1"/>
        <v>166.06604728662606</v>
      </c>
      <c r="M73" s="155">
        <f t="shared" si="1"/>
        <v>1538.9310331099293</v>
      </c>
      <c r="N73" s="155">
        <f t="shared" si="1"/>
        <v>1175.3398300804479</v>
      </c>
      <c r="O73" s="155">
        <f t="shared" si="1"/>
        <v>460.06355894929766</v>
      </c>
      <c r="P73" s="155">
        <f t="shared" si="1"/>
        <v>1116.2640672533848</v>
      </c>
      <c r="Q73" s="155">
        <f t="shared" si="1"/>
        <v>1783.668571157029</v>
      </c>
      <c r="R73" s="155">
        <f t="shared" si="1"/>
        <v>314.98829348913648</v>
      </c>
      <c r="S73" s="155">
        <f t="shared" si="1"/>
        <v>1983.4060840333996</v>
      </c>
      <c r="T73" s="155">
        <f t="shared" si="1"/>
        <v>1532.9595439467607</v>
      </c>
      <c r="U73" s="155">
        <f t="shared" si="1"/>
        <v>608.67858912525719</v>
      </c>
      <c r="V73" s="155">
        <f t="shared" si="1"/>
        <v>2952.092255597026</v>
      </c>
      <c r="W73" s="155">
        <f t="shared" si="1"/>
        <v>2587.257176923149</v>
      </c>
      <c r="X73" s="155">
        <f t="shared" si="1"/>
        <v>662.52102731184277</v>
      </c>
      <c r="Y73" s="155">
        <f t="shared" si="1"/>
        <v>3532.3553905472063</v>
      </c>
      <c r="Z73" s="155">
        <f t="shared" si="1"/>
        <v>3045.3969882131369</v>
      </c>
      <c r="AA73" s="155">
        <f t="shared" si="1"/>
        <v>796.06550353304931</v>
      </c>
      <c r="AB73" s="155">
        <f t="shared" si="1"/>
        <v>4002.4990567372661</v>
      </c>
      <c r="AC73" s="155">
        <f t="shared" si="1"/>
        <v>3373.7607001258561</v>
      </c>
      <c r="AD73" s="155">
        <f t="shared" si="1"/>
        <v>910.38695319202475</v>
      </c>
      <c r="AE73" s="155">
        <f t="shared" si="1"/>
        <v>4085.596961200537</v>
      </c>
      <c r="AF73" s="155">
        <f t="shared" si="1"/>
        <v>3362.9885874047372</v>
      </c>
      <c r="AG73" s="155">
        <f t="shared" si="1"/>
        <v>939.23925726937682</v>
      </c>
      <c r="AH73" s="155">
        <f t="shared" si="1"/>
        <v>4454.145920117865</v>
      </c>
      <c r="AI73" s="155">
        <f t="shared" si="1"/>
        <v>3620.4977992638915</v>
      </c>
      <c r="AJ73" s="155">
        <f t="shared" si="1"/>
        <v>1018.4159909803783</v>
      </c>
    </row>
    <row r="74" spans="1:36">
      <c r="C74" t="s">
        <v>34</v>
      </c>
      <c r="D74" s="155">
        <f t="shared" si="2"/>
        <v>5409.9101947544168</v>
      </c>
      <c r="E74" s="155">
        <f t="shared" si="1"/>
        <v>4168.9289229747628</v>
      </c>
      <c r="F74" s="155">
        <f t="shared" si="1"/>
        <v>161.09638327799104</v>
      </c>
      <c r="G74" s="155">
        <f t="shared" si="1"/>
        <v>15020.341979321669</v>
      </c>
      <c r="H74" s="155">
        <f t="shared" si="1"/>
        <v>4578.8306879367337</v>
      </c>
      <c r="I74" s="155">
        <f t="shared" si="1"/>
        <v>23.635503695410044</v>
      </c>
      <c r="J74" s="155">
        <f t="shared" si="1"/>
        <v>10415.538030429809</v>
      </c>
      <c r="K74" s="155">
        <f t="shared" si="1"/>
        <v>3750.6529783233859</v>
      </c>
      <c r="L74" s="155">
        <f t="shared" si="1"/>
        <v>75.660770917701257</v>
      </c>
      <c r="M74" s="155">
        <f t="shared" si="1"/>
        <v>11151.260749333891</v>
      </c>
      <c r="N74" s="155">
        <f t="shared" si="1"/>
        <v>2815.4501002610587</v>
      </c>
      <c r="O74" s="155">
        <f t="shared" si="1"/>
        <v>97.390442311902135</v>
      </c>
      <c r="P74" s="155">
        <f t="shared" si="1"/>
        <v>16200.708655479959</v>
      </c>
      <c r="Q74" s="155">
        <f t="shared" si="1"/>
        <v>2820.7211342341457</v>
      </c>
      <c r="R74" s="155">
        <f t="shared" si="1"/>
        <v>1337.295879249913</v>
      </c>
      <c r="S74" s="155">
        <f t="shared" si="1"/>
        <v>29534.798648800002</v>
      </c>
      <c r="T74" s="155">
        <f t="shared" si="1"/>
        <v>7108.6765912000001</v>
      </c>
      <c r="U74" s="155">
        <f t="shared" si="1"/>
        <v>0</v>
      </c>
      <c r="V74" s="155">
        <f t="shared" si="1"/>
        <v>7250.0526737047248</v>
      </c>
      <c r="W74" s="155">
        <f t="shared" si="1"/>
        <v>15363.85279136998</v>
      </c>
      <c r="X74" s="155">
        <f t="shared" si="1"/>
        <v>18426.866194422106</v>
      </c>
      <c r="Y74" s="155">
        <f t="shared" si="1"/>
        <v>8067.8787259751871</v>
      </c>
      <c r="Z74" s="155">
        <f t="shared" si="1"/>
        <v>13986.323093532774</v>
      </c>
      <c r="AA74" s="155">
        <f t="shared" si="1"/>
        <v>19422.292090458312</v>
      </c>
      <c r="AB74" s="155">
        <f t="shared" si="1"/>
        <v>7078.0539751138531</v>
      </c>
      <c r="AC74" s="155">
        <f t="shared" si="1"/>
        <v>15547.577988635348</v>
      </c>
      <c r="AD74" s="155">
        <f t="shared" si="1"/>
        <v>14638.342815441521</v>
      </c>
      <c r="AE74" s="155">
        <f t="shared" si="1"/>
        <v>8005.484063879283</v>
      </c>
      <c r="AF74" s="155">
        <f t="shared" si="1"/>
        <v>9162.2328062312044</v>
      </c>
      <c r="AG74" s="155">
        <f t="shared" si="1"/>
        <v>15120.087259333335</v>
      </c>
      <c r="AH74" s="155">
        <f t="shared" si="1"/>
        <v>6018.8066164372322</v>
      </c>
      <c r="AI74" s="155">
        <f t="shared" si="1"/>
        <v>5597.8238640586096</v>
      </c>
      <c r="AJ74" s="155">
        <f t="shared" si="1"/>
        <v>11639.710503657816</v>
      </c>
    </row>
    <row r="75" spans="1:36">
      <c r="C75" t="s">
        <v>35</v>
      </c>
      <c r="D75" s="155">
        <f t="shared" si="2"/>
        <v>-208.7419022634202</v>
      </c>
      <c r="E75" s="155">
        <f t="shared" si="1"/>
        <v>16206.008286142856</v>
      </c>
      <c r="F75" s="155">
        <f t="shared" si="1"/>
        <v>478.15031261130832</v>
      </c>
      <c r="G75" s="155">
        <f t="shared" si="1"/>
        <v>-132.30462910005144</v>
      </c>
      <c r="H75" s="155">
        <f t="shared" si="1"/>
        <v>16614.391070674083</v>
      </c>
      <c r="I75" s="155">
        <f t="shared" si="1"/>
        <v>1087.5256270769185</v>
      </c>
      <c r="J75" s="155">
        <f t="shared" si="1"/>
        <v>4.9998159430524369</v>
      </c>
      <c r="K75" s="155">
        <f t="shared" si="1"/>
        <v>9283.4239855673513</v>
      </c>
      <c r="L75" s="155">
        <f t="shared" si="1"/>
        <v>204.25175413895462</v>
      </c>
      <c r="M75" s="155">
        <f t="shared" si="1"/>
        <v>224.26242470577722</v>
      </c>
      <c r="N75" s="155">
        <f t="shared" si="1"/>
        <v>10920.312006065989</v>
      </c>
      <c r="O75" s="155">
        <f t="shared" si="1"/>
        <v>441.2389289880752</v>
      </c>
      <c r="P75" s="155">
        <f t="shared" si="1"/>
        <v>1191.5262354214178</v>
      </c>
      <c r="Q75" s="155">
        <f t="shared" si="1"/>
        <v>17436.702254455511</v>
      </c>
      <c r="R75" s="155">
        <f t="shared" si="1"/>
        <v>11260.574996540869</v>
      </c>
      <c r="S75" s="155">
        <f t="shared" si="1"/>
        <v>371.04449049611446</v>
      </c>
      <c r="T75" s="155">
        <f t="shared" si="1"/>
        <v>13563.700484835992</v>
      </c>
      <c r="U75" s="155">
        <f t="shared" si="1"/>
        <v>3246.4925678979603</v>
      </c>
      <c r="V75" s="155">
        <f t="shared" si="1"/>
        <v>377.99550561766591</v>
      </c>
      <c r="W75" s="155">
        <f t="shared" si="1"/>
        <v>13563.700484835992</v>
      </c>
      <c r="X75" s="155">
        <f t="shared" si="1"/>
        <v>3277.8183733776773</v>
      </c>
      <c r="Y75" s="155">
        <f t="shared" si="1"/>
        <v>384.3623613888052</v>
      </c>
      <c r="Z75" s="155">
        <f t="shared" si="1"/>
        <v>13563.700484835992</v>
      </c>
      <c r="AA75" s="155">
        <f t="shared" si="1"/>
        <v>3348.4224533500424</v>
      </c>
      <c r="AB75" s="155">
        <f t="shared" si="1"/>
        <v>390.83645878532889</v>
      </c>
      <c r="AC75" s="155">
        <f t="shared" si="1"/>
        <v>13563.700484835992</v>
      </c>
      <c r="AD75" s="155">
        <f t="shared" si="1"/>
        <v>3406.5139929890584</v>
      </c>
      <c r="AE75" s="155">
        <f t="shared" si="1"/>
        <v>397.419604156655</v>
      </c>
      <c r="AF75" s="155">
        <f t="shared" si="1"/>
        <v>13563.700484835992</v>
      </c>
      <c r="AG75" s="155">
        <f t="shared" si="1"/>
        <v>3464.9493207440369</v>
      </c>
      <c r="AH75" s="155">
        <f t="shared" si="1"/>
        <v>404.11363427787029</v>
      </c>
      <c r="AI75" s="155">
        <f t="shared" si="1"/>
        <v>13563.700484835992</v>
      </c>
      <c r="AJ75" s="155">
        <f t="shared" si="1"/>
        <v>3525.4001909597464</v>
      </c>
    </row>
    <row r="76" spans="1:36" s="108" customFormat="1">
      <c r="C76" s="146" t="s">
        <v>110</v>
      </c>
      <c r="D76" s="196">
        <f>SUM(D68:D75)</f>
        <v>133840.34973714143</v>
      </c>
      <c r="E76" s="196">
        <f t="shared" ref="E76:AJ76" si="6">SUM(E68:E75)</f>
        <v>86741.445463277123</v>
      </c>
      <c r="F76" s="196">
        <f t="shared" si="6"/>
        <v>71014.831492470723</v>
      </c>
      <c r="G76" s="196">
        <f t="shared" si="6"/>
        <v>166790.64223893042</v>
      </c>
      <c r="H76" s="196">
        <f t="shared" si="6"/>
        <v>81026.242044169252</v>
      </c>
      <c r="I76" s="196">
        <f t="shared" si="6"/>
        <v>73074.08400652479</v>
      </c>
      <c r="J76" s="196">
        <f t="shared" si="6"/>
        <v>172295.58849611311</v>
      </c>
      <c r="K76" s="196">
        <f t="shared" si="6"/>
        <v>75719.479888537448</v>
      </c>
      <c r="L76" s="196">
        <f t="shared" si="6"/>
        <v>75351.378064827833</v>
      </c>
      <c r="M76" s="196">
        <f t="shared" si="6"/>
        <v>179286.69627929377</v>
      </c>
      <c r="N76" s="196">
        <f t="shared" si="6"/>
        <v>75082.901276298566</v>
      </c>
      <c r="O76" s="196">
        <f t="shared" si="6"/>
        <v>95180.849430764923</v>
      </c>
      <c r="P76" s="196">
        <f t="shared" si="6"/>
        <v>191038.97856542017</v>
      </c>
      <c r="Q76" s="196">
        <f t="shared" si="6"/>
        <v>73703.864553703301</v>
      </c>
      <c r="R76" s="196">
        <f t="shared" si="6"/>
        <v>118646.54558694042</v>
      </c>
      <c r="S76" s="196">
        <f t="shared" si="6"/>
        <v>221211.95175219051</v>
      </c>
      <c r="T76" s="196">
        <f t="shared" si="6"/>
        <v>86959.539325166465</v>
      </c>
      <c r="U76" s="196">
        <f t="shared" si="6"/>
        <v>104724.20127426692</v>
      </c>
      <c r="V76" s="196">
        <f t="shared" si="6"/>
        <v>215933.70820874916</v>
      </c>
      <c r="W76" s="196">
        <f t="shared" si="6"/>
        <v>112953.30119455866</v>
      </c>
      <c r="X76" s="196">
        <f t="shared" si="6"/>
        <v>132912.62465055328</v>
      </c>
      <c r="Y76" s="196">
        <f t="shared" si="6"/>
        <v>230201.50089675587</v>
      </c>
      <c r="Z76" s="196">
        <f t="shared" si="6"/>
        <v>113548.27511016603</v>
      </c>
      <c r="AA76" s="196">
        <f t="shared" si="6"/>
        <v>131781.5917460777</v>
      </c>
      <c r="AB76" s="196">
        <f t="shared" si="6"/>
        <v>228140.29620897424</v>
      </c>
      <c r="AC76" s="196">
        <f t="shared" si="6"/>
        <v>113084.93826753412</v>
      </c>
      <c r="AD76" s="196">
        <f t="shared" si="6"/>
        <v>124404.15702713886</v>
      </c>
      <c r="AE76" s="196">
        <f t="shared" si="6"/>
        <v>228497.93383672836</v>
      </c>
      <c r="AF76" s="196">
        <f t="shared" si="6"/>
        <v>102158.39547980228</v>
      </c>
      <c r="AG76" s="196">
        <f t="shared" si="6"/>
        <v>122679.20934834552</v>
      </c>
      <c r="AH76" s="196">
        <f t="shared" si="6"/>
        <v>238782.30199569926</v>
      </c>
      <c r="AI76" s="196">
        <f t="shared" si="6"/>
        <v>103361.1229435678</v>
      </c>
      <c r="AJ76" s="196">
        <f t="shared" si="6"/>
        <v>123837.92794423149</v>
      </c>
    </row>
    <row r="77" spans="1:36" s="169" customFormat="1">
      <c r="D77" s="170">
        <f>D65-D76</f>
        <v>0</v>
      </c>
      <c r="E77" s="170">
        <f t="shared" ref="E77:AJ77" si="7">E65-E76</f>
        <v>0</v>
      </c>
      <c r="F77" s="170">
        <f t="shared" si="7"/>
        <v>0</v>
      </c>
      <c r="G77" s="170">
        <f t="shared" si="7"/>
        <v>0</v>
      </c>
      <c r="H77" s="170">
        <f t="shared" si="7"/>
        <v>0</v>
      </c>
      <c r="I77" s="170">
        <f t="shared" si="7"/>
        <v>0</v>
      </c>
      <c r="J77" s="170">
        <f t="shared" si="7"/>
        <v>0</v>
      </c>
      <c r="K77" s="170">
        <f t="shared" si="7"/>
        <v>0</v>
      </c>
      <c r="L77" s="170">
        <f t="shared" si="7"/>
        <v>0</v>
      </c>
      <c r="M77" s="170">
        <f t="shared" si="7"/>
        <v>0</v>
      </c>
      <c r="N77" s="170">
        <f t="shared" si="7"/>
        <v>0</v>
      </c>
      <c r="O77" s="170">
        <f t="shared" si="7"/>
        <v>0</v>
      </c>
      <c r="P77" s="170">
        <f t="shared" si="7"/>
        <v>0</v>
      </c>
      <c r="Q77" s="170">
        <f t="shared" si="7"/>
        <v>0</v>
      </c>
      <c r="R77" s="170">
        <f t="shared" si="7"/>
        <v>0</v>
      </c>
      <c r="S77" s="170">
        <f t="shared" si="7"/>
        <v>0</v>
      </c>
      <c r="T77" s="170">
        <f t="shared" si="7"/>
        <v>0</v>
      </c>
      <c r="U77" s="170">
        <f t="shared" si="7"/>
        <v>0</v>
      </c>
      <c r="V77" s="170">
        <f t="shared" si="7"/>
        <v>0</v>
      </c>
      <c r="W77" s="170">
        <f t="shared" si="7"/>
        <v>0</v>
      </c>
      <c r="X77" s="170">
        <f t="shared" si="7"/>
        <v>0</v>
      </c>
      <c r="Y77" s="170">
        <f t="shared" si="7"/>
        <v>0</v>
      </c>
      <c r="Z77" s="170">
        <f t="shared" si="7"/>
        <v>0</v>
      </c>
      <c r="AA77" s="170">
        <f t="shared" si="7"/>
        <v>0</v>
      </c>
      <c r="AB77" s="170">
        <f t="shared" si="7"/>
        <v>0</v>
      </c>
      <c r="AC77" s="170">
        <f t="shared" si="7"/>
        <v>0</v>
      </c>
      <c r="AD77" s="170">
        <f t="shared" si="7"/>
        <v>0</v>
      </c>
      <c r="AE77" s="170">
        <f t="shared" si="7"/>
        <v>0</v>
      </c>
      <c r="AF77" s="170">
        <f t="shared" si="7"/>
        <v>0</v>
      </c>
      <c r="AG77" s="170">
        <f t="shared" si="7"/>
        <v>0</v>
      </c>
      <c r="AH77" s="170">
        <f t="shared" si="7"/>
        <v>0</v>
      </c>
      <c r="AI77" s="170">
        <f t="shared" si="7"/>
        <v>0</v>
      </c>
      <c r="AJ77" s="170">
        <f t="shared" si="7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7"/>
  <sheetViews>
    <sheetView zoomScale="85" zoomScaleNormal="85" workbookViewId="0">
      <selection activeCell="C4" sqref="C4"/>
    </sheetView>
  </sheetViews>
  <sheetFormatPr defaultRowHeight="12.75"/>
  <cols>
    <col min="1" max="1" width="3.5" customWidth="1"/>
    <col min="2" max="2" width="17.125" customWidth="1"/>
  </cols>
  <sheetData>
    <row r="1" spans="1:4" ht="18">
      <c r="A1" s="1" t="s">
        <v>14</v>
      </c>
      <c r="B1" s="110"/>
      <c r="C1" s="110"/>
      <c r="D1" s="148"/>
    </row>
    <row r="2" spans="1:4" ht="15.75">
      <c r="A2" s="112" t="s">
        <v>135</v>
      </c>
      <c r="B2" s="113"/>
      <c r="C2" s="113"/>
      <c r="D2" s="149"/>
    </row>
    <row r="4" spans="1:4">
      <c r="B4" t="s">
        <v>15</v>
      </c>
      <c r="C4" s="155">
        <f>SUM(Output!C31:M31,Output!D43:M43,Output!C56:M56,Output!C69:H69)</f>
        <v>0</v>
      </c>
    </row>
    <row r="5" spans="1:4">
      <c r="B5" t="s">
        <v>178</v>
      </c>
      <c r="C5" s="155">
        <f>SUM('Base Capex'!D77:AJ77)</f>
        <v>0</v>
      </c>
    </row>
    <row r="6" spans="1:4">
      <c r="B6" t="s">
        <v>117</v>
      </c>
      <c r="C6" s="155">
        <f>SUM(Provisions!D77:AJ77)</f>
        <v>0</v>
      </c>
    </row>
    <row r="7" spans="1:4">
      <c r="B7" t="s">
        <v>135</v>
      </c>
      <c r="C7" s="155">
        <f>SUM('Real Price Change'!D77:AJ77)</f>
        <v>0</v>
      </c>
    </row>
    <row r="8" spans="1:4">
      <c r="B8" t="s">
        <v>147</v>
      </c>
      <c r="C8" s="155">
        <f>SUM('OH rate'!B29:H29,'OH rate'!B61:H61)</f>
        <v>0</v>
      </c>
    </row>
    <row r="9" spans="1:4">
      <c r="B9" t="s">
        <v>140</v>
      </c>
      <c r="C9" s="155">
        <f>SUM('Direct OH'!D77:AJ77)</f>
        <v>0</v>
      </c>
    </row>
    <row r="10" spans="1:4">
      <c r="B10" t="s">
        <v>141</v>
      </c>
      <c r="C10" s="155">
        <f>SUM('Indirect OH'!D77:AJ77)</f>
        <v>0</v>
      </c>
    </row>
    <row r="11" spans="1:4">
      <c r="C11" s="155"/>
    </row>
    <row r="12" spans="1:4">
      <c r="B12" t="s">
        <v>26</v>
      </c>
      <c r="C12" s="155">
        <f>SUM(C4:C11)</f>
        <v>0</v>
      </c>
    </row>
    <row r="13" spans="1:4">
      <c r="C13" s="155"/>
    </row>
    <row r="14" spans="1:4">
      <c r="C14" s="155"/>
    </row>
    <row r="15" spans="1:4">
      <c r="C15" s="155"/>
    </row>
    <row r="16" spans="1:4">
      <c r="C16" s="155"/>
    </row>
    <row r="17" spans="3:3">
      <c r="C17" s="155"/>
    </row>
    <row r="18" spans="3:3">
      <c r="C18" s="155"/>
    </row>
    <row r="19" spans="3:3">
      <c r="C19" s="155"/>
    </row>
    <row r="20" spans="3:3">
      <c r="C20" s="155"/>
    </row>
    <row r="21" spans="3:3">
      <c r="C21" s="155"/>
    </row>
    <row r="22" spans="3:3">
      <c r="C22" s="155"/>
    </row>
    <row r="23" spans="3:3">
      <c r="C23" s="155"/>
    </row>
    <row r="24" spans="3:3">
      <c r="C24" s="155"/>
    </row>
    <row r="25" spans="3:3">
      <c r="C25" s="155"/>
    </row>
    <row r="26" spans="3:3">
      <c r="C26" s="155"/>
    </row>
    <row r="27" spans="3:3">
      <c r="C27" s="1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Output</vt:lpstr>
      <vt:lpstr>NER 6.1.1 (6)</vt:lpstr>
      <vt:lpstr>General Inputs</vt:lpstr>
      <vt:lpstr>Base Capex Actual</vt:lpstr>
      <vt:lpstr>Provisions Actual</vt:lpstr>
      <vt:lpstr>Direct OH Actual</vt:lpstr>
      <vt:lpstr>Indirect OH Actual</vt:lpstr>
      <vt:lpstr>Base Capex Forecast</vt:lpstr>
      <vt:lpstr>Gifted Assets</vt:lpstr>
      <vt:lpstr>Cash Rebates</vt:lpstr>
      <vt:lpstr>Cash Contributions</vt:lpstr>
      <vt:lpstr>Base Capex</vt:lpstr>
      <vt:lpstr>Provisions</vt:lpstr>
      <vt:lpstr>Real Price Change</vt:lpstr>
      <vt:lpstr>Direct Capex</vt:lpstr>
      <vt:lpstr>OH rate</vt:lpstr>
      <vt:lpstr>Direct OH</vt:lpstr>
      <vt:lpstr>Indirect OH</vt:lpstr>
      <vt:lpstr>Total Gross Capex</vt:lpstr>
      <vt:lpstr>Check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De Villiers</dc:creator>
  <cp:lastModifiedBy>Sandeep Kumar</cp:lastModifiedBy>
  <cp:lastPrinted>2015-04-09T03:35:16Z</cp:lastPrinted>
  <dcterms:created xsi:type="dcterms:W3CDTF">2015-04-02T21:42:14Z</dcterms:created>
  <dcterms:modified xsi:type="dcterms:W3CDTF">2015-04-29T06:16:05Z</dcterms:modified>
</cp:coreProperties>
</file>