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20" yWindow="-120" windowWidth="20730" windowHeight="11160" tabRatio="869" activeTab="8"/>
  </bookViews>
  <sheets>
    <sheet name="Legend" sheetId="2" r:id="rId1"/>
    <sheet name="Menu" sheetId="4" r:id="rId2"/>
    <sheet name="Inflation" sheetId="9" r:id="rId3"/>
    <sheet name="Historical Expenditure" sheetId="5" r:id="rId4"/>
    <sheet name="Historical Volumes" sheetId="11" r:id="rId5"/>
    <sheet name="Forecast Volumes" sheetId="18" r:id="rId6"/>
    <sheet name="Forecast Expenditure" sheetId="6" r:id="rId7"/>
    <sheet name="Direct Capex" sheetId="16" r:id="rId8"/>
    <sheet name="Reset RIN 2.2 Repex" sheetId="13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0" i="18" l="1"/>
  <c r="J120" i="18"/>
  <c r="K121" i="18"/>
  <c r="I120" i="18"/>
  <c r="J121" i="18"/>
  <c r="H120" i="18"/>
  <c r="I121" i="18"/>
  <c r="G120" i="18"/>
  <c r="H121" i="18"/>
  <c r="F120" i="18"/>
  <c r="G121" i="18"/>
  <c r="E120" i="18"/>
  <c r="F121" i="18"/>
  <c r="E121" i="18"/>
  <c r="M10" i="9"/>
  <c r="L10" i="9"/>
  <c r="K10" i="9"/>
  <c r="J10" i="9"/>
  <c r="I10" i="9"/>
  <c r="H10" i="9"/>
  <c r="G10" i="9"/>
  <c r="F10" i="9"/>
  <c r="E10" i="9"/>
  <c r="D10" i="9"/>
  <c r="C10" i="9"/>
  <c r="M9" i="9"/>
  <c r="L9" i="9"/>
  <c r="K9" i="9"/>
  <c r="J9" i="9"/>
  <c r="I9" i="9"/>
  <c r="H9" i="9"/>
  <c r="G9" i="9"/>
  <c r="F9" i="9"/>
  <c r="E9" i="9"/>
  <c r="D9" i="9"/>
  <c r="C9" i="9"/>
  <c r="K119" i="11"/>
  <c r="K118" i="11"/>
  <c r="K117" i="11"/>
  <c r="K116" i="11"/>
  <c r="K115" i="11"/>
  <c r="K114" i="11"/>
  <c r="K113" i="11"/>
  <c r="K112" i="11"/>
  <c r="K111" i="11"/>
  <c r="K110" i="11"/>
  <c r="K109" i="11"/>
  <c r="K108" i="11"/>
  <c r="K107" i="11"/>
  <c r="K106" i="11"/>
  <c r="K105" i="11"/>
  <c r="K104" i="11"/>
  <c r="K103" i="11"/>
  <c r="K102" i="11"/>
  <c r="K101" i="11"/>
  <c r="K100" i="11"/>
  <c r="K99" i="11"/>
  <c r="K98" i="11"/>
  <c r="K97" i="11"/>
  <c r="K96" i="11"/>
  <c r="K95" i="11"/>
  <c r="K94" i="11"/>
  <c r="K93" i="11"/>
  <c r="K92" i="11"/>
  <c r="K91" i="11"/>
  <c r="K90" i="11"/>
  <c r="K89" i="11"/>
  <c r="K88" i="11"/>
  <c r="K87" i="11"/>
  <c r="K86" i="11"/>
  <c r="K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D10" i="18"/>
  <c r="E10" i="18"/>
  <c r="F10" i="18"/>
  <c r="G10" i="18"/>
  <c r="H10" i="18"/>
  <c r="I10" i="18"/>
  <c r="J10" i="18"/>
  <c r="D11" i="18"/>
  <c r="E11" i="18"/>
  <c r="F11" i="18"/>
  <c r="G11" i="18"/>
  <c r="H11" i="18"/>
  <c r="I11" i="18"/>
  <c r="J11" i="18"/>
  <c r="D12" i="18"/>
  <c r="E12" i="18"/>
  <c r="F12" i="18"/>
  <c r="G12" i="18"/>
  <c r="H12" i="18"/>
  <c r="I12" i="18"/>
  <c r="J12" i="18"/>
  <c r="D13" i="18"/>
  <c r="E13" i="18"/>
  <c r="F13" i="18"/>
  <c r="G13" i="18"/>
  <c r="H13" i="18"/>
  <c r="I13" i="18"/>
  <c r="J13" i="18"/>
  <c r="D14" i="18"/>
  <c r="E14" i="18"/>
  <c r="F14" i="18"/>
  <c r="G14" i="18"/>
  <c r="H14" i="18"/>
  <c r="I14" i="18"/>
  <c r="J14" i="18"/>
  <c r="D15" i="18"/>
  <c r="E15" i="18"/>
  <c r="F15" i="18"/>
  <c r="G15" i="18"/>
  <c r="H15" i="18"/>
  <c r="I15" i="18"/>
  <c r="J15" i="18"/>
  <c r="D16" i="18"/>
  <c r="E16" i="18"/>
  <c r="F16" i="18"/>
  <c r="G16" i="18"/>
  <c r="H16" i="18"/>
  <c r="I16" i="18"/>
  <c r="J16" i="18"/>
  <c r="D17" i="18"/>
  <c r="E17" i="18"/>
  <c r="F17" i="18"/>
  <c r="G17" i="18"/>
  <c r="H17" i="18"/>
  <c r="I17" i="18"/>
  <c r="J17" i="18"/>
  <c r="D18" i="18"/>
  <c r="E18" i="18"/>
  <c r="F18" i="18"/>
  <c r="G18" i="18"/>
  <c r="H18" i="18"/>
  <c r="I18" i="18"/>
  <c r="J18" i="18"/>
  <c r="D19" i="18"/>
  <c r="E19" i="18"/>
  <c r="F19" i="18"/>
  <c r="G19" i="18"/>
  <c r="H19" i="18"/>
  <c r="I19" i="18"/>
  <c r="J19" i="18"/>
  <c r="D20" i="18"/>
  <c r="E20" i="18"/>
  <c r="F20" i="18"/>
  <c r="G20" i="18"/>
  <c r="H20" i="18"/>
  <c r="I20" i="18"/>
  <c r="J20" i="18"/>
  <c r="D21" i="18"/>
  <c r="E21" i="18"/>
  <c r="F21" i="18"/>
  <c r="G21" i="18"/>
  <c r="H21" i="18"/>
  <c r="I21" i="18"/>
  <c r="J21" i="18"/>
  <c r="D22" i="18"/>
  <c r="E22" i="18"/>
  <c r="F22" i="18"/>
  <c r="G22" i="18"/>
  <c r="H22" i="18"/>
  <c r="I22" i="18"/>
  <c r="J22" i="18"/>
  <c r="D23" i="18"/>
  <c r="E23" i="18"/>
  <c r="F23" i="18"/>
  <c r="G23" i="18"/>
  <c r="H23" i="18"/>
  <c r="I23" i="18"/>
  <c r="J23" i="18"/>
  <c r="D24" i="18"/>
  <c r="E24" i="18"/>
  <c r="F24" i="18"/>
  <c r="G24" i="18"/>
  <c r="H24" i="18"/>
  <c r="I24" i="18"/>
  <c r="J24" i="18"/>
  <c r="D25" i="18"/>
  <c r="E25" i="18"/>
  <c r="F25" i="18"/>
  <c r="G25" i="18"/>
  <c r="H25" i="18"/>
  <c r="I25" i="18"/>
  <c r="J25" i="18"/>
  <c r="D26" i="18"/>
  <c r="E26" i="18"/>
  <c r="F26" i="18"/>
  <c r="G26" i="18"/>
  <c r="H26" i="18"/>
  <c r="I26" i="18"/>
  <c r="J26" i="18"/>
  <c r="D27" i="18"/>
  <c r="E27" i="18"/>
  <c r="F27" i="18"/>
  <c r="G27" i="18"/>
  <c r="H27" i="18"/>
  <c r="I27" i="18"/>
  <c r="J27" i="18"/>
  <c r="D28" i="18"/>
  <c r="E28" i="18"/>
  <c r="F28" i="18"/>
  <c r="G28" i="18"/>
  <c r="H28" i="18"/>
  <c r="I28" i="18"/>
  <c r="J28" i="18"/>
  <c r="D29" i="18"/>
  <c r="E29" i="18"/>
  <c r="F29" i="18"/>
  <c r="G29" i="18"/>
  <c r="H29" i="18"/>
  <c r="I29" i="18"/>
  <c r="J29" i="18"/>
  <c r="D30" i="18"/>
  <c r="E30" i="18"/>
  <c r="F30" i="18"/>
  <c r="G30" i="18"/>
  <c r="H30" i="18"/>
  <c r="I30" i="18"/>
  <c r="J30" i="18"/>
  <c r="D31" i="18"/>
  <c r="E31" i="18"/>
  <c r="F31" i="18"/>
  <c r="G31" i="18"/>
  <c r="H31" i="18"/>
  <c r="I31" i="18"/>
  <c r="J31" i="18"/>
  <c r="D32" i="18"/>
  <c r="E32" i="18"/>
  <c r="F32" i="18"/>
  <c r="G32" i="18"/>
  <c r="H32" i="18"/>
  <c r="I32" i="18"/>
  <c r="J32" i="18"/>
  <c r="D33" i="18"/>
  <c r="E33" i="18"/>
  <c r="F33" i="18"/>
  <c r="G33" i="18"/>
  <c r="H33" i="18"/>
  <c r="I33" i="18"/>
  <c r="J33" i="18"/>
  <c r="D34" i="18"/>
  <c r="E34" i="18"/>
  <c r="F34" i="18"/>
  <c r="G34" i="18"/>
  <c r="H34" i="18"/>
  <c r="I34" i="18"/>
  <c r="J34" i="18"/>
  <c r="D35" i="18"/>
  <c r="E35" i="18"/>
  <c r="F35" i="18"/>
  <c r="G35" i="18"/>
  <c r="H35" i="18"/>
  <c r="I35" i="18"/>
  <c r="J35" i="18"/>
  <c r="D36" i="18"/>
  <c r="E36" i="18"/>
  <c r="F36" i="18"/>
  <c r="G36" i="18"/>
  <c r="H36" i="18"/>
  <c r="I36" i="18"/>
  <c r="J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E54" i="18"/>
  <c r="F54" i="18"/>
  <c r="G54" i="18"/>
  <c r="H54" i="18"/>
  <c r="I54" i="18"/>
  <c r="J54" i="18"/>
  <c r="D55" i="18"/>
  <c r="E55" i="18"/>
  <c r="F55" i="18"/>
  <c r="G55" i="18"/>
  <c r="H55" i="18"/>
  <c r="I55" i="18"/>
  <c r="J55" i="18"/>
  <c r="D56" i="18"/>
  <c r="E56" i="18"/>
  <c r="F56" i="18"/>
  <c r="G56" i="18"/>
  <c r="H56" i="18"/>
  <c r="I56" i="18"/>
  <c r="J56" i="18"/>
  <c r="D57" i="18"/>
  <c r="E57" i="18"/>
  <c r="F57" i="18"/>
  <c r="G57" i="18"/>
  <c r="H57" i="18"/>
  <c r="I57" i="18"/>
  <c r="J57" i="18"/>
  <c r="D58" i="18"/>
  <c r="E58" i="18"/>
  <c r="F58" i="18"/>
  <c r="G58" i="18"/>
  <c r="H58" i="18"/>
  <c r="I58" i="18"/>
  <c r="J58" i="18"/>
  <c r="D59" i="18"/>
  <c r="E59" i="18"/>
  <c r="F59" i="18"/>
  <c r="G59" i="18"/>
  <c r="H59" i="18"/>
  <c r="I59" i="18"/>
  <c r="J59" i="18"/>
  <c r="D60" i="18"/>
  <c r="E60" i="18"/>
  <c r="F60" i="18"/>
  <c r="G60" i="18"/>
  <c r="H60" i="18"/>
  <c r="I60" i="18"/>
  <c r="J60" i="18"/>
  <c r="D61" i="18"/>
  <c r="E61" i="18"/>
  <c r="F61" i="18"/>
  <c r="G61" i="18"/>
  <c r="H61" i="18"/>
  <c r="I61" i="18"/>
  <c r="J61" i="18"/>
  <c r="D62" i="18"/>
  <c r="E62" i="18"/>
  <c r="F62" i="18"/>
  <c r="G62" i="18"/>
  <c r="H62" i="18"/>
  <c r="I62" i="18"/>
  <c r="J62" i="18"/>
  <c r="D63" i="18"/>
  <c r="E63" i="18"/>
  <c r="F63" i="18"/>
  <c r="G63" i="18"/>
  <c r="H63" i="18"/>
  <c r="I63" i="18"/>
  <c r="J63" i="18"/>
  <c r="D64" i="18"/>
  <c r="E64" i="18"/>
  <c r="F64" i="18"/>
  <c r="G64" i="18"/>
  <c r="H64" i="18"/>
  <c r="I64" i="18"/>
  <c r="J64" i="18"/>
  <c r="D65" i="18"/>
  <c r="E65" i="18"/>
  <c r="F65" i="18"/>
  <c r="G65" i="18"/>
  <c r="H65" i="18"/>
  <c r="I65" i="18"/>
  <c r="J65" i="18"/>
  <c r="D66" i="18"/>
  <c r="E66" i="18"/>
  <c r="F66" i="18"/>
  <c r="G66" i="18"/>
  <c r="H66" i="18"/>
  <c r="I66" i="18"/>
  <c r="J66" i="18"/>
  <c r="D67" i="18"/>
  <c r="E67" i="18"/>
  <c r="F67" i="18"/>
  <c r="G67" i="18"/>
  <c r="H67" i="18"/>
  <c r="I67" i="18"/>
  <c r="J67" i="18"/>
  <c r="D68" i="18"/>
  <c r="E68" i="18"/>
  <c r="F68" i="18"/>
  <c r="G68" i="18"/>
  <c r="H68" i="18"/>
  <c r="I68" i="18"/>
  <c r="J68" i="18"/>
  <c r="D69" i="18"/>
  <c r="E69" i="18"/>
  <c r="F69" i="18"/>
  <c r="G69" i="18"/>
  <c r="H69" i="18"/>
  <c r="I69" i="18"/>
  <c r="J69" i="18"/>
  <c r="D70" i="18"/>
  <c r="E70" i="18"/>
  <c r="F70" i="18"/>
  <c r="G70" i="18"/>
  <c r="H70" i="18"/>
  <c r="I70" i="18"/>
  <c r="J70" i="18"/>
  <c r="D71" i="18"/>
  <c r="E71" i="18"/>
  <c r="F71" i="18"/>
  <c r="G71" i="18"/>
  <c r="H71" i="18"/>
  <c r="I71" i="18"/>
  <c r="J71" i="18"/>
  <c r="D72" i="18"/>
  <c r="E72" i="18"/>
  <c r="F72" i="18"/>
  <c r="G72" i="18"/>
  <c r="H72" i="18"/>
  <c r="I72" i="18"/>
  <c r="J72" i="18"/>
  <c r="D73" i="18"/>
  <c r="E73" i="18"/>
  <c r="F73" i="18"/>
  <c r="G73" i="18"/>
  <c r="H73" i="18"/>
  <c r="I73" i="18"/>
  <c r="J73" i="18"/>
  <c r="D74" i="18"/>
  <c r="E74" i="18"/>
  <c r="F74" i="18"/>
  <c r="G74" i="18"/>
  <c r="H74" i="18"/>
  <c r="I74" i="18"/>
  <c r="J74" i="18"/>
  <c r="D75" i="18"/>
  <c r="E75" i="18"/>
  <c r="F75" i="18"/>
  <c r="G75" i="18"/>
  <c r="H75" i="18"/>
  <c r="I75" i="18"/>
  <c r="J75" i="18"/>
  <c r="D76" i="18"/>
  <c r="E76" i="18"/>
  <c r="F76" i="18"/>
  <c r="G76" i="18"/>
  <c r="H76" i="18"/>
  <c r="I76" i="18"/>
  <c r="J76" i="18"/>
  <c r="D77" i="18"/>
  <c r="E77" i="18"/>
  <c r="F77" i="18"/>
  <c r="G77" i="18"/>
  <c r="H77" i="18"/>
  <c r="I77" i="18"/>
  <c r="J77" i="18"/>
  <c r="D78" i="18"/>
  <c r="E78" i="18"/>
  <c r="F78" i="18"/>
  <c r="G78" i="18"/>
  <c r="H78" i="18"/>
  <c r="I78" i="18"/>
  <c r="J78" i="18"/>
  <c r="D79" i="18"/>
  <c r="E79" i="18"/>
  <c r="F79" i="18"/>
  <c r="G79" i="18"/>
  <c r="H79" i="18"/>
  <c r="I79" i="18"/>
  <c r="J79" i="18"/>
  <c r="D80" i="18"/>
  <c r="E80" i="18"/>
  <c r="F80" i="18"/>
  <c r="G80" i="18"/>
  <c r="H80" i="18"/>
  <c r="I80" i="18"/>
  <c r="J80" i="18"/>
  <c r="D81" i="18"/>
  <c r="E81" i="18"/>
  <c r="F81" i="18"/>
  <c r="G81" i="18"/>
  <c r="H81" i="18"/>
  <c r="I81" i="18"/>
  <c r="J81" i="18"/>
  <c r="D82" i="18"/>
  <c r="E82" i="18"/>
  <c r="F82" i="18"/>
  <c r="G82" i="18"/>
  <c r="H82" i="18"/>
  <c r="I82" i="18"/>
  <c r="J82" i="18"/>
  <c r="D83" i="18"/>
  <c r="E83" i="18"/>
  <c r="F83" i="18"/>
  <c r="G83" i="18"/>
  <c r="H83" i="18"/>
  <c r="I83" i="18"/>
  <c r="J83" i="18"/>
  <c r="D84" i="18"/>
  <c r="E84" i="18"/>
  <c r="F84" i="18"/>
  <c r="G84" i="18"/>
  <c r="H84" i="18"/>
  <c r="I84" i="18"/>
  <c r="J84" i="18"/>
  <c r="D85" i="18"/>
  <c r="E85" i="18"/>
  <c r="F85" i="18"/>
  <c r="G85" i="18"/>
  <c r="H85" i="18"/>
  <c r="I85" i="18"/>
  <c r="J85" i="18"/>
  <c r="D86" i="18"/>
  <c r="E86" i="18"/>
  <c r="F86" i="18"/>
  <c r="G86" i="18"/>
  <c r="H86" i="18"/>
  <c r="I86" i="18"/>
  <c r="J86" i="18"/>
  <c r="D87" i="18"/>
  <c r="E87" i="18"/>
  <c r="F87" i="18"/>
  <c r="G87" i="18"/>
  <c r="H87" i="18"/>
  <c r="I87" i="18"/>
  <c r="J87" i="18"/>
  <c r="D88" i="18"/>
  <c r="E88" i="18"/>
  <c r="F88" i="18"/>
  <c r="G88" i="18"/>
  <c r="H88" i="18"/>
  <c r="I88" i="18"/>
  <c r="J88" i="18"/>
  <c r="D89" i="18"/>
  <c r="E89" i="18"/>
  <c r="F89" i="18"/>
  <c r="G89" i="18"/>
  <c r="H89" i="18"/>
  <c r="I89" i="18"/>
  <c r="J89" i="18"/>
  <c r="D90" i="18"/>
  <c r="E90" i="18"/>
  <c r="F90" i="18"/>
  <c r="G90" i="18"/>
  <c r="H90" i="18"/>
  <c r="I90" i="18"/>
  <c r="J90" i="18"/>
  <c r="D91" i="18"/>
  <c r="E91" i="18"/>
  <c r="F91" i="18"/>
  <c r="G91" i="18"/>
  <c r="H91" i="18"/>
  <c r="I91" i="18"/>
  <c r="J91" i="18"/>
  <c r="D92" i="18"/>
  <c r="E92" i="18"/>
  <c r="F92" i="18"/>
  <c r="G92" i="18"/>
  <c r="H92" i="18"/>
  <c r="I92" i="18"/>
  <c r="J92" i="18"/>
  <c r="D93" i="18"/>
  <c r="E93" i="18"/>
  <c r="F93" i="18"/>
  <c r="G93" i="18"/>
  <c r="H93" i="18"/>
  <c r="I93" i="18"/>
  <c r="J93" i="18"/>
  <c r="D94" i="18"/>
  <c r="E94" i="18"/>
  <c r="F94" i="18"/>
  <c r="G94" i="18"/>
  <c r="H94" i="18"/>
  <c r="I94" i="18"/>
  <c r="J94" i="18"/>
  <c r="D95" i="18"/>
  <c r="E95" i="18"/>
  <c r="F95" i="18"/>
  <c r="G95" i="18"/>
  <c r="H95" i="18"/>
  <c r="I95" i="18"/>
  <c r="J95" i="18"/>
  <c r="D96" i="18"/>
  <c r="E96" i="18"/>
  <c r="F96" i="18"/>
  <c r="G96" i="18"/>
  <c r="H96" i="18"/>
  <c r="I96" i="18"/>
  <c r="J96" i="18"/>
  <c r="D97" i="18"/>
  <c r="E97" i="18"/>
  <c r="F97" i="18"/>
  <c r="G97" i="18"/>
  <c r="H97" i="18"/>
  <c r="I97" i="18"/>
  <c r="J97" i="18"/>
  <c r="D98" i="18"/>
  <c r="E98" i="18"/>
  <c r="F98" i="18"/>
  <c r="G98" i="18"/>
  <c r="H98" i="18"/>
  <c r="I98" i="18"/>
  <c r="J98" i="18"/>
  <c r="D99" i="18"/>
  <c r="E99" i="18"/>
  <c r="F99" i="18"/>
  <c r="G99" i="18"/>
  <c r="H99" i="18"/>
  <c r="I99" i="18"/>
  <c r="J99" i="18"/>
  <c r="D100" i="18"/>
  <c r="E100" i="18"/>
  <c r="F100" i="18"/>
  <c r="G100" i="18"/>
  <c r="H100" i="18"/>
  <c r="I100" i="18"/>
  <c r="J100" i="18"/>
  <c r="D101" i="18"/>
  <c r="E101" i="18"/>
  <c r="F101" i="18"/>
  <c r="G101" i="18"/>
  <c r="H101" i="18"/>
  <c r="I101" i="18"/>
  <c r="J101" i="18"/>
  <c r="D102" i="18"/>
  <c r="E102" i="18"/>
  <c r="F102" i="18"/>
  <c r="G102" i="18"/>
  <c r="H102" i="18"/>
  <c r="I102" i="18"/>
  <c r="J102" i="18"/>
  <c r="D103" i="18"/>
  <c r="E103" i="18"/>
  <c r="F103" i="18"/>
  <c r="G103" i="18"/>
  <c r="H103" i="18"/>
  <c r="I103" i="18"/>
  <c r="J103" i="18"/>
  <c r="D104" i="18"/>
  <c r="E104" i="18"/>
  <c r="F104" i="18"/>
  <c r="G104" i="18"/>
  <c r="H104" i="18"/>
  <c r="I104" i="18"/>
  <c r="J104" i="18"/>
  <c r="D105" i="18"/>
  <c r="E105" i="18"/>
  <c r="F105" i="18"/>
  <c r="G105" i="18"/>
  <c r="H105" i="18"/>
  <c r="I105" i="18"/>
  <c r="J105" i="18"/>
  <c r="D106" i="18"/>
  <c r="E106" i="18"/>
  <c r="F106" i="18"/>
  <c r="G106" i="18"/>
  <c r="H106" i="18"/>
  <c r="I106" i="18"/>
  <c r="J106" i="18"/>
  <c r="D107" i="18"/>
  <c r="E107" i="18"/>
  <c r="F107" i="18"/>
  <c r="G107" i="18"/>
  <c r="H107" i="18"/>
  <c r="I107" i="18"/>
  <c r="J107" i="18"/>
  <c r="D108" i="18"/>
  <c r="E108" i="18"/>
  <c r="F108" i="18"/>
  <c r="G108" i="18"/>
  <c r="H108" i="18"/>
  <c r="I108" i="18"/>
  <c r="J108" i="18"/>
  <c r="D109" i="18"/>
  <c r="E109" i="18"/>
  <c r="F109" i="18"/>
  <c r="G109" i="18"/>
  <c r="H109" i="18"/>
  <c r="I109" i="18"/>
  <c r="J109" i="18"/>
  <c r="D110" i="18"/>
  <c r="E110" i="18"/>
  <c r="F110" i="18"/>
  <c r="G110" i="18"/>
  <c r="H110" i="18"/>
  <c r="I110" i="18"/>
  <c r="J110" i="18"/>
  <c r="D111" i="18"/>
  <c r="E111" i="18"/>
  <c r="F111" i="18"/>
  <c r="G111" i="18"/>
  <c r="H111" i="18"/>
  <c r="I111" i="18"/>
  <c r="J111" i="18"/>
  <c r="D112" i="18"/>
  <c r="E112" i="18"/>
  <c r="F112" i="18"/>
  <c r="G112" i="18"/>
  <c r="H112" i="18"/>
  <c r="I112" i="18"/>
  <c r="J112" i="18"/>
  <c r="D113" i="18"/>
  <c r="E113" i="18"/>
  <c r="F113" i="18"/>
  <c r="G113" i="18"/>
  <c r="H113" i="18"/>
  <c r="I113" i="18"/>
  <c r="J113" i="18"/>
  <c r="D114" i="18"/>
  <c r="E114" i="18"/>
  <c r="F114" i="18"/>
  <c r="G114" i="18"/>
  <c r="H114" i="18"/>
  <c r="I114" i="18"/>
  <c r="J114" i="18"/>
  <c r="D115" i="18"/>
  <c r="E115" i="18"/>
  <c r="F115" i="18"/>
  <c r="G115" i="18"/>
  <c r="H115" i="18"/>
  <c r="I115" i="18"/>
  <c r="J115" i="18"/>
  <c r="D116" i="18"/>
  <c r="E116" i="18"/>
  <c r="F116" i="18"/>
  <c r="G116" i="18"/>
  <c r="H116" i="18"/>
  <c r="I116" i="18"/>
  <c r="J116" i="18"/>
  <c r="D117" i="18"/>
  <c r="E117" i="18"/>
  <c r="F117" i="18"/>
  <c r="G117" i="18"/>
  <c r="H117" i="18"/>
  <c r="I117" i="18"/>
  <c r="J117" i="18"/>
  <c r="D118" i="18"/>
  <c r="E118" i="18"/>
  <c r="F118" i="18"/>
  <c r="G118" i="18"/>
  <c r="H118" i="18"/>
  <c r="I118" i="18"/>
  <c r="J118" i="18"/>
  <c r="D119" i="18"/>
  <c r="E119" i="18"/>
  <c r="F119" i="18"/>
  <c r="G119" i="18"/>
  <c r="H119" i="18"/>
  <c r="I119" i="18"/>
  <c r="J119" i="18"/>
  <c r="K120" i="11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D120" i="18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M10" i="11"/>
  <c r="R10" i="6"/>
  <c r="M11" i="11"/>
  <c r="R11" i="6"/>
  <c r="M12" i="11"/>
  <c r="R12" i="6"/>
  <c r="M13" i="11"/>
  <c r="R13" i="6"/>
  <c r="M14" i="11"/>
  <c r="R14" i="6"/>
  <c r="M15" i="11"/>
  <c r="R15" i="6"/>
  <c r="M16" i="11"/>
  <c r="R16" i="6"/>
  <c r="M17" i="11"/>
  <c r="R17" i="6"/>
  <c r="M18" i="11"/>
  <c r="R18" i="6"/>
  <c r="M19" i="11"/>
  <c r="R19" i="6"/>
  <c r="M20" i="11"/>
  <c r="R20" i="6"/>
  <c r="M21" i="11"/>
  <c r="R21" i="6"/>
  <c r="M22" i="11"/>
  <c r="R22" i="6"/>
  <c r="M23" i="11"/>
  <c r="R23" i="6"/>
  <c r="M24" i="11"/>
  <c r="R24" i="6"/>
  <c r="M25" i="11"/>
  <c r="R25" i="6"/>
  <c r="M26" i="11"/>
  <c r="R26" i="6"/>
  <c r="M27" i="11"/>
  <c r="R27" i="6"/>
  <c r="M28" i="11"/>
  <c r="R28" i="6"/>
  <c r="M29" i="11"/>
  <c r="R29" i="6"/>
  <c r="M30" i="11"/>
  <c r="R30" i="6"/>
  <c r="M31" i="11"/>
  <c r="R31" i="6"/>
  <c r="M32" i="11"/>
  <c r="R32" i="6"/>
  <c r="M33" i="11"/>
  <c r="R33" i="6"/>
  <c r="M34" i="11"/>
  <c r="R34" i="6"/>
  <c r="M35" i="11"/>
  <c r="R35" i="6"/>
  <c r="M36" i="11"/>
  <c r="R36" i="6"/>
  <c r="M54" i="11"/>
  <c r="R54" i="6"/>
  <c r="M55" i="11"/>
  <c r="R55" i="6"/>
  <c r="M56" i="11"/>
  <c r="R56" i="6"/>
  <c r="M57" i="11"/>
  <c r="R57" i="6"/>
  <c r="M58" i="11"/>
  <c r="R58" i="6"/>
  <c r="M59" i="11"/>
  <c r="R59" i="6"/>
  <c r="M60" i="11"/>
  <c r="R60" i="6"/>
  <c r="M61" i="11"/>
  <c r="R61" i="6"/>
  <c r="M62" i="11"/>
  <c r="R62" i="6"/>
  <c r="M63" i="11"/>
  <c r="R63" i="6"/>
  <c r="M64" i="11"/>
  <c r="R64" i="6"/>
  <c r="M65" i="11"/>
  <c r="R65" i="6"/>
  <c r="M66" i="11"/>
  <c r="R66" i="6"/>
  <c r="M67" i="11"/>
  <c r="R67" i="6"/>
  <c r="M68" i="11"/>
  <c r="R68" i="6"/>
  <c r="M69" i="11"/>
  <c r="R69" i="6"/>
  <c r="M70" i="11"/>
  <c r="R70" i="6"/>
  <c r="M71" i="11"/>
  <c r="R71" i="6"/>
  <c r="M72" i="11"/>
  <c r="R72" i="6"/>
  <c r="M73" i="11"/>
  <c r="R73" i="6"/>
  <c r="M74" i="11"/>
  <c r="R74" i="6"/>
  <c r="M75" i="11"/>
  <c r="R75" i="6"/>
  <c r="M76" i="11"/>
  <c r="R76" i="6"/>
  <c r="M77" i="11"/>
  <c r="R77" i="6"/>
  <c r="M78" i="11"/>
  <c r="R78" i="6"/>
  <c r="M79" i="11"/>
  <c r="R79" i="6"/>
  <c r="M80" i="11"/>
  <c r="R80" i="6"/>
  <c r="M81" i="11"/>
  <c r="R81" i="6"/>
  <c r="M82" i="11"/>
  <c r="R82" i="6"/>
  <c r="M83" i="11"/>
  <c r="R83" i="6"/>
  <c r="M84" i="11"/>
  <c r="R84" i="6"/>
  <c r="M85" i="11"/>
  <c r="R85" i="6"/>
  <c r="M86" i="11"/>
  <c r="R86" i="6"/>
  <c r="M87" i="11"/>
  <c r="R87" i="6"/>
  <c r="M88" i="11"/>
  <c r="R88" i="6"/>
  <c r="M89" i="11"/>
  <c r="R89" i="6"/>
  <c r="M90" i="11"/>
  <c r="R90" i="6"/>
  <c r="M91" i="11"/>
  <c r="R91" i="6"/>
  <c r="M92" i="11"/>
  <c r="R92" i="6"/>
  <c r="M93" i="11"/>
  <c r="R93" i="6"/>
  <c r="M94" i="11"/>
  <c r="R94" i="6"/>
  <c r="M95" i="11"/>
  <c r="R95" i="6"/>
  <c r="M96" i="11"/>
  <c r="R96" i="6"/>
  <c r="M97" i="11"/>
  <c r="R97" i="6"/>
  <c r="M98" i="11"/>
  <c r="R98" i="6"/>
  <c r="M99" i="11"/>
  <c r="R99" i="6"/>
  <c r="M100" i="11"/>
  <c r="R100" i="6"/>
  <c r="M101" i="11"/>
  <c r="R101" i="6"/>
  <c r="M102" i="11"/>
  <c r="R102" i="6"/>
  <c r="M103" i="11"/>
  <c r="R103" i="6"/>
  <c r="M104" i="11"/>
  <c r="R104" i="6"/>
  <c r="M105" i="11"/>
  <c r="R105" i="6"/>
  <c r="M106" i="11"/>
  <c r="R106" i="6"/>
  <c r="M107" i="11"/>
  <c r="R107" i="6"/>
  <c r="M108" i="11"/>
  <c r="R108" i="6"/>
  <c r="M109" i="11"/>
  <c r="R109" i="6"/>
  <c r="M110" i="11"/>
  <c r="R110" i="6"/>
  <c r="M111" i="11"/>
  <c r="R111" i="6"/>
  <c r="M112" i="11"/>
  <c r="R112" i="6"/>
  <c r="M113" i="11"/>
  <c r="R113" i="6"/>
  <c r="M114" i="11"/>
  <c r="R114" i="6"/>
  <c r="M115" i="11"/>
  <c r="R115" i="6"/>
  <c r="M116" i="11"/>
  <c r="R116" i="6"/>
  <c r="M117" i="11"/>
  <c r="R117" i="6"/>
  <c r="M118" i="11"/>
  <c r="R118" i="6"/>
  <c r="M119" i="11"/>
  <c r="R119" i="6"/>
  <c r="R120" i="6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R121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96" i="13"/>
  <c r="J161" i="13"/>
  <c r="J162" i="13"/>
  <c r="J163" i="13"/>
  <c r="J164" i="13"/>
  <c r="J165" i="13"/>
  <c r="J166" i="13"/>
  <c r="J167" i="13"/>
  <c r="J168" i="13"/>
  <c r="J169" i="13"/>
  <c r="J170" i="13"/>
  <c r="J171" i="13"/>
  <c r="J172" i="13"/>
  <c r="J173" i="13"/>
  <c r="J174" i="13"/>
  <c r="J175" i="13"/>
  <c r="J176" i="13"/>
  <c r="J177" i="13"/>
  <c r="J178" i="13"/>
  <c r="J179" i="13"/>
  <c r="J180" i="13"/>
  <c r="J181" i="13"/>
  <c r="J182" i="13"/>
  <c r="J183" i="13"/>
  <c r="J184" i="13"/>
  <c r="J185" i="13"/>
  <c r="J186" i="13"/>
  <c r="J187" i="13"/>
  <c r="J194" i="13"/>
  <c r="J195" i="13"/>
  <c r="J196" i="13"/>
  <c r="J197" i="13"/>
  <c r="J198" i="13"/>
  <c r="J199" i="13"/>
  <c r="J200" i="13"/>
  <c r="J201" i="13"/>
  <c r="J202" i="13"/>
  <c r="J203" i="13"/>
  <c r="J204" i="13"/>
  <c r="J205" i="13"/>
  <c r="J206" i="13"/>
  <c r="J207" i="13"/>
  <c r="J208" i="13"/>
  <c r="J209" i="13"/>
  <c r="J210" i="13"/>
  <c r="J211" i="13"/>
  <c r="J227" i="13"/>
  <c r="J228" i="13"/>
  <c r="J229" i="13"/>
  <c r="J230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48" i="13"/>
  <c r="J249" i="13"/>
  <c r="J250" i="13"/>
  <c r="J251" i="13"/>
  <c r="J252" i="13"/>
  <c r="J253" i="13"/>
  <c r="J254" i="13"/>
  <c r="J255" i="13"/>
  <c r="J256" i="13"/>
  <c r="J257" i="13"/>
  <c r="J258" i="13"/>
  <c r="J259" i="13"/>
  <c r="J260" i="13"/>
  <c r="J261" i="13"/>
  <c r="J262" i="13"/>
  <c r="J263" i="13"/>
  <c r="J264" i="13"/>
  <c r="J265" i="13"/>
  <c r="J266" i="13"/>
  <c r="J267" i="13"/>
  <c r="J268" i="13"/>
  <c r="J269" i="13"/>
  <c r="J270" i="13"/>
  <c r="J271" i="13"/>
  <c r="J272" i="13"/>
  <c r="J273" i="13"/>
  <c r="J274" i="13"/>
  <c r="J275" i="13"/>
  <c r="J276" i="13"/>
  <c r="J277" i="13"/>
  <c r="J278" i="13"/>
  <c r="J296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27" i="13"/>
  <c r="I228" i="13"/>
  <c r="I229" i="13"/>
  <c r="I230" i="13"/>
  <c r="I231" i="13"/>
  <c r="I232" i="13"/>
  <c r="I233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96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96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96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96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96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72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57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72" i="13"/>
  <c r="J88" i="13"/>
  <c r="J89" i="13"/>
  <c r="J90" i="13"/>
  <c r="J91" i="13"/>
  <c r="J92" i="13"/>
  <c r="J93" i="13"/>
  <c r="J94" i="13"/>
  <c r="J95" i="13"/>
  <c r="J96" i="13"/>
  <c r="J97" i="13"/>
  <c r="J98" i="13"/>
  <c r="J99" i="13"/>
  <c r="J100" i="13"/>
  <c r="J101" i="13"/>
  <c r="J102" i="13"/>
  <c r="J103" i="13"/>
  <c r="J104" i="13"/>
  <c r="J105" i="13"/>
  <c r="J106" i="13"/>
  <c r="J107" i="13"/>
  <c r="J108" i="13"/>
  <c r="J109" i="13"/>
  <c r="J110" i="13"/>
  <c r="J111" i="13"/>
  <c r="J112" i="13"/>
  <c r="J113" i="13"/>
  <c r="J114" i="13"/>
  <c r="J115" i="13"/>
  <c r="J116" i="13"/>
  <c r="J117" i="13"/>
  <c r="J118" i="13"/>
  <c r="J119" i="13"/>
  <c r="J120" i="13"/>
  <c r="J121" i="13"/>
  <c r="J122" i="13"/>
  <c r="J123" i="13"/>
  <c r="J124" i="13"/>
  <c r="J125" i="13"/>
  <c r="J126" i="13"/>
  <c r="J127" i="13"/>
  <c r="J128" i="13"/>
  <c r="J129" i="13"/>
  <c r="J130" i="13"/>
  <c r="J131" i="13"/>
  <c r="J132" i="13"/>
  <c r="J133" i="13"/>
  <c r="J134" i="13"/>
  <c r="J135" i="13"/>
  <c r="J136" i="13"/>
  <c r="J137" i="13"/>
  <c r="J138" i="13"/>
  <c r="J139" i="13"/>
  <c r="J157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72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37" i="13"/>
  <c r="I138" i="13"/>
  <c r="I139" i="13"/>
  <c r="I157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72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57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72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57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72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57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72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57" i="13"/>
  <c r="L43" i="16"/>
  <c r="L92" i="16"/>
  <c r="K43" i="16"/>
  <c r="K92" i="16"/>
  <c r="J43" i="16"/>
  <c r="J92" i="16"/>
  <c r="I43" i="16"/>
  <c r="I92" i="16"/>
  <c r="H43" i="16"/>
  <c r="H92" i="16"/>
  <c r="G43" i="16"/>
  <c r="G92" i="16"/>
  <c r="F43" i="16"/>
  <c r="F92" i="16"/>
  <c r="L18" i="9"/>
  <c r="K18" i="9"/>
  <c r="J18" i="9"/>
  <c r="I18" i="9"/>
  <c r="H18" i="9"/>
  <c r="G18" i="9"/>
  <c r="F18" i="9"/>
  <c r="E18" i="9"/>
  <c r="D18" i="9"/>
  <c r="C18" i="9"/>
  <c r="L14" i="9"/>
  <c r="K14" i="9"/>
  <c r="J14" i="9"/>
  <c r="I14" i="9"/>
  <c r="H14" i="9"/>
  <c r="G14" i="9"/>
  <c r="F14" i="9"/>
  <c r="E14" i="9"/>
  <c r="D14" i="9"/>
  <c r="C14" i="9"/>
  <c r="D12" i="9"/>
  <c r="E12" i="9"/>
  <c r="F12" i="9"/>
  <c r="G12" i="9"/>
  <c r="H12" i="9"/>
  <c r="I12" i="9"/>
  <c r="J12" i="9"/>
  <c r="K12" i="9"/>
  <c r="L12" i="9"/>
  <c r="M12" i="9"/>
  <c r="M7" i="9"/>
  <c r="L7" i="9"/>
  <c r="K7" i="9"/>
  <c r="J7" i="9"/>
  <c r="I7" i="9"/>
  <c r="H7" i="9"/>
  <c r="G7" i="9"/>
  <c r="F7" i="9"/>
  <c r="E7" i="9"/>
  <c r="D7" i="9"/>
  <c r="C7" i="9"/>
  <c r="L2" i="16"/>
  <c r="K10" i="11"/>
  <c r="H71" i="13"/>
  <c r="I70" i="13"/>
  <c r="J69" i="13"/>
  <c r="E69" i="13"/>
  <c r="G68" i="13"/>
  <c r="H67" i="13"/>
  <c r="F65" i="13"/>
  <c r="J63" i="13"/>
  <c r="K62" i="13"/>
  <c r="F62" i="13"/>
  <c r="H61" i="13"/>
  <c r="I60" i="13"/>
  <c r="I57" i="13"/>
  <c r="K56" i="13"/>
  <c r="E56" i="13"/>
  <c r="G56" i="13"/>
  <c r="I56" i="13"/>
  <c r="E57" i="13"/>
  <c r="G57" i="13"/>
  <c r="H57" i="13"/>
  <c r="J57" i="13"/>
  <c r="K57" i="13"/>
  <c r="E60" i="13"/>
  <c r="G60" i="13"/>
  <c r="H60" i="13"/>
  <c r="K60" i="13"/>
  <c r="E61" i="13"/>
  <c r="F61" i="13"/>
  <c r="G61" i="13"/>
  <c r="I61" i="13"/>
  <c r="K61" i="13"/>
  <c r="E62" i="13"/>
  <c r="G62" i="13"/>
  <c r="I62" i="13"/>
  <c r="J62" i="13"/>
  <c r="E63" i="13"/>
  <c r="F63" i="13"/>
  <c r="G63" i="13"/>
  <c r="H63" i="13"/>
  <c r="I63" i="13"/>
  <c r="K63" i="13"/>
  <c r="E65" i="13"/>
  <c r="G65" i="13"/>
  <c r="H65" i="13"/>
  <c r="I65" i="13"/>
  <c r="J65" i="13"/>
  <c r="K65" i="13"/>
  <c r="E67" i="13"/>
  <c r="G67" i="13"/>
  <c r="I67" i="13"/>
  <c r="J67" i="13"/>
  <c r="K67" i="13"/>
  <c r="E68" i="13"/>
  <c r="H68" i="13"/>
  <c r="I68" i="13"/>
  <c r="K68" i="13"/>
  <c r="F69" i="13"/>
  <c r="G69" i="13"/>
  <c r="I69" i="13"/>
  <c r="K69" i="13"/>
  <c r="E70" i="13"/>
  <c r="G70" i="13"/>
  <c r="J70" i="13"/>
  <c r="K70" i="13"/>
  <c r="E71" i="13"/>
  <c r="F71" i="13"/>
  <c r="G71" i="13"/>
  <c r="I71" i="13"/>
  <c r="J71" i="13"/>
  <c r="K71" i="13"/>
  <c r="A2" i="18"/>
  <c r="H56" i="13"/>
  <c r="F67" i="13"/>
  <c r="F70" i="13"/>
  <c r="F57" i="13"/>
  <c r="J61" i="13"/>
  <c r="H69" i="13"/>
  <c r="H70" i="13"/>
  <c r="H62" i="13"/>
  <c r="J68" i="13"/>
  <c r="F68" i="13"/>
  <c r="J60" i="13"/>
  <c r="F60" i="13"/>
  <c r="J56" i="13"/>
  <c r="F56" i="13"/>
  <c r="F58" i="13"/>
  <c r="E58" i="13"/>
  <c r="E66" i="13"/>
  <c r="F64" i="13"/>
  <c r="E64" i="13"/>
  <c r="F59" i="13"/>
  <c r="E59" i="13"/>
  <c r="G64" i="13"/>
  <c r="G58" i="13"/>
  <c r="F66" i="13"/>
  <c r="G66" i="13"/>
  <c r="G55" i="13"/>
  <c r="G59" i="13"/>
  <c r="F55" i="13"/>
  <c r="H58" i="13"/>
  <c r="H66" i="13"/>
  <c r="H64" i="13"/>
  <c r="H55" i="13"/>
  <c r="H59" i="13"/>
  <c r="I66" i="13"/>
  <c r="I58" i="13"/>
  <c r="I55" i="13"/>
  <c r="I59" i="13"/>
  <c r="J64" i="13"/>
  <c r="K66" i="13"/>
  <c r="I64" i="13"/>
  <c r="J55" i="13"/>
  <c r="A2" i="16"/>
  <c r="K59" i="13"/>
  <c r="J66" i="13"/>
  <c r="K64" i="13"/>
  <c r="K58" i="13"/>
  <c r="J58" i="13"/>
  <c r="J59" i="13"/>
  <c r="K55" i="13"/>
  <c r="K2" i="13"/>
  <c r="G13" i="4"/>
  <c r="A2" i="13"/>
  <c r="K133" i="5"/>
  <c r="K13" i="5"/>
  <c r="K14" i="5"/>
  <c r="D120" i="11"/>
  <c r="E120" i="11"/>
  <c r="D13" i="5"/>
  <c r="E13" i="5"/>
  <c r="I120" i="11"/>
  <c r="J120" i="11"/>
  <c r="H120" i="11"/>
  <c r="G120" i="11"/>
  <c r="F120" i="11"/>
  <c r="A2" i="11"/>
  <c r="J133" i="5"/>
  <c r="I133" i="5"/>
  <c r="H133" i="5"/>
  <c r="G133" i="5"/>
  <c r="F133" i="5"/>
  <c r="F13" i="5"/>
  <c r="G13" i="5"/>
  <c r="G14" i="5"/>
  <c r="F14" i="5"/>
  <c r="J13" i="5"/>
  <c r="J14" i="5"/>
  <c r="B10" i="9"/>
  <c r="D8" i="9"/>
  <c r="E8" i="9"/>
  <c r="F8" i="9"/>
  <c r="G8" i="9"/>
  <c r="H8" i="9"/>
  <c r="I8" i="9"/>
  <c r="J8" i="9"/>
  <c r="A2" i="9"/>
  <c r="I13" i="5"/>
  <c r="H13" i="5"/>
  <c r="G12" i="4"/>
  <c r="I14" i="5"/>
  <c r="H14" i="5"/>
  <c r="K8" i="9"/>
  <c r="L8" i="9"/>
  <c r="M8" i="9"/>
  <c r="A2" i="6"/>
  <c r="A2" i="5"/>
  <c r="A2" i="4"/>
  <c r="D133" i="5"/>
  <c r="D14" i="5"/>
  <c r="E133" i="5"/>
  <c r="E14" i="5"/>
  <c r="K2" i="5"/>
  <c r="J7" i="4"/>
  <c r="R2" i="6"/>
  <c r="D13" i="4"/>
</calcChain>
</file>

<file path=xl/sharedStrings.xml><?xml version="1.0" encoding="utf-8"?>
<sst xmlns="http://schemas.openxmlformats.org/spreadsheetml/2006/main" count="1368" uniqueCount="355">
  <si>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</si>
  <si>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</si>
  <si>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</si>
  <si>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</si>
  <si>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</si>
  <si>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</si>
  <si>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</si>
  <si>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</si>
  <si>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</si>
  <si>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</si>
  <si>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</si>
  <si>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</si>
  <si>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</si>
  <si>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</si>
  <si>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</si>
  <si>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</si>
  <si>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</si>
  <si>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</si>
  <si>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</si>
  <si>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</si>
  <si>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</si>
  <si>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</si>
  <si>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</si>
  <si>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</si>
  <si>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</si>
  <si>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</si>
  <si>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</si>
  <si>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</si>
  <si>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</si>
  <si>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</si>
  <si>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</si>
  <si>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</si>
  <si>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</si>
  <si>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</si>
  <si>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</si>
  <si>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</si>
  <si>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</si>
  <si>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</si>
  <si>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</si>
  <si>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</si>
  <si>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</si>
  <si>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forcast figures</t>
  </si>
  <si>
    <t>User_Input_Forecast</t>
  </si>
  <si>
    <t>Historical Expenditure by Function Code</t>
  </si>
  <si>
    <t>Function Code</t>
  </si>
  <si>
    <t>$ Nominal</t>
  </si>
  <si>
    <t>Totals</t>
  </si>
  <si>
    <t>Description</t>
  </si>
  <si>
    <t>Historical Expenditure</t>
  </si>
  <si>
    <t>Base 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</si>
  <si>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</si>
  <si>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</si>
  <si>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</si>
  <si>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</si>
  <si>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</si>
  <si>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</si>
  <si>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</si>
  <si>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</si>
  <si>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</si>
  <si>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</si>
  <si>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</si>
  <si>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</si>
  <si>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</si>
  <si>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</si>
  <si>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</si>
  <si>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</si>
  <si>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</si>
  <si>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</si>
  <si>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</si>
  <si>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</si>
  <si>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</si>
  <si>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</si>
  <si>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</si>
  <si>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</si>
  <si>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</si>
  <si>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</si>
  <si>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</si>
  <si>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</si>
  <si>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</si>
  <si>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</si>
  <si>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</si>
  <si>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</si>
  <si>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</si>
  <si>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</si>
  <si>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</si>
  <si>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</si>
  <si>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</si>
  <si>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</si>
  <si>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</si>
  <si>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</si>
  <si>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</si>
  <si>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</si>
  <si>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</si>
  <si>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</si>
  <si>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</si>
  <si>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</si>
  <si>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</si>
  <si>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</si>
  <si>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</si>
  <si>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</si>
  <si>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</si>
  <si>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</si>
  <si>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</si>
  <si>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</si>
  <si>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</si>
  <si>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</si>
  <si>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</si>
  <si>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</si>
  <si>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</si>
  <si>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</si>
  <si>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</si>
  <si>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</si>
  <si>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</si>
  <si>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</si>
  <si>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</si>
  <si>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</si>
  <si>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</si>
  <si>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</si>
  <si>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</si>
  <si>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</si>
  <si>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</si>
  <si>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</si>
  <si>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</si>
  <si>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</si>
  <si>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</si>
  <si>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</si>
  <si>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</si>
  <si>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</si>
  <si>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</si>
  <si>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</si>
  <si>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</si>
  <si>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</si>
  <si>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</si>
  <si>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</si>
  <si>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</si>
  <si>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</si>
  <si>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</si>
  <si>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PAL MOD 1.24 Network Faults Capex</t>
  </si>
  <si>
    <t>Maintenance Related Faults</t>
  </si>
  <si>
    <t>Faults</t>
  </si>
  <si>
    <t>TVI Investigations</t>
  </si>
  <si>
    <t>Historical Expenditure by RIN Category (Repex Table 2.2)</t>
  </si>
  <si>
    <t>ASSET GROUP</t>
  </si>
  <si>
    <t>ASSET CATEGORY</t>
  </si>
  <si>
    <t>POLES BY:</t>
  </si>
  <si>
    <t>Staking of a wooden pole</t>
  </si>
  <si>
    <t>Highest Operating Voltage  ; Material Type;  Staking (If Wood)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</si>
  <si>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</si>
  <si>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</si>
  <si>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</si>
  <si>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</si>
  <si>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</si>
  <si>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</si>
  <si>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</si>
  <si>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</si>
  <si>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</si>
  <si>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</si>
  <si>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</si>
  <si>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</si>
  <si>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</si>
  <si>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</si>
  <si>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</si>
  <si>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</si>
  <si>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</si>
  <si>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</si>
  <si>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Other</t>
  </si>
  <si>
    <t>POLE TOP STRUCTURES BY:</t>
  </si>
  <si>
    <t>˂ = 1 kV</t>
  </si>
  <si>
    <t>Highest Operating Voltage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</si>
  <si>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</si>
  <si>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</si>
  <si>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</si>
  <si>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</si>
  <si>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</si>
  <si>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t>OVERHEAD CONDUCTORS BY:</t>
  </si>
  <si>
    <t>Highest Operating Voltage; Number of Phases (At HV)</t>
  </si>
  <si>
    <t>˃ 11 kV &amp; &lt; = 22 kV  ; SWER</t>
  </si>
  <si>
    <t>˃ 11 kV &amp; &lt; = 22 kV ; Single-Phase</t>
  </si>
  <si>
    <t>˃ 11 kV &amp; &lt; = 22 kV ; Multiple-Phase</t>
  </si>
  <si>
    <t>SERVICE LINES BY:</t>
  </si>
  <si>
    <t>˂ = 11 kV ; Residential ; Simple Type</t>
  </si>
  <si>
    <t>Connection Voltage; Customer Type; Cconnection Complexity</t>
  </si>
  <si>
    <t>˂ = 11 kV ; Commercial &amp; Industrial ; Simple Type</t>
  </si>
  <si>
    <t>˂ = 11 kV ; Residential ; Complex Type</t>
  </si>
  <si>
    <t>˂ = 11 kV ; Commercial &amp; Industrial ; Complex Type</t>
  </si>
  <si>
    <t>˂ = 11 kV ; Subdivision ; Complex Type</t>
  </si>
  <si>
    <t>SWITCHGEAR BY:</t>
  </si>
  <si>
    <t>˂ = 11 kV ;  FUSE</t>
  </si>
  <si>
    <t>Highest operating voltage; Switch function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</si>
  <si>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</si>
  <si>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</si>
  <si>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</si>
  <si>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</si>
  <si>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</si>
  <si>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</si>
  <si>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</si>
  <si>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</si>
  <si>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</si>
  <si>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</si>
  <si>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</si>
  <si>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</si>
  <si>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t>˂ = 1 KV ; CIRCUIT BREAKER</t>
  </si>
  <si>
    <t>&gt; 1 kV &amp; ˂ = 11 KV ; ISOLATORS, EARTHING SWITCH</t>
  </si>
  <si>
    <t>&gt; 11 KV &amp; &lt; = 22 KV  ; ISOLATORS, EARTHING SWITCH</t>
  </si>
  <si>
    <t>&gt; 33kV &amp; &lt;=66kV ; ISOLATORS, EARTHING SWITCH</t>
  </si>
  <si>
    <t>HV FUSES AND SURGE DIVERTERS</t>
  </si>
  <si>
    <t>OTHER BY:</t>
  </si>
  <si>
    <t>DNSP defined</t>
  </si>
  <si>
    <t>UNDERGROUND CABLES BY:</t>
  </si>
  <si>
    <t>Highest operating voltage</t>
  </si>
  <si>
    <t>&gt; 11 kV &amp; &lt; = 22 kV</t>
  </si>
  <si>
    <t>&gt; 22 kV &amp; &lt; = 33 kV</t>
  </si>
  <si>
    <t>&gt; 33 kV &amp; &lt; = 66 kV</t>
  </si>
  <si>
    <t>&gt;  132 kV</t>
  </si>
  <si>
    <t>TRANSFORMERS BY:</t>
  </si>
  <si>
    <t>Pole Mounted ; &lt; = 22kV ;  &lt; = 60 kVA ; Single Phase</t>
  </si>
  <si>
    <t>Mounting type; Highest operating voltage; Ampere rating; Number of phases (at LV)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</si>
  <si>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</si>
  <si>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</si>
  <si>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</si>
  <si>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</si>
  <si>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</si>
  <si>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</si>
  <si>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</si>
  <si>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</si>
  <si>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</si>
  <si>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</si>
  <si>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</si>
  <si>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</si>
  <si>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</si>
  <si>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</si>
  <si>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</si>
  <si>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</si>
  <si>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</si>
  <si>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</si>
  <si>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</si>
  <si>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</si>
  <si>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</si>
  <si>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</si>
  <si>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</si>
  <si>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</si>
  <si>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</si>
  <si>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</si>
  <si>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</si>
  <si>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</si>
  <si>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</si>
  <si>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</si>
  <si>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</si>
  <si>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</si>
  <si>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</si>
  <si>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</si>
  <si>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</si>
  <si>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t>Asset Type ; Lighting Obligation</t>
  </si>
  <si>
    <t>PUBLIC LIGHTING BY:</t>
  </si>
  <si>
    <t>0's</t>
  </si>
  <si>
    <t>Historical Volumes by RIN Category (Repex Table 2.2)</t>
  </si>
  <si>
    <t>Recoverable Works Faults</t>
  </si>
  <si>
    <t>TV INTEREFERENCE RELATED EXPENDITURE</t>
  </si>
  <si>
    <t>ENVIRONMENTAL RELATED REPLACEMENT EXPENDITURE</t>
  </si>
  <si>
    <t xml:space="preserve">LINES MISCELLANEOUS </t>
  </si>
  <si>
    <t>Historical Volumes</t>
  </si>
  <si>
    <t>User_Input</t>
  </si>
  <si>
    <t>A user driven input</t>
  </si>
  <si>
    <t>Forecast Expenditure by RIN Category (Repex Table 2.2)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</si>
  <si>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</si>
  <si>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</si>
  <si>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</si>
  <si>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</si>
  <si>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</si>
  <si>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</si>
  <si>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</si>
  <si>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</si>
  <si>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</si>
  <si>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</si>
  <si>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</si>
  <si>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</si>
  <si>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per number of spans</t>
  </si>
  <si>
    <t>per number
 of spans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</si>
  <si>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</si>
  <si>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</si>
  <si>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</si>
  <si>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</si>
  <si>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</si>
  <si>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</si>
  <si>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</si>
  <si>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</si>
  <si>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</si>
  <si>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</si>
  <si>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</si>
  <si>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</si>
  <si>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</si>
  <si>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</si>
  <si>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</si>
  <si>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</si>
  <si>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</si>
  <si>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</si>
  <si>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</si>
  <si>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</si>
  <si>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</si>
  <si>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</si>
  <si>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</si>
  <si>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</si>
  <si>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Reser RIN 2.2 Repex</t>
  </si>
  <si>
    <t>2019/20</t>
  </si>
  <si>
    <t>2020/21</t>
  </si>
  <si>
    <t>2021/22</t>
  </si>
  <si>
    <t>2022/23</t>
  </si>
  <si>
    <t>2023/24</t>
  </si>
  <si>
    <t>2024/25</t>
  </si>
  <si>
    <t>2025/26</t>
  </si>
  <si>
    <t>Forecast Volumes</t>
  </si>
  <si>
    <t>Forecast Volumes by RIN Category (Repex Table 2.2)</t>
  </si>
  <si>
    <t>$'000 2021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</si>
  <si>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</si>
  <si>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</si>
  <si>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</si>
  <si>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</si>
  <si>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</si>
  <si>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</si>
  <si>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</si>
  <si>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</si>
  <si>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2011/12-2017/18 Average increase</t>
  </si>
  <si>
    <t>EXPENDITURE ($0's real June 2021)</t>
  </si>
  <si>
    <t>2019-20</t>
  </si>
  <si>
    <t>2020-21</t>
  </si>
  <si>
    <t>2021-22</t>
  </si>
  <si>
    <t>2022-23</t>
  </si>
  <si>
    <t>2023-24</t>
  </si>
  <si>
    <t>2024-25</t>
  </si>
  <si>
    <t>2025-26</t>
  </si>
  <si>
    <t>Volumes (0's)</t>
  </si>
  <si>
    <t>$ 2021</t>
  </si>
  <si>
    <t>Direct Capex</t>
  </si>
  <si>
    <t>Opex base year adjustment</t>
  </si>
  <si>
    <t>Inflation Rates and Conversion factor to June 2021</t>
  </si>
  <si>
    <t>Financial year</t>
  </si>
  <si>
    <t>Conversion Factor to 2021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</si>
  <si>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</si>
  <si>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</si>
  <si>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</si>
  <si>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</si>
  <si>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</si>
  <si>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</si>
  <si>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</si>
  <si>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</si>
  <si>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</si>
  <si>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</si>
  <si>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</si>
  <si>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Escalation selector</t>
  </si>
  <si>
    <t>Check</t>
  </si>
  <si>
    <t>2014/15 to 2017/18 unit rate $2021 (june)</t>
  </si>
  <si>
    <t>YoY change</t>
  </si>
  <si>
    <t>Calendar Year</t>
  </si>
  <si>
    <t>Calendar year</t>
  </si>
  <si>
    <t>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</si>
</sst>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  <numFmt numFmtId="169" formatCode="0.00000"/>
    <numFmt numFmtId="170" formatCode="0.0000000"/>
    <numFmt numFmtId="171" formatCode="_-* #,##0.000000000_-;\-* #,##0.000000000_-;_-* &quot;-&quot;??_-;_-@_-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theme="1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6" fillId="0" borderId="0"/>
    <xf numFmtId="0" fontId="13" fillId="10" borderId="0"/>
    <xf numFmtId="0" fontId="14" fillId="0" borderId="0"/>
    <xf numFmtId="0" fontId="22" fillId="0" borderId="0" applyNumberFormat="0" applyFill="0" applyBorder="0" applyAlignment="0" applyProtection="0"/>
    <xf numFmtId="166" fontId="19" fillId="13" borderId="0"/>
    <xf numFmtId="0" fontId="5" fillId="0" borderId="0"/>
    <xf numFmtId="41" fontId="2" fillId="16" borderId="1" applyAlignment="0">
      <alignment horizontal="right"/>
      <protection locked="0"/>
    </xf>
    <xf numFmtId="0" fontId="2" fillId="2" borderId="1" applyNumberFormat="0" applyAlignment="0">
      <alignment horizontal="right"/>
      <protection locked="0"/>
    </xf>
    <xf numFmtId="0" fontId="2" fillId="2" borderId="1" applyNumberFormat="0" applyAlignment="0">
      <alignment horizontal="right"/>
      <protection locked="0"/>
    </xf>
    <xf numFmtId="0" fontId="18" fillId="0" borderId="0" applyNumberFormat="0"/>
    <xf numFmtId="0" fontId="8" fillId="7" borderId="3" applyNumberFormat="0">
      <alignment horizontal="centerContinuous" vertical="center" wrapText="1"/>
    </xf>
    <xf numFmtId="0" fontId="7" fillId="6" borderId="5" applyNumberFormat="0" applyAlignment="0"/>
    <xf numFmtId="0" fontId="29" fillId="0" borderId="0"/>
    <xf numFmtId="0" fontId="5" fillId="0" borderId="0"/>
    <xf numFmtId="0" fontId="3" fillId="0" borderId="8" applyNumberFormat="0" applyFont="0" applyFill="0" applyAlignment="0"/>
    <xf numFmtId="0" fontId="5" fillId="4" borderId="3" applyNumberFormat="0" applyAlignment="0"/>
    <xf numFmtId="0" fontId="3" fillId="0" borderId="4" applyNumberFormat="0" applyFont="0" applyFill="0" applyAlignment="0"/>
    <xf numFmtId="0" fontId="5" fillId="0" borderId="3" applyNumberFormat="0" applyAlignment="0"/>
    <xf numFmtId="166" fontId="12" fillId="13" borderId="0"/>
    <xf numFmtId="165" fontId="4" fillId="3" borderId="2" applyAlignment="0"/>
    <xf numFmtId="0" fontId="6" fillId="1" borderId="0"/>
    <xf numFmtId="164" fontId="3" fillId="0" borderId="0" applyFont="0" applyFill="0" applyBorder="0" applyAlignment="0" applyProtection="0"/>
    <xf numFmtId="0" fontId="2" fillId="5" borderId="3" applyNumberFormat="0" applyProtection="0"/>
    <xf numFmtId="0" fontId="9" fillId="6" borderId="6" applyNumberFormat="0" applyAlignment="0"/>
    <xf numFmtId="0" fontId="15" fillId="0" borderId="0" applyNumberFormat="0"/>
    <xf numFmtId="43" fontId="32" fillId="0" borderId="0" applyFont="0" applyFill="0" applyBorder="0" applyAlignment="0" applyProtection="0"/>
  </cellStyleXfs>
  <cellXfs count="217">
    <xf numFmtId="0" fontId="0" fillId="0" borderId="0" xfId="0"/>
    <xf numFmtId="166" fontId="19" fillId="13" borderId="0" xfId="5" applyAlignment="1">
      <alignment horizontal="right"/>
    </xf>
    <xf numFmtId="166" fontId="26" fillId="5" borderId="3" xfId="23" applyNumberFormat="1" applyFont="1" applyAlignment="1">
      <alignment horizontal="center"/>
    </xf>
    <xf numFmtId="167" fontId="2" fillId="2" borderId="1" xfId="8" applyNumberFormat="1" applyAlignment="1">
      <protection locked="0"/>
    </xf>
    <xf numFmtId="167" fontId="2" fillId="2" borderId="14" xfId="8" applyNumberFormat="1" applyBorder="1" applyAlignment="1">
      <protection locked="0"/>
    </xf>
    <xf numFmtId="0" fontId="5" fillId="4" borderId="3" xfId="16" applyAlignment="1">
      <alignment horizontal="right"/>
    </xf>
    <xf numFmtId="0" fontId="5" fillId="8" borderId="3" xfId="14" applyFont="1" applyFill="1" applyBorder="1"/>
    <xf numFmtId="0" fontId="5" fillId="8" borderId="3" xfId="14" applyFont="1" applyFill="1" applyBorder="1" applyAlignment="1">
      <alignment horizontal="center"/>
    </xf>
    <xf numFmtId="0" fontId="8" fillId="7" borderId="3" xfId="11" applyAlignment="1">
      <alignment horizontal="left" vertical="center" wrapText="1"/>
    </xf>
    <xf numFmtId="0" fontId="18" fillId="8" borderId="0" xfId="10" applyFill="1"/>
    <xf numFmtId="0" fontId="5" fillId="8" borderId="0" xfId="14" applyFont="1" applyFill="1"/>
    <xf numFmtId="0" fontId="13" fillId="8" borderId="0" xfId="3" applyFont="1" applyFill="1"/>
    <xf numFmtId="0" fontId="2" fillId="2" borderId="1" xfId="9" applyAlignment="1">
      <alignment horizontal="center"/>
      <protection locked="0"/>
    </xf>
    <xf numFmtId="0" fontId="14" fillId="0" borderId="0" xfId="3" applyAlignment="1">
      <alignment horizontal="left"/>
    </xf>
    <xf numFmtId="0" fontId="2" fillId="5" borderId="3" xfId="23"/>
    <xf numFmtId="165" fontId="4" fillId="3" borderId="2" xfId="20"/>
    <xf numFmtId="0" fontId="8" fillId="7" borderId="3" xfId="11">
      <alignment horizontal="centerContinuous" vertical="center" wrapText="1"/>
    </xf>
    <xf numFmtId="0" fontId="5" fillId="4" borderId="3" xfId="16"/>
    <xf numFmtId="0" fontId="18" fillId="0" borderId="0" xfId="10" applyFont="1"/>
    <xf numFmtId="0" fontId="6" fillId="0" borderId="8" xfId="15" applyFont="1"/>
    <xf numFmtId="0" fontId="6" fillId="0" borderId="4" xfId="17" applyFont="1"/>
    <xf numFmtId="0" fontId="7" fillId="6" borderId="5" xfId="12"/>
    <xf numFmtId="0" fontId="5" fillId="8" borderId="3" xfId="18" applyFont="1" applyFill="1"/>
    <xf numFmtId="0" fontId="17" fillId="8" borderId="0" xfId="21" applyFont="1" applyFill="1"/>
    <xf numFmtId="0" fontId="6" fillId="9" borderId="2" xfId="21" applyFill="1" applyBorder="1"/>
    <xf numFmtId="0" fontId="5" fillId="0" borderId="0" xfId="14"/>
    <xf numFmtId="0" fontId="5" fillId="6" borderId="6" xfId="24" applyFont="1"/>
    <xf numFmtId="41" fontId="2" fillId="16" borderId="1" xfId="7">
      <alignment horizontal="right"/>
      <protection locked="0"/>
    </xf>
    <xf numFmtId="0" fontId="16" fillId="8" borderId="0" xfId="10" applyFont="1" applyFill="1"/>
    <xf numFmtId="0" fontId="2" fillId="2" borderId="1" xfId="9" applyNumberFormat="1">
      <alignment horizontal="right"/>
      <protection locked="0"/>
    </xf>
    <xf numFmtId="0" fontId="14" fillId="0" borderId="0" xfId="3"/>
    <xf numFmtId="0" fontId="15" fillId="0" borderId="0" xfId="25"/>
    <xf numFmtId="166" fontId="19" fillId="13" borderId="0" xfId="5"/>
    <xf numFmtId="0" fontId="5" fillId="8" borderId="0" xfId="14" applyFill="1"/>
    <xf numFmtId="0" fontId="6" fillId="8" borderId="7" xfId="21" applyFill="1" applyBorder="1"/>
    <xf numFmtId="0" fontId="11" fillId="8" borderId="7" xfId="21" applyFont="1" applyFill="1" applyBorder="1"/>
    <xf numFmtId="0" fontId="6" fillId="8" borderId="0" xfId="21" applyFill="1"/>
    <xf numFmtId="0" fontId="10" fillId="8" borderId="0" xfId="21" applyFont="1" applyFill="1"/>
    <xf numFmtId="167" fontId="5" fillId="4" borderId="3" xfId="16" applyNumberFormat="1"/>
    <xf numFmtId="167" fontId="2" fillId="2" borderId="1" xfId="9" applyNumberFormat="1" applyAlignment="1">
      <protection locked="0"/>
    </xf>
    <xf numFmtId="0" fontId="13" fillId="10" borderId="0" xfId="2"/>
    <xf numFmtId="166" fontId="12" fillId="13" borderId="0" xfId="19"/>
    <xf numFmtId="0" fontId="0" fillId="8" borderId="0" xfId="0" applyFill="1"/>
    <xf numFmtId="0" fontId="6" fillId="0" borderId="0" xfId="0" applyFont="1"/>
    <xf numFmtId="0" fontId="0" fillId="0" borderId="0" xfId="0"/>
    <xf numFmtId="0" fontId="0" fillId="8" borderId="0" xfId="0" applyFill="1"/>
    <xf numFmtId="0" fontId="0" fillId="0" borderId="0" xfId="0"/>
    <xf numFmtId="0" fontId="23" fillId="6" borderId="3" xfId="4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0" fontId="27" fillId="8" borderId="0" xfId="0" applyFont="1" applyFill="1"/>
    <xf numFmtId="0" fontId="0" fillId="0" borderId="0" xfId="0"/>
    <xf numFmtId="0" fontId="12" fillId="0" borderId="0" xfId="0" applyFont="1"/>
    <xf numFmtId="0" fontId="28" fillId="6" borderId="3" xfId="4" applyFont="1" applyFill="1" applyBorder="1" applyAlignment="1">
      <alignment horizontal="center" vertical="center"/>
    </xf>
    <xf numFmtId="0" fontId="6" fillId="0" borderId="0" xfId="0" applyFont="1"/>
    <xf numFmtId="0" fontId="19" fillId="0" borderId="0" xfId="0" applyFont="1"/>
    <xf numFmtId="0" fontId="5" fillId="8" borderId="0" xfId="0" applyFont="1" applyFill="1"/>
    <xf numFmtId="0" fontId="6" fillId="8" borderId="0" xfId="0" applyFont="1" applyFill="1"/>
    <xf numFmtId="43" fontId="5" fillId="8" borderId="0" xfId="0" applyNumberFormat="1" applyFont="1" applyFill="1"/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6" fillId="8" borderId="18" xfId="0" applyFont="1" applyFill="1" applyBorder="1"/>
    <xf numFmtId="0" fontId="5" fillId="8" borderId="13" xfId="0" applyFont="1" applyFill="1" applyBorder="1" applyAlignment="1">
      <alignment vertical="top" wrapText="1"/>
    </xf>
    <xf numFmtId="0" fontId="6" fillId="8" borderId="17" xfId="0" applyFont="1" applyFill="1" applyBorder="1" applyAlignment="1">
      <alignment wrapText="1"/>
    </xf>
    <xf numFmtId="0" fontId="6" fillId="8" borderId="17" xfId="0" applyFont="1" applyFill="1" applyBorder="1"/>
    <xf numFmtId="0" fontId="6" fillId="8" borderId="15" xfId="0" applyFont="1" applyFill="1" applyBorder="1" applyAlignment="1">
      <alignment wrapText="1"/>
    </xf>
    <xf numFmtId="0" fontId="6" fillId="8" borderId="16" xfId="0" applyFont="1" applyFill="1" applyBorder="1" applyAlignment="1">
      <alignment wrapText="1"/>
    </xf>
    <xf numFmtId="0" fontId="6" fillId="0" borderId="0" xfId="0" applyFont="1"/>
    <xf numFmtId="0" fontId="6" fillId="8" borderId="0" xfId="0" applyFont="1" applyFill="1"/>
    <xf numFmtId="0" fontId="6" fillId="8" borderId="3" xfId="0" applyFont="1" applyFill="1" applyBorder="1"/>
    <xf numFmtId="0" fontId="6" fillId="8" borderId="11" xfId="0" applyFont="1" applyFill="1" applyBorder="1"/>
    <xf numFmtId="0" fontId="6" fillId="8" borderId="12" xfId="0" applyFont="1" applyFill="1" applyBorder="1" applyAlignment="1">
      <alignment wrapText="1"/>
    </xf>
    <xf numFmtId="0" fontId="6" fillId="8" borderId="15" xfId="0" applyFont="1" applyFill="1" applyBorder="1"/>
    <xf numFmtId="0" fontId="6" fillId="8" borderId="13" xfId="0" applyFont="1" applyFill="1" applyBorder="1"/>
    <xf numFmtId="0" fontId="6" fillId="8" borderId="12" xfId="0" applyFont="1" applyFill="1" applyBorder="1"/>
    <xf numFmtId="0" fontId="6" fillId="0" borderId="0" xfId="0" applyFont="1"/>
    <xf numFmtId="0" fontId="6" fillId="8" borderId="0" xfId="0" applyFont="1" applyFill="1"/>
    <xf numFmtId="0" fontId="6" fillId="8" borderId="11" xfId="0" applyFont="1" applyFill="1" applyBorder="1"/>
    <xf numFmtId="0" fontId="6" fillId="8" borderId="12" xfId="0" applyFont="1" applyFill="1" applyBorder="1" applyAlignment="1">
      <alignment wrapText="1"/>
    </xf>
    <xf numFmtId="0" fontId="6" fillId="8" borderId="15" xfId="0" applyFont="1" applyFill="1" applyBorder="1"/>
    <xf numFmtId="0" fontId="5" fillId="8" borderId="12" xfId="0" applyFont="1" applyFill="1" applyBorder="1" applyAlignment="1">
      <alignment vertical="top" wrapText="1"/>
    </xf>
    <xf numFmtId="0" fontId="12" fillId="0" borderId="0" xfId="0" applyFont="1"/>
    <xf numFmtId="0" fontId="28" fillId="6" borderId="3" xfId="4" applyFont="1" applyFill="1" applyBorder="1" applyAlignment="1">
      <alignment horizontal="center" vertical="center"/>
    </xf>
    <xf numFmtId="0" fontId="6" fillId="0" borderId="0" xfId="0" applyFont="1"/>
    <xf numFmtId="0" fontId="19" fillId="0" borderId="0" xfId="0" applyFont="1"/>
    <xf numFmtId="0" fontId="5" fillId="8" borderId="0" xfId="0" applyFont="1" applyFill="1"/>
    <xf numFmtId="0" fontId="6" fillId="8" borderId="0" xfId="0" applyFont="1" applyFill="1"/>
    <xf numFmtId="0" fontId="0" fillId="8" borderId="0" xfId="0" applyFill="1"/>
    <xf numFmtId="43" fontId="5" fillId="8" borderId="0" xfId="0" applyNumberFormat="1" applyFont="1" applyFill="1"/>
    <xf numFmtId="0" fontId="22" fillId="8" borderId="0" xfId="4" applyFill="1"/>
    <xf numFmtId="0" fontId="6" fillId="8" borderId="3" xfId="0" applyFont="1" applyFill="1" applyBorder="1"/>
    <xf numFmtId="0" fontId="6" fillId="8" borderId="11" xfId="0" applyFont="1" applyFill="1" applyBorder="1"/>
    <xf numFmtId="0" fontId="6" fillId="8" borderId="12" xfId="0" applyFont="1" applyFill="1" applyBorder="1" applyAlignment="1">
      <alignment wrapText="1"/>
    </xf>
    <xf numFmtId="0" fontId="6" fillId="8" borderId="15" xfId="0" applyFont="1" applyFill="1" applyBorder="1"/>
    <xf numFmtId="0" fontId="6" fillId="8" borderId="13" xfId="0" applyFont="1" applyFill="1" applyBorder="1"/>
    <xf numFmtId="0" fontId="6" fillId="8" borderId="11" xfId="0" applyFont="1" applyFill="1" applyBorder="1" applyAlignment="1">
      <alignment vertical="top"/>
    </xf>
    <xf numFmtId="0" fontId="6" fillId="8" borderId="12" xfId="0" applyFont="1" applyFill="1" applyBorder="1"/>
    <xf numFmtId="0" fontId="5" fillId="8" borderId="15" xfId="0" applyFont="1" applyFill="1" applyBorder="1" applyAlignment="1">
      <alignment horizontal="left" vertical="top" wrapText="1"/>
    </xf>
    <xf numFmtId="0" fontId="5" fillId="8" borderId="13" xfId="0" applyFont="1" applyFill="1" applyBorder="1" applyAlignment="1">
      <alignment horizontal="left" vertical="top" wrapText="1"/>
    </xf>
    <xf numFmtId="0" fontId="5" fillId="8" borderId="12" xfId="0" applyFont="1" applyFill="1" applyBorder="1" applyAlignment="1">
      <alignment vertical="top" wrapText="1"/>
    </xf>
    <xf numFmtId="0" fontId="6" fillId="8" borderId="15" xfId="0" applyFont="1" applyFill="1" applyBorder="1" applyAlignment="1">
      <alignment horizontal="left" vertical="top" wrapText="1"/>
    </xf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6" fillId="1" borderId="3" xfId="21" applyBorder="1"/>
    <xf numFmtId="167" fontId="7" fillId="6" borderId="5" xfId="12" applyNumberFormat="1"/>
    <xf numFmtId="167" fontId="6" fillId="8" borderId="0" xfId="0" applyNumberFormat="1" applyFont="1" applyFill="1"/>
    <xf numFmtId="43" fontId="6" fillId="8" borderId="0" xfId="0" applyNumberFormat="1" applyFont="1" applyFill="1"/>
    <xf numFmtId="0" fontId="30" fillId="14" borderId="9" xfId="11" applyFont="1" applyFill="1" applyBorder="1" applyAlignment="1">
      <alignment vertical="center"/>
    </xf>
    <xf numFmtId="0" fontId="8" fillId="14" borderId="10" xfId="11" applyFill="1" applyBorder="1" applyAlignment="1">
      <alignment vertical="center" wrapText="1"/>
    </xf>
    <xf numFmtId="0" fontId="31" fillId="8" borderId="0" xfId="14" applyFont="1" applyFill="1"/>
    <xf numFmtId="0" fontId="14" fillId="8" borderId="0" xfId="3" applyFill="1" applyAlignment="1">
      <alignment vertical="center"/>
    </xf>
    <xf numFmtId="0" fontId="8" fillId="7" borderId="22" xfId="11" applyBorder="1">
      <alignment horizontal="centerContinuous" vertical="center" wrapText="1"/>
    </xf>
    <xf numFmtId="0" fontId="8" fillId="7" borderId="19" xfId="11" applyBorder="1" applyAlignment="1">
      <alignment vertical="center" wrapText="1"/>
    </xf>
    <xf numFmtId="0" fontId="8" fillId="7" borderId="21" xfId="11" applyBorder="1" applyAlignment="1">
      <alignment vertical="center" wrapText="1"/>
    </xf>
    <xf numFmtId="0" fontId="25" fillId="18" borderId="22" xfId="14" applyFont="1" applyFill="1" applyBorder="1" applyAlignment="1">
      <alignment horizontal="center"/>
    </xf>
    <xf numFmtId="0" fontId="25" fillId="17" borderId="22" xfId="14" applyFont="1" applyFill="1" applyBorder="1" applyAlignment="1">
      <alignment horizontal="center"/>
    </xf>
    <xf numFmtId="0" fontId="6" fillId="8" borderId="24" xfId="0" applyFont="1" applyFill="1" applyBorder="1"/>
    <xf numFmtId="0" fontId="6" fillId="8" borderId="25" xfId="0" applyFont="1" applyFill="1" applyBorder="1"/>
    <xf numFmtId="167" fontId="2" fillId="2" borderId="26" xfId="8" applyNumberFormat="1" applyFill="1" applyBorder="1" applyAlignment="1">
      <protection locked="0"/>
    </xf>
    <xf numFmtId="167" fontId="2" fillId="2" borderId="27" xfId="8" applyNumberFormat="1" applyFill="1" applyBorder="1" applyAlignment="1">
      <protection locked="0"/>
    </xf>
    <xf numFmtId="167" fontId="2" fillId="2" borderId="28" xfId="8" applyNumberFormat="1" applyFill="1" applyBorder="1" applyAlignment="1">
      <protection locked="0"/>
    </xf>
    <xf numFmtId="0" fontId="6" fillId="8" borderId="30" xfId="0" applyFont="1" applyFill="1" applyBorder="1"/>
    <xf numFmtId="0" fontId="6" fillId="8" borderId="31" xfId="0" applyFont="1" applyFill="1" applyBorder="1"/>
    <xf numFmtId="167" fontId="2" fillId="2" borderId="11" xfId="8" applyNumberFormat="1" applyFill="1" applyBorder="1" applyAlignment="1">
      <protection locked="0"/>
    </xf>
    <xf numFmtId="167" fontId="2" fillId="2" borderId="3" xfId="8" applyNumberFormat="1" applyFill="1" applyBorder="1" applyAlignment="1">
      <protection locked="0"/>
    </xf>
    <xf numFmtId="167" fontId="2" fillId="2" borderId="32" xfId="8" applyNumberFormat="1" applyFill="1" applyBorder="1" applyAlignment="1">
      <protection locked="0"/>
    </xf>
    <xf numFmtId="0" fontId="6" fillId="8" borderId="34" xfId="0" applyFont="1" applyFill="1" applyBorder="1"/>
    <xf numFmtId="0" fontId="6" fillId="8" borderId="35" xfId="0" applyFont="1" applyFill="1" applyBorder="1"/>
    <xf numFmtId="167" fontId="2" fillId="2" borderId="36" xfId="8" applyNumberFormat="1" applyFill="1" applyBorder="1" applyAlignment="1">
      <protection locked="0"/>
    </xf>
    <xf numFmtId="167" fontId="2" fillId="2" borderId="37" xfId="8" applyNumberFormat="1" applyFill="1" applyBorder="1" applyAlignment="1">
      <protection locked="0"/>
    </xf>
    <xf numFmtId="167" fontId="2" fillId="2" borderId="38" xfId="8" applyNumberFormat="1" applyFill="1" applyBorder="1" applyAlignment="1">
      <protection locked="0"/>
    </xf>
    <xf numFmtId="0" fontId="25" fillId="20" borderId="29" xfId="14" applyFont="1" applyFill="1" applyBorder="1" applyAlignment="1">
      <alignment horizontal="center"/>
    </xf>
    <xf numFmtId="0" fontId="25" fillId="19" borderId="29" xfId="14" applyFont="1" applyFill="1" applyBorder="1" applyAlignment="1">
      <alignment horizontal="center"/>
    </xf>
    <xf numFmtId="10" fontId="2" fillId="2" borderId="1" xfId="8" applyNumberFormat="1" applyAlignment="1">
      <alignment horizontal="center"/>
      <protection locked="0"/>
    </xf>
    <xf numFmtId="168" fontId="2" fillId="2" borderId="1" xfId="8" applyNumberFormat="1" applyAlignment="1">
      <alignment horizontal="center"/>
      <protection locked="0"/>
    </xf>
    <xf numFmtId="0" fontId="0" fillId="0" borderId="0" xfId="0"/>
    <xf numFmtId="170" fontId="5" fillId="8" borderId="0" xfId="14" applyNumberFormat="1" applyFill="1"/>
    <xf numFmtId="169" fontId="0" fillId="8" borderId="0" xfId="0" applyNumberFormat="1" applyFill="1"/>
    <xf numFmtId="171" fontId="5" fillId="8" borderId="0" xfId="14" applyNumberFormat="1" applyFill="1"/>
    <xf numFmtId="0" fontId="23" fillId="6" borderId="3" xfId="4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24" fillId="8" borderId="0" xfId="0" applyFont="1" applyFill="1" applyAlignment="1"/>
    <xf numFmtId="167" fontId="2" fillId="5" borderId="3" xfId="23" applyNumberFormat="1"/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8" fillId="7" borderId="3" xfId="11" applyAlignment="1">
      <alignment horizontal="center" vertical="center" wrapText="1"/>
    </xf>
    <xf numFmtId="167" fontId="5" fillId="8" borderId="0" xfId="0" applyNumberFormat="1" applyFont="1" applyFill="1"/>
    <xf numFmtId="168" fontId="2" fillId="0" borderId="1" xfId="8" applyNumberFormat="1" applyFill="1" applyAlignment="1">
      <alignment horizontal="center"/>
      <protection locked="0"/>
    </xf>
    <xf numFmtId="43" fontId="0" fillId="21" borderId="3" xfId="26" applyFont="1" applyFill="1" applyBorder="1"/>
    <xf numFmtId="167" fontId="2" fillId="2" borderId="39" xfId="8" applyNumberFormat="1" applyFill="1" applyBorder="1" applyAlignment="1">
      <protection locked="0"/>
    </xf>
    <xf numFmtId="167" fontId="2" fillId="2" borderId="12" xfId="8" applyNumberFormat="1" applyFill="1" applyBorder="1" applyAlignment="1">
      <protection locked="0"/>
    </xf>
    <xf numFmtId="167" fontId="2" fillId="2" borderId="43" xfId="8" applyNumberFormat="1" applyFill="1" applyBorder="1" applyAlignment="1">
      <protection locked="0"/>
    </xf>
    <xf numFmtId="167" fontId="0" fillId="21" borderId="3" xfId="0" applyNumberFormat="1" applyFill="1" applyBorder="1"/>
    <xf numFmtId="167" fontId="5" fillId="23" borderId="3" xfId="16" applyNumberFormat="1" applyFill="1"/>
    <xf numFmtId="167" fontId="5" fillId="0" borderId="3" xfId="18" applyNumberFormat="1" applyFill="1" applyAlignment="1"/>
    <xf numFmtId="167" fontId="7" fillId="24" borderId="5" xfId="12" applyNumberFormat="1" applyFill="1" applyAlignment="1"/>
    <xf numFmtId="166" fontId="26" fillId="22" borderId="3" xfId="23" applyNumberFormat="1" applyFont="1" applyFill="1" applyAlignment="1">
      <alignment horizontal="center"/>
    </xf>
    <xf numFmtId="166" fontId="19" fillId="13" borderId="0" xfId="5" applyFill="1"/>
    <xf numFmtId="167" fontId="2" fillId="2" borderId="1" xfId="8" applyNumberFormat="1" applyFill="1" applyAlignment="1">
      <protection locked="0"/>
    </xf>
    <xf numFmtId="167" fontId="2" fillId="2" borderId="14" xfId="8" applyNumberFormat="1" applyFill="1" applyBorder="1" applyAlignment="1">
      <protection locked="0"/>
    </xf>
    <xf numFmtId="1" fontId="5" fillId="0" borderId="3" xfId="18" applyNumberFormat="1" applyFill="1" applyAlignment="1"/>
    <xf numFmtId="167" fontId="2" fillId="25" borderId="3" xfId="23" applyNumberFormat="1" applyFill="1"/>
    <xf numFmtId="167" fontId="5" fillId="25" borderId="3" xfId="16" applyNumberFormat="1" applyFill="1"/>
    <xf numFmtId="43" fontId="5" fillId="0" borderId="3" xfId="18" applyNumberFormat="1" applyFill="1" applyAlignment="1"/>
    <xf numFmtId="167" fontId="2" fillId="22" borderId="3" xfId="23" applyNumberFormat="1" applyFill="1"/>
    <xf numFmtId="43" fontId="5" fillId="1" borderId="3" xfId="18" applyNumberFormat="1" applyFill="1" applyAlignment="1"/>
    <xf numFmtId="167" fontId="5" fillId="1" borderId="3" xfId="18" applyNumberFormat="1" applyFill="1" applyAlignment="1"/>
    <xf numFmtId="0" fontId="24" fillId="8" borderId="3" xfId="4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4" fillId="8" borderId="3" xfId="0" applyFont="1" applyFill="1" applyBorder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8" fillId="7" borderId="9" xfId="11" applyBorder="1" applyAlignment="1">
      <alignment horizontal="center" vertical="center" wrapText="1"/>
    </xf>
    <xf numFmtId="0" fontId="8" fillId="7" borderId="10" xfId="11" applyBorder="1" applyAlignment="1">
      <alignment horizontal="center" vertical="center" wrapText="1"/>
    </xf>
    <xf numFmtId="0" fontId="8" fillId="7" borderId="11" xfId="11" applyBorder="1" applyAlignment="1">
      <alignment horizontal="center" vertical="center" wrapText="1"/>
    </xf>
    <xf numFmtId="0" fontId="6" fillId="8" borderId="15" xfId="0" applyFont="1" applyFill="1" applyBorder="1" applyAlignment="1">
      <alignment horizontal="left" vertical="top" wrapText="1"/>
    </xf>
    <xf numFmtId="0" fontId="6" fillId="8" borderId="13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8" fillId="7" borderId="3" xfId="11" applyBorder="1" applyAlignment="1">
      <alignment horizontal="center" vertical="center" wrapText="1"/>
    </xf>
    <xf numFmtId="0" fontId="6" fillId="1" borderId="16" xfId="21" applyBorder="1" applyAlignment="1">
      <alignment horizontal="center" vertical="top"/>
    </xf>
    <xf numFmtId="0" fontId="6" fillId="1" borderId="4" xfId="21" applyBorder="1" applyAlignment="1">
      <alignment horizontal="center" vertical="top"/>
    </xf>
    <xf numFmtId="0" fontId="6" fillId="1" borderId="39" xfId="21" applyBorder="1" applyAlignment="1">
      <alignment horizontal="center" vertical="top"/>
    </xf>
    <xf numFmtId="0" fontId="6" fillId="1" borderId="17" xfId="21" applyBorder="1" applyAlignment="1">
      <alignment horizontal="center" vertical="top"/>
    </xf>
    <xf numFmtId="0" fontId="6" fillId="1" borderId="0" xfId="21" applyBorder="1" applyAlignment="1">
      <alignment horizontal="center" vertical="top"/>
    </xf>
    <xf numFmtId="0" fontId="6" fillId="1" borderId="40" xfId="21" applyBorder="1" applyAlignment="1">
      <alignment horizontal="center" vertical="top"/>
    </xf>
    <xf numFmtId="0" fontId="6" fillId="1" borderId="18" xfId="21" applyBorder="1" applyAlignment="1">
      <alignment horizontal="center" vertical="top"/>
    </xf>
    <xf numFmtId="0" fontId="6" fillId="1" borderId="41" xfId="21" applyBorder="1" applyAlignment="1">
      <alignment horizontal="center" vertical="top"/>
    </xf>
    <xf numFmtId="0" fontId="6" fillId="1" borderId="42" xfId="21" applyBorder="1" applyAlignment="1">
      <alignment horizontal="center" vertical="top"/>
    </xf>
    <xf numFmtId="0" fontId="8" fillId="7" borderId="12" xfId="11" applyBorder="1" applyAlignment="1">
      <alignment horizontal="center" vertical="center" wrapText="1"/>
    </xf>
    <xf numFmtId="0" fontId="8" fillId="7" borderId="13" xfId="11" applyBorder="1" applyAlignment="1">
      <alignment horizontal="center" vertical="center" wrapText="1"/>
    </xf>
    <xf numFmtId="0" fontId="0" fillId="8" borderId="23" xfId="0" applyFill="1" applyBorder="1" applyAlignment="1">
      <alignment horizontal="left" vertical="top" wrapText="1"/>
    </xf>
    <xf numFmtId="0" fontId="0" fillId="8" borderId="29" xfId="0" applyFill="1" applyBorder="1" applyAlignment="1">
      <alignment horizontal="left" vertical="top" wrapText="1"/>
    </xf>
    <xf numFmtId="0" fontId="0" fillId="8" borderId="33" xfId="0" applyFill="1" applyBorder="1" applyAlignment="1">
      <alignment horizontal="left" vertical="top" wrapText="1"/>
    </xf>
    <xf numFmtId="0" fontId="1" fillId="17" borderId="19" xfId="0" applyFont="1" applyFill="1" applyBorder="1" applyAlignment="1">
      <alignment horizontal="center"/>
    </xf>
    <xf numFmtId="0" fontId="1" fillId="17" borderId="20" xfId="0" applyFont="1" applyFill="1" applyBorder="1" applyAlignment="1">
      <alignment horizontal="center"/>
    </xf>
    <xf numFmtId="0" fontId="1" fillId="17" borderId="21" xfId="0" applyFont="1" applyFill="1" applyBorder="1" applyAlignment="1">
      <alignment horizontal="center"/>
    </xf>
    <xf numFmtId="0" fontId="6" fillId="8" borderId="23" xfId="0" applyFont="1" applyFill="1" applyBorder="1" applyAlignment="1">
      <alignment horizontal="left" vertical="top" wrapText="1"/>
    </xf>
    <xf numFmtId="0" fontId="6" fillId="8" borderId="29" xfId="0" applyFont="1" applyFill="1" applyBorder="1" applyAlignment="1">
      <alignment horizontal="left" vertical="top" wrapText="1"/>
    </xf>
    <xf numFmtId="0" fontId="6" fillId="8" borderId="33" xfId="0" applyFont="1" applyFill="1" applyBorder="1" applyAlignment="1">
      <alignment horizontal="left" vertical="top" wrapText="1"/>
    </xf>
    <xf numFmtId="0" fontId="1" fillId="19" borderId="19" xfId="0" applyFont="1" applyFill="1" applyBorder="1" applyAlignment="1">
      <alignment horizontal="center"/>
    </xf>
    <xf numFmtId="0" fontId="1" fillId="19" borderId="20" xfId="0" applyFont="1" applyFill="1" applyBorder="1" applyAlignment="1">
      <alignment horizontal="center"/>
    </xf>
    <xf numFmtId="0" fontId="1" fillId="19" borderId="21" xfId="0" applyFont="1" applyFill="1" applyBorder="1" applyAlignment="1">
      <alignment horizontal="center"/>
    </xf>
    <xf numFmtId="10" fontId="2" fillId="0" borderId="1" xfId="8" applyNumberFormat="1" applyFill="1" applyAlignment="1">
      <alignment horizontal="center"/>
      <protection locked="0"/>
    </xf>
    <xf numFmtId="166" fontId="12" fillId="13" borderId="0" xfId="19" applyAlignment="1">
      <alignment horizontal="left"/>
    </xf>
    <xf numFmtId="166" fontId="19" fillId="13" borderId="0" xfId="5" applyAlignment="1">
      <alignment horizontal="left"/>
    </xf>
    <xf numFmtId="0" fontId="5" fillId="8" borderId="0" xfId="0" applyFont="1" applyFill="1" applyAlignment="1">
      <alignment horizontal="left"/>
    </xf>
    <xf numFmtId="0" fontId="5" fillId="8" borderId="0" xfId="14" applyFill="1" applyAlignment="1">
      <alignment horizontal="left"/>
    </xf>
    <xf numFmtId="0" fontId="13" fillId="8" borderId="0" xfId="3" applyFont="1" applyFill="1" applyAlignment="1">
      <alignment horizontal="left"/>
    </xf>
    <xf numFmtId="0" fontId="5" fillId="6" borderId="6" xfId="24" applyFont="1" applyAlignment="1">
      <alignment horizontal="left"/>
    </xf>
    <xf numFmtId="0" fontId="6" fillId="0" borderId="0" xfId="0" applyFont="1" applyAlignment="1">
      <alignment horizontal="left"/>
    </xf>
  </cellXfs>
  <cellStyles count="27">
    <cellStyle name=" 1" xfId="6"/>
    <cellStyle name="Base_Input" xfId="24"/>
    <cellStyle name="Check_Cell" xfId="23"/>
    <cellStyle name="Comma" xfId="26" builtinId="3"/>
    <cellStyle name="Comma [0] 2" xfId="22"/>
    <cellStyle name="Empty_Cell" xfId="21"/>
    <cellStyle name="Explanatory Text" xfId="1" builtinId="53" customBuiltin="1"/>
    <cellStyle name="Flag" xfId="20"/>
    <cellStyle name="Header1" xfId="19"/>
    <cellStyle name="Header1A" xfId="5"/>
    <cellStyle name="Header2" xfId="2"/>
    <cellStyle name="Header3" xfId="25"/>
    <cellStyle name="Header4" xfId="3"/>
    <cellStyle name="Hyperlink" xfId="4" builtinId="8"/>
    <cellStyle name="Insheet" xfId="18"/>
    <cellStyle name="Line_SubTotal" xfId="17"/>
    <cellStyle name="Line_Summary" xfId="16"/>
    <cellStyle name="Line_Total" xfId="15"/>
    <cellStyle name="Normal" xfId="0" builtinId="0" customBuiltin="1"/>
    <cellStyle name="Normal 10" xfId="14"/>
    <cellStyle name="Normal 119" xfId="13"/>
    <cellStyle name="Offsheet" xfId="12"/>
    <cellStyle name="Table_Heading" xfId="11"/>
    <cellStyle name="Unit" xfId="10"/>
    <cellStyle name="User_Input" xfId="9"/>
    <cellStyle name="User_Input_Actual" xfId="8"/>
    <cellStyle name="User_Input_Forecast" xfId="7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99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</xdr:row>
      <xdr:rowOff>0</xdr:rowOff>
    </xdr:from>
    <xdr:to>
      <xdr:col>5</xdr:col>
      <xdr:colOff>676276</xdr:colOff>
      <xdr:row>2</xdr:row>
      <xdr:rowOff>104776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61925"/>
          <a:ext cx="1114426" cy="400051"/>
        </a:xfrm>
        <a:prstGeom prst="rect">
          <a:avLst/>
        </a:prstGeom>
      </xdr:spPr>
    </xdr:pic>
    <xdr:clientData/>
  </xdr:twoCellAnchor>
  <xdr:twoCellAnchor editAs="oneCell">
    <xdr:from>
      <xdr:col>3</xdr:col>
      <xdr:colOff>704850</xdr:colOff>
      <xdr:row>1</xdr:row>
      <xdr:rowOff>0</xdr:rowOff>
    </xdr:from>
    <xdr:to>
      <xdr:col>5</xdr:col>
      <xdr:colOff>676276</xdr:colOff>
      <xdr:row>2</xdr:row>
      <xdr:rowOff>104776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161925"/>
          <a:ext cx="1114426" cy="400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85725</xdr:rowOff>
    </xdr:from>
    <xdr:to>
      <xdr:col>11</xdr:col>
      <xdr:colOff>0</xdr:colOff>
      <xdr:row>13</xdr:row>
      <xdr:rowOff>95250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514350"/>
          <a:ext cx="15211425" cy="1790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workbookViewId="0">
      <selection activeCell="G13" sqref="G13"/>
    </sheetView>
  </sheetViews>
  <sheetFormatPr defaultColWidth="0" defaultRowHeight="12.75" customHeight="1" zeroHeight="1" x14ac:dyDescent="0.2"/>
  <cols>
    <col min="1" max="1" width="4.375" style="51" customWidth="1"/>
    <col min="2" max="2" width="11.875" style="51" customWidth="1"/>
    <col min="3" max="3" width="4" style="51" customWidth="1"/>
    <col min="4" max="4" width="11.625" style="51" customWidth="1"/>
    <col min="5" max="5" width="3.375" style="51" customWidth="1"/>
    <col min="6" max="14" width="9" style="51" customWidth="1"/>
    <col min="15" max="16384" width="9" style="51" hidden="1"/>
  </cols>
  <sheetData>
    <row r="1" spans="1:14" x14ac:dyDescent="0.2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23.25" x14ac:dyDescent="0.35">
      <c r="A2" s="89"/>
      <c r="B2" s="37" t="s">
        <v>1</v>
      </c>
      <c r="C2" s="36"/>
      <c r="D2" s="36"/>
      <c r="E2" s="36"/>
      <c r="F2" s="36"/>
      <c r="G2" s="89"/>
      <c r="H2" s="47" t="s">
        <v>39</v>
      </c>
      <c r="I2" s="89"/>
      <c r="J2" s="89"/>
      <c r="K2" s="89"/>
      <c r="L2" s="89"/>
      <c r="M2" s="89"/>
      <c r="N2" s="89"/>
    </row>
    <row r="3" spans="1:14" x14ac:dyDescent="0.2">
      <c r="A3" s="89"/>
      <c r="B3" s="36"/>
      <c r="C3" s="36"/>
      <c r="D3" s="36"/>
      <c r="E3" s="36"/>
      <c r="F3" s="36"/>
      <c r="G3" s="89"/>
      <c r="H3" s="89"/>
      <c r="I3" s="89"/>
      <c r="J3" s="89"/>
      <c r="K3" s="89"/>
      <c r="L3" s="89"/>
      <c r="M3" s="89"/>
      <c r="N3" s="89"/>
    </row>
    <row r="4" spans="1:14" x14ac:dyDescent="0.2">
      <c r="A4" s="89"/>
      <c r="B4" s="36"/>
      <c r="C4" s="36"/>
      <c r="D4" s="36"/>
      <c r="E4" s="36"/>
      <c r="F4" s="36"/>
      <c r="G4" s="89"/>
      <c r="H4" s="89"/>
      <c r="I4" s="89"/>
      <c r="J4" s="89"/>
      <c r="K4" s="89"/>
      <c r="L4" s="89"/>
      <c r="M4" s="89"/>
      <c r="N4" s="89"/>
    </row>
    <row r="5" spans="1:14" x14ac:dyDescent="0.2">
      <c r="A5" s="89"/>
      <c r="B5" s="36"/>
      <c r="C5" s="36"/>
      <c r="D5" s="36"/>
      <c r="E5" s="36"/>
      <c r="F5" s="36"/>
      <c r="G5" s="89"/>
      <c r="H5" s="89"/>
      <c r="I5" s="89"/>
      <c r="J5" s="89"/>
      <c r="K5" s="89"/>
      <c r="L5" s="89"/>
      <c r="M5" s="89"/>
      <c r="N5" s="89"/>
    </row>
    <row r="6" spans="1:14" ht="15.75" thickBot="1" x14ac:dyDescent="0.3">
      <c r="A6" s="89"/>
      <c r="B6" s="35" t="s">
        <v>2</v>
      </c>
      <c r="C6" s="34"/>
      <c r="D6" s="35" t="s">
        <v>3</v>
      </c>
      <c r="E6" s="34"/>
      <c r="F6" s="35" t="s">
        <v>0</v>
      </c>
      <c r="G6" s="89"/>
      <c r="H6" s="89"/>
      <c r="I6" s="89"/>
      <c r="J6" s="89"/>
      <c r="K6" s="89"/>
      <c r="L6" s="89"/>
      <c r="M6" s="89"/>
      <c r="N6" s="89"/>
    </row>
    <row r="7" spans="1:14" x14ac:dyDescent="0.2">
      <c r="A7" s="89"/>
      <c r="B7" s="36"/>
      <c r="C7" s="36"/>
      <c r="D7" s="36"/>
      <c r="E7" s="36"/>
      <c r="F7" s="36"/>
      <c r="G7" s="89"/>
      <c r="H7" s="89"/>
      <c r="I7" s="89"/>
      <c r="J7" s="89"/>
      <c r="K7" s="89"/>
      <c r="L7" s="89"/>
      <c r="M7" s="89"/>
      <c r="N7" s="89"/>
    </row>
    <row r="8" spans="1:14" ht="18" x14ac:dyDescent="0.25">
      <c r="A8" s="89"/>
      <c r="B8" s="36" t="s">
        <v>4</v>
      </c>
      <c r="C8" s="36"/>
      <c r="D8" s="41" t="s">
        <v>4</v>
      </c>
      <c r="E8" s="36"/>
      <c r="F8" s="36"/>
      <c r="G8" s="89"/>
      <c r="H8" s="89"/>
      <c r="I8" s="89"/>
      <c r="J8" s="89"/>
      <c r="K8" s="89"/>
      <c r="L8" s="89"/>
      <c r="M8" s="89"/>
      <c r="N8" s="89"/>
    </row>
    <row r="9" spans="1:14" x14ac:dyDescent="0.2">
      <c r="A9" s="89"/>
      <c r="B9" s="36"/>
      <c r="C9" s="36"/>
      <c r="D9" s="33"/>
      <c r="E9" s="36"/>
      <c r="F9" s="36"/>
      <c r="G9" s="89"/>
      <c r="H9" s="89"/>
      <c r="I9" s="89"/>
      <c r="J9" s="89"/>
      <c r="K9" s="89"/>
      <c r="L9" s="89"/>
      <c r="M9" s="89"/>
      <c r="N9" s="89"/>
    </row>
    <row r="10" spans="1:14" ht="15.75" x14ac:dyDescent="0.25">
      <c r="A10" s="89"/>
      <c r="B10" s="36" t="s">
        <v>32</v>
      </c>
      <c r="C10" s="36"/>
      <c r="D10" s="32" t="s">
        <v>32</v>
      </c>
      <c r="E10" s="36"/>
      <c r="F10" s="36"/>
      <c r="G10" s="89"/>
      <c r="H10" s="89"/>
      <c r="I10" s="89"/>
      <c r="J10" s="89"/>
      <c r="K10" s="89"/>
      <c r="L10" s="89"/>
      <c r="M10" s="89"/>
      <c r="N10" s="89"/>
    </row>
    <row r="11" spans="1:14" x14ac:dyDescent="0.2">
      <c r="A11" s="89"/>
      <c r="B11" s="36"/>
      <c r="C11" s="36"/>
      <c r="D11" s="33"/>
      <c r="E11" s="36"/>
      <c r="F11" s="36"/>
      <c r="G11" s="89"/>
      <c r="H11" s="89"/>
      <c r="I11" s="89"/>
      <c r="J11" s="89"/>
      <c r="K11" s="89"/>
      <c r="L11" s="89"/>
      <c r="M11" s="89"/>
      <c r="N11" s="89"/>
    </row>
    <row r="12" spans="1:14" x14ac:dyDescent="0.2">
      <c r="A12" s="89"/>
      <c r="B12" s="36" t="s">
        <v>5</v>
      </c>
      <c r="C12" s="36"/>
      <c r="D12" s="40" t="s">
        <v>5</v>
      </c>
      <c r="E12" s="36"/>
      <c r="F12" s="36"/>
      <c r="G12" s="89"/>
      <c r="H12" s="89"/>
      <c r="I12" s="89"/>
      <c r="J12" s="89"/>
      <c r="K12" s="89"/>
      <c r="L12" s="89"/>
      <c r="M12" s="89"/>
      <c r="N12" s="89"/>
    </row>
    <row r="13" spans="1:14" x14ac:dyDescent="0.2">
      <c r="A13" s="89"/>
      <c r="B13" s="36"/>
      <c r="C13" s="36"/>
      <c r="D13" s="33"/>
      <c r="E13" s="36"/>
      <c r="F13" s="36"/>
      <c r="G13" s="89"/>
      <c r="H13" s="89"/>
      <c r="I13" s="89"/>
      <c r="J13" s="89"/>
      <c r="K13" s="89"/>
      <c r="L13" s="89"/>
      <c r="M13" s="89"/>
      <c r="N13" s="89"/>
    </row>
    <row r="14" spans="1:14" x14ac:dyDescent="0.2">
      <c r="A14" s="89"/>
      <c r="B14" s="36" t="s">
        <v>6</v>
      </c>
      <c r="C14" s="36"/>
      <c r="D14" s="31" t="s">
        <v>6</v>
      </c>
      <c r="E14" s="36"/>
      <c r="F14" s="36"/>
      <c r="G14" s="89"/>
      <c r="H14" s="89"/>
      <c r="I14" s="89"/>
      <c r="J14" s="89"/>
      <c r="K14" s="89"/>
      <c r="L14" s="89"/>
      <c r="M14" s="89"/>
      <c r="N14" s="89"/>
    </row>
    <row r="15" spans="1:14" x14ac:dyDescent="0.2">
      <c r="A15" s="89"/>
      <c r="B15" s="36"/>
      <c r="C15" s="36"/>
      <c r="D15" s="33"/>
      <c r="E15" s="36"/>
      <c r="F15" s="36"/>
      <c r="G15" s="89"/>
      <c r="H15" s="89"/>
      <c r="I15" s="89"/>
      <c r="J15" s="89"/>
      <c r="K15" s="89"/>
      <c r="L15" s="89"/>
      <c r="M15" s="89"/>
      <c r="N15" s="89"/>
    </row>
    <row r="16" spans="1:14" x14ac:dyDescent="0.2">
      <c r="A16" s="89"/>
      <c r="B16" s="36" t="s">
        <v>7</v>
      </c>
      <c r="C16" s="36"/>
      <c r="D16" s="30" t="s">
        <v>7</v>
      </c>
      <c r="E16" s="36"/>
      <c r="F16" s="36"/>
      <c r="G16" s="89"/>
      <c r="H16" s="89"/>
      <c r="I16" s="89"/>
      <c r="J16" s="89"/>
      <c r="K16" s="89"/>
      <c r="L16" s="89"/>
      <c r="M16" s="89"/>
      <c r="N16" s="89"/>
    </row>
    <row r="17" spans="1:14" x14ac:dyDescent="0.2">
      <c r="A17" s="89"/>
      <c r="B17" s="36"/>
      <c r="C17" s="36"/>
      <c r="D17" s="33"/>
      <c r="E17" s="36"/>
      <c r="F17" s="36"/>
      <c r="G17" s="89"/>
      <c r="H17" s="89"/>
      <c r="I17" s="89"/>
      <c r="J17" s="89"/>
      <c r="K17" s="89"/>
      <c r="L17" s="89"/>
      <c r="M17" s="89"/>
      <c r="N17" s="89"/>
    </row>
    <row r="18" spans="1:14" ht="14.25" x14ac:dyDescent="0.2">
      <c r="A18" s="89"/>
      <c r="B18" s="36" t="s">
        <v>261</v>
      </c>
      <c r="C18" s="36"/>
      <c r="D18" s="29">
        <v>100</v>
      </c>
      <c r="E18" s="36"/>
      <c r="F18" s="28" t="s">
        <v>262</v>
      </c>
      <c r="G18" s="89"/>
      <c r="H18" s="89"/>
      <c r="I18" s="89"/>
      <c r="J18" s="89"/>
      <c r="K18" s="89"/>
      <c r="L18" s="89"/>
      <c r="M18" s="89"/>
      <c r="N18" s="89"/>
    </row>
    <row r="19" spans="1:14" ht="14.25" x14ac:dyDescent="0.2">
      <c r="A19" s="89"/>
      <c r="B19" s="36"/>
      <c r="C19" s="36"/>
      <c r="D19" s="33"/>
      <c r="E19" s="36"/>
      <c r="F19" s="28"/>
      <c r="G19" s="89"/>
      <c r="H19" s="89"/>
      <c r="I19" s="89"/>
      <c r="J19" s="89"/>
      <c r="K19" s="89"/>
      <c r="L19" s="89"/>
      <c r="M19" s="89"/>
      <c r="N19" s="89"/>
    </row>
    <row r="20" spans="1:14" ht="14.25" x14ac:dyDescent="0.2">
      <c r="A20" s="89"/>
      <c r="B20" s="36" t="s">
        <v>42</v>
      </c>
      <c r="C20" s="36"/>
      <c r="D20" s="27">
        <v>100</v>
      </c>
      <c r="E20" s="36"/>
      <c r="F20" s="28" t="s">
        <v>41</v>
      </c>
      <c r="G20" s="89"/>
      <c r="H20" s="89"/>
      <c r="I20" s="89"/>
      <c r="J20" s="89"/>
      <c r="K20" s="89"/>
      <c r="L20" s="89"/>
      <c r="M20" s="89"/>
      <c r="N20" s="89"/>
    </row>
    <row r="21" spans="1:14" x14ac:dyDescent="0.2">
      <c r="A21" s="89"/>
      <c r="B21" s="36"/>
      <c r="C21" s="36"/>
      <c r="D21" s="33"/>
      <c r="E21" s="36"/>
      <c r="F21" s="36"/>
      <c r="G21" s="89"/>
      <c r="H21" s="89"/>
      <c r="I21" s="89"/>
      <c r="J21" s="89"/>
      <c r="K21" s="89"/>
      <c r="L21" s="89"/>
      <c r="M21" s="89"/>
      <c r="N21" s="89"/>
    </row>
    <row r="22" spans="1:14" ht="14.25" x14ac:dyDescent="0.2">
      <c r="A22" s="89"/>
      <c r="B22" s="36" t="s">
        <v>8</v>
      </c>
      <c r="C22" s="36"/>
      <c r="D22" s="26">
        <v>100</v>
      </c>
      <c r="E22" s="36"/>
      <c r="F22" s="28" t="s">
        <v>9</v>
      </c>
      <c r="G22" s="89"/>
      <c r="H22" s="89"/>
      <c r="I22" s="89"/>
      <c r="J22" s="89"/>
      <c r="K22" s="89"/>
      <c r="L22" s="89"/>
      <c r="M22" s="89"/>
      <c r="N22" s="89"/>
    </row>
    <row r="23" spans="1:14" x14ac:dyDescent="0.2">
      <c r="A23" s="89"/>
      <c r="B23" s="36"/>
      <c r="C23" s="36"/>
      <c r="D23" s="25"/>
      <c r="E23" s="36"/>
      <c r="F23" s="36"/>
      <c r="G23" s="89"/>
      <c r="H23" s="89"/>
      <c r="I23" s="89"/>
      <c r="J23" s="89"/>
      <c r="K23" s="89"/>
      <c r="L23" s="89"/>
      <c r="M23" s="89"/>
      <c r="N23" s="89"/>
    </row>
    <row r="24" spans="1:14" ht="14.25" x14ac:dyDescent="0.2">
      <c r="A24" s="89"/>
      <c r="B24" s="36" t="s">
        <v>10</v>
      </c>
      <c r="C24" s="36"/>
      <c r="D24" s="24"/>
      <c r="E24" s="36"/>
      <c r="F24" s="28" t="s">
        <v>11</v>
      </c>
      <c r="G24" s="89"/>
      <c r="H24" s="89"/>
      <c r="I24" s="89"/>
      <c r="J24" s="89"/>
      <c r="K24" s="89"/>
      <c r="L24" s="89"/>
      <c r="M24" s="89"/>
      <c r="N24" s="89"/>
    </row>
    <row r="25" spans="1:14" ht="14.25" x14ac:dyDescent="0.2">
      <c r="A25" s="89"/>
      <c r="B25" s="36"/>
      <c r="C25" s="36"/>
      <c r="D25" s="25"/>
      <c r="E25" s="36"/>
      <c r="F25" s="23"/>
      <c r="G25" s="89"/>
      <c r="H25" s="89"/>
      <c r="I25" s="89"/>
      <c r="J25" s="89"/>
      <c r="K25" s="89"/>
      <c r="L25" s="89"/>
      <c r="M25" s="89"/>
      <c r="N25" s="89"/>
    </row>
    <row r="26" spans="1:14" ht="14.25" x14ac:dyDescent="0.2">
      <c r="A26" s="89"/>
      <c r="B26" s="36" t="s">
        <v>12</v>
      </c>
      <c r="C26" s="36"/>
      <c r="D26" s="22">
        <v>100</v>
      </c>
      <c r="E26" s="36"/>
      <c r="F26" s="28" t="s">
        <v>13</v>
      </c>
      <c r="G26" s="89"/>
      <c r="H26" s="89"/>
      <c r="I26" s="89"/>
      <c r="J26" s="89"/>
      <c r="K26" s="89"/>
      <c r="L26" s="89"/>
      <c r="M26" s="89"/>
      <c r="N26" s="89"/>
    </row>
    <row r="27" spans="1:14" ht="14.25" x14ac:dyDescent="0.2">
      <c r="A27" s="89"/>
      <c r="B27" s="36"/>
      <c r="C27" s="36"/>
      <c r="D27" s="25"/>
      <c r="E27" s="36"/>
      <c r="F27" s="23"/>
      <c r="G27" s="89"/>
      <c r="H27" s="89"/>
      <c r="I27" s="89"/>
      <c r="J27" s="89"/>
      <c r="K27" s="89"/>
      <c r="L27" s="89"/>
      <c r="M27" s="89"/>
      <c r="N27" s="89"/>
    </row>
    <row r="28" spans="1:14" ht="14.25" x14ac:dyDescent="0.2">
      <c r="A28" s="89"/>
      <c r="B28" s="36" t="s">
        <v>14</v>
      </c>
      <c r="C28" s="36"/>
      <c r="D28" s="21">
        <v>100</v>
      </c>
      <c r="E28" s="36"/>
      <c r="F28" s="28" t="s">
        <v>15</v>
      </c>
      <c r="G28" s="89"/>
      <c r="H28" s="89"/>
      <c r="I28" s="89"/>
      <c r="J28" s="89"/>
      <c r="K28" s="89"/>
      <c r="L28" s="89"/>
      <c r="M28" s="89"/>
      <c r="N28" s="89"/>
    </row>
    <row r="29" spans="1:14" ht="14.25" x14ac:dyDescent="0.2">
      <c r="A29" s="89"/>
      <c r="B29" s="36"/>
      <c r="C29" s="36"/>
      <c r="D29" s="25"/>
      <c r="E29" s="36"/>
      <c r="F29" s="23"/>
      <c r="G29" s="89"/>
      <c r="H29" s="89"/>
      <c r="I29" s="89"/>
      <c r="J29" s="89"/>
      <c r="K29" s="89"/>
      <c r="L29" s="89"/>
      <c r="M29" s="89"/>
      <c r="N29" s="89"/>
    </row>
    <row r="30" spans="1:14" ht="14.25" x14ac:dyDescent="0.2">
      <c r="A30" s="89"/>
      <c r="B30" s="36" t="s">
        <v>16</v>
      </c>
      <c r="C30" s="36"/>
      <c r="D30" s="20">
        <v>100</v>
      </c>
      <c r="E30" s="36"/>
      <c r="F30" s="28" t="s">
        <v>17</v>
      </c>
      <c r="G30" s="89"/>
      <c r="H30" s="89"/>
      <c r="I30" s="89"/>
      <c r="J30" s="89"/>
      <c r="K30" s="89"/>
      <c r="L30" s="89"/>
      <c r="M30" s="89"/>
      <c r="N30" s="89"/>
    </row>
    <row r="31" spans="1:14" ht="14.25" x14ac:dyDescent="0.2">
      <c r="A31" s="89"/>
      <c r="B31" s="36"/>
      <c r="C31" s="36"/>
      <c r="D31" s="33"/>
      <c r="E31" s="36"/>
      <c r="F31" s="23"/>
      <c r="G31" s="89"/>
      <c r="H31" s="89"/>
      <c r="I31" s="89"/>
      <c r="J31" s="89"/>
      <c r="K31" s="89"/>
      <c r="L31" s="89"/>
      <c r="M31" s="89"/>
      <c r="N31" s="89"/>
    </row>
    <row r="32" spans="1:14" ht="15" thickBot="1" x14ac:dyDescent="0.25">
      <c r="A32" s="89"/>
      <c r="B32" s="36" t="s">
        <v>18</v>
      </c>
      <c r="C32" s="36"/>
      <c r="D32" s="19">
        <v>100</v>
      </c>
      <c r="E32" s="36"/>
      <c r="F32" s="28" t="s">
        <v>19</v>
      </c>
      <c r="G32" s="89"/>
      <c r="H32" s="89"/>
      <c r="I32" s="89"/>
      <c r="J32" s="89"/>
      <c r="K32" s="89"/>
      <c r="L32" s="89"/>
      <c r="M32" s="89"/>
      <c r="N32" s="89"/>
    </row>
    <row r="33" spans="1:14" ht="15" thickTop="1" x14ac:dyDescent="0.2">
      <c r="A33" s="89"/>
      <c r="B33" s="36"/>
      <c r="C33" s="36"/>
      <c r="D33" s="33"/>
      <c r="E33" s="36"/>
      <c r="F33" s="23"/>
      <c r="G33" s="89"/>
      <c r="H33" s="89"/>
      <c r="I33" s="89"/>
      <c r="J33" s="89"/>
      <c r="K33" s="89"/>
      <c r="L33" s="89"/>
      <c r="M33" s="89"/>
      <c r="N33" s="89"/>
    </row>
    <row r="34" spans="1:14" ht="14.25" x14ac:dyDescent="0.2">
      <c r="A34" s="89"/>
      <c r="B34" s="36" t="s">
        <v>20</v>
      </c>
      <c r="C34" s="36"/>
      <c r="D34" s="18" t="s">
        <v>21</v>
      </c>
      <c r="E34" s="36"/>
      <c r="F34" s="28" t="s">
        <v>22</v>
      </c>
      <c r="G34" s="89"/>
      <c r="H34" s="89"/>
      <c r="I34" s="89"/>
      <c r="J34" s="89"/>
      <c r="K34" s="89"/>
      <c r="L34" s="89"/>
      <c r="M34" s="89"/>
      <c r="N34" s="89"/>
    </row>
    <row r="35" spans="1:14" ht="14.25" x14ac:dyDescent="0.2">
      <c r="A35" s="89"/>
      <c r="B35" s="36"/>
      <c r="C35" s="36"/>
      <c r="D35" s="33"/>
      <c r="E35" s="36"/>
      <c r="F35" s="23"/>
      <c r="G35" s="89"/>
      <c r="H35" s="89"/>
      <c r="I35" s="89"/>
      <c r="J35" s="89"/>
      <c r="K35" s="89"/>
      <c r="L35" s="89"/>
      <c r="M35" s="89"/>
      <c r="N35" s="89"/>
    </row>
    <row r="36" spans="1:14" ht="14.25" x14ac:dyDescent="0.2">
      <c r="A36" s="89"/>
      <c r="B36" s="36" t="s">
        <v>23</v>
      </c>
      <c r="C36" s="36"/>
      <c r="D36" s="17">
        <v>100</v>
      </c>
      <c r="E36" s="36"/>
      <c r="F36" s="28" t="s">
        <v>24</v>
      </c>
      <c r="G36" s="89"/>
      <c r="H36" s="89"/>
      <c r="I36" s="89"/>
      <c r="J36" s="89"/>
      <c r="K36" s="89"/>
      <c r="L36" s="89"/>
      <c r="M36" s="89"/>
      <c r="N36" s="89"/>
    </row>
    <row r="37" spans="1:14" ht="14.25" x14ac:dyDescent="0.2">
      <c r="A37" s="89"/>
      <c r="B37" s="36"/>
      <c r="C37" s="36"/>
      <c r="D37" s="25"/>
      <c r="E37" s="36"/>
      <c r="F37" s="23"/>
      <c r="G37" s="89"/>
      <c r="H37" s="89"/>
      <c r="I37" s="89"/>
      <c r="J37" s="89"/>
      <c r="K37" s="89"/>
      <c r="L37" s="89"/>
      <c r="M37" s="89"/>
      <c r="N37" s="89"/>
    </row>
    <row r="38" spans="1:14" ht="14.25" x14ac:dyDescent="0.2">
      <c r="A38" s="89"/>
      <c r="B38" s="36" t="s">
        <v>25</v>
      </c>
      <c r="C38" s="36"/>
      <c r="D38" s="16" t="s">
        <v>26</v>
      </c>
      <c r="E38" s="36"/>
      <c r="F38" s="28" t="s">
        <v>27</v>
      </c>
      <c r="G38" s="89"/>
      <c r="H38" s="89"/>
      <c r="I38" s="89"/>
      <c r="J38" s="89"/>
      <c r="K38" s="89"/>
      <c r="L38" s="89"/>
      <c r="M38" s="89"/>
      <c r="N38" s="89"/>
    </row>
    <row r="39" spans="1:14" ht="14.25" x14ac:dyDescent="0.2">
      <c r="A39" s="89"/>
      <c r="B39" s="36"/>
      <c r="C39" s="36"/>
      <c r="D39" s="25"/>
      <c r="E39" s="36"/>
      <c r="F39" s="23"/>
      <c r="G39" s="89"/>
      <c r="H39" s="89"/>
      <c r="I39" s="89"/>
      <c r="J39" s="89"/>
      <c r="K39" s="89"/>
      <c r="L39" s="89"/>
      <c r="M39" s="89"/>
      <c r="N39" s="89"/>
    </row>
    <row r="40" spans="1:14" ht="14.25" x14ac:dyDescent="0.2">
      <c r="A40" s="89"/>
      <c r="B40" s="36" t="s">
        <v>28</v>
      </c>
      <c r="C40" s="36"/>
      <c r="D40" s="15">
        <v>1</v>
      </c>
      <c r="E40" s="36"/>
      <c r="F40" s="28" t="s">
        <v>29</v>
      </c>
      <c r="G40" s="89"/>
      <c r="H40" s="89"/>
      <c r="I40" s="89"/>
      <c r="J40" s="89"/>
      <c r="K40" s="89"/>
      <c r="L40" s="89"/>
      <c r="M40" s="89"/>
      <c r="N40" s="89"/>
    </row>
    <row r="41" spans="1:14" ht="14.25" x14ac:dyDescent="0.2">
      <c r="A41" s="89"/>
      <c r="B41" s="36"/>
      <c r="C41" s="36"/>
      <c r="D41" s="25"/>
      <c r="E41" s="36"/>
      <c r="F41" s="28"/>
      <c r="G41" s="89"/>
      <c r="H41" s="89"/>
      <c r="I41" s="89"/>
      <c r="J41" s="89"/>
      <c r="K41" s="89"/>
      <c r="L41" s="89"/>
      <c r="M41" s="89"/>
      <c r="N41" s="89"/>
    </row>
    <row r="42" spans="1:14" ht="14.25" x14ac:dyDescent="0.2">
      <c r="A42" s="89"/>
      <c r="B42" s="36" t="s">
        <v>30</v>
      </c>
      <c r="C42" s="36"/>
      <c r="D42" s="14">
        <v>100</v>
      </c>
      <c r="E42" s="36"/>
      <c r="F42" s="28" t="s">
        <v>31</v>
      </c>
      <c r="G42" s="89"/>
      <c r="H42" s="89"/>
      <c r="I42" s="89"/>
      <c r="J42" s="89"/>
      <c r="K42" s="89"/>
      <c r="L42" s="89"/>
      <c r="M42" s="89"/>
      <c r="N42" s="89"/>
    </row>
    <row r="43" spans="1:14" x14ac:dyDescent="0.2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</row>
    <row r="44" spans="1:14" x14ac:dyDescent="0.2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</row>
    <row r="45" spans="1:14" x14ac:dyDescent="0.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</row>
    <row r="46" spans="1:14" x14ac:dyDescent="0.2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</row>
    <row r="47" spans="1:14" x14ac:dyDescent="0.2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x14ac:dyDescent="0.2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</row>
  </sheetData>
  <hyperlinks>
    <hyperlink ref="H2" location="Menu!A1" display="Menu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workbookViewId="0"/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2.375" customWidth="1"/>
    <col min="6" max="6" width="11.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4"/>
      <c r="M1" s="44"/>
      <c r="N1" s="44"/>
    </row>
    <row r="2" spans="1:14" ht="15.75" x14ac:dyDescent="0.25">
      <c r="A2" s="32" t="str">
        <f ca="1">RIGHT(CELL("filename", $A$1), LEN(CELL("filename", $A$1)) - SEARCH("]", CELL("filename", $A$1)))</f>
        <v>Menu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46"/>
      <c r="M2" s="46"/>
      <c r="N2" s="46"/>
    </row>
    <row r="3" spans="1:14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18" x14ac:dyDescent="0.25">
      <c r="A5" s="42"/>
      <c r="B5" s="176" t="s">
        <v>33</v>
      </c>
      <c r="C5" s="176"/>
      <c r="D5" s="42"/>
      <c r="E5" s="172" t="s">
        <v>34</v>
      </c>
      <c r="F5" s="172"/>
      <c r="G5" s="42"/>
      <c r="H5" s="174" t="s">
        <v>35</v>
      </c>
      <c r="I5" s="174"/>
      <c r="J5" s="42"/>
      <c r="K5" s="42"/>
      <c r="L5" s="42"/>
      <c r="M5" s="42"/>
      <c r="N5" s="42"/>
    </row>
    <row r="6" spans="1:14" x14ac:dyDescent="0.2">
      <c r="A6" s="42"/>
      <c r="B6" s="170" t="s">
        <v>38</v>
      </c>
      <c r="C6" s="170"/>
      <c r="D6" s="48"/>
      <c r="E6" s="170"/>
      <c r="F6" s="170"/>
      <c r="G6" s="48"/>
      <c r="H6" s="170" t="s">
        <v>50</v>
      </c>
      <c r="I6" s="170"/>
      <c r="J6" s="42"/>
      <c r="K6" s="42"/>
      <c r="L6" s="42"/>
      <c r="M6" s="42"/>
      <c r="N6" s="42"/>
    </row>
    <row r="7" spans="1:14" x14ac:dyDescent="0.2">
      <c r="A7" s="42"/>
      <c r="B7" s="170" t="s">
        <v>39</v>
      </c>
      <c r="C7" s="170"/>
      <c r="D7" s="48"/>
      <c r="E7" s="173"/>
      <c r="F7" s="173"/>
      <c r="G7" s="48"/>
      <c r="H7" s="170" t="s">
        <v>48</v>
      </c>
      <c r="I7" s="170"/>
      <c r="J7" s="50" t="str">
        <f>'Historical Expenditure'!K2</f>
        <v>OK</v>
      </c>
      <c r="K7" s="42"/>
      <c r="L7" s="42"/>
      <c r="M7" s="42"/>
      <c r="N7" s="42"/>
    </row>
    <row r="8" spans="1:14" x14ac:dyDescent="0.2">
      <c r="A8" s="42"/>
      <c r="B8" s="89"/>
      <c r="C8" s="89"/>
      <c r="D8" s="48"/>
      <c r="E8" s="173"/>
      <c r="F8" s="173"/>
      <c r="G8" s="48"/>
      <c r="H8" s="170" t="s">
        <v>260</v>
      </c>
      <c r="I8" s="170"/>
      <c r="J8" s="42"/>
      <c r="K8" s="42"/>
      <c r="L8" s="42"/>
      <c r="M8" s="42"/>
      <c r="N8" s="42"/>
    </row>
    <row r="9" spans="1:14" x14ac:dyDescent="0.2">
      <c r="A9" s="42"/>
      <c r="B9" s="175"/>
      <c r="C9" s="175"/>
      <c r="D9" s="48"/>
      <c r="E9" s="48"/>
      <c r="F9" s="48"/>
      <c r="G9" s="48"/>
      <c r="H9" s="48"/>
      <c r="I9" s="48"/>
      <c r="J9" s="42"/>
      <c r="K9" s="42"/>
      <c r="L9" s="42"/>
      <c r="M9" s="42"/>
      <c r="N9" s="42"/>
    </row>
    <row r="10" spans="1:14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14" ht="18" x14ac:dyDescent="0.25">
      <c r="A11" s="42"/>
      <c r="B11" s="177" t="s">
        <v>36</v>
      </c>
      <c r="C11" s="177"/>
      <c r="D11" s="42"/>
      <c r="E11" s="171" t="s">
        <v>37</v>
      </c>
      <c r="F11" s="171"/>
      <c r="G11" s="42"/>
      <c r="H11" s="42"/>
      <c r="I11" s="42"/>
      <c r="J11" s="42"/>
      <c r="K11" s="42"/>
      <c r="L11" s="42"/>
      <c r="M11" s="42"/>
      <c r="N11" s="42"/>
    </row>
    <row r="12" spans="1:14" x14ac:dyDescent="0.2">
      <c r="A12" s="42"/>
      <c r="B12" s="170" t="s">
        <v>310</v>
      </c>
      <c r="C12" s="170"/>
      <c r="D12" s="50"/>
      <c r="E12" s="170" t="s">
        <v>332</v>
      </c>
      <c r="F12" s="170"/>
      <c r="G12" s="50" t="str">
        <f>'Direct Capex'!L2</f>
        <v>OK</v>
      </c>
      <c r="H12" s="48"/>
      <c r="I12" s="175"/>
      <c r="J12" s="175"/>
      <c r="K12" s="42"/>
      <c r="L12" s="42"/>
      <c r="M12" s="42"/>
      <c r="N12" s="42"/>
    </row>
    <row r="13" spans="1:14" x14ac:dyDescent="0.2">
      <c r="A13" s="42"/>
      <c r="B13" s="170" t="s">
        <v>51</v>
      </c>
      <c r="C13" s="170"/>
      <c r="D13" s="50" t="str">
        <f>'Forecast Expenditure'!R2</f>
        <v>OK</v>
      </c>
      <c r="E13" s="170" t="s">
        <v>302</v>
      </c>
      <c r="F13" s="170"/>
      <c r="G13" s="50" t="str">
        <f>'Reset RIN 2.2 Repex'!K2</f>
        <v>OK</v>
      </c>
      <c r="H13" s="48"/>
      <c r="I13" s="48"/>
      <c r="J13" s="48"/>
      <c r="K13" s="42"/>
      <c r="L13" s="42"/>
      <c r="M13" s="42"/>
      <c r="N13" s="42"/>
    </row>
    <row r="14" spans="1:14" x14ac:dyDescent="0.2">
      <c r="A14" s="42"/>
      <c r="B14" s="173"/>
      <c r="C14" s="173"/>
      <c r="D14" s="48"/>
      <c r="E14" s="170"/>
      <c r="F14" s="170"/>
      <c r="H14" s="49"/>
      <c r="I14" s="48"/>
      <c r="J14" s="48"/>
      <c r="K14" s="42"/>
      <c r="L14" s="42"/>
      <c r="M14" s="42"/>
      <c r="N14" s="42"/>
    </row>
    <row r="15" spans="1:14" x14ac:dyDescent="0.2">
      <c r="A15" s="42"/>
      <c r="B15" s="178"/>
      <c r="C15" s="178"/>
      <c r="D15" s="144"/>
      <c r="E15" s="89"/>
      <c r="F15" s="89"/>
      <c r="G15" s="50"/>
      <c r="H15" s="48"/>
      <c r="I15" s="48"/>
      <c r="J15" s="48"/>
      <c r="K15" s="42"/>
      <c r="L15" s="42"/>
      <c r="M15" s="42"/>
      <c r="N15" s="42"/>
    </row>
    <row r="16" spans="1:14" x14ac:dyDescent="0.2">
      <c r="A16" s="42"/>
      <c r="B16" s="42"/>
      <c r="C16" s="42"/>
      <c r="D16" s="89"/>
      <c r="E16" s="89"/>
      <c r="F16" s="89"/>
      <c r="G16" s="50"/>
      <c r="H16" s="42"/>
      <c r="I16" s="42"/>
      <c r="J16" s="42"/>
      <c r="K16" s="42"/>
      <c r="L16" s="42"/>
      <c r="M16" s="42"/>
      <c r="N16" s="42"/>
    </row>
    <row r="17" spans="1:14" x14ac:dyDescent="0.2">
      <c r="A17" s="42"/>
      <c r="B17" s="42"/>
      <c r="C17" s="42"/>
      <c r="D17" s="89"/>
      <c r="E17" s="89"/>
      <c r="F17" s="89"/>
      <c r="G17" s="42"/>
      <c r="H17" s="42"/>
      <c r="I17" s="42"/>
      <c r="J17" s="42"/>
      <c r="K17" s="42"/>
      <c r="L17" s="42"/>
      <c r="M17" s="42"/>
      <c r="N17" s="42"/>
    </row>
    <row r="18" spans="1:14" x14ac:dyDescent="0.2">
      <c r="A18" s="42"/>
      <c r="B18" s="42"/>
      <c r="C18" s="42"/>
      <c r="D18" s="89"/>
      <c r="E18" s="89"/>
      <c r="F18" s="89"/>
      <c r="G18" s="42"/>
      <c r="H18" s="42"/>
      <c r="I18" s="42"/>
      <c r="J18" s="42"/>
      <c r="K18" s="42"/>
      <c r="L18" s="42"/>
      <c r="M18" s="42"/>
      <c r="N18" s="42"/>
    </row>
    <row r="19" spans="1:14" x14ac:dyDescent="0.2">
      <c r="A19" s="42"/>
      <c r="B19" s="42"/>
      <c r="C19" s="42"/>
      <c r="D19" s="89"/>
      <c r="E19" s="89"/>
      <c r="F19" s="89"/>
      <c r="G19" s="42"/>
      <c r="H19" s="42"/>
      <c r="I19" s="42"/>
      <c r="J19" s="42"/>
      <c r="K19" s="42"/>
      <c r="L19" s="42"/>
      <c r="M19" s="42"/>
      <c r="N19" s="42"/>
    </row>
    <row r="20" spans="1:14" x14ac:dyDescent="0.2">
      <c r="A20" s="42"/>
      <c r="B20" s="42"/>
      <c r="C20" s="42"/>
      <c r="D20" s="89"/>
      <c r="E20" s="89"/>
      <c r="F20" s="89"/>
      <c r="G20" s="42"/>
      <c r="H20" s="42"/>
      <c r="I20" s="42"/>
      <c r="J20" s="42"/>
      <c r="K20" s="42"/>
      <c r="L20" s="42"/>
      <c r="M20" s="42"/>
      <c r="N20" s="42"/>
    </row>
    <row r="21" spans="1:14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</row>
    <row r="22" spans="1:14" hidden="1" x14ac:dyDescent="0.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1:14" hidden="1" x14ac:dyDescent="0.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14" hidden="1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4" hidden="1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hidden="1" x14ac:dyDescent="0.2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</row>
    <row r="27" spans="1:14" hidden="1" x14ac:dyDescent="0.2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idden="1" x14ac:dyDescent="0.2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4" hidden="1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</row>
    <row r="30" spans="1:14" hidden="1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</row>
    <row r="31" spans="1:14" hidden="1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</row>
    <row r="32" spans="1:14" hidden="1" x14ac:dyDescent="0.2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</row>
    <row r="33" spans="1:14" hidden="1" x14ac:dyDescent="0.2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</row>
    <row r="34" spans="1:14" hidden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</row>
    <row r="35" spans="1:14" hidden="1" x14ac:dyDescent="0.2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hidden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hidden="1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1:14" hidden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4" hidden="1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4" hidden="1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4" hidden="1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4" hidden="1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4" hidden="1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4" hidden="1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4" hidden="1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4" hidden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4" hidden="1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  <row r="48" spans="1:14" hidden="1" x14ac:dyDescent="0.2"/>
  </sheetData>
  <mergeCells count="22">
    <mergeCell ref="B14:C14"/>
    <mergeCell ref="B15:C15"/>
    <mergeCell ref="E13:F13"/>
    <mergeCell ref="E14:F14"/>
    <mergeCell ref="B13:C13"/>
    <mergeCell ref="B5:C5"/>
    <mergeCell ref="B6:C6"/>
    <mergeCell ref="B7:C7"/>
    <mergeCell ref="B9:C9"/>
    <mergeCell ref="B12:C12"/>
    <mergeCell ref="B11:C11"/>
    <mergeCell ref="H5:I5"/>
    <mergeCell ref="H6:I6"/>
    <mergeCell ref="H7:I7"/>
    <mergeCell ref="H8:I8"/>
    <mergeCell ref="I12:J12"/>
    <mergeCell ref="E12:F12"/>
    <mergeCell ref="E11:F11"/>
    <mergeCell ref="E5:F5"/>
    <mergeCell ref="E6:F6"/>
    <mergeCell ref="E7:F7"/>
    <mergeCell ref="E8:F8"/>
  </mergeCells>
  <conditionalFormatting sqref="D13">
    <cfRule type="expression" dxfId="10" priority="14">
      <formula>D13="Check!"</formula>
    </cfRule>
  </conditionalFormatting>
  <conditionalFormatting sqref="J7">
    <cfRule type="expression" dxfId="9" priority="12">
      <formula>J7="Check!"</formula>
    </cfRule>
  </conditionalFormatting>
  <conditionalFormatting sqref="G15">
    <cfRule type="expression" dxfId="8" priority="6">
      <formula>G15="Check!"</formula>
    </cfRule>
  </conditionalFormatting>
  <conditionalFormatting sqref="G16">
    <cfRule type="expression" dxfId="7" priority="5">
      <formula>G16="Check!"</formula>
    </cfRule>
  </conditionalFormatting>
  <conditionalFormatting sqref="D12">
    <cfRule type="expression" dxfId="6" priority="4">
      <formula>D12="Check!"</formula>
    </cfRule>
  </conditionalFormatting>
  <conditionalFormatting sqref="G12">
    <cfRule type="expression" dxfId="5" priority="2">
      <formula>G12="Check!"</formula>
    </cfRule>
  </conditionalFormatting>
  <conditionalFormatting sqref="G13">
    <cfRule type="expression" dxfId="4" priority="1">
      <formula>G13="Check!"</formula>
    </cfRule>
  </conditionalFormatting>
  <hyperlinks>
    <hyperlink ref="B6:C6" location="Legend!A1" display="Legend"/>
    <hyperlink ref="H6:I6" location="Inflation!A1" display="Inflation"/>
    <hyperlink ref="B13:C13" location="'Forecast Expenditure'!A1" display="Forecast Expenditure"/>
    <hyperlink ref="H7:I7" location="'Historical Expenditure'!A1" display="Historical Expenditure"/>
    <hyperlink ref="H8:I8" location="'Historical Volumes'!A1" display="Historical Volumes"/>
    <hyperlink ref="B12:C12" location="'Forecast Volumes'!A1" display="Forecast Volumes"/>
    <hyperlink ref="E12:F12" location="'Direct Capex'!A1" display="Direct Capex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 tint="0.79998168889431442"/>
  </sheetPr>
  <dimension ref="A1:S31"/>
  <sheetViews>
    <sheetView zoomScale="90" zoomScaleNormal="90" workbookViewId="0"/>
  </sheetViews>
  <sheetFormatPr defaultColWidth="0" defaultRowHeight="0" customHeight="1" zeroHeight="1" x14ac:dyDescent="0.2"/>
  <cols>
    <col min="1" max="1" width="3.625" style="54" customWidth="1"/>
    <col min="2" max="2" width="21.375" style="216" customWidth="1"/>
    <col min="3" max="13" width="8.625" style="54" customWidth="1"/>
    <col min="14" max="14" width="3.625" style="54" customWidth="1"/>
    <col min="15" max="15" width="3.625" style="54" hidden="1" customWidth="1"/>
    <col min="16" max="16" width="9" style="54" hidden="1" customWidth="1"/>
    <col min="17" max="18" width="0" style="54" hidden="1" customWidth="1"/>
    <col min="19" max="19" width="3.625" style="54" hidden="1" customWidth="1"/>
    <col min="20" max="16384" width="9" style="54" hidden="1"/>
  </cols>
  <sheetData>
    <row r="1" spans="1:16" ht="18" x14ac:dyDescent="0.25">
      <c r="A1" s="41" t="s">
        <v>137</v>
      </c>
      <c r="B1" s="210"/>
      <c r="C1" s="41"/>
      <c r="D1" s="41"/>
      <c r="E1" s="41"/>
      <c r="F1" s="41"/>
      <c r="G1" s="41"/>
      <c r="H1" s="41"/>
      <c r="I1" s="41"/>
      <c r="J1" s="41"/>
      <c r="K1" s="41"/>
      <c r="L1" s="41"/>
      <c r="M1" s="53" t="s">
        <v>39</v>
      </c>
      <c r="N1" s="41"/>
      <c r="O1" s="41"/>
      <c r="P1" s="41"/>
    </row>
    <row r="2" spans="1:16" ht="15.75" x14ac:dyDescent="0.25">
      <c r="A2" s="32" t="str">
        <f ca="1">RIGHT(CELL("filename", $A$1), LEN(CELL("filename", $A$1)) - SEARCH("]", CELL("filename", $A$1)))</f>
        <v>Inflation</v>
      </c>
      <c r="B2" s="21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2.75" x14ac:dyDescent="0.2">
      <c r="A3" s="56"/>
      <c r="B3" s="212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ht="12.75" x14ac:dyDescent="0.2">
      <c r="A4" s="56"/>
      <c r="B4" s="13" t="s">
        <v>49</v>
      </c>
      <c r="C4" s="12">
        <v>2021</v>
      </c>
      <c r="D4" s="33"/>
      <c r="E4" s="12">
        <v>2</v>
      </c>
      <c r="F4" s="33" t="s">
        <v>348</v>
      </c>
      <c r="G4" s="33"/>
      <c r="H4" s="33"/>
      <c r="I4" s="33"/>
      <c r="J4" s="33"/>
      <c r="K4" s="33"/>
      <c r="L4" s="33"/>
      <c r="M4" s="33"/>
      <c r="N4" s="33"/>
      <c r="O4" s="45"/>
      <c r="P4" s="45"/>
    </row>
    <row r="5" spans="1:16" ht="12.75" x14ac:dyDescent="0.2">
      <c r="A5" s="56"/>
      <c r="B5" s="21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45"/>
      <c r="P5" s="45"/>
    </row>
    <row r="6" spans="1:16" ht="12.75" x14ac:dyDescent="0.2">
      <c r="A6" s="56"/>
      <c r="B6" s="214" t="s">
        <v>334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45"/>
      <c r="P6" s="45"/>
    </row>
    <row r="7" spans="1:16" ht="18" customHeight="1" x14ac:dyDescent="0.2">
      <c r="A7" s="56"/>
      <c r="B7" s="8" t="s">
        <v>335</v>
      </c>
      <c r="C7" s="16" t="str">
        <f>"FY"&amp;RIGHT(C8,2)&amp;"/"&amp;RIGHT(C8+1,2)</f>
        <v>FY11/12</v>
      </c>
      <c r="D7" s="16" t="str">
        <f t="shared" ref="D7:M7" si="0">"FY"&amp;RIGHT(D8,2)&amp;"/"&amp;RIGHT(D8+1,2)</f>
        <v>FY12/13</v>
      </c>
      <c r="E7" s="16" t="str">
        <f t="shared" si="0"/>
        <v>FY13/14</v>
      </c>
      <c r="F7" s="16" t="str">
        <f t="shared" si="0"/>
        <v>FY14/15</v>
      </c>
      <c r="G7" s="16" t="str">
        <f t="shared" si="0"/>
        <v>FY15/16</v>
      </c>
      <c r="H7" s="16" t="str">
        <f t="shared" si="0"/>
        <v>FY16/17</v>
      </c>
      <c r="I7" s="16" t="str">
        <f t="shared" si="0"/>
        <v>FY17/18</v>
      </c>
      <c r="J7" s="16" t="str">
        <f t="shared" si="0"/>
        <v>FY18/19</v>
      </c>
      <c r="K7" s="16" t="str">
        <f t="shared" si="0"/>
        <v>FY19/20</v>
      </c>
      <c r="L7" s="16" t="str">
        <f t="shared" si="0"/>
        <v>FY20/21</v>
      </c>
      <c r="M7" s="16" t="str">
        <f t="shared" si="0"/>
        <v>FY21/22</v>
      </c>
      <c r="N7" s="33"/>
      <c r="O7" s="45"/>
      <c r="P7" s="45"/>
    </row>
    <row r="8" spans="1:16" ht="12.75" x14ac:dyDescent="0.2">
      <c r="A8" s="56"/>
      <c r="B8" s="8" t="s">
        <v>353</v>
      </c>
      <c r="C8" s="16">
        <v>2011</v>
      </c>
      <c r="D8" s="16">
        <f>C8+1</f>
        <v>2012</v>
      </c>
      <c r="E8" s="16">
        <f t="shared" ref="E8:M8" si="1">D8+1</f>
        <v>2013</v>
      </c>
      <c r="F8" s="16">
        <f t="shared" si="1"/>
        <v>2014</v>
      </c>
      <c r="G8" s="16">
        <f t="shared" si="1"/>
        <v>2015</v>
      </c>
      <c r="H8" s="16">
        <f t="shared" si="1"/>
        <v>2016</v>
      </c>
      <c r="I8" s="16">
        <f t="shared" si="1"/>
        <v>2017</v>
      </c>
      <c r="J8" s="16">
        <f t="shared" si="1"/>
        <v>2018</v>
      </c>
      <c r="K8" s="16">
        <f t="shared" si="1"/>
        <v>2019</v>
      </c>
      <c r="L8" s="16">
        <f>K8+1</f>
        <v>2020</v>
      </c>
      <c r="M8" s="16">
        <f t="shared" si="1"/>
        <v>2021</v>
      </c>
      <c r="N8" s="33"/>
      <c r="O8" s="57"/>
      <c r="P8" s="57"/>
    </row>
    <row r="9" spans="1:16" ht="12.75" x14ac:dyDescent="0.2">
      <c r="A9" s="56"/>
      <c r="B9" s="215" t="s">
        <v>50</v>
      </c>
      <c r="C9" s="209">
        <f>CHOOSE($E$4,C13,C17)</f>
        <v>2.9927760577915352E-2</v>
      </c>
      <c r="D9" s="209">
        <f t="shared" ref="D9:M9" si="2">CHOOSE($E$4,D13,D17)</f>
        <v>2.2044088176352838E-2</v>
      </c>
      <c r="E9" s="209">
        <f t="shared" si="2"/>
        <v>2.7450980392156765E-2</v>
      </c>
      <c r="F9" s="209">
        <f t="shared" si="2"/>
        <v>1.7175572519083859E-2</v>
      </c>
      <c r="G9" s="209">
        <f t="shared" si="2"/>
        <v>1.6885553470919357E-2</v>
      </c>
      <c r="H9" s="209">
        <f t="shared" si="2"/>
        <v>1.4760147601476037E-2</v>
      </c>
      <c r="I9" s="209">
        <f t="shared" si="2"/>
        <v>1.9090909090909047E-2</v>
      </c>
      <c r="J9" s="209">
        <f t="shared" si="2"/>
        <v>1.7841213202497874E-2</v>
      </c>
      <c r="K9" s="209">
        <f t="shared" si="2"/>
        <v>1.6146509135816611E-2</v>
      </c>
      <c r="L9" s="209">
        <f t="shared" si="2"/>
        <v>2.000000000000024E-2</v>
      </c>
      <c r="M9" s="209">
        <f t="shared" si="2"/>
        <v>2.4E-2</v>
      </c>
      <c r="N9" s="33"/>
      <c r="O9" s="57"/>
      <c r="P9" s="57"/>
    </row>
    <row r="10" spans="1:16" ht="12.75" x14ac:dyDescent="0.2">
      <c r="A10" s="56"/>
      <c r="B10" s="215" t="str">
        <f>"Conversion Factor to" &amp; " " &amp;C4</f>
        <v>Conversion Factor to 2021</v>
      </c>
      <c r="C10" s="150">
        <f t="shared" ref="C10:M10" si="3">CHOOSE($E$4,C14,C18)</f>
        <v>1.1991170626161898</v>
      </c>
      <c r="D10" s="150">
        <f t="shared" si="3"/>
        <v>1.1732537534225072</v>
      </c>
      <c r="E10" s="150">
        <f t="shared" si="3"/>
        <v>1.1419072790944249</v>
      </c>
      <c r="F10" s="150">
        <f t="shared" si="3"/>
        <v>1.122625542674444</v>
      </c>
      <c r="G10" s="150">
        <f t="shared" si="3"/>
        <v>1.1039841591244994</v>
      </c>
      <c r="H10" s="150">
        <f t="shared" si="3"/>
        <v>1.0879262077190521</v>
      </c>
      <c r="I10" s="150">
        <f t="shared" si="3"/>
        <v>1.0675457881275268</v>
      </c>
      <c r="J10" s="150">
        <f t="shared" si="3"/>
        <v>1.0488333290893579</v>
      </c>
      <c r="K10" s="150">
        <f t="shared" si="3"/>
        <v>1.0321674282789592</v>
      </c>
      <c r="L10" s="150">
        <f t="shared" si="3"/>
        <v>1.0119288512538813</v>
      </c>
      <c r="M10" s="150">
        <f t="shared" si="3"/>
        <v>1</v>
      </c>
      <c r="N10" s="33"/>
      <c r="O10" s="57"/>
      <c r="P10" s="57"/>
    </row>
    <row r="11" spans="1:16" ht="12.75" x14ac:dyDescent="0.2">
      <c r="A11" s="56"/>
      <c r="B11" s="212"/>
      <c r="C11" s="56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33"/>
      <c r="O11" s="57"/>
      <c r="P11" s="57"/>
    </row>
    <row r="12" spans="1:16" ht="12.75" x14ac:dyDescent="0.2">
      <c r="A12" s="56"/>
      <c r="B12" s="8" t="s">
        <v>352</v>
      </c>
      <c r="C12" s="16">
        <v>2011</v>
      </c>
      <c r="D12" s="16">
        <f>C12+1</f>
        <v>2012</v>
      </c>
      <c r="E12" s="16">
        <f t="shared" ref="E12" si="4">D12+1</f>
        <v>2013</v>
      </c>
      <c r="F12" s="16">
        <f t="shared" ref="F12" si="5">E12+1</f>
        <v>2014</v>
      </c>
      <c r="G12" s="16">
        <f t="shared" ref="G12" si="6">F12+1</f>
        <v>2015</v>
      </c>
      <c r="H12" s="16">
        <f t="shared" ref="H12" si="7">G12+1</f>
        <v>2016</v>
      </c>
      <c r="I12" s="16">
        <f t="shared" ref="I12" si="8">H12+1</f>
        <v>2017</v>
      </c>
      <c r="J12" s="16">
        <f t="shared" ref="J12" si="9">I12+1</f>
        <v>2018</v>
      </c>
      <c r="K12" s="16">
        <f t="shared" ref="K12" si="10">J12+1</f>
        <v>2019</v>
      </c>
      <c r="L12" s="16">
        <f>K12+1</f>
        <v>2020</v>
      </c>
      <c r="M12" s="16">
        <f t="shared" ref="M12" si="11">L12+1</f>
        <v>2021</v>
      </c>
      <c r="N12" s="57"/>
      <c r="O12" s="57"/>
      <c r="P12" s="57"/>
    </row>
    <row r="13" spans="1:16" ht="12.75" x14ac:dyDescent="0.2">
      <c r="A13" s="56"/>
      <c r="B13" s="215" t="s">
        <v>50</v>
      </c>
      <c r="C13" s="135">
        <v>3.5490605427975108E-2</v>
      </c>
      <c r="D13" s="135">
        <v>1.2096774193548487E-2</v>
      </c>
      <c r="E13" s="135">
        <v>2.3904382470119501E-2</v>
      </c>
      <c r="F13" s="135">
        <v>3.0155642023346418E-2</v>
      </c>
      <c r="G13" s="135">
        <v>1.5108593012275628E-2</v>
      </c>
      <c r="H13" s="135">
        <v>1.0232558139534831E-2</v>
      </c>
      <c r="I13" s="135">
        <v>1.9337016574585641E-2</v>
      </c>
      <c r="J13" s="135">
        <v>2.0776874435411097E-2</v>
      </c>
      <c r="K13" s="135">
        <v>1.5929203539823078E-2</v>
      </c>
      <c r="L13" s="135">
        <v>2.000000000000024E-2</v>
      </c>
      <c r="M13" s="135">
        <v>2.1998043050963867E-2</v>
      </c>
      <c r="N13" s="57"/>
      <c r="O13" s="57"/>
      <c r="P13" s="57"/>
    </row>
    <row r="14" spans="1:16" ht="12.75" x14ac:dyDescent="0.2">
      <c r="A14" s="56"/>
      <c r="B14" s="215" t="s">
        <v>336</v>
      </c>
      <c r="C14" s="150">
        <f t="shared" ref="C14" si="12">D14*(1+D13)</f>
        <v>1.2063697867852392</v>
      </c>
      <c r="D14" s="150">
        <f t="shared" ref="D14" si="13">E14*(1+E13)</f>
        <v>1.1919510243933837</v>
      </c>
      <c r="E14" s="150">
        <f t="shared" ref="E14" si="14">F14*(1+F13)</f>
        <v>1.1641233740184409</v>
      </c>
      <c r="F14" s="150">
        <f t="shared" ref="F14" si="15">G14*(1+G13)</f>
        <v>1.1300461081123296</v>
      </c>
      <c r="G14" s="150">
        <f t="shared" ref="G14" si="16">H14*(1+H13)</f>
        <v>1.1132268172008903</v>
      </c>
      <c r="H14" s="150">
        <f t="shared" ref="H14" si="17">I14*(1+I13)</f>
        <v>1.1019510391261116</v>
      </c>
      <c r="I14" s="150">
        <f t="shared" ref="I14" si="18">J14*(1+J13)</f>
        <v>1.0810468188716866</v>
      </c>
      <c r="J14" s="150">
        <f t="shared" ref="J14" si="19">K14*(1+K13)</f>
        <v>1.0590432110539443</v>
      </c>
      <c r="K14" s="150">
        <f t="shared" ref="K14" si="20">L14*(1+L13)</f>
        <v>1.0424380039119834</v>
      </c>
      <c r="L14" s="150">
        <f>M14*(1+M13)</f>
        <v>1.0219980430509639</v>
      </c>
      <c r="M14" s="136">
        <v>1</v>
      </c>
      <c r="N14" s="57"/>
      <c r="O14" s="57"/>
      <c r="P14" s="57"/>
    </row>
    <row r="15" spans="1:16" ht="12.75" x14ac:dyDescent="0.2">
      <c r="A15" s="56"/>
      <c r="B15" s="212"/>
      <c r="C15" s="56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7"/>
      <c r="O15" s="57"/>
      <c r="P15" s="57"/>
    </row>
    <row r="16" spans="1:16" ht="12.75" x14ac:dyDescent="0.2">
      <c r="A16" s="56"/>
      <c r="B16" s="8" t="s">
        <v>354</v>
      </c>
      <c r="C16" s="16" t="s">
        <v>337</v>
      </c>
      <c r="D16" s="16" t="s">
        <v>338</v>
      </c>
      <c r="E16" s="16" t="s">
        <v>339</v>
      </c>
      <c r="F16" s="16" t="s">
        <v>340</v>
      </c>
      <c r="G16" s="16" t="s">
        <v>341</v>
      </c>
      <c r="H16" s="16" t="s">
        <v>342</v>
      </c>
      <c r="I16" s="16" t="s">
        <v>343</v>
      </c>
      <c r="J16" s="16" t="s">
        <v>344</v>
      </c>
      <c r="K16" s="16" t="s">
        <v>345</v>
      </c>
      <c r="L16" s="16" t="s">
        <v>346</v>
      </c>
      <c r="M16" s="16" t="s">
        <v>347</v>
      </c>
      <c r="N16" s="57"/>
      <c r="O16" s="57"/>
      <c r="P16" s="57"/>
    </row>
    <row r="17" spans="1:16" ht="12.75" x14ac:dyDescent="0.2">
      <c r="A17" s="56"/>
      <c r="B17" s="215" t="s">
        <v>50</v>
      </c>
      <c r="C17" s="135">
        <v>2.9927760577915352E-2</v>
      </c>
      <c r="D17" s="135">
        <v>2.2044088176352838E-2</v>
      </c>
      <c r="E17" s="135">
        <v>2.7450980392156765E-2</v>
      </c>
      <c r="F17" s="135">
        <v>1.7175572519083859E-2</v>
      </c>
      <c r="G17" s="135">
        <v>1.6885553470919357E-2</v>
      </c>
      <c r="H17" s="135">
        <v>1.4760147601476037E-2</v>
      </c>
      <c r="I17" s="135">
        <v>1.9090909090909047E-2</v>
      </c>
      <c r="J17" s="135">
        <v>1.7841213202497874E-2</v>
      </c>
      <c r="K17" s="135">
        <v>1.6146509135816611E-2</v>
      </c>
      <c r="L17" s="135">
        <v>2.000000000000024E-2</v>
      </c>
      <c r="M17" s="135">
        <v>2.4E-2</v>
      </c>
      <c r="N17" s="57"/>
      <c r="O17" s="57"/>
      <c r="P17" s="57"/>
    </row>
    <row r="18" spans="1:16" ht="12.75" x14ac:dyDescent="0.2">
      <c r="A18" s="56"/>
      <c r="B18" s="215" t="s">
        <v>336</v>
      </c>
      <c r="C18" s="150">
        <f t="shared" ref="C18:J18" si="21">D18*(1+D17)</f>
        <v>1.1991170626161898</v>
      </c>
      <c r="D18" s="150">
        <f t="shared" si="21"/>
        <v>1.1732537534225072</v>
      </c>
      <c r="E18" s="150">
        <f t="shared" si="21"/>
        <v>1.1419072790944249</v>
      </c>
      <c r="F18" s="150">
        <f t="shared" si="21"/>
        <v>1.122625542674444</v>
      </c>
      <c r="G18" s="150">
        <f t="shared" si="21"/>
        <v>1.1039841591244994</v>
      </c>
      <c r="H18" s="150">
        <f t="shared" si="21"/>
        <v>1.0879262077190521</v>
      </c>
      <c r="I18" s="150">
        <f t="shared" si="21"/>
        <v>1.0675457881275268</v>
      </c>
      <c r="J18" s="150">
        <f t="shared" si="21"/>
        <v>1.0488333290893579</v>
      </c>
      <c r="K18" s="150">
        <f>L18*(1+L17)</f>
        <v>1.0321674282789592</v>
      </c>
      <c r="L18" s="150">
        <f>(1+M17)^0.5</f>
        <v>1.0119288512538813</v>
      </c>
      <c r="M18" s="136">
        <v>1</v>
      </c>
      <c r="N18" s="57"/>
      <c r="O18" s="57"/>
      <c r="P18" s="57"/>
    </row>
    <row r="19" spans="1:16" ht="12.75" x14ac:dyDescent="0.2">
      <c r="A19" s="56"/>
      <c r="B19" s="212"/>
      <c r="C19" s="56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6" ht="12.75" hidden="1" x14ac:dyDescent="0.2">
      <c r="A20" s="56"/>
      <c r="B20" s="212"/>
      <c r="C20" s="87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12.75" hidden="1" x14ac:dyDescent="0.2">
      <c r="A21" s="56"/>
      <c r="B21" s="212"/>
      <c r="C21" s="87"/>
      <c r="D21" s="90"/>
      <c r="E21" s="90"/>
      <c r="F21" s="90"/>
      <c r="G21" s="90"/>
      <c r="H21" s="90"/>
      <c r="I21" s="90"/>
      <c r="J21" s="90"/>
      <c r="K21" s="90"/>
      <c r="L21" s="90"/>
      <c r="M21" s="90"/>
    </row>
    <row r="22" spans="1:16" ht="12.75" hidden="1" x14ac:dyDescent="0.2">
      <c r="A22" s="56"/>
      <c r="B22" s="212"/>
      <c r="C22" s="87"/>
      <c r="D22" s="90"/>
      <c r="E22" s="90"/>
      <c r="F22" s="90"/>
      <c r="G22" s="90"/>
      <c r="H22" s="90"/>
      <c r="I22" s="90"/>
      <c r="J22" s="90"/>
      <c r="K22" s="90"/>
      <c r="L22" s="90"/>
      <c r="M22" s="90"/>
    </row>
    <row r="23" spans="1:16" ht="12.75" hidden="1" x14ac:dyDescent="0.2">
      <c r="A23" s="56"/>
      <c r="B23" s="212"/>
      <c r="C23" s="56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6" ht="12.75" hidden="1" x14ac:dyDescent="0.2">
      <c r="A24" s="56"/>
      <c r="B24" s="212"/>
      <c r="C24" s="56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6" ht="12.75" hidden="1" x14ac:dyDescent="0.2">
      <c r="A25" s="56"/>
      <c r="B25" s="212"/>
      <c r="C25" s="56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6" ht="12.75" hidden="1" x14ac:dyDescent="0.2">
      <c r="A26" s="56"/>
      <c r="B26" s="212"/>
      <c r="C26" s="56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6" ht="12.75" hidden="1" x14ac:dyDescent="0.2">
      <c r="A27" s="56"/>
      <c r="B27" s="212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</row>
    <row r="28" spans="1:16" ht="12.75" hidden="1" x14ac:dyDescent="0.2">
      <c r="A28" s="56"/>
      <c r="B28" s="212"/>
      <c r="C28" s="56"/>
      <c r="D28" s="56"/>
      <c r="E28" s="56"/>
      <c r="F28" s="56"/>
      <c r="G28" s="56"/>
      <c r="H28" s="56"/>
      <c r="I28" s="57"/>
      <c r="J28" s="57"/>
      <c r="K28" s="57"/>
      <c r="L28" s="57"/>
      <c r="M28" s="57"/>
    </row>
    <row r="29" spans="1:16" ht="12.75" hidden="1" x14ac:dyDescent="0.2">
      <c r="A29" s="56"/>
      <c r="B29" s="212"/>
      <c r="C29" s="56"/>
      <c r="D29" s="56"/>
      <c r="E29" s="56"/>
      <c r="F29" s="56"/>
      <c r="G29" s="56"/>
      <c r="H29" s="56"/>
    </row>
    <row r="30" spans="1:16" ht="0" hidden="1" customHeight="1" x14ac:dyDescent="0.2"/>
    <row r="31" spans="1:16" ht="0" hidden="1" customHeight="1" x14ac:dyDescent="0.2"/>
  </sheetData>
  <dataValidations count="1">
    <dataValidation type="list" allowBlank="1" showInputMessage="1" showErrorMessage="1" sqref="E4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256"/>
  <sheetViews>
    <sheetView zoomScale="80" zoomScaleNormal="80" workbookViewId="0">
      <selection activeCell="K23" sqref="K23"/>
    </sheetView>
  </sheetViews>
  <sheetFormatPr defaultColWidth="0" defaultRowHeight="12.75" zeroHeight="1" x14ac:dyDescent="0.2"/>
  <cols>
    <col min="1" max="1" width="3.625" style="54" customWidth="1"/>
    <col min="2" max="2" width="31.125" style="54" customWidth="1"/>
    <col min="3" max="3" width="73.375" style="54" customWidth="1"/>
    <col min="4" max="5" width="10.875" style="85" customWidth="1"/>
    <col min="6" max="11" width="10.875" style="54" customWidth="1"/>
    <col min="12" max="12" width="3.625" style="54" customWidth="1"/>
    <col min="13" max="17" width="9.625" style="54" hidden="1" customWidth="1"/>
    <col min="18" max="16384" width="9" style="54" hidden="1"/>
  </cols>
  <sheetData>
    <row r="1" spans="1:22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53" t="s">
        <v>39</v>
      </c>
      <c r="L1" s="41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2" ht="15.75" x14ac:dyDescent="0.25">
      <c r="A2" s="32" t="str">
        <f ca="1">RIGHT(CELL("filename", $A$1), LEN(CELL("filename", $A$1)) - SEARCH("]", CELL("filename", $A$1)))</f>
        <v>Historical Expenditure</v>
      </c>
      <c r="B2" s="32"/>
      <c r="C2" s="32"/>
      <c r="D2" s="32"/>
      <c r="E2" s="32"/>
      <c r="F2" s="32"/>
      <c r="G2" s="32"/>
      <c r="H2" s="32"/>
      <c r="I2" s="32"/>
      <c r="J2" s="1" t="s">
        <v>40</v>
      </c>
      <c r="K2" s="2" t="str">
        <f>IF(SUM(D13:K13)=SUM(D133:K133),"OK","Check!")</f>
        <v>OK</v>
      </c>
      <c r="L2" s="32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x14ac:dyDescent="0.2">
      <c r="A3" s="56"/>
      <c r="B3" s="56"/>
      <c r="C3" s="56"/>
      <c r="D3" s="87"/>
      <c r="E3" s="87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x14ac:dyDescent="0.2">
      <c r="A4" s="56"/>
      <c r="B4" s="11" t="s">
        <v>43</v>
      </c>
      <c r="C4" s="10"/>
      <c r="D4" s="10"/>
      <c r="E4" s="10"/>
      <c r="F4" s="10"/>
      <c r="G4" s="10"/>
      <c r="H4" s="10"/>
      <c r="I4" s="10"/>
      <c r="J4" s="10"/>
      <c r="K4" s="56"/>
      <c r="L4" s="56"/>
      <c r="M4" s="56"/>
      <c r="N4" s="56"/>
      <c r="O4" s="56"/>
      <c r="P4" s="57"/>
      <c r="Q4" s="57"/>
      <c r="R4" s="57"/>
      <c r="S4" s="57"/>
    </row>
    <row r="5" spans="1:22" x14ac:dyDescent="0.2">
      <c r="A5" s="56"/>
      <c r="B5" s="9"/>
      <c r="C5" s="10"/>
      <c r="D5" s="10"/>
      <c r="E5" s="10"/>
      <c r="F5" s="10"/>
      <c r="G5" s="10"/>
      <c r="H5" s="10"/>
      <c r="I5" s="10"/>
      <c r="J5" s="10"/>
      <c r="K5" s="56"/>
      <c r="L5" s="56"/>
      <c r="M5" s="57"/>
      <c r="N5" s="57"/>
      <c r="O5" s="57"/>
      <c r="P5" s="57"/>
      <c r="Q5" s="57"/>
      <c r="R5" s="57"/>
      <c r="S5" s="57"/>
    </row>
    <row r="6" spans="1:22" x14ac:dyDescent="0.2">
      <c r="A6" s="56"/>
      <c r="B6" s="91"/>
      <c r="C6" s="10"/>
      <c r="D6" s="10"/>
      <c r="E6" s="10"/>
      <c r="F6" s="10"/>
      <c r="G6" s="10"/>
      <c r="H6" s="10"/>
      <c r="I6" s="10"/>
      <c r="J6" s="10"/>
      <c r="K6" s="56"/>
      <c r="L6" s="56"/>
      <c r="M6" s="57"/>
      <c r="N6" s="57"/>
      <c r="O6" s="57"/>
      <c r="P6" s="57"/>
      <c r="Q6" s="57"/>
      <c r="R6" s="57"/>
      <c r="S6" s="57"/>
    </row>
    <row r="7" spans="1:22" x14ac:dyDescent="0.2">
      <c r="A7" s="56"/>
      <c r="B7" s="9"/>
      <c r="C7" s="10"/>
      <c r="D7" s="10"/>
      <c r="E7" s="10"/>
      <c r="F7" s="10"/>
      <c r="G7" s="10"/>
      <c r="H7" s="10"/>
      <c r="I7" s="10"/>
      <c r="J7" s="10"/>
      <c r="K7" s="56"/>
      <c r="L7" s="56"/>
      <c r="M7" s="57"/>
      <c r="N7" s="57"/>
      <c r="O7" s="57"/>
      <c r="P7" s="57"/>
      <c r="Q7" s="57"/>
      <c r="R7" s="57"/>
      <c r="S7" s="57"/>
    </row>
    <row r="8" spans="1:22" x14ac:dyDescent="0.2">
      <c r="A8" s="56"/>
      <c r="B8" s="9"/>
      <c r="C8" s="10"/>
      <c r="D8" s="179" t="s">
        <v>45</v>
      </c>
      <c r="E8" s="180"/>
      <c r="F8" s="180"/>
      <c r="G8" s="180"/>
      <c r="H8" s="180"/>
      <c r="I8" s="180"/>
      <c r="J8" s="180"/>
      <c r="K8" s="181"/>
      <c r="L8" s="57"/>
      <c r="M8" s="57"/>
      <c r="N8" s="57"/>
      <c r="O8" s="57"/>
      <c r="P8" s="57"/>
      <c r="Q8" s="57"/>
      <c r="R8" s="57"/>
      <c r="S8" s="57"/>
    </row>
    <row r="9" spans="1:22" x14ac:dyDescent="0.2">
      <c r="A9" s="56"/>
      <c r="B9" s="16" t="s">
        <v>44</v>
      </c>
      <c r="C9" s="8" t="s">
        <v>47</v>
      </c>
      <c r="D9" s="148" t="s">
        <v>313</v>
      </c>
      <c r="E9" s="148" t="s">
        <v>314</v>
      </c>
      <c r="F9" s="148" t="s">
        <v>315</v>
      </c>
      <c r="G9" s="148" t="s">
        <v>316</v>
      </c>
      <c r="H9" s="148" t="s">
        <v>317</v>
      </c>
      <c r="I9" s="148" t="s">
        <v>318</v>
      </c>
      <c r="J9" s="148" t="s">
        <v>319</v>
      </c>
      <c r="K9" s="148" t="s">
        <v>320</v>
      </c>
      <c r="L9" s="57"/>
      <c r="M9" s="57"/>
      <c r="N9" s="57"/>
      <c r="O9" s="57"/>
      <c r="P9" s="57"/>
      <c r="Q9" s="57"/>
      <c r="R9" s="57"/>
      <c r="S9" s="57"/>
    </row>
    <row r="10" spans="1:22" x14ac:dyDescent="0.2">
      <c r="A10" s="56"/>
      <c r="B10" s="7">
        <v>139</v>
      </c>
      <c r="C10" s="6" t="s">
        <v>138</v>
      </c>
      <c r="D10" s="39">
        <v>2858512.4</v>
      </c>
      <c r="E10" s="39">
        <v>3244360.6600000006</v>
      </c>
      <c r="F10" s="39">
        <v>3683111.44</v>
      </c>
      <c r="G10" s="39">
        <v>3038348.9549999991</v>
      </c>
      <c r="H10" s="39">
        <v>1095925.81</v>
      </c>
      <c r="I10" s="39">
        <v>6826.5999999999995</v>
      </c>
      <c r="J10" s="39">
        <v>0</v>
      </c>
      <c r="K10" s="39">
        <v>0</v>
      </c>
      <c r="L10" s="57"/>
      <c r="M10" s="107"/>
      <c r="N10" s="107"/>
      <c r="O10" s="107"/>
      <c r="P10" s="107"/>
      <c r="Q10" s="107"/>
      <c r="R10" s="107"/>
      <c r="S10" s="107"/>
      <c r="T10" s="107"/>
    </row>
    <row r="11" spans="1:22" x14ac:dyDescent="0.2">
      <c r="A11" s="56"/>
      <c r="B11" s="7">
        <v>141</v>
      </c>
      <c r="C11" s="6" t="s">
        <v>139</v>
      </c>
      <c r="D11" s="39">
        <v>7640838.0366233047</v>
      </c>
      <c r="E11" s="39">
        <v>8433789.3285932653</v>
      </c>
      <c r="F11" s="39">
        <v>9202698.9309634902</v>
      </c>
      <c r="G11" s="39">
        <v>9163897.4055325091</v>
      </c>
      <c r="H11" s="39">
        <v>10322742.935000001</v>
      </c>
      <c r="I11" s="39">
        <v>11989719.725</v>
      </c>
      <c r="J11" s="39">
        <v>13332034.525000002</v>
      </c>
      <c r="K11" s="39">
        <v>18372070.025000002</v>
      </c>
      <c r="L11" s="57"/>
      <c r="M11" s="107"/>
      <c r="N11" s="107"/>
      <c r="O11" s="107"/>
      <c r="P11" s="107"/>
      <c r="Q11" s="107"/>
      <c r="R11" s="107"/>
      <c r="S11" s="107"/>
      <c r="T11" s="107"/>
    </row>
    <row r="12" spans="1:22" x14ac:dyDescent="0.2">
      <c r="A12" s="56"/>
      <c r="B12" s="7">
        <v>159</v>
      </c>
      <c r="C12" s="6" t="s">
        <v>140</v>
      </c>
      <c r="D12" s="39">
        <v>104532.45999999999</v>
      </c>
      <c r="E12" s="39">
        <v>121348.43999999999</v>
      </c>
      <c r="F12" s="39">
        <v>87704.695000000007</v>
      </c>
      <c r="G12" s="39">
        <v>24665.42</v>
      </c>
      <c r="H12" s="39">
        <v>6305.165</v>
      </c>
      <c r="I12" s="39">
        <v>2094.6750000000002</v>
      </c>
      <c r="J12" s="39">
        <v>5769.4350000000013</v>
      </c>
      <c r="K12" s="39">
        <v>5769.4350000000013</v>
      </c>
      <c r="L12" s="57"/>
      <c r="M12" s="107"/>
      <c r="N12" s="107"/>
      <c r="O12" s="107"/>
      <c r="P12" s="107"/>
      <c r="Q12" s="107"/>
      <c r="R12" s="107"/>
      <c r="S12" s="107"/>
      <c r="T12" s="107"/>
    </row>
    <row r="13" spans="1:22" x14ac:dyDescent="0.2">
      <c r="A13" s="56"/>
      <c r="B13" s="10"/>
      <c r="C13" s="5" t="s">
        <v>46</v>
      </c>
      <c r="D13" s="156">
        <f t="shared" ref="D13:E13" si="0">SUM(D10:D12)</f>
        <v>10603882.896623306</v>
      </c>
      <c r="E13" s="38">
        <f t="shared" si="0"/>
        <v>11799498.428593265</v>
      </c>
      <c r="F13" s="38">
        <f t="shared" ref="F13:K13" si="1">SUM(F10:F12)</f>
        <v>12973515.06596349</v>
      </c>
      <c r="G13" s="38">
        <f t="shared" si="1"/>
        <v>12226911.780532507</v>
      </c>
      <c r="H13" s="38">
        <f t="shared" si="1"/>
        <v>11424973.91</v>
      </c>
      <c r="I13" s="38">
        <f t="shared" si="1"/>
        <v>11998641</v>
      </c>
      <c r="J13" s="38">
        <f t="shared" si="1"/>
        <v>13337803.960000003</v>
      </c>
      <c r="K13" s="38">
        <f t="shared" si="1"/>
        <v>18377839.460000001</v>
      </c>
      <c r="L13" s="57"/>
      <c r="M13" s="57"/>
      <c r="N13" s="57"/>
      <c r="O13" s="57"/>
      <c r="P13" s="57"/>
      <c r="Q13" s="57"/>
      <c r="R13" s="57"/>
      <c r="S13" s="57"/>
    </row>
    <row r="14" spans="1:22" x14ac:dyDescent="0.2">
      <c r="A14" s="56"/>
      <c r="B14" s="56"/>
      <c r="C14" s="56"/>
      <c r="D14" s="167">
        <f t="shared" ref="D14:J14" si="2">D13-D133</f>
        <v>0</v>
      </c>
      <c r="E14" s="145">
        <f t="shared" si="2"/>
        <v>0</v>
      </c>
      <c r="F14" s="145">
        <f t="shared" si="2"/>
        <v>0</v>
      </c>
      <c r="G14" s="145">
        <f t="shared" si="2"/>
        <v>0</v>
      </c>
      <c r="H14" s="145">
        <f t="shared" si="2"/>
        <v>0</v>
      </c>
      <c r="I14" s="145">
        <f t="shared" si="2"/>
        <v>0</v>
      </c>
      <c r="J14" s="145">
        <f t="shared" si="2"/>
        <v>0</v>
      </c>
      <c r="K14" s="145">
        <f>K13-K133</f>
        <v>0</v>
      </c>
      <c r="L14" s="56"/>
      <c r="M14" s="56"/>
      <c r="N14" s="56"/>
      <c r="O14" s="56"/>
      <c r="P14" s="56"/>
      <c r="Q14" s="57"/>
      <c r="R14" s="57"/>
      <c r="S14" s="57"/>
    </row>
    <row r="15" spans="1:22" x14ac:dyDescent="0.2">
      <c r="A15" s="56"/>
      <c r="B15" s="57"/>
      <c r="C15" s="57"/>
      <c r="D15" s="107"/>
      <c r="E15" s="107"/>
      <c r="F15" s="107"/>
      <c r="G15" s="107"/>
      <c r="H15" s="108"/>
      <c r="I15" s="107"/>
      <c r="J15" s="57"/>
      <c r="K15" s="58"/>
      <c r="L15" s="58"/>
      <c r="M15" s="58"/>
      <c r="N15" s="58"/>
      <c r="O15" s="58"/>
      <c r="P15" s="58"/>
      <c r="Q15" s="58"/>
      <c r="R15" s="57"/>
      <c r="S15" s="57"/>
    </row>
    <row r="16" spans="1:22" x14ac:dyDescent="0.2">
      <c r="A16" s="56"/>
      <c r="B16" s="57"/>
      <c r="C16" s="57"/>
      <c r="D16" s="88"/>
      <c r="E16" s="88"/>
      <c r="F16" s="57"/>
      <c r="G16" s="57"/>
      <c r="H16" s="57"/>
      <c r="I16" s="57"/>
      <c r="J16" s="57"/>
      <c r="K16" s="58"/>
      <c r="L16" s="58"/>
      <c r="M16" s="58"/>
      <c r="N16" s="58"/>
      <c r="O16" s="58"/>
      <c r="P16" s="58"/>
      <c r="Q16" s="58"/>
      <c r="R16" s="57"/>
      <c r="S16" s="57"/>
    </row>
    <row r="17" spans="1:20" x14ac:dyDescent="0.2">
      <c r="A17" s="56"/>
      <c r="B17" s="11" t="s">
        <v>141</v>
      </c>
      <c r="C17" s="10"/>
      <c r="D17" s="10"/>
      <c r="E17" s="10"/>
      <c r="F17" s="10"/>
      <c r="G17" s="10"/>
      <c r="H17" s="10"/>
      <c r="I17" s="10"/>
      <c r="J17" s="10"/>
      <c r="K17" s="58"/>
      <c r="L17" s="58"/>
      <c r="M17" s="58"/>
      <c r="N17" s="58"/>
      <c r="O17" s="58"/>
      <c r="P17" s="58"/>
      <c r="Q17" s="58"/>
      <c r="R17" s="57"/>
      <c r="S17" s="57"/>
    </row>
    <row r="18" spans="1:20" x14ac:dyDescent="0.2">
      <c r="A18" s="56"/>
      <c r="B18" s="9"/>
      <c r="C18" s="10"/>
      <c r="D18" s="10"/>
      <c r="E18" s="10"/>
      <c r="F18" s="10"/>
      <c r="G18" s="10"/>
      <c r="H18" s="10"/>
      <c r="I18" s="10"/>
      <c r="J18" s="10"/>
      <c r="K18" s="58"/>
      <c r="L18" s="58"/>
      <c r="M18" s="58"/>
      <c r="N18" s="58"/>
      <c r="O18" s="58"/>
      <c r="P18" s="58"/>
      <c r="Q18" s="58"/>
      <c r="R18" s="57"/>
      <c r="S18" s="57"/>
    </row>
    <row r="19" spans="1:20" x14ac:dyDescent="0.2">
      <c r="A19" s="56"/>
      <c r="B19" s="91"/>
      <c r="C19" s="10"/>
      <c r="D19" s="10"/>
      <c r="E19" s="10"/>
      <c r="F19" s="10"/>
      <c r="G19" s="10"/>
      <c r="H19" s="10"/>
      <c r="I19" s="10"/>
      <c r="J19" s="10"/>
      <c r="K19" s="58"/>
      <c r="L19" s="58"/>
      <c r="M19" s="58"/>
      <c r="N19" s="58"/>
      <c r="O19" s="58"/>
      <c r="P19" s="58"/>
      <c r="Q19" s="58"/>
      <c r="R19" s="57"/>
      <c r="S19" s="57"/>
    </row>
    <row r="20" spans="1:20" x14ac:dyDescent="0.2">
      <c r="A20" s="56"/>
      <c r="B20" s="9"/>
      <c r="C20" s="10"/>
      <c r="D20" s="10"/>
      <c r="E20" s="10"/>
      <c r="F20" s="10"/>
      <c r="G20" s="10"/>
      <c r="H20" s="10"/>
      <c r="I20" s="10"/>
      <c r="J20" s="10"/>
      <c r="K20" s="58"/>
      <c r="L20" s="58"/>
      <c r="M20" s="58"/>
      <c r="N20" s="58"/>
      <c r="O20" s="58"/>
      <c r="P20" s="58"/>
      <c r="Q20" s="58"/>
      <c r="R20" s="57"/>
      <c r="S20" s="57"/>
    </row>
    <row r="21" spans="1:20" x14ac:dyDescent="0.2">
      <c r="A21" s="56"/>
      <c r="B21" s="9"/>
      <c r="C21" s="10"/>
      <c r="D21" s="179" t="s">
        <v>45</v>
      </c>
      <c r="E21" s="180"/>
      <c r="F21" s="180"/>
      <c r="G21" s="180"/>
      <c r="H21" s="180"/>
      <c r="I21" s="180"/>
      <c r="J21" s="180"/>
      <c r="K21" s="181"/>
      <c r="L21" s="58"/>
      <c r="M21" s="58"/>
      <c r="N21" s="58"/>
      <c r="O21" s="58"/>
      <c r="P21" s="58"/>
      <c r="Q21" s="58"/>
      <c r="R21" s="57"/>
      <c r="S21" s="57"/>
    </row>
    <row r="22" spans="1:20" x14ac:dyDescent="0.2">
      <c r="A22" s="56"/>
      <c r="B22" s="16" t="s">
        <v>142</v>
      </c>
      <c r="C22" s="8" t="s">
        <v>143</v>
      </c>
      <c r="D22" s="148" t="s">
        <v>313</v>
      </c>
      <c r="E22" s="148" t="s">
        <v>314</v>
      </c>
      <c r="F22" s="148" t="s">
        <v>315</v>
      </c>
      <c r="G22" s="148" t="s">
        <v>316</v>
      </c>
      <c r="H22" s="148" t="s">
        <v>317</v>
      </c>
      <c r="I22" s="148" t="s">
        <v>318</v>
      </c>
      <c r="J22" s="148" t="s">
        <v>319</v>
      </c>
      <c r="K22" s="148" t="s">
        <v>320</v>
      </c>
      <c r="L22" s="58"/>
      <c r="M22" s="58"/>
      <c r="N22" s="58"/>
      <c r="O22" s="58"/>
      <c r="P22" s="58"/>
      <c r="Q22" s="58"/>
      <c r="R22" s="57"/>
      <c r="S22" s="57"/>
    </row>
    <row r="23" spans="1:20" x14ac:dyDescent="0.2">
      <c r="A23" s="56"/>
      <c r="B23" s="73" t="s">
        <v>144</v>
      </c>
      <c r="C23" s="72" t="s">
        <v>145</v>
      </c>
      <c r="D23" s="162">
        <v>0</v>
      </c>
      <c r="E23" s="4">
        <v>0</v>
      </c>
      <c r="F23" s="4">
        <v>0</v>
      </c>
      <c r="G23" s="3">
        <v>0</v>
      </c>
      <c r="H23" s="3">
        <v>0</v>
      </c>
      <c r="I23" s="3">
        <v>0</v>
      </c>
      <c r="J23" s="3">
        <v>0</v>
      </c>
      <c r="K23" s="161">
        <v>0</v>
      </c>
      <c r="L23" s="56"/>
      <c r="M23" s="107"/>
      <c r="N23" s="107"/>
      <c r="O23" s="107"/>
      <c r="P23" s="107"/>
      <c r="Q23" s="107"/>
      <c r="R23" s="107"/>
      <c r="S23" s="107"/>
      <c r="T23" s="107"/>
    </row>
    <row r="24" spans="1:20" x14ac:dyDescent="0.2">
      <c r="A24" s="56"/>
      <c r="B24" s="182" t="s">
        <v>146</v>
      </c>
      <c r="C24" s="72" t="s">
        <v>147</v>
      </c>
      <c r="D24" s="4">
        <v>138077.22742480366</v>
      </c>
      <c r="E24" s="4">
        <v>153645.79596991785</v>
      </c>
      <c r="F24" s="4">
        <v>168933.1170219348</v>
      </c>
      <c r="G24" s="161">
        <v>152500</v>
      </c>
      <c r="H24" s="161">
        <v>194704.5</v>
      </c>
      <c r="I24" s="161">
        <v>283997.5</v>
      </c>
      <c r="J24" s="161">
        <v>266514.97250000003</v>
      </c>
      <c r="K24" s="3">
        <v>283960.23592568154</v>
      </c>
      <c r="L24" s="87"/>
      <c r="M24" s="107"/>
      <c r="N24" s="107"/>
      <c r="O24" s="107"/>
      <c r="P24" s="107"/>
      <c r="Q24" s="107"/>
      <c r="R24" s="107"/>
      <c r="S24" s="107"/>
      <c r="T24" s="107"/>
    </row>
    <row r="25" spans="1:20" x14ac:dyDescent="0.2">
      <c r="A25" s="56"/>
      <c r="B25" s="182"/>
      <c r="C25" s="72" t="s">
        <v>148</v>
      </c>
      <c r="D25" s="4">
        <v>0</v>
      </c>
      <c r="E25" s="4">
        <v>0</v>
      </c>
      <c r="F25" s="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87"/>
      <c r="M25" s="107"/>
      <c r="N25" s="107"/>
      <c r="O25" s="107"/>
      <c r="P25" s="107"/>
      <c r="Q25" s="107"/>
      <c r="R25" s="107"/>
      <c r="S25" s="107"/>
      <c r="T25" s="107"/>
    </row>
    <row r="26" spans="1:20" x14ac:dyDescent="0.2">
      <c r="A26" s="57"/>
      <c r="B26" s="182"/>
      <c r="C26" s="72" t="s">
        <v>149</v>
      </c>
      <c r="D26" s="4">
        <v>651159.65206015366</v>
      </c>
      <c r="E26" s="4">
        <v>724579.60599449894</v>
      </c>
      <c r="F26" s="4">
        <v>796673.22231935163</v>
      </c>
      <c r="G26" s="3">
        <v>724500</v>
      </c>
      <c r="H26" s="3">
        <v>618747.5</v>
      </c>
      <c r="I26" s="3">
        <v>648564.5</v>
      </c>
      <c r="J26" s="3">
        <v>933540.62399999995</v>
      </c>
      <c r="K26" s="3">
        <v>1496920.9349459661</v>
      </c>
      <c r="L26" s="87"/>
      <c r="M26" s="107"/>
      <c r="N26" s="107"/>
      <c r="O26" s="107"/>
      <c r="P26" s="107"/>
      <c r="Q26" s="107"/>
      <c r="R26" s="107"/>
      <c r="S26" s="107"/>
      <c r="T26" s="107"/>
    </row>
    <row r="27" spans="1:20" x14ac:dyDescent="0.2">
      <c r="A27" s="57"/>
      <c r="B27" s="74"/>
      <c r="C27" s="72" t="s">
        <v>150</v>
      </c>
      <c r="D27" s="4">
        <v>55701.608790687846</v>
      </c>
      <c r="E27" s="4">
        <v>61982.110874228223</v>
      </c>
      <c r="F27" s="4">
        <v>68149.155162257783</v>
      </c>
      <c r="G27" s="3">
        <v>58500</v>
      </c>
      <c r="H27" s="3">
        <v>56314</v>
      </c>
      <c r="I27" s="3">
        <v>56015.5</v>
      </c>
      <c r="J27" s="3">
        <v>77636.347500000003</v>
      </c>
      <c r="K27" s="3">
        <v>138387.5025487275</v>
      </c>
      <c r="L27" s="87"/>
      <c r="M27" s="107"/>
      <c r="N27" s="107"/>
      <c r="O27" s="107"/>
      <c r="P27" s="107"/>
      <c r="Q27" s="107"/>
      <c r="R27" s="107"/>
      <c r="S27" s="107"/>
      <c r="T27" s="107"/>
    </row>
    <row r="28" spans="1:20" x14ac:dyDescent="0.2">
      <c r="A28" s="57"/>
      <c r="B28" s="74"/>
      <c r="C28" s="72" t="s">
        <v>151</v>
      </c>
      <c r="D28" s="4">
        <v>0</v>
      </c>
      <c r="E28" s="4">
        <v>0</v>
      </c>
      <c r="F28" s="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87"/>
      <c r="M28" s="107"/>
      <c r="N28" s="107"/>
      <c r="O28" s="107"/>
      <c r="P28" s="107"/>
      <c r="Q28" s="107"/>
      <c r="R28" s="107"/>
      <c r="S28" s="107"/>
      <c r="T28" s="107"/>
    </row>
    <row r="29" spans="1:20" x14ac:dyDescent="0.2">
      <c r="A29" s="57"/>
      <c r="B29" s="74"/>
      <c r="C29" s="72" t="s">
        <v>152</v>
      </c>
      <c r="D29" s="4">
        <v>0</v>
      </c>
      <c r="E29" s="4">
        <v>0</v>
      </c>
      <c r="F29" s="4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87"/>
      <c r="M29" s="107"/>
      <c r="N29" s="107"/>
      <c r="O29" s="107"/>
      <c r="P29" s="107"/>
      <c r="Q29" s="107"/>
      <c r="R29" s="107"/>
      <c r="S29" s="107"/>
      <c r="T29" s="107"/>
    </row>
    <row r="30" spans="1:20" x14ac:dyDescent="0.2">
      <c r="A30" s="57"/>
      <c r="B30" s="74"/>
      <c r="C30" s="72" t="s">
        <v>153</v>
      </c>
      <c r="D30" s="4">
        <v>120817.57399670323</v>
      </c>
      <c r="E30" s="4">
        <v>134440.07147367814</v>
      </c>
      <c r="F30" s="4">
        <v>147816.47739419295</v>
      </c>
      <c r="G30" s="3">
        <v>134000</v>
      </c>
      <c r="H30" s="3">
        <v>127693.5</v>
      </c>
      <c r="I30" s="3">
        <v>213430</v>
      </c>
      <c r="J30" s="3">
        <v>215595.50900000002</v>
      </c>
      <c r="K30" s="3">
        <v>183540.62589661794</v>
      </c>
      <c r="L30" s="87"/>
      <c r="M30" s="107"/>
      <c r="N30" s="107"/>
      <c r="O30" s="107"/>
      <c r="P30" s="107"/>
      <c r="Q30" s="107"/>
      <c r="R30" s="107"/>
      <c r="S30" s="107"/>
      <c r="T30" s="107"/>
    </row>
    <row r="31" spans="1:20" x14ac:dyDescent="0.2">
      <c r="A31" s="57"/>
      <c r="B31" s="74"/>
      <c r="C31" s="72" t="s">
        <v>154</v>
      </c>
      <c r="D31" s="4">
        <v>0</v>
      </c>
      <c r="E31" s="4">
        <v>0</v>
      </c>
      <c r="F31" s="4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87"/>
      <c r="M31" s="107"/>
      <c r="N31" s="107"/>
      <c r="O31" s="107"/>
      <c r="P31" s="107"/>
      <c r="Q31" s="107"/>
      <c r="R31" s="107"/>
      <c r="S31" s="107"/>
      <c r="T31" s="107"/>
    </row>
    <row r="32" spans="1:20" x14ac:dyDescent="0.2">
      <c r="A32" s="57"/>
      <c r="B32" s="74"/>
      <c r="C32" s="72" t="s">
        <v>155</v>
      </c>
      <c r="D32" s="4">
        <v>2007790.9597279988</v>
      </c>
      <c r="E32" s="4">
        <v>2234174.641988778</v>
      </c>
      <c r="F32" s="4">
        <v>2456468.6840922423</v>
      </c>
      <c r="G32" s="3">
        <v>1833114.3705325061</v>
      </c>
      <c r="H32" s="3">
        <v>1056210</v>
      </c>
      <c r="I32" s="3">
        <v>1145023.5</v>
      </c>
      <c r="J32" s="3">
        <v>1476144.3835</v>
      </c>
      <c r="K32" s="3">
        <v>2100520.5032300111</v>
      </c>
      <c r="L32" s="87"/>
      <c r="M32" s="107"/>
      <c r="N32" s="107"/>
      <c r="O32" s="107"/>
      <c r="P32" s="107"/>
      <c r="Q32" s="107"/>
      <c r="R32" s="107"/>
      <c r="S32" s="107"/>
      <c r="T32" s="107"/>
    </row>
    <row r="33" spans="1:20" x14ac:dyDescent="0.2">
      <c r="A33" s="57"/>
      <c r="B33" s="74"/>
      <c r="C33" s="72" t="s">
        <v>156</v>
      </c>
      <c r="D33" s="4">
        <v>104342.45026988004</v>
      </c>
      <c r="E33" s="4">
        <v>116107.33445454019</v>
      </c>
      <c r="F33" s="4">
        <v>127659.68502225756</v>
      </c>
      <c r="G33" s="3">
        <v>179500</v>
      </c>
      <c r="H33" s="3">
        <v>232858.5</v>
      </c>
      <c r="I33" s="3">
        <v>132233.5</v>
      </c>
      <c r="J33" s="3">
        <v>46065.021999999997</v>
      </c>
      <c r="K33" s="3">
        <v>84869.226321083057</v>
      </c>
      <c r="L33" s="87"/>
      <c r="M33" s="107"/>
      <c r="N33" s="107"/>
      <c r="O33" s="107"/>
      <c r="P33" s="107"/>
      <c r="Q33" s="107"/>
      <c r="R33" s="107"/>
      <c r="S33" s="107"/>
      <c r="T33" s="107"/>
    </row>
    <row r="34" spans="1:20" x14ac:dyDescent="0.2">
      <c r="A34" s="57"/>
      <c r="B34" s="74"/>
      <c r="C34" s="72" t="s">
        <v>157</v>
      </c>
      <c r="D34" s="4">
        <v>0</v>
      </c>
      <c r="E34" s="4">
        <v>0</v>
      </c>
      <c r="F34" s="4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87"/>
      <c r="M34" s="107"/>
      <c r="N34" s="107"/>
      <c r="O34" s="107"/>
      <c r="P34" s="107"/>
      <c r="Q34" s="107"/>
      <c r="R34" s="107"/>
      <c r="S34" s="107"/>
      <c r="T34" s="107"/>
    </row>
    <row r="35" spans="1:20" x14ac:dyDescent="0.2">
      <c r="A35" s="57"/>
      <c r="B35" s="74"/>
      <c r="C35" s="72" t="s">
        <v>158</v>
      </c>
      <c r="D35" s="4">
        <v>0</v>
      </c>
      <c r="E35" s="4">
        <v>0</v>
      </c>
      <c r="F35" s="4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87"/>
      <c r="M35" s="107"/>
      <c r="N35" s="107"/>
      <c r="O35" s="107"/>
      <c r="P35" s="107"/>
      <c r="Q35" s="107"/>
      <c r="R35" s="107"/>
      <c r="S35" s="107"/>
      <c r="T35" s="107"/>
    </row>
    <row r="36" spans="1:20" x14ac:dyDescent="0.2">
      <c r="A36" s="57"/>
      <c r="B36" s="74"/>
      <c r="C36" s="72" t="s">
        <v>159</v>
      </c>
      <c r="D36" s="4">
        <v>0</v>
      </c>
      <c r="E36" s="4">
        <v>0</v>
      </c>
      <c r="F36" s="4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87"/>
      <c r="M36" s="107"/>
      <c r="N36" s="107"/>
      <c r="O36" s="107"/>
      <c r="P36" s="107"/>
      <c r="Q36" s="107"/>
      <c r="R36" s="107"/>
      <c r="S36" s="107"/>
      <c r="T36" s="107"/>
    </row>
    <row r="37" spans="1:20" x14ac:dyDescent="0.2">
      <c r="A37" s="57"/>
      <c r="B37" s="74"/>
      <c r="C37" s="72" t="s">
        <v>160</v>
      </c>
      <c r="D37" s="4">
        <v>0</v>
      </c>
      <c r="E37" s="4">
        <v>0</v>
      </c>
      <c r="F37" s="4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87"/>
      <c r="M37" s="107"/>
      <c r="N37" s="107"/>
      <c r="O37" s="107"/>
      <c r="P37" s="107"/>
      <c r="Q37" s="107"/>
      <c r="R37" s="107"/>
      <c r="S37" s="107"/>
      <c r="T37" s="107"/>
    </row>
    <row r="38" spans="1:20" x14ac:dyDescent="0.2">
      <c r="A38" s="57"/>
      <c r="B38" s="74"/>
      <c r="C38" s="72" t="s">
        <v>161</v>
      </c>
      <c r="D38" s="4">
        <v>0</v>
      </c>
      <c r="E38" s="4">
        <v>0</v>
      </c>
      <c r="F38" s="4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87"/>
      <c r="M38" s="107"/>
      <c r="N38" s="107"/>
      <c r="O38" s="107"/>
      <c r="P38" s="107"/>
      <c r="Q38" s="107"/>
      <c r="R38" s="107"/>
      <c r="S38" s="107"/>
      <c r="T38" s="107"/>
    </row>
    <row r="39" spans="1:20" x14ac:dyDescent="0.2">
      <c r="A39" s="57"/>
      <c r="B39" s="74"/>
      <c r="C39" s="72" t="s">
        <v>162</v>
      </c>
      <c r="D39" s="4">
        <v>0</v>
      </c>
      <c r="E39" s="4">
        <v>0</v>
      </c>
      <c r="F39" s="4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87"/>
      <c r="M39" s="107"/>
      <c r="N39" s="107"/>
      <c r="O39" s="107"/>
      <c r="P39" s="107"/>
      <c r="Q39" s="107"/>
      <c r="R39" s="107"/>
      <c r="S39" s="107"/>
      <c r="T39" s="107"/>
    </row>
    <row r="40" spans="1:20" x14ac:dyDescent="0.2">
      <c r="A40" s="57"/>
      <c r="B40" s="74"/>
      <c r="C40" s="72" t="s">
        <v>163</v>
      </c>
      <c r="D40" s="4">
        <v>0</v>
      </c>
      <c r="E40" s="4">
        <v>0</v>
      </c>
      <c r="F40" s="4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87"/>
      <c r="M40" s="107"/>
      <c r="N40" s="107"/>
      <c r="O40" s="107"/>
      <c r="P40" s="107"/>
      <c r="Q40" s="107"/>
      <c r="R40" s="107"/>
      <c r="S40" s="107"/>
      <c r="T40" s="107"/>
    </row>
    <row r="41" spans="1:20" x14ac:dyDescent="0.2">
      <c r="A41" s="57"/>
      <c r="B41" s="74"/>
      <c r="C41" s="72" t="s">
        <v>164</v>
      </c>
      <c r="D41" s="4">
        <v>0</v>
      </c>
      <c r="E41" s="4">
        <v>0</v>
      </c>
      <c r="F41" s="4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87"/>
      <c r="M41" s="107"/>
      <c r="N41" s="107"/>
      <c r="O41" s="107"/>
      <c r="P41" s="107"/>
      <c r="Q41" s="107"/>
      <c r="R41" s="107"/>
      <c r="S41" s="107"/>
      <c r="T41" s="107"/>
    </row>
    <row r="42" spans="1:20" x14ac:dyDescent="0.2">
      <c r="A42" s="57"/>
      <c r="B42" s="74"/>
      <c r="C42" s="72" t="s">
        <v>165</v>
      </c>
      <c r="D42" s="4">
        <v>0</v>
      </c>
      <c r="E42" s="4">
        <v>0</v>
      </c>
      <c r="F42" s="4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87"/>
      <c r="M42" s="107"/>
      <c r="N42" s="107"/>
      <c r="O42" s="107"/>
      <c r="P42" s="107"/>
      <c r="Q42" s="107"/>
      <c r="R42" s="107"/>
      <c r="S42" s="107"/>
      <c r="T42" s="107"/>
    </row>
    <row r="43" spans="1:20" x14ac:dyDescent="0.2">
      <c r="A43" s="57"/>
      <c r="B43" s="73" t="s">
        <v>166</v>
      </c>
      <c r="C43" s="72" t="s">
        <v>167</v>
      </c>
      <c r="D43" s="4">
        <v>381281.4348207647</v>
      </c>
      <c r="E43" s="4">
        <v>424271.91387147771</v>
      </c>
      <c r="F43" s="4">
        <v>466485.7663219336</v>
      </c>
      <c r="G43" s="3">
        <v>490000</v>
      </c>
      <c r="H43" s="3">
        <v>506940</v>
      </c>
      <c r="I43" s="3">
        <v>597613.5</v>
      </c>
      <c r="J43" s="3">
        <v>582812.92800000007</v>
      </c>
      <c r="K43" s="3">
        <v>617535.76756800129</v>
      </c>
      <c r="L43" s="87"/>
      <c r="M43" s="107"/>
      <c r="N43" s="107"/>
      <c r="O43" s="107"/>
      <c r="P43" s="107"/>
      <c r="Q43" s="107"/>
      <c r="R43" s="107"/>
      <c r="S43" s="107"/>
      <c r="T43" s="107"/>
    </row>
    <row r="44" spans="1:20" x14ac:dyDescent="0.2">
      <c r="A44" s="57"/>
      <c r="B44" s="67" t="s">
        <v>168</v>
      </c>
      <c r="C44" s="72" t="s">
        <v>169</v>
      </c>
      <c r="D44" s="4">
        <v>0</v>
      </c>
      <c r="E44" s="4">
        <v>0</v>
      </c>
      <c r="F44" s="4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87"/>
      <c r="M44" s="107"/>
      <c r="N44" s="107"/>
      <c r="O44" s="107"/>
      <c r="P44" s="107"/>
      <c r="Q44" s="107"/>
      <c r="R44" s="107"/>
      <c r="S44" s="107"/>
      <c r="T44" s="107"/>
    </row>
    <row r="45" spans="1:20" x14ac:dyDescent="0.2">
      <c r="A45" s="57"/>
      <c r="B45" s="74"/>
      <c r="C45" s="72" t="s">
        <v>170</v>
      </c>
      <c r="D45" s="4">
        <v>1303888.3635228621</v>
      </c>
      <c r="E45" s="4">
        <v>1450905.1869432013</v>
      </c>
      <c r="F45" s="4">
        <v>1595266.1391503161</v>
      </c>
      <c r="G45" s="3">
        <v>1139500</v>
      </c>
      <c r="H45" s="3">
        <v>633632.5</v>
      </c>
      <c r="I45" s="3">
        <v>638394.5</v>
      </c>
      <c r="J45" s="3">
        <v>634060.49</v>
      </c>
      <c r="K45" s="3">
        <v>808130.06448234746</v>
      </c>
      <c r="L45" s="87"/>
      <c r="M45" s="107"/>
      <c r="N45" s="107"/>
      <c r="O45" s="107"/>
      <c r="P45" s="107"/>
      <c r="Q45" s="107"/>
      <c r="R45" s="107"/>
      <c r="S45" s="107"/>
      <c r="T45" s="107"/>
    </row>
    <row r="46" spans="1:20" x14ac:dyDescent="0.2">
      <c r="A46" s="57"/>
      <c r="B46" s="74"/>
      <c r="C46" s="72" t="s">
        <v>171</v>
      </c>
      <c r="D46" s="4">
        <v>83944.678036670419</v>
      </c>
      <c r="E46" s="4">
        <v>93409.660049893238</v>
      </c>
      <c r="F46" s="4">
        <v>102703.65637128991</v>
      </c>
      <c r="G46" s="3">
        <v>143000</v>
      </c>
      <c r="H46" s="3">
        <v>136048</v>
      </c>
      <c r="I46" s="3">
        <v>64936.5</v>
      </c>
      <c r="J46" s="3">
        <v>51761.630499999999</v>
      </c>
      <c r="K46" s="3">
        <v>84070.938435348609</v>
      </c>
      <c r="L46" s="87"/>
      <c r="M46" s="107"/>
      <c r="N46" s="107"/>
      <c r="O46" s="107"/>
      <c r="P46" s="107"/>
      <c r="Q46" s="107"/>
      <c r="R46" s="107"/>
      <c r="S46" s="107"/>
      <c r="T46" s="107"/>
    </row>
    <row r="47" spans="1:20" x14ac:dyDescent="0.2">
      <c r="A47" s="57"/>
      <c r="B47" s="74"/>
      <c r="C47" s="72" t="s">
        <v>172</v>
      </c>
      <c r="D47" s="4">
        <v>0</v>
      </c>
      <c r="E47" s="4">
        <v>0</v>
      </c>
      <c r="F47" s="4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87"/>
      <c r="M47" s="107"/>
      <c r="N47" s="107"/>
      <c r="O47" s="107"/>
      <c r="P47" s="107"/>
      <c r="Q47" s="107"/>
      <c r="R47" s="107"/>
      <c r="S47" s="107"/>
      <c r="T47" s="107"/>
    </row>
    <row r="48" spans="1:20" x14ac:dyDescent="0.2">
      <c r="A48" s="57"/>
      <c r="B48" s="74"/>
      <c r="C48" s="72" t="s">
        <v>173</v>
      </c>
      <c r="D48" s="4">
        <v>0</v>
      </c>
      <c r="E48" s="4">
        <v>0</v>
      </c>
      <c r="F48" s="4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87"/>
      <c r="M48" s="107"/>
      <c r="N48" s="107"/>
      <c r="O48" s="107"/>
      <c r="P48" s="107"/>
      <c r="Q48" s="107"/>
      <c r="R48" s="107"/>
      <c r="S48" s="107"/>
      <c r="T48" s="107"/>
    </row>
    <row r="49" spans="1:20" x14ac:dyDescent="0.2">
      <c r="A49" s="57"/>
      <c r="B49" s="75"/>
      <c r="C49" s="72" t="s">
        <v>165</v>
      </c>
      <c r="D49" s="4">
        <v>0</v>
      </c>
      <c r="E49" s="4">
        <v>0</v>
      </c>
      <c r="F49" s="4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87"/>
      <c r="M49" s="107"/>
      <c r="N49" s="107"/>
      <c r="O49" s="107"/>
      <c r="P49" s="107"/>
      <c r="Q49" s="107"/>
      <c r="R49" s="107"/>
      <c r="S49" s="107"/>
      <c r="T49" s="107"/>
    </row>
    <row r="50" spans="1:20" x14ac:dyDescent="0.2">
      <c r="A50" s="57"/>
      <c r="B50" s="68" t="s">
        <v>174</v>
      </c>
      <c r="C50" s="71" t="s">
        <v>167</v>
      </c>
      <c r="D50" s="4">
        <v>73745.791920065589</v>
      </c>
      <c r="E50" s="4">
        <v>82060.822847569769</v>
      </c>
      <c r="F50" s="4">
        <v>90225.642045806089</v>
      </c>
      <c r="G50" s="3">
        <v>47000</v>
      </c>
      <c r="H50" s="3">
        <v>125161</v>
      </c>
      <c r="I50" s="3">
        <v>255411.5</v>
      </c>
      <c r="J50" s="3">
        <v>267129.09299999999</v>
      </c>
      <c r="K50" s="3">
        <v>344813.67473812919</v>
      </c>
      <c r="L50" s="87"/>
      <c r="M50" s="107"/>
      <c r="N50" s="107"/>
      <c r="O50" s="107"/>
      <c r="P50" s="107"/>
      <c r="Q50" s="107"/>
      <c r="R50" s="107"/>
      <c r="S50" s="107"/>
      <c r="T50" s="107"/>
    </row>
    <row r="51" spans="1:20" x14ac:dyDescent="0.2">
      <c r="A51" s="57"/>
      <c r="B51" s="182" t="s">
        <v>175</v>
      </c>
      <c r="C51" s="71" t="s">
        <v>169</v>
      </c>
      <c r="D51" s="4">
        <v>0</v>
      </c>
      <c r="E51" s="4">
        <v>0</v>
      </c>
      <c r="F51" s="4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87"/>
      <c r="M51" s="107"/>
      <c r="N51" s="107"/>
      <c r="O51" s="107"/>
      <c r="P51" s="107"/>
      <c r="Q51" s="107"/>
      <c r="R51" s="107"/>
      <c r="S51" s="107"/>
      <c r="T51" s="107"/>
    </row>
    <row r="52" spans="1:20" x14ac:dyDescent="0.2">
      <c r="A52" s="57"/>
      <c r="B52" s="182"/>
      <c r="C52" s="71" t="s">
        <v>176</v>
      </c>
      <c r="D52" s="4">
        <v>0</v>
      </c>
      <c r="E52" s="4">
        <v>0</v>
      </c>
      <c r="F52" s="4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87"/>
      <c r="M52" s="107"/>
      <c r="N52" s="107"/>
      <c r="O52" s="107"/>
      <c r="P52" s="107"/>
      <c r="Q52" s="107"/>
      <c r="R52" s="107"/>
      <c r="S52" s="107"/>
      <c r="T52" s="107"/>
    </row>
    <row r="53" spans="1:20" x14ac:dyDescent="0.2">
      <c r="A53" s="57"/>
      <c r="B53" s="66"/>
      <c r="C53" s="71" t="s">
        <v>177</v>
      </c>
      <c r="D53" s="4">
        <v>58055.197894519726</v>
      </c>
      <c r="E53" s="4">
        <v>64601.073305533646</v>
      </c>
      <c r="F53" s="4">
        <v>71028.696929677128</v>
      </c>
      <c r="G53" s="3">
        <v>106000</v>
      </c>
      <c r="H53" s="3">
        <v>246219.5</v>
      </c>
      <c r="I53" s="3">
        <v>266666</v>
      </c>
      <c r="J53" s="3">
        <v>184271.8015</v>
      </c>
      <c r="K53" s="3">
        <v>238876.36446092074</v>
      </c>
      <c r="L53" s="87"/>
      <c r="M53" s="107"/>
      <c r="N53" s="107"/>
      <c r="O53" s="107"/>
      <c r="P53" s="107"/>
      <c r="Q53" s="107"/>
      <c r="R53" s="107"/>
      <c r="S53" s="107"/>
      <c r="T53" s="107"/>
    </row>
    <row r="54" spans="1:20" x14ac:dyDescent="0.2">
      <c r="A54" s="57"/>
      <c r="B54" s="65"/>
      <c r="C54" s="71" t="s">
        <v>178</v>
      </c>
      <c r="D54" s="4">
        <v>198486.01442315528</v>
      </c>
      <c r="E54" s="4">
        <v>220865.8317067569</v>
      </c>
      <c r="F54" s="4">
        <v>242841.3557190313</v>
      </c>
      <c r="G54" s="3">
        <v>126500</v>
      </c>
      <c r="H54" s="3">
        <v>41834.5</v>
      </c>
      <c r="I54" s="3">
        <v>175480.5</v>
      </c>
      <c r="J54" s="3">
        <v>275328.27049999998</v>
      </c>
      <c r="K54" s="3">
        <v>356914.71738277323</v>
      </c>
      <c r="L54" s="87"/>
      <c r="M54" s="107"/>
      <c r="N54" s="107"/>
      <c r="O54" s="107"/>
      <c r="P54" s="107"/>
      <c r="Q54" s="107"/>
      <c r="R54" s="107"/>
      <c r="S54" s="107"/>
      <c r="T54" s="107"/>
    </row>
    <row r="55" spans="1:20" x14ac:dyDescent="0.2">
      <c r="A55" s="57"/>
      <c r="B55" s="66"/>
      <c r="C55" s="71" t="s">
        <v>171</v>
      </c>
      <c r="D55" s="4">
        <v>0</v>
      </c>
      <c r="E55" s="4">
        <v>0</v>
      </c>
      <c r="F55" s="4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87"/>
      <c r="M55" s="107"/>
      <c r="N55" s="107"/>
      <c r="O55" s="107"/>
      <c r="P55" s="107"/>
      <c r="Q55" s="107"/>
      <c r="R55" s="107"/>
      <c r="S55" s="107"/>
      <c r="T55" s="107"/>
    </row>
    <row r="56" spans="1:20" x14ac:dyDescent="0.2">
      <c r="A56" s="57"/>
      <c r="B56" s="66"/>
      <c r="C56" s="71" t="s">
        <v>172</v>
      </c>
      <c r="D56" s="4">
        <v>0</v>
      </c>
      <c r="E56" s="4">
        <v>0</v>
      </c>
      <c r="F56" s="4">
        <v>0</v>
      </c>
      <c r="G56" s="3">
        <v>86500</v>
      </c>
      <c r="H56" s="3">
        <v>86500</v>
      </c>
      <c r="I56" s="3">
        <v>0</v>
      </c>
      <c r="J56" s="3">
        <v>0</v>
      </c>
      <c r="K56" s="3">
        <v>0</v>
      </c>
      <c r="L56" s="87"/>
      <c r="M56" s="107"/>
      <c r="N56" s="107"/>
      <c r="O56" s="107"/>
      <c r="P56" s="107"/>
      <c r="Q56" s="107"/>
      <c r="R56" s="107"/>
      <c r="S56" s="107"/>
      <c r="T56" s="107"/>
    </row>
    <row r="57" spans="1:20" x14ac:dyDescent="0.2">
      <c r="A57" s="57"/>
      <c r="B57" s="66"/>
      <c r="C57" s="71" t="s">
        <v>173</v>
      </c>
      <c r="D57" s="4">
        <v>0</v>
      </c>
      <c r="E57" s="4">
        <v>0</v>
      </c>
      <c r="F57" s="4">
        <v>0</v>
      </c>
      <c r="G57" s="3">
        <v>34500</v>
      </c>
      <c r="H57" s="3">
        <v>34500</v>
      </c>
      <c r="I57" s="3">
        <v>0</v>
      </c>
      <c r="J57" s="3">
        <v>0</v>
      </c>
      <c r="K57" s="3">
        <v>0</v>
      </c>
      <c r="L57" s="87"/>
      <c r="M57" s="107"/>
      <c r="N57" s="107"/>
      <c r="O57" s="107"/>
      <c r="P57" s="107"/>
      <c r="Q57" s="107"/>
      <c r="R57" s="107"/>
      <c r="S57" s="107"/>
      <c r="T57" s="107"/>
    </row>
    <row r="58" spans="1:20" x14ac:dyDescent="0.2">
      <c r="A58" s="57"/>
      <c r="B58" s="63"/>
      <c r="C58" s="71" t="s">
        <v>165</v>
      </c>
      <c r="D58" s="4">
        <v>0</v>
      </c>
      <c r="E58" s="4">
        <v>0</v>
      </c>
      <c r="F58" s="4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87"/>
      <c r="M58" s="107"/>
      <c r="N58" s="107"/>
      <c r="O58" s="107"/>
      <c r="P58" s="107"/>
      <c r="Q58" s="107"/>
      <c r="R58" s="107"/>
      <c r="S58" s="107"/>
      <c r="T58" s="107"/>
    </row>
    <row r="59" spans="1:20" s="69" customFormat="1" x14ac:dyDescent="0.2">
      <c r="A59" s="70"/>
      <c r="B59" s="80" t="s">
        <v>208</v>
      </c>
      <c r="C59" s="79" t="s">
        <v>167</v>
      </c>
      <c r="D59" s="4">
        <v>371867.07840543718</v>
      </c>
      <c r="E59" s="4">
        <v>413796.06414625607</v>
      </c>
      <c r="F59" s="4">
        <v>454967.59925225622</v>
      </c>
      <c r="G59" s="3">
        <v>237000</v>
      </c>
      <c r="H59" s="3">
        <v>489749</v>
      </c>
      <c r="I59" s="3">
        <v>740093</v>
      </c>
      <c r="J59" s="3">
        <v>743498.98249999993</v>
      </c>
      <c r="K59" s="3">
        <v>1242316.8444699224</v>
      </c>
      <c r="L59" s="87"/>
      <c r="M59" s="107"/>
      <c r="N59" s="107"/>
      <c r="O59" s="107"/>
      <c r="P59" s="107"/>
      <c r="Q59" s="107"/>
      <c r="R59" s="107"/>
      <c r="S59" s="107"/>
      <c r="T59" s="107"/>
    </row>
    <row r="60" spans="1:20" s="69" customFormat="1" x14ac:dyDescent="0.2">
      <c r="A60" s="70"/>
      <c r="B60" s="81" t="s">
        <v>209</v>
      </c>
      <c r="C60" s="79" t="s">
        <v>169</v>
      </c>
      <c r="D60" s="4">
        <v>0</v>
      </c>
      <c r="E60" s="4">
        <v>0</v>
      </c>
      <c r="F60" s="4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87"/>
      <c r="M60" s="107"/>
      <c r="N60" s="107"/>
      <c r="O60" s="107"/>
      <c r="P60" s="107"/>
      <c r="Q60" s="107"/>
      <c r="R60" s="107"/>
      <c r="S60" s="107"/>
      <c r="T60" s="107"/>
    </row>
    <row r="61" spans="1:20" s="69" customFormat="1" x14ac:dyDescent="0.2">
      <c r="A61" s="70"/>
      <c r="B61" s="81"/>
      <c r="C61" s="79" t="s">
        <v>210</v>
      </c>
      <c r="D61" s="4">
        <v>0</v>
      </c>
      <c r="E61" s="4">
        <v>0</v>
      </c>
      <c r="F61" s="4">
        <v>0</v>
      </c>
      <c r="G61" s="3">
        <v>0</v>
      </c>
      <c r="H61" s="3">
        <v>367992</v>
      </c>
      <c r="I61" s="3">
        <v>486810.5</v>
      </c>
      <c r="J61" s="3">
        <v>233427.065</v>
      </c>
      <c r="K61" s="3">
        <v>288712.78983788018</v>
      </c>
      <c r="L61" s="87"/>
      <c r="M61" s="107"/>
      <c r="N61" s="107"/>
      <c r="O61" s="107"/>
      <c r="P61" s="107"/>
      <c r="Q61" s="107"/>
      <c r="R61" s="107"/>
      <c r="S61" s="107"/>
      <c r="T61" s="107"/>
    </row>
    <row r="62" spans="1:20" s="69" customFormat="1" x14ac:dyDescent="0.2">
      <c r="A62" s="70"/>
      <c r="B62" s="81"/>
      <c r="C62" s="79" t="s">
        <v>211</v>
      </c>
      <c r="D62" s="4">
        <v>0</v>
      </c>
      <c r="E62" s="4">
        <v>0</v>
      </c>
      <c r="F62" s="4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87"/>
      <c r="M62" s="107"/>
      <c r="N62" s="107"/>
      <c r="O62" s="107"/>
      <c r="P62" s="107"/>
      <c r="Q62" s="107"/>
      <c r="R62" s="107"/>
      <c r="S62" s="107"/>
      <c r="T62" s="107"/>
    </row>
    <row r="63" spans="1:20" s="69" customFormat="1" x14ac:dyDescent="0.2">
      <c r="A63" s="70"/>
      <c r="B63" s="81"/>
      <c r="C63" s="79" t="s">
        <v>212</v>
      </c>
      <c r="D63" s="4">
        <v>0</v>
      </c>
      <c r="E63" s="4">
        <v>0</v>
      </c>
      <c r="F63" s="4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87"/>
      <c r="M63" s="107"/>
      <c r="N63" s="107"/>
      <c r="O63" s="107"/>
      <c r="P63" s="107"/>
      <c r="Q63" s="107"/>
      <c r="R63" s="107"/>
      <c r="S63" s="107"/>
      <c r="T63" s="107"/>
    </row>
    <row r="64" spans="1:20" s="69" customFormat="1" x14ac:dyDescent="0.2">
      <c r="A64" s="70"/>
      <c r="B64" s="81"/>
      <c r="C64" s="79" t="s">
        <v>172</v>
      </c>
      <c r="D64" s="4">
        <v>0</v>
      </c>
      <c r="E64" s="4">
        <v>0</v>
      </c>
      <c r="F64" s="4">
        <v>0</v>
      </c>
      <c r="G64" s="3">
        <v>228500</v>
      </c>
      <c r="H64" s="3">
        <v>228500</v>
      </c>
      <c r="I64" s="3">
        <v>0</v>
      </c>
      <c r="J64" s="3">
        <v>0</v>
      </c>
      <c r="K64" s="3">
        <v>0</v>
      </c>
      <c r="L64" s="87"/>
      <c r="M64" s="107"/>
      <c r="N64" s="107"/>
      <c r="O64" s="107"/>
      <c r="P64" s="107"/>
      <c r="Q64" s="107"/>
      <c r="R64" s="107"/>
      <c r="S64" s="107"/>
      <c r="T64" s="107"/>
    </row>
    <row r="65" spans="1:20" s="69" customFormat="1" x14ac:dyDescent="0.2">
      <c r="A65" s="70"/>
      <c r="B65" s="81"/>
      <c r="C65" s="79" t="s">
        <v>213</v>
      </c>
      <c r="D65" s="4">
        <v>0</v>
      </c>
      <c r="E65" s="4">
        <v>0</v>
      </c>
      <c r="F65" s="4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87"/>
      <c r="M65" s="107"/>
      <c r="N65" s="107"/>
      <c r="O65" s="107"/>
      <c r="P65" s="107"/>
      <c r="Q65" s="107"/>
      <c r="R65" s="107"/>
      <c r="S65" s="107"/>
      <c r="T65" s="107"/>
    </row>
    <row r="66" spans="1:20" s="69" customFormat="1" x14ac:dyDescent="0.2">
      <c r="A66" s="70"/>
      <c r="B66" s="81"/>
      <c r="C66" s="79" t="s">
        <v>165</v>
      </c>
      <c r="D66" s="4">
        <v>0</v>
      </c>
      <c r="E66" s="4">
        <v>0</v>
      </c>
      <c r="F66" s="4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87"/>
      <c r="M66" s="107"/>
      <c r="N66" s="107"/>
      <c r="O66" s="107"/>
      <c r="P66" s="107"/>
      <c r="Q66" s="107"/>
      <c r="R66" s="107"/>
      <c r="S66" s="107"/>
      <c r="T66" s="107"/>
    </row>
    <row r="67" spans="1:20" x14ac:dyDescent="0.2">
      <c r="A67" s="57"/>
      <c r="B67" s="73" t="s">
        <v>179</v>
      </c>
      <c r="C67" s="75" t="s">
        <v>180</v>
      </c>
      <c r="D67" s="4">
        <v>921037.86929954262</v>
      </c>
      <c r="E67" s="4">
        <v>1024887.2981175202</v>
      </c>
      <c r="F67" s="4">
        <v>1126860.6783167697</v>
      </c>
      <c r="G67" s="3">
        <v>1088500</v>
      </c>
      <c r="H67" s="3">
        <v>1165975.5</v>
      </c>
      <c r="I67" s="3">
        <v>1257457</v>
      </c>
      <c r="J67" s="3">
        <v>1417843.0545000001</v>
      </c>
      <c r="K67" s="3">
        <v>2077925.6823406317</v>
      </c>
      <c r="L67" s="87"/>
      <c r="M67" s="107"/>
      <c r="N67" s="107"/>
      <c r="O67" s="107"/>
      <c r="P67" s="107"/>
      <c r="Q67" s="107"/>
      <c r="R67" s="107"/>
      <c r="S67" s="107"/>
      <c r="T67" s="107"/>
    </row>
    <row r="68" spans="1:20" x14ac:dyDescent="0.2">
      <c r="A68" s="57"/>
      <c r="B68" s="182" t="s">
        <v>181</v>
      </c>
      <c r="C68" s="71" t="s">
        <v>182</v>
      </c>
      <c r="D68" s="4">
        <v>0</v>
      </c>
      <c r="E68" s="4">
        <v>0</v>
      </c>
      <c r="F68" s="4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87"/>
      <c r="M68" s="107"/>
      <c r="N68" s="107"/>
      <c r="O68" s="107"/>
      <c r="P68" s="107"/>
      <c r="Q68" s="107"/>
      <c r="R68" s="107"/>
      <c r="S68" s="107"/>
      <c r="T68" s="107"/>
    </row>
    <row r="69" spans="1:20" x14ac:dyDescent="0.2">
      <c r="A69" s="57"/>
      <c r="B69" s="182"/>
      <c r="C69" s="71" t="s">
        <v>183</v>
      </c>
      <c r="D69" s="4">
        <v>0</v>
      </c>
      <c r="E69" s="4">
        <v>0</v>
      </c>
      <c r="F69" s="4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87"/>
      <c r="M69" s="107"/>
      <c r="N69" s="107"/>
      <c r="O69" s="107"/>
      <c r="P69" s="107"/>
      <c r="Q69" s="107"/>
      <c r="R69" s="107"/>
      <c r="S69" s="107"/>
      <c r="T69" s="107"/>
    </row>
    <row r="70" spans="1:20" x14ac:dyDescent="0.2">
      <c r="A70" s="57"/>
      <c r="B70" s="74"/>
      <c r="C70" s="71" t="s">
        <v>184</v>
      </c>
      <c r="D70" s="4">
        <v>0</v>
      </c>
      <c r="E70" s="4">
        <v>0</v>
      </c>
      <c r="F70" s="4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87"/>
      <c r="M70" s="107"/>
      <c r="N70" s="107"/>
      <c r="O70" s="107"/>
      <c r="P70" s="107"/>
      <c r="Q70" s="107"/>
      <c r="R70" s="107"/>
      <c r="S70" s="107"/>
      <c r="T70" s="107"/>
    </row>
    <row r="71" spans="1:20" x14ac:dyDescent="0.2">
      <c r="A71" s="57"/>
      <c r="B71" s="64"/>
      <c r="C71" s="71" t="s">
        <v>185</v>
      </c>
      <c r="D71" s="4">
        <v>0</v>
      </c>
      <c r="E71" s="4">
        <v>0</v>
      </c>
      <c r="F71" s="4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87"/>
      <c r="M71" s="107"/>
      <c r="N71" s="107"/>
      <c r="O71" s="107"/>
      <c r="P71" s="107"/>
      <c r="Q71" s="107"/>
      <c r="R71" s="107"/>
      <c r="S71" s="107"/>
      <c r="T71" s="107"/>
    </row>
    <row r="72" spans="1:20" s="77" customFormat="1" x14ac:dyDescent="0.2">
      <c r="A72" s="78"/>
      <c r="B72" s="98" t="s">
        <v>214</v>
      </c>
      <c r="C72" s="93" t="s">
        <v>215</v>
      </c>
      <c r="D72" s="4">
        <v>1573766.5807622508</v>
      </c>
      <c r="E72" s="4">
        <v>1751212.8790662228</v>
      </c>
      <c r="F72" s="4">
        <v>1925453.595147734</v>
      </c>
      <c r="G72" s="3">
        <v>2361797.4100000011</v>
      </c>
      <c r="H72" s="3">
        <v>2115076.4100000011</v>
      </c>
      <c r="I72" s="3">
        <v>1708451</v>
      </c>
      <c r="J72" s="3">
        <v>1893146.4715</v>
      </c>
      <c r="K72" s="3">
        <v>2370428.1161969863</v>
      </c>
      <c r="L72" s="87"/>
      <c r="M72" s="107"/>
      <c r="N72" s="107"/>
      <c r="O72" s="107"/>
      <c r="P72" s="107"/>
      <c r="Q72" s="107"/>
      <c r="R72" s="107"/>
      <c r="S72" s="107"/>
      <c r="T72" s="107"/>
    </row>
    <row r="73" spans="1:20" s="77" customFormat="1" x14ac:dyDescent="0.2">
      <c r="A73" s="78"/>
      <c r="B73" s="184" t="s">
        <v>216</v>
      </c>
      <c r="C73" s="93" t="s">
        <v>217</v>
      </c>
      <c r="D73" s="4">
        <v>135723.6383209718</v>
      </c>
      <c r="E73" s="4">
        <v>151026.83353861244</v>
      </c>
      <c r="F73" s="4">
        <v>166053.57525451545</v>
      </c>
      <c r="G73" s="3">
        <v>222000</v>
      </c>
      <c r="H73" s="3">
        <v>199668.5</v>
      </c>
      <c r="I73" s="3">
        <v>197779</v>
      </c>
      <c r="J73" s="3">
        <v>354057.56849999999</v>
      </c>
      <c r="K73" s="3">
        <v>555332.73763804021</v>
      </c>
      <c r="L73" s="87"/>
      <c r="M73" s="107"/>
      <c r="N73" s="107"/>
      <c r="O73" s="107"/>
      <c r="P73" s="107"/>
      <c r="Q73" s="107"/>
      <c r="R73" s="107"/>
      <c r="S73" s="107"/>
      <c r="T73" s="107"/>
    </row>
    <row r="74" spans="1:20" s="77" customFormat="1" x14ac:dyDescent="0.2">
      <c r="A74" s="78"/>
      <c r="B74" s="184"/>
      <c r="C74" s="97" t="s">
        <v>218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87"/>
      <c r="M74" s="107"/>
      <c r="N74" s="107"/>
      <c r="O74" s="107"/>
      <c r="P74" s="107"/>
      <c r="Q74" s="107"/>
      <c r="R74" s="107"/>
      <c r="S74" s="107"/>
      <c r="T74" s="107"/>
    </row>
    <row r="75" spans="1:20" s="77" customFormat="1" x14ac:dyDescent="0.2">
      <c r="A75" s="78"/>
      <c r="B75" s="184"/>
      <c r="C75" s="97" t="s">
        <v>219</v>
      </c>
      <c r="D75" s="4">
        <v>209469.43024103739</v>
      </c>
      <c r="E75" s="4">
        <v>233087.65638618218</v>
      </c>
      <c r="F75" s="4">
        <v>256279.21730032156</v>
      </c>
      <c r="G75" s="3">
        <v>254000</v>
      </c>
      <c r="H75" s="3">
        <v>229961.5</v>
      </c>
      <c r="I75" s="3">
        <v>329845.5</v>
      </c>
      <c r="J75" s="3">
        <v>451140.6825</v>
      </c>
      <c r="K75" s="3">
        <v>581303.89799670689</v>
      </c>
      <c r="L75" s="87"/>
      <c r="M75" s="107"/>
      <c r="N75" s="107"/>
      <c r="O75" s="107"/>
      <c r="P75" s="107"/>
      <c r="Q75" s="107"/>
      <c r="R75" s="107"/>
      <c r="S75" s="107"/>
      <c r="T75" s="107"/>
    </row>
    <row r="76" spans="1:20" s="77" customFormat="1" x14ac:dyDescent="0.2">
      <c r="A76" s="78"/>
      <c r="B76" s="184"/>
      <c r="C76" s="93" t="s">
        <v>220</v>
      </c>
      <c r="D76" s="4">
        <v>709999.3796559507</v>
      </c>
      <c r="E76" s="4">
        <v>790053.66677713441</v>
      </c>
      <c r="F76" s="4">
        <v>868661.76650483522</v>
      </c>
      <c r="G76" s="3">
        <v>943500</v>
      </c>
      <c r="H76" s="3">
        <v>1011852</v>
      </c>
      <c r="I76" s="3">
        <v>1039967</v>
      </c>
      <c r="J76" s="3">
        <v>1307891.307</v>
      </c>
      <c r="K76" s="3">
        <v>1987022.5942711199</v>
      </c>
      <c r="L76" s="87"/>
      <c r="M76" s="107"/>
      <c r="N76" s="107"/>
      <c r="O76" s="107"/>
      <c r="P76" s="107"/>
      <c r="Q76" s="107"/>
      <c r="R76" s="107"/>
      <c r="S76" s="107"/>
      <c r="T76" s="107"/>
    </row>
    <row r="77" spans="1:20" s="77" customFormat="1" x14ac:dyDescent="0.2">
      <c r="A77" s="78"/>
      <c r="B77" s="184"/>
      <c r="C77" s="93" t="s">
        <v>221</v>
      </c>
      <c r="D77" s="4">
        <v>456596.28614338487</v>
      </c>
      <c r="E77" s="4">
        <v>508078.711673251</v>
      </c>
      <c r="F77" s="4">
        <v>558631.10287935263</v>
      </c>
      <c r="G77" s="3">
        <v>348000</v>
      </c>
      <c r="H77" s="3">
        <v>57000</v>
      </c>
      <c r="I77" s="3">
        <v>112516.5</v>
      </c>
      <c r="J77" s="3">
        <v>214620.31</v>
      </c>
      <c r="K77" s="3">
        <v>257211.80470392285</v>
      </c>
      <c r="L77" s="87"/>
      <c r="M77" s="107"/>
      <c r="N77" s="107"/>
      <c r="O77" s="107"/>
      <c r="P77" s="107"/>
      <c r="Q77" s="107"/>
      <c r="R77" s="107"/>
      <c r="S77" s="107"/>
      <c r="T77" s="107"/>
    </row>
    <row r="78" spans="1:20" s="77" customFormat="1" x14ac:dyDescent="0.2">
      <c r="A78" s="78"/>
      <c r="B78" s="99"/>
      <c r="C78" s="93" t="s">
        <v>222</v>
      </c>
      <c r="D78" s="4">
        <v>0</v>
      </c>
      <c r="E78" s="4">
        <v>0</v>
      </c>
      <c r="F78" s="4">
        <v>0</v>
      </c>
      <c r="G78" s="3">
        <v>0</v>
      </c>
      <c r="H78" s="3">
        <v>4975.5</v>
      </c>
      <c r="I78" s="3">
        <v>4975.5</v>
      </c>
      <c r="J78" s="3">
        <v>0</v>
      </c>
      <c r="K78" s="3">
        <v>0</v>
      </c>
      <c r="L78" s="87"/>
      <c r="M78" s="107"/>
      <c r="N78" s="107"/>
      <c r="O78" s="107"/>
      <c r="P78" s="107"/>
      <c r="Q78" s="107"/>
      <c r="R78" s="107"/>
      <c r="S78" s="107"/>
      <c r="T78" s="107"/>
    </row>
    <row r="79" spans="1:20" s="77" customFormat="1" x14ac:dyDescent="0.2">
      <c r="A79" s="78"/>
      <c r="B79" s="99"/>
      <c r="C79" s="93" t="s">
        <v>223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87"/>
      <c r="M79" s="107"/>
      <c r="N79" s="107"/>
      <c r="O79" s="107"/>
      <c r="P79" s="107"/>
      <c r="Q79" s="107"/>
      <c r="R79" s="107"/>
      <c r="S79" s="107"/>
      <c r="T79" s="107"/>
    </row>
    <row r="80" spans="1:20" s="77" customFormat="1" x14ac:dyDescent="0.2">
      <c r="A80" s="78"/>
      <c r="B80" s="99"/>
      <c r="C80" s="93" t="s">
        <v>224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87"/>
      <c r="M80" s="107"/>
      <c r="N80" s="107"/>
      <c r="O80" s="107"/>
      <c r="P80" s="107"/>
      <c r="Q80" s="107"/>
      <c r="R80" s="107"/>
      <c r="S80" s="107"/>
      <c r="T80" s="107"/>
    </row>
    <row r="81" spans="1:20" s="77" customFormat="1" x14ac:dyDescent="0.2">
      <c r="A81" s="78"/>
      <c r="B81" s="99"/>
      <c r="C81" s="93" t="s">
        <v>225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87"/>
      <c r="M81" s="107"/>
      <c r="N81" s="107"/>
      <c r="O81" s="107"/>
      <c r="P81" s="107"/>
      <c r="Q81" s="107"/>
      <c r="R81" s="107"/>
      <c r="S81" s="107"/>
      <c r="T81" s="107"/>
    </row>
    <row r="82" spans="1:20" s="77" customFormat="1" x14ac:dyDescent="0.2">
      <c r="A82" s="78"/>
      <c r="B82" s="99"/>
      <c r="C82" s="93" t="s">
        <v>226</v>
      </c>
      <c r="D82" s="4">
        <v>389911.26153481496</v>
      </c>
      <c r="E82" s="4">
        <v>433874.77611959761</v>
      </c>
      <c r="F82" s="4">
        <v>477044.08613580454</v>
      </c>
      <c r="G82" s="3">
        <v>474500</v>
      </c>
      <c r="H82" s="3">
        <v>569034</v>
      </c>
      <c r="I82" s="3">
        <v>732630</v>
      </c>
      <c r="J82" s="3">
        <v>743137.76600000006</v>
      </c>
      <c r="K82" s="3">
        <v>890614.32351125777</v>
      </c>
      <c r="L82" s="87"/>
      <c r="M82" s="107"/>
      <c r="N82" s="107"/>
      <c r="O82" s="107"/>
      <c r="P82" s="107"/>
      <c r="Q82" s="107"/>
      <c r="R82" s="107"/>
      <c r="S82" s="107"/>
      <c r="T82" s="107"/>
    </row>
    <row r="83" spans="1:20" s="77" customFormat="1" x14ac:dyDescent="0.2">
      <c r="A83" s="78"/>
      <c r="B83" s="99"/>
      <c r="C83" s="93" t="s">
        <v>227</v>
      </c>
      <c r="D83" s="4">
        <v>78452.97012772935</v>
      </c>
      <c r="E83" s="4">
        <v>87298.747710180585</v>
      </c>
      <c r="F83" s="4">
        <v>95984.725580644765</v>
      </c>
      <c r="G83" s="3">
        <v>50000</v>
      </c>
      <c r="H83" s="3">
        <v>148604</v>
      </c>
      <c r="I83" s="3">
        <v>148604</v>
      </c>
      <c r="J83" s="3">
        <v>51051.904999999999</v>
      </c>
      <c r="K83" s="3">
        <v>128605.90235196143</v>
      </c>
      <c r="L83" s="87"/>
      <c r="M83" s="107"/>
      <c r="N83" s="107"/>
      <c r="O83" s="107"/>
      <c r="P83" s="107"/>
      <c r="Q83" s="107"/>
      <c r="R83" s="107"/>
      <c r="S83" s="107"/>
      <c r="T83" s="107"/>
    </row>
    <row r="84" spans="1:20" s="77" customFormat="1" x14ac:dyDescent="0.2">
      <c r="A84" s="78"/>
      <c r="B84" s="99"/>
      <c r="C84" s="93" t="s">
        <v>228</v>
      </c>
      <c r="D84" s="4">
        <v>0</v>
      </c>
      <c r="E84" s="4">
        <v>0</v>
      </c>
      <c r="F84" s="4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87"/>
      <c r="M84" s="107"/>
      <c r="N84" s="107"/>
      <c r="O84" s="107"/>
      <c r="P84" s="107"/>
      <c r="Q84" s="107"/>
      <c r="R84" s="107"/>
      <c r="S84" s="107"/>
      <c r="T84" s="107"/>
    </row>
    <row r="85" spans="1:20" s="77" customFormat="1" x14ac:dyDescent="0.2">
      <c r="A85" s="78"/>
      <c r="B85" s="99"/>
      <c r="C85" s="93" t="s">
        <v>229</v>
      </c>
      <c r="D85" s="4">
        <v>0</v>
      </c>
      <c r="E85" s="4">
        <v>0</v>
      </c>
      <c r="F85" s="4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87"/>
      <c r="M85" s="107"/>
      <c r="N85" s="107"/>
      <c r="O85" s="107"/>
      <c r="P85" s="107"/>
      <c r="Q85" s="107"/>
      <c r="R85" s="107"/>
      <c r="S85" s="107"/>
      <c r="T85" s="107"/>
    </row>
    <row r="86" spans="1:20" s="77" customFormat="1" x14ac:dyDescent="0.2">
      <c r="A86" s="78"/>
      <c r="B86" s="99"/>
      <c r="C86" s="93" t="s">
        <v>230</v>
      </c>
      <c r="D86" s="4">
        <v>0</v>
      </c>
      <c r="E86" s="4">
        <v>0</v>
      </c>
      <c r="F86" s="4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87"/>
      <c r="M86" s="107"/>
      <c r="N86" s="107"/>
      <c r="O86" s="107"/>
      <c r="P86" s="107"/>
      <c r="Q86" s="107"/>
      <c r="R86" s="107"/>
      <c r="S86" s="107"/>
      <c r="T86" s="107"/>
    </row>
    <row r="87" spans="1:20" s="77" customFormat="1" x14ac:dyDescent="0.2">
      <c r="A87" s="78"/>
      <c r="B87" s="99"/>
      <c r="C87" s="93" t="s">
        <v>231</v>
      </c>
      <c r="D87" s="4">
        <v>0</v>
      </c>
      <c r="E87" s="4">
        <v>0</v>
      </c>
      <c r="F87" s="4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87"/>
      <c r="M87" s="107"/>
      <c r="N87" s="107"/>
      <c r="O87" s="107"/>
      <c r="P87" s="107"/>
      <c r="Q87" s="107"/>
      <c r="R87" s="107"/>
      <c r="S87" s="107"/>
      <c r="T87" s="107"/>
    </row>
    <row r="88" spans="1:20" s="77" customFormat="1" x14ac:dyDescent="0.2">
      <c r="A88" s="78"/>
      <c r="B88" s="99"/>
      <c r="C88" s="93" t="s">
        <v>232</v>
      </c>
      <c r="D88" s="4">
        <v>0</v>
      </c>
      <c r="E88" s="4">
        <v>0</v>
      </c>
      <c r="F88" s="4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87"/>
      <c r="M88" s="107"/>
      <c r="N88" s="107"/>
      <c r="O88" s="107"/>
      <c r="P88" s="107"/>
      <c r="Q88" s="107"/>
      <c r="R88" s="107"/>
      <c r="S88" s="107"/>
      <c r="T88" s="107"/>
    </row>
    <row r="89" spans="1:20" s="77" customFormat="1" x14ac:dyDescent="0.2">
      <c r="A89" s="78"/>
      <c r="B89" s="99"/>
      <c r="C89" s="93" t="s">
        <v>233</v>
      </c>
      <c r="D89" s="4">
        <v>0</v>
      </c>
      <c r="E89" s="4">
        <v>0</v>
      </c>
      <c r="F89" s="4">
        <v>0</v>
      </c>
      <c r="G89" s="3">
        <v>0</v>
      </c>
      <c r="H89" s="3">
        <v>10695</v>
      </c>
      <c r="I89" s="3">
        <v>10695</v>
      </c>
      <c r="J89" s="3">
        <v>0</v>
      </c>
      <c r="K89" s="3">
        <v>0</v>
      </c>
      <c r="L89" s="87"/>
      <c r="M89" s="107"/>
      <c r="N89" s="107"/>
      <c r="O89" s="107"/>
      <c r="P89" s="107"/>
      <c r="Q89" s="107"/>
      <c r="R89" s="107"/>
      <c r="S89" s="107"/>
      <c r="T89" s="107"/>
    </row>
    <row r="90" spans="1:20" s="77" customFormat="1" x14ac:dyDescent="0.2">
      <c r="A90" s="78"/>
      <c r="B90" s="99"/>
      <c r="C90" s="93" t="s">
        <v>234</v>
      </c>
      <c r="D90" s="4">
        <v>0</v>
      </c>
      <c r="E90" s="4">
        <v>0</v>
      </c>
      <c r="F90" s="4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87"/>
      <c r="M90" s="107"/>
      <c r="N90" s="107"/>
      <c r="O90" s="107"/>
      <c r="P90" s="107"/>
      <c r="Q90" s="107"/>
      <c r="R90" s="107"/>
      <c r="S90" s="107"/>
      <c r="T90" s="107"/>
    </row>
    <row r="91" spans="1:20" s="77" customFormat="1" x14ac:dyDescent="0.2">
      <c r="A91" s="78"/>
      <c r="B91" s="99"/>
      <c r="C91" s="93" t="s">
        <v>235</v>
      </c>
      <c r="D91" s="4">
        <v>0</v>
      </c>
      <c r="E91" s="4">
        <v>0</v>
      </c>
      <c r="F91" s="4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87"/>
      <c r="M91" s="107"/>
      <c r="N91" s="107"/>
      <c r="O91" s="107"/>
      <c r="P91" s="107"/>
      <c r="Q91" s="107"/>
      <c r="R91" s="107"/>
      <c r="S91" s="107"/>
      <c r="T91" s="107"/>
    </row>
    <row r="92" spans="1:20" s="77" customFormat="1" x14ac:dyDescent="0.2">
      <c r="A92" s="78"/>
      <c r="B92" s="99"/>
      <c r="C92" s="93" t="s">
        <v>236</v>
      </c>
      <c r="D92" s="4">
        <v>0</v>
      </c>
      <c r="E92" s="4">
        <v>0</v>
      </c>
      <c r="F92" s="4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87"/>
      <c r="M92" s="107"/>
      <c r="N92" s="107"/>
      <c r="O92" s="107"/>
      <c r="P92" s="107"/>
      <c r="Q92" s="107"/>
      <c r="R92" s="107"/>
      <c r="S92" s="107"/>
      <c r="T92" s="107"/>
    </row>
    <row r="93" spans="1:20" s="77" customFormat="1" x14ac:dyDescent="0.2">
      <c r="A93" s="78"/>
      <c r="B93" s="99"/>
      <c r="C93" s="93" t="s">
        <v>237</v>
      </c>
      <c r="D93" s="4">
        <v>0</v>
      </c>
      <c r="E93" s="4">
        <v>0</v>
      </c>
      <c r="F93" s="4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87"/>
      <c r="M93" s="107"/>
      <c r="N93" s="107"/>
      <c r="O93" s="107"/>
      <c r="P93" s="107"/>
      <c r="Q93" s="107"/>
      <c r="R93" s="107"/>
      <c r="S93" s="107"/>
      <c r="T93" s="107"/>
    </row>
    <row r="94" spans="1:20" s="77" customFormat="1" x14ac:dyDescent="0.2">
      <c r="A94" s="78"/>
      <c r="B94" s="99"/>
      <c r="C94" s="93" t="s">
        <v>238</v>
      </c>
      <c r="D94" s="4">
        <v>0</v>
      </c>
      <c r="E94" s="4">
        <v>0</v>
      </c>
      <c r="F94" s="4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87"/>
      <c r="M94" s="107"/>
      <c r="N94" s="107"/>
      <c r="O94" s="107"/>
      <c r="P94" s="107"/>
      <c r="Q94" s="107"/>
      <c r="R94" s="107"/>
      <c r="S94" s="107"/>
      <c r="T94" s="107"/>
    </row>
    <row r="95" spans="1:20" s="77" customFormat="1" x14ac:dyDescent="0.2">
      <c r="A95" s="78"/>
      <c r="B95" s="99"/>
      <c r="C95" s="93" t="s">
        <v>239</v>
      </c>
      <c r="D95" s="4">
        <v>0</v>
      </c>
      <c r="E95" s="4">
        <v>0</v>
      </c>
      <c r="F95" s="4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87"/>
      <c r="M95" s="107"/>
      <c r="N95" s="107"/>
      <c r="O95" s="107"/>
      <c r="P95" s="107"/>
      <c r="Q95" s="107"/>
      <c r="R95" s="107"/>
      <c r="S95" s="107"/>
      <c r="T95" s="107"/>
    </row>
    <row r="96" spans="1:20" s="77" customFormat="1" x14ac:dyDescent="0.2">
      <c r="A96" s="78"/>
      <c r="B96" s="99"/>
      <c r="C96" s="93" t="s">
        <v>240</v>
      </c>
      <c r="D96" s="4">
        <v>0</v>
      </c>
      <c r="E96" s="4">
        <v>0</v>
      </c>
      <c r="F96" s="4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87"/>
      <c r="M96" s="107"/>
      <c r="N96" s="107"/>
      <c r="O96" s="107"/>
      <c r="P96" s="107"/>
      <c r="Q96" s="107"/>
      <c r="R96" s="107"/>
      <c r="S96" s="107"/>
      <c r="T96" s="107"/>
    </row>
    <row r="97" spans="1:20" s="77" customFormat="1" x14ac:dyDescent="0.2">
      <c r="A97" s="78"/>
      <c r="B97" s="99"/>
      <c r="C97" s="93" t="s">
        <v>241</v>
      </c>
      <c r="D97" s="4">
        <v>0</v>
      </c>
      <c r="E97" s="4">
        <v>0</v>
      </c>
      <c r="F97" s="4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87"/>
      <c r="M97" s="107"/>
      <c r="N97" s="107"/>
      <c r="O97" s="107"/>
      <c r="P97" s="107"/>
      <c r="Q97" s="107"/>
      <c r="R97" s="107"/>
      <c r="S97" s="107"/>
      <c r="T97" s="107"/>
    </row>
    <row r="98" spans="1:20" s="77" customFormat="1" x14ac:dyDescent="0.2">
      <c r="A98" s="78"/>
      <c r="B98" s="99"/>
      <c r="C98" s="93" t="s">
        <v>242</v>
      </c>
      <c r="D98" s="4">
        <v>0</v>
      </c>
      <c r="E98" s="4">
        <v>0</v>
      </c>
      <c r="F98" s="4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87"/>
      <c r="M98" s="107"/>
      <c r="N98" s="107"/>
      <c r="O98" s="107"/>
      <c r="P98" s="107"/>
      <c r="Q98" s="107"/>
      <c r="R98" s="107"/>
      <c r="S98" s="107"/>
      <c r="T98" s="107"/>
    </row>
    <row r="99" spans="1:20" s="77" customFormat="1" x14ac:dyDescent="0.2">
      <c r="A99" s="78"/>
      <c r="B99" s="99"/>
      <c r="C99" s="93" t="s">
        <v>243</v>
      </c>
      <c r="D99" s="4">
        <v>0</v>
      </c>
      <c r="E99" s="4">
        <v>0</v>
      </c>
      <c r="F99" s="4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87"/>
      <c r="M99" s="107"/>
      <c r="N99" s="107"/>
      <c r="O99" s="107"/>
      <c r="P99" s="107"/>
      <c r="Q99" s="107"/>
      <c r="R99" s="107"/>
      <c r="S99" s="107"/>
      <c r="T99" s="107"/>
    </row>
    <row r="100" spans="1:20" s="77" customFormat="1" x14ac:dyDescent="0.2">
      <c r="A100" s="78"/>
      <c r="B100" s="100"/>
      <c r="C100" s="93" t="s">
        <v>165</v>
      </c>
      <c r="D100" s="4">
        <v>189071.65800782776</v>
      </c>
      <c r="E100" s="4">
        <v>210389.98198153524</v>
      </c>
      <c r="F100" s="4">
        <v>231323.18864935392</v>
      </c>
      <c r="G100" s="3">
        <v>223500</v>
      </c>
      <c r="H100" s="3">
        <v>162520.5</v>
      </c>
      <c r="I100" s="3">
        <v>127120</v>
      </c>
      <c r="J100" s="3">
        <v>98271.361499999999</v>
      </c>
      <c r="K100" s="3">
        <v>77266.11622077346</v>
      </c>
      <c r="L100" s="87"/>
      <c r="M100" s="107"/>
      <c r="N100" s="107"/>
      <c r="O100" s="107"/>
      <c r="P100" s="107"/>
      <c r="Q100" s="107"/>
      <c r="R100" s="107"/>
      <c r="S100" s="107"/>
      <c r="T100" s="107"/>
    </row>
    <row r="101" spans="1:20" x14ac:dyDescent="0.2">
      <c r="A101" s="57"/>
      <c r="B101" s="82" t="s">
        <v>186</v>
      </c>
      <c r="C101" s="71" t="s">
        <v>187</v>
      </c>
      <c r="D101" s="4">
        <v>0</v>
      </c>
      <c r="E101" s="4">
        <v>0</v>
      </c>
      <c r="F101" s="4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87"/>
      <c r="M101" s="107"/>
      <c r="N101" s="107"/>
      <c r="O101" s="107"/>
      <c r="P101" s="107"/>
      <c r="Q101" s="107"/>
      <c r="R101" s="107"/>
      <c r="S101" s="107"/>
      <c r="T101" s="107"/>
    </row>
    <row r="102" spans="1:20" x14ac:dyDescent="0.2">
      <c r="A102" s="57"/>
      <c r="B102" s="182" t="s">
        <v>188</v>
      </c>
      <c r="C102" s="71" t="s">
        <v>189</v>
      </c>
      <c r="D102" s="4">
        <v>0</v>
      </c>
      <c r="E102" s="4">
        <v>0</v>
      </c>
      <c r="F102" s="4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87"/>
      <c r="M102" s="107"/>
      <c r="N102" s="107"/>
      <c r="O102" s="107"/>
      <c r="P102" s="107"/>
      <c r="Q102" s="107"/>
      <c r="R102" s="107"/>
      <c r="S102" s="107"/>
      <c r="T102" s="107"/>
    </row>
    <row r="103" spans="1:20" x14ac:dyDescent="0.2">
      <c r="A103" s="57"/>
      <c r="B103" s="182"/>
      <c r="C103" s="71" t="s">
        <v>190</v>
      </c>
      <c r="D103" s="4">
        <v>0</v>
      </c>
      <c r="E103" s="4">
        <v>0</v>
      </c>
      <c r="F103" s="4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87"/>
      <c r="M103" s="107"/>
      <c r="N103" s="107"/>
      <c r="O103" s="107"/>
      <c r="P103" s="107"/>
      <c r="Q103" s="107"/>
      <c r="R103" s="107"/>
      <c r="S103" s="107"/>
      <c r="T103" s="107"/>
    </row>
    <row r="104" spans="1:20" x14ac:dyDescent="0.2">
      <c r="A104" s="57"/>
      <c r="B104" s="182"/>
      <c r="C104" s="71" t="s">
        <v>191</v>
      </c>
      <c r="D104" s="4">
        <v>171027.47487845001</v>
      </c>
      <c r="E104" s="4">
        <v>190311.27000819371</v>
      </c>
      <c r="F104" s="4">
        <v>209246.7017658056</v>
      </c>
      <c r="G104" s="3">
        <v>275000</v>
      </c>
      <c r="H104" s="3">
        <v>267730</v>
      </c>
      <c r="I104" s="3">
        <v>178755.5</v>
      </c>
      <c r="J104" s="3">
        <v>155660.03350000002</v>
      </c>
      <c r="K104" s="3">
        <v>198089.86827804055</v>
      </c>
      <c r="L104" s="87"/>
      <c r="M104" s="107"/>
      <c r="N104" s="107"/>
      <c r="O104" s="107"/>
      <c r="P104" s="107"/>
      <c r="Q104" s="107"/>
      <c r="R104" s="107"/>
      <c r="S104" s="107"/>
      <c r="T104" s="107"/>
    </row>
    <row r="105" spans="1:20" x14ac:dyDescent="0.2">
      <c r="A105" s="57"/>
      <c r="B105" s="182"/>
      <c r="C105" s="71" t="s">
        <v>192</v>
      </c>
      <c r="D105" s="4">
        <v>0</v>
      </c>
      <c r="E105" s="4">
        <v>0</v>
      </c>
      <c r="F105" s="4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87"/>
      <c r="M105" s="107"/>
      <c r="N105" s="107"/>
      <c r="O105" s="107"/>
      <c r="P105" s="107"/>
      <c r="Q105" s="107"/>
      <c r="R105" s="107"/>
      <c r="S105" s="107"/>
      <c r="T105" s="107"/>
    </row>
    <row r="106" spans="1:20" x14ac:dyDescent="0.2">
      <c r="A106" s="57"/>
      <c r="B106" s="182"/>
      <c r="C106" s="71" t="s">
        <v>193</v>
      </c>
      <c r="D106" s="4">
        <v>0</v>
      </c>
      <c r="E106" s="4">
        <v>0</v>
      </c>
      <c r="F106" s="4">
        <v>0</v>
      </c>
      <c r="G106" s="3">
        <v>0</v>
      </c>
      <c r="H106" s="3">
        <v>37126.5</v>
      </c>
      <c r="I106" s="3">
        <v>121458</v>
      </c>
      <c r="J106" s="3">
        <v>352177.08649999998</v>
      </c>
      <c r="K106" s="3">
        <v>674735.31776772742</v>
      </c>
      <c r="L106" s="87"/>
      <c r="M106" s="107"/>
      <c r="N106" s="107"/>
      <c r="O106" s="107"/>
      <c r="P106" s="107"/>
      <c r="Q106" s="107"/>
      <c r="R106" s="107"/>
      <c r="S106" s="107"/>
      <c r="T106" s="107"/>
    </row>
    <row r="107" spans="1:20" x14ac:dyDescent="0.2">
      <c r="A107" s="57"/>
      <c r="B107" s="182"/>
      <c r="C107" s="71" t="s">
        <v>194</v>
      </c>
      <c r="D107" s="4">
        <v>0</v>
      </c>
      <c r="E107" s="4">
        <v>0</v>
      </c>
      <c r="F107" s="4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87"/>
      <c r="M107" s="107"/>
      <c r="N107" s="107"/>
      <c r="O107" s="107"/>
      <c r="P107" s="107"/>
      <c r="Q107" s="107"/>
      <c r="R107" s="107"/>
      <c r="S107" s="107"/>
      <c r="T107" s="107"/>
    </row>
    <row r="108" spans="1:20" x14ac:dyDescent="0.2">
      <c r="A108" s="57"/>
      <c r="B108" s="182"/>
      <c r="C108" s="71" t="s">
        <v>195</v>
      </c>
      <c r="D108" s="4">
        <v>0</v>
      </c>
      <c r="E108" s="4">
        <v>0</v>
      </c>
      <c r="F108" s="4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87"/>
      <c r="M108" s="107"/>
      <c r="N108" s="107"/>
      <c r="O108" s="107"/>
      <c r="P108" s="107"/>
      <c r="Q108" s="107"/>
      <c r="R108" s="107"/>
      <c r="S108" s="107"/>
      <c r="T108" s="107"/>
    </row>
    <row r="109" spans="1:20" x14ac:dyDescent="0.2">
      <c r="A109" s="57"/>
      <c r="B109" s="182"/>
      <c r="C109" s="71" t="s">
        <v>196</v>
      </c>
      <c r="D109" s="4">
        <v>0</v>
      </c>
      <c r="E109" s="4">
        <v>0</v>
      </c>
      <c r="F109" s="4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87"/>
      <c r="M109" s="107"/>
      <c r="N109" s="107"/>
      <c r="O109" s="107"/>
      <c r="P109" s="107"/>
      <c r="Q109" s="107"/>
      <c r="R109" s="107"/>
      <c r="S109" s="107"/>
      <c r="T109" s="107"/>
    </row>
    <row r="110" spans="1:20" x14ac:dyDescent="0.2">
      <c r="A110" s="57"/>
      <c r="B110" s="182"/>
      <c r="C110" s="71" t="s">
        <v>197</v>
      </c>
      <c r="D110" s="4">
        <v>0</v>
      </c>
      <c r="E110" s="4">
        <v>0</v>
      </c>
      <c r="F110" s="4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87"/>
      <c r="M110" s="107"/>
      <c r="N110" s="107"/>
      <c r="O110" s="107"/>
      <c r="P110" s="107"/>
      <c r="Q110" s="107"/>
      <c r="R110" s="107"/>
      <c r="S110" s="107"/>
      <c r="T110" s="107"/>
    </row>
    <row r="111" spans="1:20" x14ac:dyDescent="0.2">
      <c r="A111" s="57"/>
      <c r="B111" s="182"/>
      <c r="C111" s="71" t="s">
        <v>198</v>
      </c>
      <c r="D111" s="4">
        <v>0</v>
      </c>
      <c r="E111" s="4">
        <v>0</v>
      </c>
      <c r="F111" s="4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87"/>
      <c r="M111" s="107"/>
      <c r="N111" s="107"/>
      <c r="O111" s="107"/>
      <c r="P111" s="107"/>
      <c r="Q111" s="107"/>
      <c r="R111" s="107"/>
      <c r="S111" s="107"/>
      <c r="T111" s="107"/>
    </row>
    <row r="112" spans="1:20" x14ac:dyDescent="0.2">
      <c r="A112" s="57"/>
      <c r="B112" s="182"/>
      <c r="C112" s="71" t="s">
        <v>199</v>
      </c>
      <c r="D112" s="4">
        <v>0</v>
      </c>
      <c r="E112" s="4">
        <v>0</v>
      </c>
      <c r="F112" s="4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87"/>
      <c r="M112" s="107"/>
      <c r="N112" s="107"/>
      <c r="O112" s="107"/>
      <c r="P112" s="107"/>
      <c r="Q112" s="107"/>
      <c r="R112" s="107"/>
      <c r="S112" s="107"/>
      <c r="T112" s="107"/>
    </row>
    <row r="113" spans="1:20" x14ac:dyDescent="0.2">
      <c r="A113" s="57"/>
      <c r="B113" s="182"/>
      <c r="C113" s="71" t="s">
        <v>200</v>
      </c>
      <c r="D113" s="4">
        <v>0</v>
      </c>
      <c r="E113" s="4">
        <v>0</v>
      </c>
      <c r="F113" s="4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87"/>
      <c r="M113" s="107"/>
      <c r="N113" s="107"/>
      <c r="O113" s="107"/>
      <c r="P113" s="107"/>
      <c r="Q113" s="107"/>
      <c r="R113" s="107"/>
      <c r="S113" s="107"/>
      <c r="T113" s="107"/>
    </row>
    <row r="114" spans="1:20" x14ac:dyDescent="0.2">
      <c r="A114" s="57"/>
      <c r="B114" s="182"/>
      <c r="C114" s="71" t="s">
        <v>201</v>
      </c>
      <c r="D114" s="4">
        <v>0</v>
      </c>
      <c r="E114" s="4">
        <v>0</v>
      </c>
      <c r="F114" s="4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87"/>
      <c r="M114" s="107"/>
      <c r="N114" s="107"/>
      <c r="O114" s="107"/>
      <c r="P114" s="107"/>
      <c r="Q114" s="107"/>
      <c r="R114" s="107"/>
      <c r="S114" s="107"/>
      <c r="T114" s="107"/>
    </row>
    <row r="115" spans="1:20" x14ac:dyDescent="0.2">
      <c r="A115" s="57"/>
      <c r="B115" s="182"/>
      <c r="C115" s="71" t="s">
        <v>202</v>
      </c>
      <c r="D115" s="4">
        <v>0</v>
      </c>
      <c r="E115" s="4">
        <v>0</v>
      </c>
      <c r="F115" s="4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87"/>
      <c r="M115" s="107"/>
      <c r="N115" s="107"/>
      <c r="O115" s="107"/>
      <c r="P115" s="107"/>
      <c r="Q115" s="107"/>
      <c r="R115" s="107"/>
      <c r="S115" s="107"/>
      <c r="T115" s="107"/>
    </row>
    <row r="116" spans="1:20" x14ac:dyDescent="0.2">
      <c r="A116" s="57"/>
      <c r="B116" s="182"/>
      <c r="C116" s="71" t="s">
        <v>203</v>
      </c>
      <c r="D116" s="4">
        <v>0</v>
      </c>
      <c r="E116" s="4">
        <v>0</v>
      </c>
      <c r="F116" s="4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87"/>
      <c r="M116" s="107"/>
      <c r="N116" s="107"/>
      <c r="O116" s="107"/>
      <c r="P116" s="107"/>
      <c r="Q116" s="107"/>
      <c r="R116" s="107"/>
      <c r="S116" s="107"/>
      <c r="T116" s="107"/>
    </row>
    <row r="117" spans="1:20" x14ac:dyDescent="0.2">
      <c r="A117" s="57"/>
      <c r="B117" s="182"/>
      <c r="C117" s="71" t="s">
        <v>204</v>
      </c>
      <c r="D117" s="4">
        <v>0</v>
      </c>
      <c r="E117" s="4">
        <v>0</v>
      </c>
      <c r="F117" s="4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87"/>
      <c r="M117" s="107"/>
      <c r="N117" s="107"/>
      <c r="O117" s="107"/>
      <c r="P117" s="107"/>
      <c r="Q117" s="107"/>
      <c r="R117" s="107"/>
      <c r="S117" s="107"/>
      <c r="T117" s="107"/>
    </row>
    <row r="118" spans="1:20" x14ac:dyDescent="0.2">
      <c r="A118" s="57"/>
      <c r="B118" s="182"/>
      <c r="C118" s="71" t="s">
        <v>205</v>
      </c>
      <c r="D118" s="4">
        <v>0</v>
      </c>
      <c r="E118" s="4">
        <v>0</v>
      </c>
      <c r="F118" s="4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87"/>
      <c r="M118" s="107"/>
      <c r="N118" s="107"/>
      <c r="O118" s="107"/>
      <c r="P118" s="107"/>
      <c r="Q118" s="107"/>
      <c r="R118" s="107"/>
      <c r="S118" s="107"/>
      <c r="T118" s="107"/>
    </row>
    <row r="119" spans="1:20" x14ac:dyDescent="0.2">
      <c r="A119" s="57"/>
      <c r="B119" s="183"/>
      <c r="C119" s="71" t="s">
        <v>165</v>
      </c>
      <c r="D119" s="4">
        <v>170242.94517717272</v>
      </c>
      <c r="E119" s="4">
        <v>189438.28253109189</v>
      </c>
      <c r="F119" s="4">
        <v>208286.85450999916</v>
      </c>
      <c r="G119" s="3">
        <v>217500</v>
      </c>
      <c r="H119" s="3">
        <v>186742.5</v>
      </c>
      <c r="I119" s="3">
        <v>153745</v>
      </c>
      <c r="J119" s="3">
        <v>168369.174</v>
      </c>
      <c r="K119" s="3">
        <v>232682.78543218819</v>
      </c>
      <c r="L119" s="87"/>
      <c r="M119" s="107"/>
      <c r="N119" s="107"/>
      <c r="O119" s="107"/>
      <c r="P119" s="107"/>
      <c r="Q119" s="107"/>
      <c r="R119" s="107"/>
      <c r="S119" s="107"/>
      <c r="T119" s="107"/>
    </row>
    <row r="120" spans="1:20" s="85" customFormat="1" x14ac:dyDescent="0.2">
      <c r="A120" s="88"/>
      <c r="B120" s="102" t="s">
        <v>253</v>
      </c>
      <c r="C120" s="92" t="s">
        <v>244</v>
      </c>
      <c r="D120" s="4">
        <v>0</v>
      </c>
      <c r="E120" s="4">
        <v>0</v>
      </c>
      <c r="F120" s="4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87"/>
      <c r="M120" s="107"/>
      <c r="N120" s="107"/>
      <c r="O120" s="107"/>
      <c r="P120" s="107"/>
      <c r="Q120" s="107"/>
      <c r="R120" s="107"/>
      <c r="S120" s="107"/>
      <c r="T120" s="107"/>
    </row>
    <row r="121" spans="1:20" s="85" customFormat="1" x14ac:dyDescent="0.2">
      <c r="A121" s="88"/>
      <c r="B121" s="102" t="s">
        <v>252</v>
      </c>
      <c r="C121" s="92" t="s">
        <v>245</v>
      </c>
      <c r="D121" s="4">
        <v>0</v>
      </c>
      <c r="E121" s="4">
        <v>0</v>
      </c>
      <c r="F121" s="4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87"/>
      <c r="M121" s="107"/>
      <c r="N121" s="107"/>
      <c r="O121" s="107"/>
      <c r="P121" s="107"/>
      <c r="Q121" s="107"/>
      <c r="R121" s="107"/>
      <c r="S121" s="107"/>
      <c r="T121" s="107"/>
    </row>
    <row r="122" spans="1:20" s="85" customFormat="1" x14ac:dyDescent="0.2">
      <c r="A122" s="88"/>
      <c r="B122" s="102"/>
      <c r="C122" s="92" t="s">
        <v>246</v>
      </c>
      <c r="D122" s="4">
        <v>0</v>
      </c>
      <c r="E122" s="4">
        <v>0</v>
      </c>
      <c r="F122" s="4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87"/>
      <c r="M122" s="107"/>
      <c r="N122" s="107"/>
      <c r="O122" s="107"/>
      <c r="P122" s="107"/>
      <c r="Q122" s="107"/>
      <c r="R122" s="107"/>
      <c r="S122" s="107"/>
      <c r="T122" s="107"/>
    </row>
    <row r="123" spans="1:20" s="85" customFormat="1" x14ac:dyDescent="0.2">
      <c r="A123" s="88"/>
      <c r="B123" s="102"/>
      <c r="C123" s="92" t="s">
        <v>247</v>
      </c>
      <c r="D123" s="4">
        <v>0</v>
      </c>
      <c r="E123" s="4">
        <v>0</v>
      </c>
      <c r="F123" s="4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87"/>
      <c r="M123" s="107"/>
      <c r="N123" s="107"/>
      <c r="O123" s="107"/>
      <c r="P123" s="107"/>
      <c r="Q123" s="107"/>
      <c r="R123" s="107"/>
      <c r="S123" s="107"/>
      <c r="T123" s="107"/>
    </row>
    <row r="124" spans="1:20" s="85" customFormat="1" x14ac:dyDescent="0.2">
      <c r="A124" s="88"/>
      <c r="B124" s="102"/>
      <c r="C124" s="92" t="s">
        <v>248</v>
      </c>
      <c r="D124" s="4">
        <v>0</v>
      </c>
      <c r="E124" s="4">
        <v>0</v>
      </c>
      <c r="F124" s="4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87"/>
      <c r="M124" s="107"/>
      <c r="N124" s="107"/>
      <c r="O124" s="107"/>
      <c r="P124" s="107"/>
      <c r="Q124" s="107"/>
      <c r="R124" s="107"/>
      <c r="S124" s="107"/>
      <c r="T124" s="107"/>
    </row>
    <row r="125" spans="1:20" s="85" customFormat="1" x14ac:dyDescent="0.2">
      <c r="A125" s="88"/>
      <c r="B125" s="102"/>
      <c r="C125" s="92" t="s">
        <v>249</v>
      </c>
      <c r="D125" s="4">
        <v>0</v>
      </c>
      <c r="E125" s="4">
        <v>0</v>
      </c>
      <c r="F125" s="4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87"/>
      <c r="M125" s="107"/>
      <c r="N125" s="107"/>
      <c r="O125" s="107"/>
      <c r="P125" s="107"/>
      <c r="Q125" s="107"/>
      <c r="R125" s="107"/>
      <c r="S125" s="107"/>
      <c r="T125" s="107"/>
    </row>
    <row r="126" spans="1:20" s="85" customFormat="1" x14ac:dyDescent="0.2">
      <c r="A126" s="88"/>
      <c r="B126" s="102"/>
      <c r="C126" s="92" t="s">
        <v>250</v>
      </c>
      <c r="D126" s="4">
        <v>17259.653428100457</v>
      </c>
      <c r="E126" s="4">
        <v>19205.724496239731</v>
      </c>
      <c r="F126" s="4">
        <v>21116.63962774185</v>
      </c>
      <c r="G126" s="3">
        <v>23500</v>
      </c>
      <c r="H126" s="3">
        <v>19534.5</v>
      </c>
      <c r="I126" s="3">
        <v>74886</v>
      </c>
      <c r="J126" s="3">
        <v>84643.951000000001</v>
      </c>
      <c r="K126" s="3">
        <v>42302.208185102936</v>
      </c>
      <c r="L126" s="87"/>
      <c r="M126" s="107"/>
      <c r="N126" s="107"/>
      <c r="O126" s="107"/>
      <c r="P126" s="107"/>
      <c r="Q126" s="107"/>
      <c r="R126" s="107"/>
      <c r="S126" s="107"/>
      <c r="T126" s="107"/>
    </row>
    <row r="127" spans="1:20" s="85" customFormat="1" x14ac:dyDescent="0.2">
      <c r="A127" s="88"/>
      <c r="B127" s="102"/>
      <c r="C127" s="92" t="s">
        <v>251</v>
      </c>
      <c r="D127" s="4">
        <v>0</v>
      </c>
      <c r="E127" s="4">
        <v>0</v>
      </c>
      <c r="F127" s="4">
        <v>0</v>
      </c>
      <c r="G127" s="3">
        <v>0</v>
      </c>
      <c r="H127" s="3">
        <v>48778.5</v>
      </c>
      <c r="I127" s="3">
        <v>92991</v>
      </c>
      <c r="J127" s="3">
        <v>52236.733999999997</v>
      </c>
      <c r="K127" s="3">
        <v>20214.012665213748</v>
      </c>
      <c r="L127" s="87"/>
      <c r="M127" s="107"/>
      <c r="N127" s="107"/>
      <c r="O127" s="107"/>
      <c r="P127" s="107"/>
      <c r="Q127" s="107"/>
      <c r="R127" s="107"/>
      <c r="S127" s="107"/>
      <c r="T127" s="107"/>
    </row>
    <row r="128" spans="1:20" s="85" customFormat="1" x14ac:dyDescent="0.2">
      <c r="A128" s="88"/>
      <c r="B128" s="102"/>
      <c r="C128" s="92" t="s">
        <v>165</v>
      </c>
      <c r="D128" s="4">
        <v>0</v>
      </c>
      <c r="E128" s="4">
        <v>0</v>
      </c>
      <c r="F128" s="4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87"/>
      <c r="M128" s="107"/>
      <c r="N128" s="107"/>
      <c r="O128" s="107"/>
      <c r="P128" s="107"/>
      <c r="Q128" s="107"/>
      <c r="R128" s="107"/>
      <c r="S128" s="107"/>
      <c r="T128" s="107"/>
    </row>
    <row r="129" spans="1:20" x14ac:dyDescent="0.2">
      <c r="A129" s="57"/>
      <c r="B129" s="76" t="s">
        <v>206</v>
      </c>
      <c r="C129" s="71" t="s">
        <v>256</v>
      </c>
      <c r="D129" s="4">
        <v>0</v>
      </c>
      <c r="E129" s="4">
        <v>0</v>
      </c>
      <c r="F129" s="4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87"/>
      <c r="M129" s="107"/>
      <c r="N129" s="107"/>
      <c r="O129" s="107"/>
      <c r="P129" s="107"/>
      <c r="Q129" s="107"/>
      <c r="R129" s="107"/>
      <c r="S129" s="107"/>
      <c r="T129" s="107"/>
    </row>
    <row r="130" spans="1:20" s="85" customFormat="1" x14ac:dyDescent="0.2">
      <c r="A130" s="88"/>
      <c r="B130" s="95" t="s">
        <v>207</v>
      </c>
      <c r="C130" s="92" t="s">
        <v>257</v>
      </c>
      <c r="D130" s="4">
        <v>32165.717752369041</v>
      </c>
      <c r="E130" s="4">
        <v>35792.486561174046</v>
      </c>
      <c r="F130" s="4">
        <v>39353.737488064362</v>
      </c>
      <c r="G130" s="3">
        <v>24500</v>
      </c>
      <c r="H130" s="3">
        <v>6094.5</v>
      </c>
      <c r="I130" s="3">
        <v>2094.5</v>
      </c>
      <c r="J130" s="39">
        <v>5769.4350000000013</v>
      </c>
      <c r="K130" s="3">
        <v>14533.902196910944</v>
      </c>
      <c r="L130" s="87"/>
      <c r="M130" s="107"/>
      <c r="N130" s="107"/>
      <c r="O130" s="107"/>
      <c r="P130" s="107"/>
      <c r="Q130" s="107"/>
      <c r="R130" s="107"/>
      <c r="S130" s="107"/>
      <c r="T130" s="107"/>
    </row>
    <row r="131" spans="1:20" x14ac:dyDescent="0.2">
      <c r="A131" s="57"/>
      <c r="B131" s="74"/>
      <c r="C131" s="71" t="s">
        <v>258</v>
      </c>
      <c r="D131" s="4">
        <v>0</v>
      </c>
      <c r="E131" s="4">
        <v>0</v>
      </c>
      <c r="F131" s="4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87"/>
      <c r="M131" s="107"/>
      <c r="N131" s="107"/>
      <c r="O131" s="107"/>
      <c r="P131" s="107"/>
      <c r="Q131" s="107"/>
      <c r="R131" s="107"/>
      <c r="S131" s="107"/>
      <c r="T131" s="107"/>
    </row>
    <row r="132" spans="1:20" x14ac:dyDescent="0.2">
      <c r="A132" s="57"/>
      <c r="B132" s="75"/>
      <c r="C132" s="71" t="s">
        <v>259</v>
      </c>
      <c r="D132" s="4">
        <v>0</v>
      </c>
      <c r="E132" s="4">
        <v>0</v>
      </c>
      <c r="F132" s="4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87"/>
      <c r="M132" s="107"/>
      <c r="N132" s="107"/>
      <c r="O132" s="107"/>
      <c r="P132" s="107"/>
      <c r="Q132" s="107"/>
      <c r="R132" s="107"/>
      <c r="S132" s="107"/>
      <c r="T132" s="107"/>
    </row>
    <row r="133" spans="1:20" x14ac:dyDescent="0.2">
      <c r="A133" s="57"/>
      <c r="B133" s="70"/>
      <c r="C133" s="5" t="s">
        <v>46</v>
      </c>
      <c r="D133" s="156">
        <f t="shared" ref="D133:E133" si="3">SUM(D23:D132)</f>
        <v>10603882.89662331</v>
      </c>
      <c r="E133" s="38">
        <f t="shared" si="3"/>
        <v>11799498.428593261</v>
      </c>
      <c r="F133" s="38">
        <f>SUM(F23:F132)</f>
        <v>12973515.065963492</v>
      </c>
      <c r="G133" s="38">
        <f t="shared" ref="G133:J133" si="4">SUM(G23:G132)</f>
        <v>12226911.780532507</v>
      </c>
      <c r="H133" s="38">
        <f t="shared" si="4"/>
        <v>11424973.91</v>
      </c>
      <c r="I133" s="38">
        <f t="shared" si="4"/>
        <v>11998641</v>
      </c>
      <c r="J133" s="38">
        <f t="shared" si="4"/>
        <v>13337803.960000001</v>
      </c>
      <c r="K133" s="38">
        <f t="shared" ref="K133" si="5">SUM(K23:K132)</f>
        <v>18377839.459999993</v>
      </c>
      <c r="L133" s="57"/>
      <c r="M133" s="57"/>
      <c r="N133" s="57"/>
      <c r="O133" s="57"/>
      <c r="P133" s="57"/>
      <c r="Q133" s="57"/>
      <c r="R133" s="57"/>
      <c r="S133" s="57"/>
    </row>
    <row r="134" spans="1:20" x14ac:dyDescent="0.2">
      <c r="A134" s="57"/>
      <c r="B134" s="57"/>
      <c r="C134" s="57"/>
      <c r="D134" s="88"/>
      <c r="E134" s="88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</row>
    <row r="135" spans="1:20" x14ac:dyDescent="0.2">
      <c r="A135" s="57"/>
      <c r="B135" s="57"/>
      <c r="C135" s="88"/>
      <c r="D135" s="88"/>
      <c r="E135" s="88"/>
      <c r="F135" s="57"/>
      <c r="G135" s="57"/>
      <c r="H135" s="88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</row>
    <row r="136" spans="1:20" x14ac:dyDescent="0.2">
      <c r="A136" s="57"/>
      <c r="B136" s="57"/>
      <c r="C136" s="88"/>
      <c r="D136" s="88"/>
      <c r="E136" s="88"/>
      <c r="F136" s="57"/>
      <c r="G136" s="57"/>
      <c r="H136" s="88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</row>
    <row r="137" spans="1:20" x14ac:dyDescent="0.2">
      <c r="A137" s="57"/>
      <c r="B137" s="57"/>
      <c r="C137" s="88"/>
      <c r="D137" s="88"/>
      <c r="E137" s="88"/>
      <c r="F137" s="57"/>
      <c r="G137" s="57"/>
      <c r="H137" s="88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</row>
    <row r="138" spans="1:20" x14ac:dyDescent="0.2">
      <c r="A138" s="57"/>
      <c r="B138" s="57"/>
      <c r="C138" s="57"/>
      <c r="D138" s="88"/>
      <c r="E138" s="88"/>
      <c r="F138" s="57"/>
      <c r="G138" s="57"/>
      <c r="H138" s="88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</row>
    <row r="139" spans="1:20" ht="15.75" x14ac:dyDescent="0.25">
      <c r="A139" s="32"/>
      <c r="B139" s="32" t="s">
        <v>264</v>
      </c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57"/>
      <c r="N139" s="57"/>
      <c r="O139" s="57"/>
      <c r="P139" s="57"/>
      <c r="Q139" s="57"/>
      <c r="R139" s="57"/>
      <c r="S139" s="57"/>
    </row>
    <row r="140" spans="1:20" x14ac:dyDescent="0.2">
      <c r="A140" s="57"/>
      <c r="B140" s="57"/>
      <c r="C140" s="57"/>
      <c r="D140" s="88"/>
      <c r="E140" s="88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</row>
    <row r="141" spans="1:20" hidden="1" x14ac:dyDescent="0.2">
      <c r="A141" s="57"/>
      <c r="B141" s="57"/>
      <c r="C141" s="57"/>
      <c r="D141" s="88"/>
      <c r="E141" s="88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</row>
    <row r="142" spans="1:20" hidden="1" x14ac:dyDescent="0.2">
      <c r="A142" s="57"/>
      <c r="B142" s="57"/>
      <c r="C142" s="57"/>
      <c r="D142" s="88"/>
      <c r="E142" s="88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</row>
    <row r="143" spans="1:20" hidden="1" x14ac:dyDescent="0.2">
      <c r="A143" s="57"/>
      <c r="B143" s="57"/>
      <c r="C143" s="57"/>
      <c r="D143" s="88"/>
      <c r="E143" s="88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</row>
    <row r="144" spans="1:20" hidden="1" x14ac:dyDescent="0.2">
      <c r="A144" s="57"/>
      <c r="B144" s="57"/>
      <c r="C144" s="57"/>
      <c r="D144" s="88"/>
      <c r="E144" s="88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</row>
    <row r="145" spans="1:19" hidden="1" x14ac:dyDescent="0.2">
      <c r="A145" s="57"/>
      <c r="B145" s="57"/>
      <c r="C145" s="57"/>
      <c r="D145" s="88"/>
      <c r="E145" s="88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</row>
    <row r="146" spans="1:19" hidden="1" x14ac:dyDescent="0.2">
      <c r="A146" s="57"/>
      <c r="B146" s="57"/>
      <c r="C146" s="57"/>
      <c r="D146" s="88"/>
      <c r="E146" s="88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</row>
    <row r="147" spans="1:19" hidden="1" x14ac:dyDescent="0.2">
      <c r="A147" s="57"/>
      <c r="B147" s="57"/>
      <c r="C147" s="57"/>
      <c r="D147" s="88"/>
      <c r="E147" s="88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</row>
    <row r="148" spans="1:19" hidden="1" x14ac:dyDescent="0.2">
      <c r="A148" s="57"/>
      <c r="B148" s="57"/>
      <c r="C148" s="57"/>
      <c r="D148" s="88"/>
      <c r="E148" s="88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</row>
    <row r="149" spans="1:19" hidden="1" x14ac:dyDescent="0.2">
      <c r="A149" s="57"/>
      <c r="B149" s="57"/>
      <c r="C149" s="57"/>
      <c r="D149" s="88"/>
      <c r="E149" s="88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</row>
    <row r="150" spans="1:19" hidden="1" x14ac:dyDescent="0.2">
      <c r="A150" s="57"/>
      <c r="B150" s="57"/>
      <c r="C150" s="57"/>
      <c r="D150" s="88"/>
      <c r="E150" s="88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</row>
    <row r="151" spans="1:19" hidden="1" x14ac:dyDescent="0.2">
      <c r="A151" s="57"/>
      <c r="B151" s="57"/>
      <c r="C151" s="57"/>
      <c r="D151" s="88"/>
      <c r="E151" s="88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</row>
    <row r="152" spans="1:19" hidden="1" x14ac:dyDescent="0.2">
      <c r="A152" s="57"/>
      <c r="B152" s="57"/>
      <c r="C152" s="57"/>
      <c r="D152" s="88"/>
      <c r="E152" s="88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</row>
    <row r="153" spans="1:19" hidden="1" x14ac:dyDescent="0.2">
      <c r="A153" s="57"/>
      <c r="B153" s="57"/>
      <c r="C153" s="57"/>
      <c r="D153" s="88"/>
      <c r="E153" s="88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</row>
    <row r="154" spans="1:19" hidden="1" x14ac:dyDescent="0.2">
      <c r="A154" s="57"/>
      <c r="B154" s="57"/>
      <c r="C154" s="57"/>
      <c r="D154" s="88"/>
      <c r="E154" s="88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</row>
    <row r="155" spans="1:19" hidden="1" x14ac:dyDescent="0.2">
      <c r="A155" s="57"/>
      <c r="B155" s="57"/>
      <c r="C155" s="57"/>
      <c r="D155" s="88"/>
      <c r="E155" s="88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</row>
    <row r="156" spans="1:19" hidden="1" x14ac:dyDescent="0.2">
      <c r="A156" s="57"/>
      <c r="B156" s="57"/>
      <c r="C156" s="57"/>
      <c r="D156" s="88"/>
      <c r="E156" s="88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</row>
    <row r="157" spans="1:19" hidden="1" x14ac:dyDescent="0.2">
      <c r="A157" s="57"/>
      <c r="B157" s="57"/>
      <c r="C157" s="57"/>
      <c r="D157" s="88"/>
      <c r="E157" s="88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</row>
    <row r="158" spans="1:19" hidden="1" x14ac:dyDescent="0.2">
      <c r="A158" s="57"/>
      <c r="B158" s="57"/>
      <c r="C158" s="57"/>
      <c r="D158" s="88"/>
      <c r="E158" s="88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</row>
    <row r="159" spans="1:19" hidden="1" x14ac:dyDescent="0.2">
      <c r="A159" s="57"/>
      <c r="B159" s="57"/>
      <c r="C159" s="57"/>
      <c r="D159" s="88"/>
      <c r="E159" s="88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</row>
    <row r="160" spans="1:19" hidden="1" x14ac:dyDescent="0.2">
      <c r="A160" s="57"/>
      <c r="B160" s="57"/>
      <c r="C160" s="57"/>
      <c r="D160" s="88"/>
      <c r="E160" s="88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</row>
    <row r="161" spans="1:19" hidden="1" x14ac:dyDescent="0.2">
      <c r="A161" s="57"/>
      <c r="B161" s="57"/>
      <c r="C161" s="57"/>
      <c r="D161" s="88"/>
      <c r="E161" s="88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</row>
    <row r="162" spans="1:19" hidden="1" x14ac:dyDescent="0.2">
      <c r="A162" s="57"/>
      <c r="B162" s="57"/>
      <c r="C162" s="57"/>
      <c r="D162" s="88"/>
      <c r="E162" s="88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</row>
    <row r="163" spans="1:19" hidden="1" x14ac:dyDescent="0.2">
      <c r="A163" s="57"/>
      <c r="B163" s="57"/>
      <c r="C163" s="57"/>
      <c r="D163" s="88"/>
      <c r="E163" s="88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</row>
    <row r="164" spans="1:19" hidden="1" x14ac:dyDescent="0.2">
      <c r="A164" s="57"/>
      <c r="B164" s="57"/>
      <c r="C164" s="57"/>
      <c r="D164" s="88"/>
      <c r="E164" s="88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</row>
    <row r="165" spans="1:19" hidden="1" x14ac:dyDescent="0.2">
      <c r="A165" s="57"/>
      <c r="B165" s="57"/>
      <c r="C165" s="57"/>
      <c r="D165" s="88"/>
      <c r="E165" s="88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</row>
    <row r="166" spans="1:19" hidden="1" x14ac:dyDescent="0.2">
      <c r="A166" s="57"/>
      <c r="B166" s="57"/>
      <c r="C166" s="57"/>
      <c r="D166" s="88"/>
      <c r="E166" s="88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</row>
    <row r="167" spans="1:19" hidden="1" x14ac:dyDescent="0.2">
      <c r="A167" s="57"/>
      <c r="B167" s="57"/>
      <c r="C167" s="57"/>
      <c r="D167" s="88"/>
      <c r="E167" s="88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</row>
    <row r="168" spans="1:19" hidden="1" x14ac:dyDescent="0.2">
      <c r="A168" s="57"/>
      <c r="B168" s="57"/>
      <c r="C168" s="57"/>
      <c r="D168" s="88"/>
      <c r="E168" s="88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</row>
    <row r="169" spans="1:19" hidden="1" x14ac:dyDescent="0.2">
      <c r="A169" s="57"/>
      <c r="B169" s="57"/>
      <c r="C169" s="57"/>
      <c r="D169" s="88"/>
      <c r="E169" s="88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</row>
    <row r="170" spans="1:19" hidden="1" x14ac:dyDescent="0.2">
      <c r="A170" s="57"/>
      <c r="B170" s="57"/>
      <c r="C170" s="57"/>
      <c r="D170" s="88"/>
      <c r="E170" s="88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</row>
    <row r="171" spans="1:19" hidden="1" x14ac:dyDescent="0.2">
      <c r="A171" s="57"/>
      <c r="B171" s="57"/>
      <c r="C171" s="57"/>
      <c r="D171" s="88"/>
      <c r="E171" s="88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</row>
    <row r="172" spans="1:19" hidden="1" x14ac:dyDescent="0.2">
      <c r="A172" s="57"/>
      <c r="B172" s="57"/>
      <c r="C172" s="57"/>
      <c r="D172" s="88"/>
      <c r="E172" s="88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</row>
    <row r="173" spans="1:19" hidden="1" x14ac:dyDescent="0.2">
      <c r="A173" s="57"/>
      <c r="B173" s="57"/>
      <c r="C173" s="57"/>
      <c r="D173" s="88"/>
      <c r="E173" s="88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</row>
    <row r="174" spans="1:19" hidden="1" x14ac:dyDescent="0.2">
      <c r="A174" s="57"/>
      <c r="B174" s="57"/>
      <c r="C174" s="57"/>
      <c r="D174" s="88"/>
      <c r="E174" s="88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</row>
    <row r="175" spans="1:19" hidden="1" x14ac:dyDescent="0.2">
      <c r="A175" s="57"/>
      <c r="B175" s="57"/>
      <c r="C175" s="57"/>
      <c r="D175" s="88"/>
      <c r="E175" s="88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</row>
    <row r="176" spans="1:19" hidden="1" x14ac:dyDescent="0.2">
      <c r="A176" s="57"/>
      <c r="B176" s="57"/>
      <c r="C176" s="57"/>
      <c r="D176" s="88"/>
      <c r="E176" s="88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</row>
    <row r="177" spans="1:19" hidden="1" x14ac:dyDescent="0.2">
      <c r="A177" s="57"/>
      <c r="B177" s="57"/>
      <c r="C177" s="57"/>
      <c r="D177" s="88"/>
      <c r="E177" s="88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</row>
    <row r="178" spans="1:19" hidden="1" x14ac:dyDescent="0.2">
      <c r="A178" s="57"/>
      <c r="B178" s="57"/>
      <c r="C178" s="57"/>
      <c r="D178" s="88"/>
      <c r="E178" s="88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</row>
    <row r="179" spans="1:19" hidden="1" x14ac:dyDescent="0.2">
      <c r="A179" s="57"/>
      <c r="B179" s="57"/>
      <c r="C179" s="57"/>
      <c r="D179" s="88"/>
      <c r="E179" s="88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</row>
    <row r="180" spans="1:19" hidden="1" x14ac:dyDescent="0.2">
      <c r="A180" s="57"/>
      <c r="B180" s="57"/>
      <c r="C180" s="57"/>
      <c r="D180" s="88"/>
      <c r="E180" s="88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</row>
    <row r="181" spans="1:19" hidden="1" x14ac:dyDescent="0.2">
      <c r="A181" s="57"/>
      <c r="B181" s="57"/>
      <c r="C181" s="57"/>
      <c r="D181" s="88"/>
      <c r="E181" s="88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</row>
    <row r="182" spans="1:19" hidden="1" x14ac:dyDescent="0.2">
      <c r="A182" s="57"/>
      <c r="B182" s="57"/>
      <c r="C182" s="57"/>
      <c r="D182" s="88"/>
      <c r="E182" s="88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</row>
    <row r="183" spans="1:19" hidden="1" x14ac:dyDescent="0.2">
      <c r="A183" s="57"/>
      <c r="B183" s="57"/>
      <c r="C183" s="57"/>
      <c r="D183" s="88"/>
      <c r="E183" s="88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</row>
    <row r="184" spans="1:19" hidden="1" x14ac:dyDescent="0.2">
      <c r="A184" s="57"/>
      <c r="B184" s="57"/>
      <c r="C184" s="57"/>
      <c r="D184" s="88"/>
      <c r="E184" s="88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</row>
    <row r="185" spans="1:19" hidden="1" x14ac:dyDescent="0.2">
      <c r="A185" s="57"/>
      <c r="B185" s="57"/>
      <c r="C185" s="57"/>
      <c r="D185" s="88"/>
      <c r="E185" s="88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</row>
    <row r="186" spans="1:19" hidden="1" x14ac:dyDescent="0.2">
      <c r="A186" s="57"/>
      <c r="B186" s="57"/>
      <c r="C186" s="57"/>
      <c r="D186" s="88"/>
      <c r="E186" s="88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</row>
    <row r="187" spans="1:19" hidden="1" x14ac:dyDescent="0.2">
      <c r="A187" s="57"/>
      <c r="B187" s="57"/>
      <c r="C187" s="57"/>
      <c r="D187" s="88"/>
      <c r="E187" s="88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</row>
    <row r="188" spans="1:19" hidden="1" x14ac:dyDescent="0.2">
      <c r="A188" s="57"/>
      <c r="B188" s="57"/>
      <c r="C188" s="57"/>
      <c r="D188" s="88"/>
      <c r="E188" s="88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</row>
    <row r="189" spans="1:19" hidden="1" x14ac:dyDescent="0.2">
      <c r="A189" s="57"/>
      <c r="B189" s="57"/>
      <c r="C189" s="57"/>
      <c r="D189" s="88"/>
      <c r="E189" s="88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</row>
    <row r="190" spans="1:19" hidden="1" x14ac:dyDescent="0.2">
      <c r="A190" s="57"/>
      <c r="B190" s="57"/>
      <c r="C190" s="57"/>
      <c r="D190" s="88"/>
      <c r="E190" s="88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</row>
    <row r="191" spans="1:19" hidden="1" x14ac:dyDescent="0.2">
      <c r="A191" s="57"/>
      <c r="B191" s="57"/>
      <c r="C191" s="57"/>
      <c r="D191" s="88"/>
      <c r="E191" s="88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</row>
    <row r="192" spans="1:19" hidden="1" x14ac:dyDescent="0.2">
      <c r="A192" s="57"/>
      <c r="B192" s="57"/>
      <c r="C192" s="57"/>
      <c r="D192" s="88"/>
      <c r="E192" s="88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</row>
    <row r="193" spans="1:19" hidden="1" x14ac:dyDescent="0.2">
      <c r="A193" s="57"/>
      <c r="B193" s="57"/>
      <c r="C193" s="57"/>
      <c r="D193" s="88"/>
      <c r="E193" s="88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</row>
    <row r="194" spans="1:19" hidden="1" x14ac:dyDescent="0.2">
      <c r="A194" s="57"/>
      <c r="B194" s="57"/>
      <c r="C194" s="57"/>
      <c r="D194" s="88"/>
      <c r="E194" s="88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</row>
    <row r="195" spans="1:19" hidden="1" x14ac:dyDescent="0.2">
      <c r="A195" s="57"/>
      <c r="B195" s="57"/>
      <c r="C195" s="57"/>
      <c r="D195" s="88"/>
      <c r="E195" s="88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</row>
    <row r="196" spans="1:19" hidden="1" x14ac:dyDescent="0.2">
      <c r="A196" s="57"/>
      <c r="B196" s="57"/>
      <c r="C196" s="57"/>
      <c r="D196" s="88"/>
      <c r="E196" s="88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</row>
    <row r="197" spans="1:19" hidden="1" x14ac:dyDescent="0.2">
      <c r="A197" s="57"/>
      <c r="B197" s="57"/>
      <c r="C197" s="57"/>
      <c r="D197" s="88"/>
      <c r="E197" s="88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</row>
    <row r="198" spans="1:19" hidden="1" x14ac:dyDescent="0.2">
      <c r="A198" s="57"/>
      <c r="B198" s="57"/>
      <c r="C198" s="57"/>
      <c r="D198" s="88"/>
      <c r="E198" s="88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</row>
    <row r="199" spans="1:19" hidden="1" x14ac:dyDescent="0.2">
      <c r="A199" s="57"/>
      <c r="B199" s="57"/>
      <c r="C199" s="57"/>
      <c r="D199" s="88"/>
      <c r="E199" s="88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</row>
    <row r="200" spans="1:19" hidden="1" x14ac:dyDescent="0.2">
      <c r="A200" s="57"/>
      <c r="B200" s="57"/>
      <c r="C200" s="57"/>
      <c r="D200" s="88"/>
      <c r="E200" s="88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</row>
    <row r="201" spans="1:19" hidden="1" x14ac:dyDescent="0.2">
      <c r="A201" s="57"/>
      <c r="B201" s="57"/>
      <c r="C201" s="57"/>
      <c r="D201" s="88"/>
      <c r="E201" s="88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</row>
    <row r="202" spans="1:19" hidden="1" x14ac:dyDescent="0.2">
      <c r="A202" s="57"/>
      <c r="B202" s="57"/>
      <c r="C202" s="57"/>
      <c r="D202" s="88"/>
      <c r="E202" s="88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</row>
    <row r="203" spans="1:19" hidden="1" x14ac:dyDescent="0.2">
      <c r="A203" s="57"/>
      <c r="B203" s="57"/>
      <c r="C203" s="57"/>
      <c r="D203" s="88"/>
      <c r="E203" s="88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</row>
    <row r="204" spans="1:19" hidden="1" x14ac:dyDescent="0.2">
      <c r="A204" s="57"/>
      <c r="B204" s="57"/>
      <c r="C204" s="57"/>
      <c r="D204" s="88"/>
      <c r="E204" s="88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</row>
    <row r="205" spans="1:19" hidden="1" x14ac:dyDescent="0.2">
      <c r="A205" s="57"/>
      <c r="B205" s="57"/>
      <c r="C205" s="57"/>
      <c r="D205" s="88"/>
      <c r="E205" s="88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</row>
    <row r="206" spans="1:19" hidden="1" x14ac:dyDescent="0.2">
      <c r="A206" s="57"/>
      <c r="B206" s="57"/>
      <c r="C206" s="57"/>
      <c r="D206" s="88"/>
      <c r="E206" s="88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</row>
    <row r="207" spans="1:19" hidden="1" x14ac:dyDescent="0.2">
      <c r="A207" s="57"/>
      <c r="B207" s="57"/>
      <c r="C207" s="57"/>
      <c r="D207" s="88"/>
      <c r="E207" s="88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</row>
    <row r="208" spans="1:19" hidden="1" x14ac:dyDescent="0.2">
      <c r="A208" s="57"/>
      <c r="B208" s="57"/>
      <c r="C208" s="57"/>
      <c r="D208" s="88"/>
      <c r="E208" s="88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</row>
    <row r="209" spans="1:19" hidden="1" x14ac:dyDescent="0.2">
      <c r="A209" s="57"/>
      <c r="B209" s="57"/>
      <c r="C209" s="57"/>
      <c r="D209" s="88"/>
      <c r="E209" s="88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</row>
    <row r="210" spans="1:19" hidden="1" x14ac:dyDescent="0.2">
      <c r="A210" s="57"/>
      <c r="B210" s="57"/>
      <c r="C210" s="57"/>
      <c r="D210" s="88"/>
      <c r="E210" s="88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</row>
    <row r="211" spans="1:19" hidden="1" x14ac:dyDescent="0.2">
      <c r="A211" s="57"/>
      <c r="B211" s="57"/>
      <c r="C211" s="57"/>
      <c r="D211" s="88"/>
      <c r="E211" s="88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</row>
    <row r="212" spans="1:19" hidden="1" x14ac:dyDescent="0.2">
      <c r="A212" s="57"/>
      <c r="B212" s="57"/>
      <c r="C212" s="57"/>
      <c r="D212" s="88"/>
      <c r="E212" s="88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</row>
    <row r="213" spans="1:19" hidden="1" x14ac:dyDescent="0.2">
      <c r="A213" s="57"/>
      <c r="B213" s="57"/>
      <c r="C213" s="57"/>
      <c r="D213" s="88"/>
      <c r="E213" s="88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</row>
    <row r="214" spans="1:19" hidden="1" x14ac:dyDescent="0.2">
      <c r="A214" s="57"/>
      <c r="B214" s="57"/>
      <c r="C214" s="57"/>
      <c r="D214" s="88"/>
      <c r="E214" s="88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</row>
    <row r="215" spans="1:19" hidden="1" x14ac:dyDescent="0.2">
      <c r="A215" s="57"/>
      <c r="B215" s="57"/>
      <c r="C215" s="57"/>
      <c r="D215" s="88"/>
      <c r="E215" s="88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</row>
    <row r="216" spans="1:19" hidden="1" x14ac:dyDescent="0.2">
      <c r="A216" s="57"/>
      <c r="B216" s="57"/>
      <c r="C216" s="57"/>
      <c r="D216" s="88"/>
      <c r="E216" s="88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</row>
    <row r="217" spans="1:19" hidden="1" x14ac:dyDescent="0.2">
      <c r="A217" s="57"/>
      <c r="B217" s="57"/>
      <c r="C217" s="57"/>
      <c r="D217" s="88"/>
      <c r="E217" s="88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</row>
    <row r="218" spans="1:19" hidden="1" x14ac:dyDescent="0.2">
      <c r="A218" s="57"/>
      <c r="B218" s="57"/>
      <c r="C218" s="57"/>
      <c r="D218" s="88"/>
      <c r="E218" s="88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</row>
    <row r="219" spans="1:19" hidden="1" x14ac:dyDescent="0.2">
      <c r="A219" s="57"/>
      <c r="B219" s="57"/>
      <c r="C219" s="57"/>
      <c r="D219" s="88"/>
      <c r="E219" s="88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</row>
    <row r="220" spans="1:19" hidden="1" x14ac:dyDescent="0.2">
      <c r="A220" s="57"/>
      <c r="B220" s="57"/>
      <c r="C220" s="57"/>
      <c r="D220" s="88"/>
      <c r="E220" s="88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</row>
    <row r="221" spans="1:19" hidden="1" x14ac:dyDescent="0.2">
      <c r="A221" s="57"/>
      <c r="B221" s="57"/>
      <c r="C221" s="57"/>
      <c r="D221" s="88"/>
      <c r="E221" s="88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</row>
    <row r="222" spans="1:19" hidden="1" x14ac:dyDescent="0.2">
      <c r="A222" s="57"/>
      <c r="B222" s="57"/>
      <c r="C222" s="57"/>
      <c r="D222" s="88"/>
      <c r="E222" s="88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</row>
    <row r="223" spans="1:19" hidden="1" x14ac:dyDescent="0.2">
      <c r="A223" s="57"/>
      <c r="B223" s="57"/>
      <c r="C223" s="57"/>
      <c r="D223" s="88"/>
      <c r="E223" s="88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</row>
    <row r="224" spans="1:19" hidden="1" x14ac:dyDescent="0.2">
      <c r="A224" s="57"/>
      <c r="B224" s="57"/>
      <c r="C224" s="57"/>
      <c r="D224" s="88"/>
      <c r="E224" s="88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</row>
    <row r="225" spans="1:19" hidden="1" x14ac:dyDescent="0.2">
      <c r="A225" s="57"/>
      <c r="B225" s="57"/>
      <c r="C225" s="57"/>
      <c r="D225" s="88"/>
      <c r="E225" s="88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</row>
    <row r="226" spans="1:19" hidden="1" x14ac:dyDescent="0.2">
      <c r="A226" s="57"/>
      <c r="B226" s="57"/>
      <c r="C226" s="57"/>
      <c r="D226" s="88"/>
      <c r="E226" s="88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</row>
    <row r="227" spans="1:19" hidden="1" x14ac:dyDescent="0.2">
      <c r="A227" s="57"/>
      <c r="B227" s="57"/>
      <c r="C227" s="57"/>
      <c r="D227" s="88"/>
      <c r="E227" s="88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</row>
    <row r="228" spans="1:19" hidden="1" x14ac:dyDescent="0.2">
      <c r="A228" s="57"/>
      <c r="B228" s="57"/>
      <c r="C228" s="57"/>
      <c r="D228" s="88"/>
      <c r="E228" s="88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</row>
    <row r="229" spans="1:19" hidden="1" x14ac:dyDescent="0.2">
      <c r="A229" s="57"/>
      <c r="B229" s="57"/>
      <c r="C229" s="57"/>
      <c r="D229" s="88"/>
      <c r="E229" s="88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</row>
    <row r="230" spans="1:19" hidden="1" x14ac:dyDescent="0.2">
      <c r="A230" s="57"/>
      <c r="B230" s="57"/>
      <c r="C230" s="57"/>
      <c r="D230" s="88"/>
      <c r="E230" s="88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</row>
    <row r="231" spans="1:19" hidden="1" x14ac:dyDescent="0.2">
      <c r="A231" s="57"/>
      <c r="B231" s="57"/>
      <c r="C231" s="57"/>
      <c r="D231" s="88"/>
      <c r="E231" s="88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</row>
    <row r="232" spans="1:19" hidden="1" x14ac:dyDescent="0.2">
      <c r="A232" s="57"/>
      <c r="B232" s="57"/>
      <c r="C232" s="57"/>
      <c r="D232" s="88"/>
      <c r="E232" s="88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</row>
    <row r="233" spans="1:19" hidden="1" x14ac:dyDescent="0.2">
      <c r="A233" s="57"/>
      <c r="B233" s="57"/>
      <c r="C233" s="57"/>
      <c r="D233" s="88"/>
      <c r="E233" s="88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</row>
    <row r="234" spans="1:19" hidden="1" x14ac:dyDescent="0.2">
      <c r="A234" s="57"/>
      <c r="B234" s="57"/>
      <c r="C234" s="57"/>
      <c r="D234" s="88"/>
      <c r="E234" s="88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</row>
    <row r="235" spans="1:19" hidden="1" x14ac:dyDescent="0.2">
      <c r="A235" s="57"/>
      <c r="B235" s="57"/>
      <c r="C235" s="57"/>
      <c r="D235" s="88"/>
      <c r="E235" s="88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</row>
    <row r="236" spans="1:19" hidden="1" x14ac:dyDescent="0.2">
      <c r="A236" s="57"/>
      <c r="B236" s="57"/>
      <c r="C236" s="57"/>
      <c r="D236" s="88"/>
      <c r="E236" s="88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</row>
    <row r="237" spans="1:19" hidden="1" x14ac:dyDescent="0.2">
      <c r="A237" s="57"/>
      <c r="B237" s="57"/>
      <c r="C237" s="57"/>
      <c r="D237" s="88"/>
      <c r="E237" s="88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</row>
    <row r="238" spans="1:19" hidden="1" x14ac:dyDescent="0.2">
      <c r="A238" s="57"/>
      <c r="B238" s="57"/>
      <c r="C238" s="57"/>
      <c r="D238" s="88"/>
      <c r="E238" s="88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</row>
    <row r="239" spans="1:19" hidden="1" x14ac:dyDescent="0.2">
      <c r="A239" s="57"/>
      <c r="B239" s="57"/>
      <c r="C239" s="57"/>
      <c r="D239" s="88"/>
      <c r="E239" s="88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</row>
    <row r="240" spans="1:19" hidden="1" x14ac:dyDescent="0.2">
      <c r="A240" s="57"/>
      <c r="B240" s="57"/>
      <c r="C240" s="57"/>
      <c r="D240" s="88"/>
      <c r="E240" s="88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</row>
    <row r="241" spans="1:19" hidden="1" x14ac:dyDescent="0.2">
      <c r="A241" s="57"/>
      <c r="B241" s="57"/>
      <c r="C241" s="57"/>
      <c r="D241" s="88"/>
      <c r="E241" s="88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</row>
    <row r="242" spans="1:19" hidden="1" x14ac:dyDescent="0.2">
      <c r="A242" s="57"/>
      <c r="B242" s="57"/>
      <c r="C242" s="57"/>
      <c r="D242" s="88"/>
      <c r="E242" s="88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</row>
    <row r="243" spans="1:19" hidden="1" x14ac:dyDescent="0.2">
      <c r="A243" s="57"/>
      <c r="B243" s="57"/>
      <c r="C243" s="57"/>
      <c r="D243" s="88"/>
      <c r="E243" s="88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</row>
    <row r="244" spans="1:19" hidden="1" x14ac:dyDescent="0.2">
      <c r="A244" s="57"/>
      <c r="B244" s="57"/>
      <c r="C244" s="57"/>
      <c r="D244" s="88"/>
      <c r="E244" s="88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</row>
    <row r="245" spans="1:19" hidden="1" x14ac:dyDescent="0.2">
      <c r="A245" s="57"/>
      <c r="B245" s="57"/>
      <c r="C245" s="57"/>
      <c r="D245" s="88"/>
      <c r="E245" s="88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</row>
    <row r="246" spans="1:19" hidden="1" x14ac:dyDescent="0.2">
      <c r="A246" s="57"/>
      <c r="B246" s="57"/>
      <c r="C246" s="57"/>
      <c r="D246" s="88"/>
      <c r="E246" s="88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</row>
    <row r="247" spans="1:19" hidden="1" x14ac:dyDescent="0.2">
      <c r="A247" s="57"/>
      <c r="B247" s="57"/>
      <c r="C247" s="57"/>
      <c r="D247" s="88"/>
      <c r="E247" s="88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</row>
    <row r="248" spans="1:19" hidden="1" x14ac:dyDescent="0.2">
      <c r="A248" s="57"/>
      <c r="B248" s="57"/>
      <c r="C248" s="57"/>
      <c r="D248" s="88"/>
      <c r="E248" s="88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</row>
    <row r="249" spans="1:19" hidden="1" x14ac:dyDescent="0.2">
      <c r="A249" s="57"/>
      <c r="B249" s="57"/>
      <c r="C249" s="57"/>
      <c r="D249" s="88"/>
      <c r="E249" s="88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</row>
    <row r="250" spans="1:19" hidden="1" x14ac:dyDescent="0.2">
      <c r="A250" s="57"/>
      <c r="B250" s="57"/>
      <c r="C250" s="57"/>
      <c r="D250" s="88"/>
      <c r="E250" s="88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</row>
    <row r="251" spans="1:19" hidden="1" x14ac:dyDescent="0.2">
      <c r="A251" s="57"/>
      <c r="B251" s="57"/>
      <c r="C251" s="57"/>
      <c r="D251" s="88"/>
      <c r="E251" s="88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</row>
    <row r="252" spans="1:19" hidden="1" x14ac:dyDescent="0.2"/>
    <row r="253" spans="1:19" hidden="1" x14ac:dyDescent="0.2"/>
    <row r="254" spans="1:19" hidden="1" x14ac:dyDescent="0.2"/>
    <row r="255" spans="1:19" hidden="1" x14ac:dyDescent="0.2"/>
    <row r="256" spans="1:19" hidden="1" x14ac:dyDescent="0.2"/>
  </sheetData>
  <sortState ref="B20:E27">
    <sortCondition ref="B20"/>
  </sortState>
  <mergeCells count="7">
    <mergeCell ref="D8:K8"/>
    <mergeCell ref="D21:K21"/>
    <mergeCell ref="B68:B69"/>
    <mergeCell ref="B102:B119"/>
    <mergeCell ref="B73:B77"/>
    <mergeCell ref="B24:B26"/>
    <mergeCell ref="B51:B52"/>
  </mergeCells>
  <conditionalFormatting sqref="K2">
    <cfRule type="expression" dxfId="3" priority="1">
      <formula>K2="Check!"</formula>
    </cfRule>
  </conditionalFormatting>
  <hyperlinks>
    <hyperlink ref="K1" location="Menu!A1" display="Menu"/>
  </hyperlinks>
  <pageMargins left="0.7" right="0.7" top="0.75" bottom="0.75" header="0.3" footer="0.3"/>
  <pageSetup orientation="portrait" r:id="rId1"/>
  <ignoredErrors>
    <ignoredError sqref="H13 F13 F13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 tint="0.79998168889431442"/>
  </sheetPr>
  <dimension ref="A1:V256"/>
  <sheetViews>
    <sheetView zoomScale="80" zoomScaleNormal="80" workbookViewId="0">
      <selection activeCell="M10" sqref="M10"/>
    </sheetView>
  </sheetViews>
  <sheetFormatPr defaultColWidth="0" defaultRowHeight="12.75" zeroHeight="1" x14ac:dyDescent="0.2"/>
  <cols>
    <col min="1" max="1" width="3.625" style="43" customWidth="1"/>
    <col min="2" max="2" width="31.125" style="43" customWidth="1"/>
    <col min="3" max="3" width="73.375" style="43" customWidth="1"/>
    <col min="4" max="5" width="9.625" style="85" customWidth="1"/>
    <col min="6" max="10" width="9.625" style="43" customWidth="1"/>
    <col min="11" max="11" width="9.625" style="85" customWidth="1"/>
    <col min="12" max="12" width="6.25" style="43" bestFit="1" customWidth="1"/>
    <col min="13" max="13" width="9.625" style="43" customWidth="1"/>
    <col min="14" max="14" width="3.875" style="43" customWidth="1"/>
    <col min="15" max="17" width="9.625" style="43" hidden="1" customWidth="1"/>
    <col min="18" max="16384" width="9" style="43" hidden="1"/>
  </cols>
  <sheetData>
    <row r="1" spans="1:22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84" t="s">
        <v>39</v>
      </c>
      <c r="L1" s="41"/>
      <c r="M1" s="41"/>
      <c r="N1" s="41"/>
      <c r="O1" s="83"/>
      <c r="P1" s="83"/>
      <c r="Q1" s="83"/>
      <c r="R1" s="83"/>
      <c r="S1" s="83"/>
      <c r="T1" s="83"/>
      <c r="U1" s="83"/>
      <c r="V1" s="83"/>
    </row>
    <row r="2" spans="1:22" ht="15.75" x14ac:dyDescent="0.25">
      <c r="A2" s="160" t="str">
        <f ca="1">RIGHT(CELL("filename", $A$1), LEN(CELL("filename", $A$1)) - SEARCH("]", CELL("filename", $A$1)))</f>
        <v>Historical Volumes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86"/>
      <c r="P2" s="86"/>
      <c r="Q2" s="86"/>
      <c r="R2" s="86"/>
      <c r="S2" s="86"/>
      <c r="T2" s="86"/>
      <c r="U2" s="86"/>
      <c r="V2" s="86"/>
    </row>
    <row r="3" spans="1:22" x14ac:dyDescent="0.2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1:22" x14ac:dyDescent="0.2">
      <c r="A4" s="87"/>
      <c r="B4" s="11" t="s">
        <v>255</v>
      </c>
      <c r="C4" s="10"/>
      <c r="D4" s="10"/>
      <c r="E4" s="10"/>
      <c r="F4" s="10"/>
      <c r="G4" s="10"/>
      <c r="H4" s="10"/>
      <c r="I4" s="10"/>
      <c r="J4" s="10"/>
      <c r="K4" s="90"/>
      <c r="L4" s="90"/>
      <c r="M4" s="90"/>
      <c r="N4" s="90"/>
      <c r="O4" s="90"/>
      <c r="P4" s="90"/>
      <c r="Q4" s="90"/>
      <c r="R4" s="88"/>
      <c r="S4" s="88"/>
    </row>
    <row r="5" spans="1:22" x14ac:dyDescent="0.2">
      <c r="A5" s="87"/>
      <c r="B5" s="9"/>
      <c r="C5" s="10"/>
      <c r="D5" s="10"/>
      <c r="E5" s="10"/>
      <c r="F5" s="10"/>
      <c r="G5" s="10"/>
      <c r="H5" s="10"/>
      <c r="I5" s="10"/>
      <c r="J5" s="10"/>
      <c r="K5" s="90"/>
      <c r="L5" s="90"/>
      <c r="M5" s="90"/>
      <c r="N5" s="90"/>
      <c r="O5" s="90"/>
      <c r="P5" s="90"/>
      <c r="Q5" s="90"/>
      <c r="R5" s="88"/>
      <c r="S5" s="88"/>
    </row>
    <row r="6" spans="1:22" x14ac:dyDescent="0.2">
      <c r="A6" s="87"/>
      <c r="B6" s="91"/>
      <c r="C6" s="10"/>
      <c r="D6" s="10"/>
      <c r="E6" s="10"/>
      <c r="F6" s="10"/>
      <c r="G6" s="10"/>
      <c r="H6" s="10"/>
      <c r="I6" s="10"/>
      <c r="J6" s="10"/>
      <c r="K6" s="90"/>
      <c r="L6" s="90"/>
      <c r="M6" s="90"/>
      <c r="N6" s="90"/>
      <c r="O6" s="90"/>
      <c r="P6" s="90"/>
      <c r="Q6" s="90"/>
      <c r="R6" s="88"/>
      <c r="S6" s="88"/>
    </row>
    <row r="7" spans="1:22" x14ac:dyDescent="0.2">
      <c r="A7" s="87"/>
      <c r="B7" s="9"/>
      <c r="C7" s="10"/>
      <c r="D7" s="10"/>
      <c r="E7" s="10"/>
      <c r="F7" s="10"/>
      <c r="G7" s="10"/>
      <c r="H7" s="10"/>
      <c r="I7" s="10"/>
      <c r="J7" s="10"/>
      <c r="K7" s="90"/>
      <c r="L7" s="90"/>
      <c r="M7" s="90"/>
      <c r="N7" s="90"/>
      <c r="O7" s="90"/>
      <c r="P7" s="90"/>
      <c r="Q7" s="90"/>
      <c r="R7" s="88"/>
      <c r="S7" s="88"/>
    </row>
    <row r="8" spans="1:22" x14ac:dyDescent="0.2">
      <c r="A8" s="87"/>
      <c r="B8" s="9"/>
      <c r="C8" s="10"/>
      <c r="D8" s="185" t="s">
        <v>254</v>
      </c>
      <c r="E8" s="185"/>
      <c r="F8" s="185"/>
      <c r="G8" s="185"/>
      <c r="H8" s="185"/>
      <c r="I8" s="185"/>
      <c r="J8" s="185"/>
      <c r="K8" s="185"/>
      <c r="L8" s="90"/>
      <c r="M8" s="90"/>
      <c r="N8" s="90"/>
      <c r="O8" s="90"/>
      <c r="P8" s="90"/>
      <c r="Q8" s="90"/>
      <c r="R8" s="88"/>
      <c r="S8" s="88"/>
    </row>
    <row r="9" spans="1:22" ht="63.75" x14ac:dyDescent="0.2">
      <c r="A9" s="87"/>
      <c r="B9" s="16" t="s">
        <v>142</v>
      </c>
      <c r="C9" s="8" t="s">
        <v>143</v>
      </c>
      <c r="D9" s="148" t="s">
        <v>313</v>
      </c>
      <c r="E9" s="148" t="s">
        <v>314</v>
      </c>
      <c r="F9" s="148" t="s">
        <v>315</v>
      </c>
      <c r="G9" s="148" t="s">
        <v>316</v>
      </c>
      <c r="H9" s="148" t="s">
        <v>317</v>
      </c>
      <c r="I9" s="148" t="s">
        <v>318</v>
      </c>
      <c r="J9" s="148" t="s">
        <v>319</v>
      </c>
      <c r="K9" s="148" t="s">
        <v>321</v>
      </c>
      <c r="L9" s="90"/>
      <c r="M9" s="148" t="s">
        <v>350</v>
      </c>
      <c r="N9" s="90"/>
      <c r="O9" s="90"/>
      <c r="P9" s="90"/>
      <c r="Q9" s="90"/>
      <c r="R9" s="88"/>
      <c r="S9" s="88"/>
    </row>
    <row r="10" spans="1:22" x14ac:dyDescent="0.2">
      <c r="A10" s="87"/>
      <c r="B10" s="94" t="s">
        <v>144</v>
      </c>
      <c r="C10" s="93" t="s">
        <v>145</v>
      </c>
      <c r="D10" s="162">
        <v>0</v>
      </c>
      <c r="E10" s="162">
        <v>0</v>
      </c>
      <c r="F10" s="162">
        <v>0</v>
      </c>
      <c r="G10" s="161">
        <v>0</v>
      </c>
      <c r="H10" s="161">
        <v>0</v>
      </c>
      <c r="I10" s="161">
        <v>0</v>
      </c>
      <c r="J10" s="161">
        <v>0</v>
      </c>
      <c r="K10" s="157">
        <f>(J10-D10)/6</f>
        <v>0</v>
      </c>
      <c r="L10" s="87"/>
      <c r="M10" s="163">
        <f>IFERROR((SUMPRODUCT('Historical Expenditure'!G23:J23,Inflation!$F$10:$I$10)/SUM(G10:J10)),0)</f>
        <v>0</v>
      </c>
      <c r="N10" s="87"/>
      <c r="O10" s="149"/>
      <c r="P10" s="149"/>
      <c r="Q10" s="149"/>
      <c r="R10" s="149"/>
      <c r="S10" s="149"/>
      <c r="T10" s="149"/>
      <c r="U10" s="149"/>
      <c r="V10" s="149"/>
    </row>
    <row r="11" spans="1:22" x14ac:dyDescent="0.2">
      <c r="A11" s="87"/>
      <c r="B11" s="182" t="s">
        <v>146</v>
      </c>
      <c r="C11" s="93" t="s">
        <v>147</v>
      </c>
      <c r="D11" s="162">
        <v>12</v>
      </c>
      <c r="E11" s="162">
        <v>14</v>
      </c>
      <c r="F11" s="162">
        <v>13.5</v>
      </c>
      <c r="G11" s="161">
        <v>14</v>
      </c>
      <c r="H11" s="161">
        <v>18</v>
      </c>
      <c r="I11" s="161">
        <v>25.5</v>
      </c>
      <c r="J11" s="161">
        <v>23.5</v>
      </c>
      <c r="K11" s="157">
        <f t="shared" ref="K11:K74" si="0">(J11-D11)/6</f>
        <v>1.9166666666666667</v>
      </c>
      <c r="L11" s="87"/>
      <c r="M11" s="163">
        <f>IFERROR((SUMPRODUCT('Historical Expenditure'!G24:J24,Inflation!$F$10:$I$10)/SUM(G11:J11)),0)</f>
        <v>12094.275784075295</v>
      </c>
      <c r="N11" s="88"/>
      <c r="O11" s="149"/>
      <c r="P11" s="149"/>
      <c r="Q11" s="149"/>
      <c r="R11" s="149"/>
      <c r="S11" s="149"/>
      <c r="T11" s="149"/>
      <c r="U11" s="149"/>
      <c r="V11" s="149"/>
    </row>
    <row r="12" spans="1:22" x14ac:dyDescent="0.2">
      <c r="A12" s="87"/>
      <c r="B12" s="182"/>
      <c r="C12" s="93" t="s">
        <v>148</v>
      </c>
      <c r="D12" s="162">
        <v>0</v>
      </c>
      <c r="E12" s="162">
        <v>0</v>
      </c>
      <c r="F12" s="162">
        <v>0</v>
      </c>
      <c r="G12" s="161">
        <v>0</v>
      </c>
      <c r="H12" s="161">
        <v>0</v>
      </c>
      <c r="I12" s="161">
        <v>0</v>
      </c>
      <c r="J12" s="161">
        <v>0</v>
      </c>
      <c r="K12" s="157">
        <f t="shared" si="0"/>
        <v>0</v>
      </c>
      <c r="L12" s="87"/>
      <c r="M12" s="163">
        <f>IFERROR((SUMPRODUCT('Historical Expenditure'!G25:J25,Inflation!$F$10:$I$10)/SUM(G12:J12)),0)</f>
        <v>0</v>
      </c>
      <c r="N12" s="88"/>
      <c r="O12" s="149"/>
      <c r="P12" s="149"/>
      <c r="Q12" s="149"/>
      <c r="R12" s="149"/>
      <c r="S12" s="149"/>
      <c r="T12" s="149"/>
      <c r="U12" s="149"/>
      <c r="V12" s="149"/>
    </row>
    <row r="13" spans="1:22" x14ac:dyDescent="0.2">
      <c r="A13" s="88"/>
      <c r="B13" s="182"/>
      <c r="C13" s="93" t="s">
        <v>149</v>
      </c>
      <c r="D13" s="162">
        <v>38.5</v>
      </c>
      <c r="E13" s="162">
        <v>53</v>
      </c>
      <c r="F13" s="162">
        <v>66</v>
      </c>
      <c r="G13" s="161">
        <v>67</v>
      </c>
      <c r="H13" s="161">
        <v>56.5</v>
      </c>
      <c r="I13" s="161">
        <v>58</v>
      </c>
      <c r="J13" s="161">
        <v>83.5</v>
      </c>
      <c r="K13" s="157">
        <f t="shared" si="0"/>
        <v>7.5</v>
      </c>
      <c r="L13" s="87"/>
      <c r="M13" s="163">
        <f>IFERROR((SUMPRODUCT('Historical Expenditure'!G26:J26,Inflation!$F$10:$I$10)/SUM(G13:J13)),0)</f>
        <v>12070.254046448556</v>
      </c>
      <c r="N13" s="88"/>
      <c r="O13" s="149"/>
      <c r="P13" s="149"/>
      <c r="Q13" s="149"/>
      <c r="R13" s="149"/>
      <c r="S13" s="149"/>
      <c r="T13" s="149"/>
      <c r="U13" s="149"/>
      <c r="V13" s="149"/>
    </row>
    <row r="14" spans="1:22" x14ac:dyDescent="0.2">
      <c r="A14" s="88"/>
      <c r="B14" s="95"/>
      <c r="C14" s="93" t="s">
        <v>150</v>
      </c>
      <c r="D14" s="162">
        <v>5.5</v>
      </c>
      <c r="E14" s="162">
        <v>6</v>
      </c>
      <c r="F14" s="162">
        <v>5</v>
      </c>
      <c r="G14" s="161">
        <v>4.5</v>
      </c>
      <c r="H14" s="161">
        <v>4</v>
      </c>
      <c r="I14" s="161">
        <v>4</v>
      </c>
      <c r="J14" s="161">
        <v>5.5</v>
      </c>
      <c r="K14" s="157">
        <f t="shared" si="0"/>
        <v>0</v>
      </c>
      <c r="L14" s="87"/>
      <c r="M14" s="163">
        <f>IFERROR((SUMPRODUCT('Historical Expenditure'!G27:J27,Inflation!$F$10:$I$10)/SUM(G14:J14)),0)</f>
        <v>15092.469136172702</v>
      </c>
      <c r="N14" s="88"/>
      <c r="O14" s="149"/>
      <c r="P14" s="149"/>
      <c r="Q14" s="149"/>
      <c r="R14" s="149"/>
      <c r="S14" s="149"/>
      <c r="T14" s="149"/>
      <c r="U14" s="149"/>
      <c r="V14" s="149"/>
    </row>
    <row r="15" spans="1:22" x14ac:dyDescent="0.2">
      <c r="A15" s="88"/>
      <c r="B15" s="95"/>
      <c r="C15" s="93" t="s">
        <v>151</v>
      </c>
      <c r="D15" s="161">
        <v>0</v>
      </c>
      <c r="E15" s="161">
        <v>0</v>
      </c>
      <c r="F15" s="162">
        <v>0</v>
      </c>
      <c r="G15" s="161">
        <v>0</v>
      </c>
      <c r="H15" s="161">
        <v>0</v>
      </c>
      <c r="I15" s="161">
        <v>0</v>
      </c>
      <c r="J15" s="161">
        <v>0</v>
      </c>
      <c r="K15" s="157">
        <f t="shared" si="0"/>
        <v>0</v>
      </c>
      <c r="L15" s="87"/>
      <c r="M15" s="163">
        <f>IFERROR((SUMPRODUCT('Historical Expenditure'!G28:J28,Inflation!$F$10:$I$10)/SUM(G15:J15)),0)</f>
        <v>0</v>
      </c>
      <c r="N15" s="88"/>
      <c r="O15" s="149"/>
      <c r="P15" s="149"/>
      <c r="Q15" s="149"/>
      <c r="R15" s="149"/>
      <c r="S15" s="149"/>
      <c r="T15" s="149"/>
      <c r="U15" s="149"/>
      <c r="V15" s="149"/>
    </row>
    <row r="16" spans="1:22" x14ac:dyDescent="0.2">
      <c r="A16" s="88"/>
      <c r="B16" s="95"/>
      <c r="C16" s="93" t="s">
        <v>152</v>
      </c>
      <c r="D16" s="161">
        <v>0</v>
      </c>
      <c r="E16" s="161">
        <v>0</v>
      </c>
      <c r="F16" s="162">
        <v>0</v>
      </c>
      <c r="G16" s="161">
        <v>0</v>
      </c>
      <c r="H16" s="161">
        <v>0</v>
      </c>
      <c r="I16" s="161">
        <v>0</v>
      </c>
      <c r="J16" s="161">
        <v>0</v>
      </c>
      <c r="K16" s="157">
        <f t="shared" si="0"/>
        <v>0</v>
      </c>
      <c r="L16" s="87"/>
      <c r="M16" s="163">
        <f>IFERROR((SUMPRODUCT('Historical Expenditure'!G29:J29,Inflation!$F$10:$I$10)/SUM(G16:J16)),0)</f>
        <v>0</v>
      </c>
      <c r="N16" s="88"/>
      <c r="O16" s="149"/>
      <c r="P16" s="149"/>
      <c r="Q16" s="149"/>
      <c r="R16" s="149"/>
      <c r="S16" s="149"/>
      <c r="T16" s="149"/>
      <c r="U16" s="149"/>
      <c r="V16" s="149"/>
    </row>
    <row r="17" spans="1:22" x14ac:dyDescent="0.2">
      <c r="A17" s="88"/>
      <c r="B17" s="95"/>
      <c r="C17" s="93" t="s">
        <v>153</v>
      </c>
      <c r="D17" s="162">
        <v>10</v>
      </c>
      <c r="E17" s="162">
        <v>6</v>
      </c>
      <c r="F17" s="162">
        <v>9</v>
      </c>
      <c r="G17" s="161">
        <v>8.5</v>
      </c>
      <c r="H17" s="161">
        <v>8</v>
      </c>
      <c r="I17" s="161">
        <v>12.5</v>
      </c>
      <c r="J17" s="161">
        <v>12.5</v>
      </c>
      <c r="K17" s="157">
        <f t="shared" si="0"/>
        <v>0.41666666666666669</v>
      </c>
      <c r="L17" s="87"/>
      <c r="M17" s="163">
        <f>IFERROR((SUMPRODUCT('Historical Expenditure'!G30:J30,Inflation!$F$10:$I$10)/SUM(G17:J17)),0)</f>
        <v>18162.833542823551</v>
      </c>
      <c r="N17" s="88"/>
      <c r="O17" s="149"/>
      <c r="P17" s="149"/>
      <c r="Q17" s="149"/>
      <c r="R17" s="149"/>
      <c r="S17" s="149"/>
      <c r="T17" s="149"/>
      <c r="U17" s="149"/>
      <c r="V17" s="149"/>
    </row>
    <row r="18" spans="1:22" x14ac:dyDescent="0.2">
      <c r="A18" s="88"/>
      <c r="B18" s="95"/>
      <c r="C18" s="93" t="s">
        <v>154</v>
      </c>
      <c r="D18" s="161">
        <v>0</v>
      </c>
      <c r="E18" s="161">
        <v>0</v>
      </c>
      <c r="F18" s="162">
        <v>0</v>
      </c>
      <c r="G18" s="161">
        <v>0</v>
      </c>
      <c r="H18" s="161">
        <v>0</v>
      </c>
      <c r="I18" s="161">
        <v>0</v>
      </c>
      <c r="J18" s="161">
        <v>0</v>
      </c>
      <c r="K18" s="157">
        <f t="shared" si="0"/>
        <v>0</v>
      </c>
      <c r="L18" s="87"/>
      <c r="M18" s="163">
        <f>IFERROR((SUMPRODUCT('Historical Expenditure'!G31:J31,Inflation!$F$10:$I$10)/SUM(G18:J18)),0)</f>
        <v>0</v>
      </c>
      <c r="N18" s="88"/>
      <c r="O18" s="149"/>
      <c r="P18" s="149"/>
      <c r="Q18" s="149"/>
      <c r="R18" s="149"/>
      <c r="S18" s="149"/>
      <c r="T18" s="149"/>
      <c r="U18" s="149"/>
      <c r="V18" s="149"/>
    </row>
    <row r="19" spans="1:22" x14ac:dyDescent="0.2">
      <c r="A19" s="88"/>
      <c r="B19" s="95"/>
      <c r="C19" s="93" t="s">
        <v>155</v>
      </c>
      <c r="D19" s="162">
        <v>47</v>
      </c>
      <c r="E19" s="162">
        <v>60.5</v>
      </c>
      <c r="F19" s="162">
        <v>116</v>
      </c>
      <c r="G19" s="161">
        <v>115</v>
      </c>
      <c r="H19" s="161">
        <v>65</v>
      </c>
      <c r="I19" s="161">
        <v>68</v>
      </c>
      <c r="J19" s="161">
        <v>87.5</v>
      </c>
      <c r="K19" s="157">
        <f t="shared" si="0"/>
        <v>6.75</v>
      </c>
      <c r="L19" s="87"/>
      <c r="M19" s="163">
        <f>IFERROR((SUMPRODUCT('Historical Expenditure'!G32:J32,Inflation!$F$10:$I$10)/SUM(G19:J19)),0)</f>
        <v>18019.352957049152</v>
      </c>
      <c r="N19" s="88"/>
      <c r="O19" s="149"/>
      <c r="P19" s="149"/>
      <c r="Q19" s="149"/>
      <c r="R19" s="149"/>
      <c r="S19" s="149"/>
      <c r="T19" s="149"/>
      <c r="U19" s="149"/>
      <c r="V19" s="149"/>
    </row>
    <row r="20" spans="1:22" x14ac:dyDescent="0.2">
      <c r="A20" s="88"/>
      <c r="B20" s="95"/>
      <c r="C20" s="93" t="s">
        <v>156</v>
      </c>
      <c r="D20" s="162">
        <v>1</v>
      </c>
      <c r="E20" s="162">
        <v>2</v>
      </c>
      <c r="F20" s="162">
        <v>4.5</v>
      </c>
      <c r="G20" s="161">
        <v>7.5</v>
      </c>
      <c r="H20" s="161">
        <v>10</v>
      </c>
      <c r="I20" s="161">
        <v>6</v>
      </c>
      <c r="J20" s="161">
        <v>2</v>
      </c>
      <c r="K20" s="157">
        <f t="shared" si="0"/>
        <v>0.16666666666666666</v>
      </c>
      <c r="L20" s="87"/>
      <c r="M20" s="163">
        <f>IFERROR((SUMPRODUCT('Historical Expenditure'!G33:J33,Inflation!$F$10:$I$10)/SUM(G20:J20)),0)</f>
        <v>25553.732965963693</v>
      </c>
      <c r="N20" s="88"/>
      <c r="O20" s="149"/>
      <c r="P20" s="149"/>
      <c r="Q20" s="149"/>
      <c r="R20" s="149"/>
      <c r="S20" s="149"/>
      <c r="T20" s="149"/>
      <c r="U20" s="149"/>
      <c r="V20" s="149"/>
    </row>
    <row r="21" spans="1:22" x14ac:dyDescent="0.2">
      <c r="A21" s="88"/>
      <c r="B21" s="95"/>
      <c r="C21" s="93" t="s">
        <v>157</v>
      </c>
      <c r="D21" s="161">
        <v>0</v>
      </c>
      <c r="E21" s="161">
        <v>0</v>
      </c>
      <c r="F21" s="162">
        <v>0</v>
      </c>
      <c r="G21" s="161">
        <v>0</v>
      </c>
      <c r="H21" s="161">
        <v>0</v>
      </c>
      <c r="I21" s="161">
        <v>0</v>
      </c>
      <c r="J21" s="161">
        <v>0</v>
      </c>
      <c r="K21" s="157">
        <f t="shared" si="0"/>
        <v>0</v>
      </c>
      <c r="L21" s="87"/>
      <c r="M21" s="163">
        <f>IFERROR((SUMPRODUCT('Historical Expenditure'!G34:J34,Inflation!$F$10:$I$10)/SUM(G21:J21)),0)</f>
        <v>0</v>
      </c>
      <c r="N21" s="88"/>
      <c r="O21" s="149"/>
      <c r="P21" s="149"/>
      <c r="Q21" s="149"/>
      <c r="R21" s="149"/>
      <c r="S21" s="149"/>
      <c r="T21" s="149"/>
      <c r="U21" s="149"/>
      <c r="V21" s="149"/>
    </row>
    <row r="22" spans="1:22" x14ac:dyDescent="0.2">
      <c r="A22" s="88"/>
      <c r="B22" s="95"/>
      <c r="C22" s="93" t="s">
        <v>158</v>
      </c>
      <c r="D22" s="161">
        <v>0</v>
      </c>
      <c r="E22" s="161">
        <v>0</v>
      </c>
      <c r="F22" s="162">
        <v>0</v>
      </c>
      <c r="G22" s="161">
        <v>0</v>
      </c>
      <c r="H22" s="161">
        <v>0</v>
      </c>
      <c r="I22" s="161">
        <v>0</v>
      </c>
      <c r="J22" s="161">
        <v>0</v>
      </c>
      <c r="K22" s="157">
        <f t="shared" si="0"/>
        <v>0</v>
      </c>
      <c r="L22" s="87"/>
      <c r="M22" s="163">
        <f>IFERROR((SUMPRODUCT('Historical Expenditure'!G35:J35,Inflation!$F$10:$I$10)/SUM(G22:J22)),0)</f>
        <v>0</v>
      </c>
      <c r="N22" s="88"/>
      <c r="O22" s="149"/>
      <c r="P22" s="149"/>
      <c r="Q22" s="149"/>
      <c r="R22" s="149"/>
      <c r="S22" s="149"/>
      <c r="T22" s="149"/>
      <c r="U22" s="149"/>
      <c r="V22" s="149"/>
    </row>
    <row r="23" spans="1:22" x14ac:dyDescent="0.2">
      <c r="A23" s="88"/>
      <c r="B23" s="95"/>
      <c r="C23" s="93" t="s">
        <v>159</v>
      </c>
      <c r="D23" s="161">
        <v>0</v>
      </c>
      <c r="E23" s="161">
        <v>0</v>
      </c>
      <c r="F23" s="162">
        <v>0</v>
      </c>
      <c r="G23" s="161">
        <v>0</v>
      </c>
      <c r="H23" s="161">
        <v>0</v>
      </c>
      <c r="I23" s="161">
        <v>0</v>
      </c>
      <c r="J23" s="161">
        <v>0</v>
      </c>
      <c r="K23" s="157">
        <f t="shared" si="0"/>
        <v>0</v>
      </c>
      <c r="L23" s="87"/>
      <c r="M23" s="163">
        <f>IFERROR((SUMPRODUCT('Historical Expenditure'!G36:J36,Inflation!$F$10:$I$10)/SUM(G23:J23)),0)</f>
        <v>0</v>
      </c>
      <c r="N23" s="88"/>
      <c r="O23" s="149"/>
      <c r="P23" s="149"/>
      <c r="Q23" s="149"/>
      <c r="R23" s="149"/>
      <c r="S23" s="149"/>
      <c r="T23" s="149"/>
      <c r="U23" s="149"/>
      <c r="V23" s="149"/>
    </row>
    <row r="24" spans="1:22" x14ac:dyDescent="0.2">
      <c r="A24" s="88"/>
      <c r="B24" s="95"/>
      <c r="C24" s="93" t="s">
        <v>160</v>
      </c>
      <c r="D24" s="161">
        <v>0</v>
      </c>
      <c r="E24" s="161">
        <v>0</v>
      </c>
      <c r="F24" s="162">
        <v>0</v>
      </c>
      <c r="G24" s="161">
        <v>0</v>
      </c>
      <c r="H24" s="161">
        <v>0</v>
      </c>
      <c r="I24" s="161">
        <v>0</v>
      </c>
      <c r="J24" s="161">
        <v>0</v>
      </c>
      <c r="K24" s="157">
        <f t="shared" si="0"/>
        <v>0</v>
      </c>
      <c r="L24" s="87"/>
      <c r="M24" s="163">
        <f>IFERROR((SUMPRODUCT('Historical Expenditure'!G37:J37,Inflation!$F$10:$I$10)/SUM(G24:J24)),0)</f>
        <v>0</v>
      </c>
      <c r="N24" s="88"/>
      <c r="O24" s="149"/>
      <c r="P24" s="149"/>
      <c r="Q24" s="149"/>
      <c r="R24" s="149"/>
      <c r="S24" s="149"/>
      <c r="T24" s="149"/>
      <c r="U24" s="149"/>
      <c r="V24" s="149"/>
    </row>
    <row r="25" spans="1:22" x14ac:dyDescent="0.2">
      <c r="A25" s="88"/>
      <c r="B25" s="95"/>
      <c r="C25" s="93" t="s">
        <v>161</v>
      </c>
      <c r="D25" s="161">
        <v>0</v>
      </c>
      <c r="E25" s="161">
        <v>0</v>
      </c>
      <c r="F25" s="162">
        <v>0</v>
      </c>
      <c r="G25" s="161">
        <v>0</v>
      </c>
      <c r="H25" s="161">
        <v>0</v>
      </c>
      <c r="I25" s="161">
        <v>0</v>
      </c>
      <c r="J25" s="161">
        <v>0</v>
      </c>
      <c r="K25" s="157">
        <f t="shared" si="0"/>
        <v>0</v>
      </c>
      <c r="L25" s="87"/>
      <c r="M25" s="163">
        <f>IFERROR((SUMPRODUCT('Historical Expenditure'!G38:J38,Inflation!$F$10:$I$10)/SUM(G25:J25)),0)</f>
        <v>0</v>
      </c>
      <c r="N25" s="88"/>
      <c r="O25" s="149"/>
      <c r="P25" s="149"/>
      <c r="Q25" s="149"/>
      <c r="R25" s="149"/>
      <c r="S25" s="149"/>
      <c r="T25" s="149"/>
      <c r="U25" s="149"/>
      <c r="V25" s="149"/>
    </row>
    <row r="26" spans="1:22" x14ac:dyDescent="0.2">
      <c r="A26" s="88"/>
      <c r="B26" s="95"/>
      <c r="C26" s="93" t="s">
        <v>162</v>
      </c>
      <c r="D26" s="161">
        <v>0</v>
      </c>
      <c r="E26" s="161">
        <v>0</v>
      </c>
      <c r="F26" s="162">
        <v>0</v>
      </c>
      <c r="G26" s="161">
        <v>0</v>
      </c>
      <c r="H26" s="161">
        <v>0</v>
      </c>
      <c r="I26" s="161">
        <v>0</v>
      </c>
      <c r="J26" s="161">
        <v>0</v>
      </c>
      <c r="K26" s="157">
        <f t="shared" si="0"/>
        <v>0</v>
      </c>
      <c r="L26" s="87"/>
      <c r="M26" s="163">
        <f>IFERROR((SUMPRODUCT('Historical Expenditure'!G39:J39,Inflation!$F$10:$I$10)/SUM(G26:J26)),0)</f>
        <v>0</v>
      </c>
      <c r="N26" s="88"/>
      <c r="O26" s="149"/>
      <c r="P26" s="149"/>
      <c r="Q26" s="149"/>
      <c r="R26" s="149"/>
      <c r="S26" s="149"/>
      <c r="T26" s="149"/>
      <c r="U26" s="149"/>
      <c r="V26" s="149"/>
    </row>
    <row r="27" spans="1:22" x14ac:dyDescent="0.2">
      <c r="A27" s="88"/>
      <c r="B27" s="95"/>
      <c r="C27" s="93" t="s">
        <v>163</v>
      </c>
      <c r="D27" s="161">
        <v>0</v>
      </c>
      <c r="E27" s="161">
        <v>0</v>
      </c>
      <c r="F27" s="162">
        <v>0</v>
      </c>
      <c r="G27" s="161">
        <v>0</v>
      </c>
      <c r="H27" s="161">
        <v>0</v>
      </c>
      <c r="I27" s="161">
        <v>0</v>
      </c>
      <c r="J27" s="161">
        <v>0</v>
      </c>
      <c r="K27" s="157">
        <f t="shared" si="0"/>
        <v>0</v>
      </c>
      <c r="L27" s="87"/>
      <c r="M27" s="163">
        <f>IFERROR((SUMPRODUCT('Historical Expenditure'!G40:J40,Inflation!$F$10:$I$10)/SUM(G27:J27)),0)</f>
        <v>0</v>
      </c>
      <c r="N27" s="88"/>
      <c r="O27" s="149"/>
      <c r="P27" s="149"/>
      <c r="Q27" s="149"/>
      <c r="R27" s="149"/>
      <c r="S27" s="149"/>
      <c r="T27" s="149"/>
      <c r="U27" s="149"/>
      <c r="V27" s="149"/>
    </row>
    <row r="28" spans="1:22" x14ac:dyDescent="0.2">
      <c r="A28" s="88"/>
      <c r="B28" s="95"/>
      <c r="C28" s="93" t="s">
        <v>164</v>
      </c>
      <c r="D28" s="161">
        <v>0</v>
      </c>
      <c r="E28" s="161">
        <v>0</v>
      </c>
      <c r="F28" s="162">
        <v>0</v>
      </c>
      <c r="G28" s="161">
        <v>0</v>
      </c>
      <c r="H28" s="161">
        <v>0</v>
      </c>
      <c r="I28" s="161">
        <v>0</v>
      </c>
      <c r="J28" s="161">
        <v>0</v>
      </c>
      <c r="K28" s="157">
        <f t="shared" si="0"/>
        <v>0</v>
      </c>
      <c r="L28" s="87"/>
      <c r="M28" s="163">
        <f>IFERROR((SUMPRODUCT('Historical Expenditure'!G41:J41,Inflation!$F$10:$I$10)/SUM(G28:J28)),0)</f>
        <v>0</v>
      </c>
      <c r="N28" s="88"/>
      <c r="O28" s="149"/>
      <c r="P28" s="149"/>
      <c r="Q28" s="149"/>
      <c r="R28" s="149"/>
      <c r="S28" s="149"/>
      <c r="T28" s="149"/>
      <c r="U28" s="149"/>
      <c r="V28" s="149"/>
    </row>
    <row r="29" spans="1:22" x14ac:dyDescent="0.2">
      <c r="A29" s="88"/>
      <c r="B29" s="95"/>
      <c r="C29" s="93" t="s">
        <v>165</v>
      </c>
      <c r="D29" s="161">
        <v>0</v>
      </c>
      <c r="E29" s="161">
        <v>0</v>
      </c>
      <c r="F29" s="162">
        <v>0</v>
      </c>
      <c r="G29" s="161">
        <v>0</v>
      </c>
      <c r="H29" s="161">
        <v>0</v>
      </c>
      <c r="I29" s="161">
        <v>0</v>
      </c>
      <c r="J29" s="161">
        <v>0</v>
      </c>
      <c r="K29" s="157">
        <f t="shared" si="0"/>
        <v>0</v>
      </c>
      <c r="L29" s="87"/>
      <c r="M29" s="163">
        <f>IFERROR((SUMPRODUCT('Historical Expenditure'!G42:J42,Inflation!$F$10:$I$10)/SUM(G29:J29)),0)</f>
        <v>0</v>
      </c>
      <c r="N29" s="88"/>
      <c r="O29" s="149"/>
      <c r="P29" s="149"/>
      <c r="Q29" s="149"/>
      <c r="R29" s="149"/>
      <c r="S29" s="149"/>
      <c r="T29" s="149"/>
      <c r="U29" s="149"/>
      <c r="V29" s="149"/>
    </row>
    <row r="30" spans="1:22" x14ac:dyDescent="0.2">
      <c r="A30" s="88"/>
      <c r="B30" s="94" t="s">
        <v>166</v>
      </c>
      <c r="C30" s="93" t="s">
        <v>167</v>
      </c>
      <c r="D30" s="162">
        <v>120</v>
      </c>
      <c r="E30" s="162">
        <v>149</v>
      </c>
      <c r="F30" s="162">
        <v>164</v>
      </c>
      <c r="G30" s="161">
        <v>147.5</v>
      </c>
      <c r="H30" s="161">
        <v>149</v>
      </c>
      <c r="I30" s="161">
        <v>164</v>
      </c>
      <c r="J30" s="161">
        <v>157.5</v>
      </c>
      <c r="K30" s="157">
        <f t="shared" si="0"/>
        <v>6.25</v>
      </c>
      <c r="L30" s="87"/>
      <c r="M30" s="163">
        <f>IFERROR((SUMPRODUCT('Historical Expenditure'!G43:J43,Inflation!$F$10:$I$10)/SUM(G30:J30)),0)</f>
        <v>3854.4969592660718</v>
      </c>
      <c r="N30" s="88"/>
      <c r="O30" s="149"/>
      <c r="P30" s="149"/>
      <c r="Q30" s="149"/>
      <c r="R30" s="149"/>
      <c r="S30" s="149"/>
      <c r="T30" s="149"/>
      <c r="U30" s="149"/>
      <c r="V30" s="149"/>
    </row>
    <row r="31" spans="1:22" x14ac:dyDescent="0.2">
      <c r="A31" s="88"/>
      <c r="B31" s="67" t="s">
        <v>168</v>
      </c>
      <c r="C31" s="93" t="s">
        <v>169</v>
      </c>
      <c r="D31" s="161">
        <v>0</v>
      </c>
      <c r="E31" s="161">
        <v>0</v>
      </c>
      <c r="F31" s="162">
        <v>0</v>
      </c>
      <c r="G31" s="161">
        <v>0</v>
      </c>
      <c r="H31" s="161">
        <v>0</v>
      </c>
      <c r="I31" s="161">
        <v>0</v>
      </c>
      <c r="J31" s="161">
        <v>0</v>
      </c>
      <c r="K31" s="157">
        <f t="shared" si="0"/>
        <v>0</v>
      </c>
      <c r="L31" s="87"/>
      <c r="M31" s="163">
        <f>IFERROR((SUMPRODUCT('Historical Expenditure'!G44:J44,Inflation!$F$10:$I$10)/SUM(G31:J31)),0)</f>
        <v>0</v>
      </c>
      <c r="N31" s="88"/>
      <c r="O31" s="149"/>
      <c r="P31" s="149"/>
      <c r="Q31" s="149"/>
      <c r="R31" s="149"/>
      <c r="S31" s="149"/>
      <c r="T31" s="149"/>
      <c r="U31" s="149"/>
      <c r="V31" s="149"/>
    </row>
    <row r="32" spans="1:22" x14ac:dyDescent="0.2">
      <c r="A32" s="88"/>
      <c r="B32" s="95"/>
      <c r="C32" s="93" t="s">
        <v>170</v>
      </c>
      <c r="D32" s="162">
        <v>213.5</v>
      </c>
      <c r="E32" s="162">
        <v>360.5</v>
      </c>
      <c r="F32" s="162">
        <v>507.5</v>
      </c>
      <c r="G32" s="161">
        <v>376.5</v>
      </c>
      <c r="H32" s="161">
        <v>204.5</v>
      </c>
      <c r="I32" s="161">
        <v>195</v>
      </c>
      <c r="J32" s="161">
        <v>190.5</v>
      </c>
      <c r="K32" s="157">
        <f t="shared" si="0"/>
        <v>-3.8333333333333335</v>
      </c>
      <c r="L32" s="87"/>
      <c r="M32" s="163">
        <f>IFERROR((SUMPRODUCT('Historical Expenditure'!G45:J45,Inflation!$F$10:$I$10)/SUM(G32:J32)),0)</f>
        <v>3466.2873890483806</v>
      </c>
      <c r="N32" s="88"/>
      <c r="O32" s="149"/>
      <c r="P32" s="149"/>
      <c r="Q32" s="149"/>
      <c r="R32" s="149"/>
      <c r="S32" s="149"/>
      <c r="T32" s="149"/>
      <c r="U32" s="149"/>
      <c r="V32" s="149"/>
    </row>
    <row r="33" spans="1:22" x14ac:dyDescent="0.2">
      <c r="A33" s="88"/>
      <c r="B33" s="95"/>
      <c r="C33" s="93" t="s">
        <v>171</v>
      </c>
      <c r="D33" s="162">
        <v>16.5</v>
      </c>
      <c r="E33" s="162">
        <v>20.5</v>
      </c>
      <c r="F33" s="162">
        <v>22.5</v>
      </c>
      <c r="G33" s="161">
        <v>33.5</v>
      </c>
      <c r="H33" s="161">
        <v>31</v>
      </c>
      <c r="I33" s="161">
        <v>15.5</v>
      </c>
      <c r="J33" s="161">
        <v>12</v>
      </c>
      <c r="K33" s="157">
        <f t="shared" si="0"/>
        <v>-0.75</v>
      </c>
      <c r="L33" s="87"/>
      <c r="M33" s="163">
        <f>IFERROR((SUMPRODUCT('Historical Expenditure'!G46:J46,Inflation!$F$10:$I$10)/SUM(G33:J33)),0)</f>
        <v>4746.0252206244777</v>
      </c>
      <c r="N33" s="88"/>
      <c r="O33" s="149"/>
      <c r="P33" s="149"/>
      <c r="Q33" s="149"/>
      <c r="R33" s="149"/>
      <c r="S33" s="149"/>
      <c r="T33" s="149"/>
      <c r="U33" s="149"/>
      <c r="V33" s="149"/>
    </row>
    <row r="34" spans="1:22" x14ac:dyDescent="0.2">
      <c r="A34" s="88"/>
      <c r="B34" s="95"/>
      <c r="C34" s="93" t="s">
        <v>172</v>
      </c>
      <c r="D34" s="161">
        <v>0</v>
      </c>
      <c r="E34" s="161">
        <v>0</v>
      </c>
      <c r="F34" s="162">
        <v>0</v>
      </c>
      <c r="G34" s="161">
        <v>0</v>
      </c>
      <c r="H34" s="161">
        <v>0</v>
      </c>
      <c r="I34" s="161">
        <v>0</v>
      </c>
      <c r="J34" s="161">
        <v>0</v>
      </c>
      <c r="K34" s="157">
        <f t="shared" si="0"/>
        <v>0</v>
      </c>
      <c r="L34" s="87"/>
      <c r="M34" s="163">
        <f>IFERROR((SUMPRODUCT('Historical Expenditure'!G47:J47,Inflation!$F$10:$I$10)/SUM(G34:J34)),0)</f>
        <v>0</v>
      </c>
      <c r="N34" s="88"/>
      <c r="O34" s="149"/>
      <c r="P34" s="149"/>
      <c r="Q34" s="149"/>
      <c r="R34" s="149"/>
      <c r="S34" s="149"/>
      <c r="T34" s="149"/>
      <c r="U34" s="149"/>
      <c r="V34" s="149"/>
    </row>
    <row r="35" spans="1:22" x14ac:dyDescent="0.2">
      <c r="A35" s="88"/>
      <c r="B35" s="95"/>
      <c r="C35" s="93" t="s">
        <v>173</v>
      </c>
      <c r="D35" s="161">
        <v>0</v>
      </c>
      <c r="E35" s="161">
        <v>0</v>
      </c>
      <c r="F35" s="162">
        <v>0</v>
      </c>
      <c r="G35" s="161">
        <v>0</v>
      </c>
      <c r="H35" s="161">
        <v>0</v>
      </c>
      <c r="I35" s="161">
        <v>0</v>
      </c>
      <c r="J35" s="161">
        <v>0</v>
      </c>
      <c r="K35" s="157">
        <f t="shared" si="0"/>
        <v>0</v>
      </c>
      <c r="L35" s="87"/>
      <c r="M35" s="163">
        <f>IFERROR((SUMPRODUCT('Historical Expenditure'!G48:J48,Inflation!$F$10:$I$10)/SUM(G35:J35)),0)</f>
        <v>0</v>
      </c>
      <c r="N35" s="88"/>
      <c r="O35" s="149"/>
      <c r="P35" s="149"/>
      <c r="Q35" s="149"/>
      <c r="R35" s="149"/>
      <c r="S35" s="149"/>
      <c r="T35" s="149"/>
      <c r="U35" s="149"/>
      <c r="V35" s="149"/>
    </row>
    <row r="36" spans="1:22" x14ac:dyDescent="0.2">
      <c r="A36" s="88"/>
      <c r="B36" s="96"/>
      <c r="C36" s="93" t="s">
        <v>165</v>
      </c>
      <c r="D36" s="161">
        <v>0</v>
      </c>
      <c r="E36" s="161">
        <v>0</v>
      </c>
      <c r="F36" s="162">
        <v>0</v>
      </c>
      <c r="G36" s="161">
        <v>0</v>
      </c>
      <c r="H36" s="161">
        <v>0</v>
      </c>
      <c r="I36" s="161">
        <v>0</v>
      </c>
      <c r="J36" s="161">
        <v>0</v>
      </c>
      <c r="K36" s="157">
        <f t="shared" si="0"/>
        <v>0</v>
      </c>
      <c r="L36" s="87"/>
      <c r="M36" s="163">
        <f>IFERROR((SUMPRODUCT('Historical Expenditure'!G49:J49,Inflation!$F$10:$I$10)/SUM(G36:J36)),0)</f>
        <v>0</v>
      </c>
      <c r="N36" s="88"/>
      <c r="O36" s="149"/>
      <c r="P36" s="149"/>
      <c r="Q36" s="149"/>
      <c r="R36" s="149"/>
      <c r="S36" s="149"/>
      <c r="T36" s="149"/>
      <c r="U36" s="149"/>
      <c r="V36" s="149"/>
    </row>
    <row r="37" spans="1:22" x14ac:dyDescent="0.2">
      <c r="A37" s="88"/>
      <c r="B37" s="68" t="s">
        <v>174</v>
      </c>
      <c r="C37" s="92" t="s">
        <v>167</v>
      </c>
      <c r="D37" s="162">
        <v>4</v>
      </c>
      <c r="E37" s="162">
        <v>4.5</v>
      </c>
      <c r="F37" s="162">
        <v>4</v>
      </c>
      <c r="G37" s="161">
        <v>2.5</v>
      </c>
      <c r="H37" s="161">
        <v>4.7799999999999994</v>
      </c>
      <c r="I37" s="161">
        <v>6.2799999999999994</v>
      </c>
      <c r="J37" s="161">
        <v>6.48</v>
      </c>
      <c r="K37" s="157">
        <f t="shared" si="0"/>
        <v>0.41333333333333339</v>
      </c>
      <c r="L37" s="87"/>
      <c r="M37" s="163">
        <f>IFERROR((SUMPRODUCT('Historical Expenditure'!G50:J50,Inflation!$F$10:$I$10)/SUM(G37:J37)),0)</f>
        <v>37623.780667025523</v>
      </c>
      <c r="N37" s="88"/>
      <c r="O37" s="149"/>
      <c r="P37" s="149"/>
      <c r="Q37" s="149"/>
      <c r="R37" s="149"/>
      <c r="S37" s="149"/>
      <c r="T37" s="149"/>
      <c r="U37" s="149"/>
      <c r="V37" s="149"/>
    </row>
    <row r="38" spans="1:22" x14ac:dyDescent="0.2">
      <c r="A38" s="88"/>
      <c r="B38" s="182" t="s">
        <v>175</v>
      </c>
      <c r="C38" s="92" t="s">
        <v>169</v>
      </c>
      <c r="D38" s="161">
        <v>0</v>
      </c>
      <c r="E38" s="161">
        <v>0</v>
      </c>
      <c r="F38" s="162">
        <v>0</v>
      </c>
      <c r="G38" s="161">
        <v>0</v>
      </c>
      <c r="H38" s="161">
        <v>0</v>
      </c>
      <c r="I38" s="161">
        <v>0</v>
      </c>
      <c r="J38" s="161">
        <v>0</v>
      </c>
      <c r="K38" s="157">
        <f t="shared" si="0"/>
        <v>0</v>
      </c>
      <c r="L38" s="87"/>
      <c r="M38" s="163">
        <f>IFERROR((SUMPRODUCT('Historical Expenditure'!G51:J51,Inflation!$F$10:$I$10)/SUM(G38:J38)),0)</f>
        <v>0</v>
      </c>
      <c r="N38" s="88"/>
      <c r="O38" s="149"/>
      <c r="P38" s="149"/>
      <c r="Q38" s="149"/>
      <c r="R38" s="149"/>
      <c r="S38" s="149"/>
      <c r="T38" s="149"/>
      <c r="U38" s="149"/>
      <c r="V38" s="149"/>
    </row>
    <row r="39" spans="1:22" x14ac:dyDescent="0.2">
      <c r="A39" s="88"/>
      <c r="B39" s="182"/>
      <c r="C39" s="92" t="s">
        <v>176</v>
      </c>
      <c r="D39" s="161">
        <v>0</v>
      </c>
      <c r="E39" s="161">
        <v>0</v>
      </c>
      <c r="F39" s="162">
        <v>0</v>
      </c>
      <c r="G39" s="161">
        <v>0</v>
      </c>
      <c r="H39" s="161">
        <v>0</v>
      </c>
      <c r="I39" s="161">
        <v>0</v>
      </c>
      <c r="J39" s="161">
        <v>0</v>
      </c>
      <c r="K39" s="157">
        <f t="shared" si="0"/>
        <v>0</v>
      </c>
      <c r="L39" s="87"/>
      <c r="M39" s="163">
        <f>IFERROR((SUMPRODUCT('Historical Expenditure'!G52:J52,Inflation!$F$10:$I$10)/SUM(G39:J39)),0)</f>
        <v>0</v>
      </c>
      <c r="N39" s="88"/>
      <c r="O39" s="149"/>
      <c r="P39" s="149"/>
      <c r="Q39" s="149"/>
      <c r="R39" s="149"/>
      <c r="S39" s="149"/>
      <c r="T39" s="149"/>
      <c r="U39" s="149"/>
      <c r="V39" s="149"/>
    </row>
    <row r="40" spans="1:22" x14ac:dyDescent="0.2">
      <c r="A40" s="88"/>
      <c r="B40" s="66"/>
      <c r="C40" s="92" t="s">
        <v>177</v>
      </c>
      <c r="D40" s="161">
        <v>0</v>
      </c>
      <c r="E40" s="161">
        <v>0</v>
      </c>
      <c r="F40" s="162">
        <v>0.5</v>
      </c>
      <c r="G40" s="161">
        <v>1.5</v>
      </c>
      <c r="H40" s="161">
        <v>3.665</v>
      </c>
      <c r="I40" s="161">
        <v>3.665</v>
      </c>
      <c r="J40" s="161">
        <v>2.38</v>
      </c>
      <c r="K40" s="157">
        <f t="shared" si="0"/>
        <v>0.39666666666666667</v>
      </c>
      <c r="L40" s="87"/>
      <c r="M40" s="163">
        <f>IFERROR((SUMPRODUCT('Historical Expenditure'!G53:J53,Inflation!$F$10:$I$10)/SUM(G40:J40)),0)</f>
        <v>78291.904626284668</v>
      </c>
      <c r="N40" s="88"/>
      <c r="O40" s="149"/>
      <c r="P40" s="149"/>
      <c r="Q40" s="149"/>
      <c r="R40" s="149"/>
      <c r="S40" s="149"/>
      <c r="T40" s="149"/>
      <c r="U40" s="149"/>
      <c r="V40" s="149"/>
    </row>
    <row r="41" spans="1:22" x14ac:dyDescent="0.2">
      <c r="A41" s="88"/>
      <c r="B41" s="65"/>
      <c r="C41" s="92" t="s">
        <v>178</v>
      </c>
      <c r="D41" s="161">
        <v>0</v>
      </c>
      <c r="E41" s="161">
        <v>0</v>
      </c>
      <c r="F41" s="162">
        <v>2.5</v>
      </c>
      <c r="G41" s="161">
        <v>3</v>
      </c>
      <c r="H41" s="161">
        <v>1.25</v>
      </c>
      <c r="I41" s="161">
        <v>2.75</v>
      </c>
      <c r="J41" s="161">
        <v>4.4649999999999999</v>
      </c>
      <c r="K41" s="157">
        <f t="shared" si="0"/>
        <v>0.74416666666666664</v>
      </c>
      <c r="L41" s="87"/>
      <c r="M41" s="163">
        <f>IFERROR((SUMPRODUCT('Historical Expenditure'!G54:J54,Inflation!$F$10:$I$10)/SUM(G41:J41)),0)</f>
        <v>58703.194668256918</v>
      </c>
      <c r="N41" s="88"/>
      <c r="O41" s="149"/>
      <c r="P41" s="149"/>
      <c r="Q41" s="149"/>
      <c r="R41" s="149"/>
      <c r="S41" s="149"/>
      <c r="T41" s="149"/>
      <c r="U41" s="149"/>
      <c r="V41" s="149"/>
    </row>
    <row r="42" spans="1:22" x14ac:dyDescent="0.2">
      <c r="A42" s="88"/>
      <c r="B42" s="66"/>
      <c r="C42" s="92" t="s">
        <v>171</v>
      </c>
      <c r="D42" s="161">
        <v>0</v>
      </c>
      <c r="E42" s="161">
        <v>0</v>
      </c>
      <c r="F42" s="162">
        <v>0</v>
      </c>
      <c r="G42" s="161">
        <v>0</v>
      </c>
      <c r="H42" s="161">
        <v>0</v>
      </c>
      <c r="I42" s="161">
        <v>0</v>
      </c>
      <c r="J42" s="161">
        <v>0</v>
      </c>
      <c r="K42" s="157">
        <f t="shared" si="0"/>
        <v>0</v>
      </c>
      <c r="L42" s="87"/>
      <c r="M42" s="163">
        <f>IFERROR((SUMPRODUCT('Historical Expenditure'!G55:J55,Inflation!$F$10:$I$10)/SUM(G42:J42)),0)</f>
        <v>0</v>
      </c>
      <c r="N42" s="88"/>
      <c r="O42" s="149"/>
      <c r="P42" s="149"/>
      <c r="Q42" s="149"/>
      <c r="R42" s="149"/>
      <c r="S42" s="149"/>
      <c r="T42" s="149"/>
      <c r="U42" s="149"/>
      <c r="V42" s="149"/>
    </row>
    <row r="43" spans="1:22" x14ac:dyDescent="0.2">
      <c r="A43" s="88"/>
      <c r="B43" s="66"/>
      <c r="C43" s="92" t="s">
        <v>172</v>
      </c>
      <c r="D43" s="161">
        <v>0</v>
      </c>
      <c r="E43" s="161">
        <v>0</v>
      </c>
      <c r="F43" s="162">
        <v>0</v>
      </c>
      <c r="G43" s="161">
        <v>0</v>
      </c>
      <c r="H43" s="161">
        <v>0</v>
      </c>
      <c r="I43" s="161">
        <v>0</v>
      </c>
      <c r="J43" s="161">
        <v>0</v>
      </c>
      <c r="K43" s="157">
        <f t="shared" si="0"/>
        <v>0</v>
      </c>
      <c r="L43" s="87"/>
      <c r="M43" s="163">
        <f>IFERROR((SUMPRODUCT('Historical Expenditure'!G56:J56,Inflation!$F$10:$I$10)/SUM(G43:J43)),0)</f>
        <v>0</v>
      </c>
      <c r="N43" s="88"/>
      <c r="O43" s="149"/>
      <c r="P43" s="149"/>
      <c r="Q43" s="149"/>
      <c r="R43" s="149"/>
      <c r="S43" s="149"/>
      <c r="T43" s="149"/>
      <c r="U43" s="149"/>
      <c r="V43" s="149"/>
    </row>
    <row r="44" spans="1:22" x14ac:dyDescent="0.2">
      <c r="A44" s="88"/>
      <c r="B44" s="66"/>
      <c r="C44" s="92" t="s">
        <v>173</v>
      </c>
      <c r="D44" s="161">
        <v>0</v>
      </c>
      <c r="E44" s="161">
        <v>0</v>
      </c>
      <c r="F44" s="162">
        <v>0</v>
      </c>
      <c r="G44" s="161">
        <v>0</v>
      </c>
      <c r="H44" s="161">
        <v>0</v>
      </c>
      <c r="I44" s="161">
        <v>0</v>
      </c>
      <c r="J44" s="161">
        <v>0</v>
      </c>
      <c r="K44" s="157">
        <f t="shared" si="0"/>
        <v>0</v>
      </c>
      <c r="L44" s="87"/>
      <c r="M44" s="163">
        <f>IFERROR((SUMPRODUCT('Historical Expenditure'!G57:J57,Inflation!$F$10:$I$10)/SUM(G44:J44)),0)</f>
        <v>0</v>
      </c>
      <c r="N44" s="88"/>
      <c r="O44" s="149"/>
      <c r="P44" s="149"/>
      <c r="Q44" s="149"/>
      <c r="R44" s="149"/>
      <c r="S44" s="149"/>
      <c r="T44" s="149"/>
      <c r="U44" s="149"/>
      <c r="V44" s="149"/>
    </row>
    <row r="45" spans="1:22" x14ac:dyDescent="0.2">
      <c r="A45" s="88"/>
      <c r="B45" s="63"/>
      <c r="C45" s="92" t="s">
        <v>165</v>
      </c>
      <c r="D45" s="161">
        <v>0</v>
      </c>
      <c r="E45" s="161">
        <v>0</v>
      </c>
      <c r="F45" s="162">
        <v>0</v>
      </c>
      <c r="G45" s="161">
        <v>0</v>
      </c>
      <c r="H45" s="161">
        <v>0</v>
      </c>
      <c r="I45" s="161">
        <v>0</v>
      </c>
      <c r="J45" s="161">
        <v>0</v>
      </c>
      <c r="K45" s="157">
        <f t="shared" si="0"/>
        <v>0</v>
      </c>
      <c r="L45" s="87"/>
      <c r="M45" s="163">
        <f>IFERROR((SUMPRODUCT('Historical Expenditure'!G58:J58,Inflation!$F$10:$I$10)/SUM(G45:J45)),0)</f>
        <v>0</v>
      </c>
      <c r="N45" s="88"/>
      <c r="O45" s="149"/>
      <c r="P45" s="149"/>
      <c r="Q45" s="149"/>
      <c r="R45" s="149"/>
      <c r="S45" s="149"/>
      <c r="T45" s="149"/>
      <c r="U45" s="149"/>
      <c r="V45" s="149"/>
    </row>
    <row r="46" spans="1:22" x14ac:dyDescent="0.2">
      <c r="A46" s="88"/>
      <c r="B46" s="94" t="s">
        <v>208</v>
      </c>
      <c r="C46" s="93" t="s">
        <v>167</v>
      </c>
      <c r="D46" s="162">
        <v>3</v>
      </c>
      <c r="E46" s="162">
        <v>3</v>
      </c>
      <c r="F46" s="162">
        <v>3</v>
      </c>
      <c r="G46" s="161">
        <v>2.5</v>
      </c>
      <c r="H46" s="161">
        <v>3.82</v>
      </c>
      <c r="I46" s="161">
        <v>4.32</v>
      </c>
      <c r="J46" s="161">
        <v>4.2549999999999999</v>
      </c>
      <c r="K46" s="157">
        <f t="shared" si="0"/>
        <v>0.20916666666666664</v>
      </c>
      <c r="L46" s="87"/>
      <c r="M46" s="163">
        <f>IFERROR((SUMPRODUCT('Historical Expenditure'!G59:J59,Inflation!$F$10:$I$10)/SUM(G46:J46)),0)</f>
        <v>161505.41588823771</v>
      </c>
      <c r="N46" s="88"/>
      <c r="O46" s="149"/>
      <c r="P46" s="149"/>
      <c r="Q46" s="149"/>
      <c r="R46" s="149"/>
      <c r="S46" s="149"/>
      <c r="T46" s="149"/>
      <c r="U46" s="149"/>
      <c r="V46" s="149"/>
    </row>
    <row r="47" spans="1:22" x14ac:dyDescent="0.2">
      <c r="A47" s="88"/>
      <c r="B47" s="95" t="s">
        <v>209</v>
      </c>
      <c r="C47" s="93" t="s">
        <v>169</v>
      </c>
      <c r="D47" s="161">
        <v>0</v>
      </c>
      <c r="E47" s="161">
        <v>0</v>
      </c>
      <c r="F47" s="162">
        <v>0</v>
      </c>
      <c r="G47" s="161">
        <v>0</v>
      </c>
      <c r="H47" s="161">
        <v>0</v>
      </c>
      <c r="I47" s="161">
        <v>0</v>
      </c>
      <c r="J47" s="161">
        <v>0</v>
      </c>
      <c r="K47" s="157">
        <f t="shared" si="0"/>
        <v>0</v>
      </c>
      <c r="L47" s="87"/>
      <c r="M47" s="163">
        <f>IFERROR((SUMPRODUCT('Historical Expenditure'!G60:J60,Inflation!$F$10:$I$10)/SUM(G47:J47)),0)</f>
        <v>0</v>
      </c>
      <c r="N47" s="88"/>
      <c r="O47" s="149"/>
      <c r="P47" s="149"/>
      <c r="Q47" s="149"/>
      <c r="R47" s="149"/>
      <c r="S47" s="149"/>
      <c r="T47" s="149"/>
      <c r="U47" s="149"/>
      <c r="V47" s="149"/>
    </row>
    <row r="48" spans="1:22" x14ac:dyDescent="0.2">
      <c r="A48" s="88"/>
      <c r="B48" s="95"/>
      <c r="C48" s="93" t="s">
        <v>210</v>
      </c>
      <c r="D48" s="161">
        <v>0</v>
      </c>
      <c r="E48" s="161">
        <v>0</v>
      </c>
      <c r="F48" s="162">
        <v>0</v>
      </c>
      <c r="G48" s="161">
        <v>0</v>
      </c>
      <c r="H48" s="161">
        <v>0.505</v>
      </c>
      <c r="I48" s="161">
        <v>0.505</v>
      </c>
      <c r="J48" s="161">
        <v>0.15</v>
      </c>
      <c r="K48" s="157">
        <f t="shared" si="0"/>
        <v>2.4999999999999998E-2</v>
      </c>
      <c r="L48" s="87"/>
      <c r="M48" s="163">
        <f>IFERROR((SUMPRODUCT('Historical Expenditure'!G61:J61,Inflation!$F$10:$I$10)/SUM(G48:J48)),0)</f>
        <v>1021608.0343992058</v>
      </c>
      <c r="N48" s="88"/>
      <c r="O48" s="149"/>
      <c r="P48" s="149"/>
      <c r="Q48" s="149"/>
      <c r="R48" s="149"/>
      <c r="S48" s="149"/>
      <c r="T48" s="149"/>
      <c r="U48" s="149"/>
      <c r="V48" s="149"/>
    </row>
    <row r="49" spans="1:22" x14ac:dyDescent="0.2">
      <c r="A49" s="88"/>
      <c r="B49" s="95"/>
      <c r="C49" s="93" t="s">
        <v>211</v>
      </c>
      <c r="D49" s="161">
        <v>0</v>
      </c>
      <c r="E49" s="161">
        <v>0</v>
      </c>
      <c r="F49" s="162">
        <v>0</v>
      </c>
      <c r="G49" s="161">
        <v>0</v>
      </c>
      <c r="H49" s="161">
        <v>0</v>
      </c>
      <c r="I49" s="161">
        <v>0</v>
      </c>
      <c r="J49" s="161">
        <v>0</v>
      </c>
      <c r="K49" s="157">
        <f t="shared" si="0"/>
        <v>0</v>
      </c>
      <c r="L49" s="87"/>
      <c r="M49" s="163">
        <f>IFERROR((SUMPRODUCT('Historical Expenditure'!G62:J62,Inflation!$F$10:$I$10)/SUM(G49:J49)),0)</f>
        <v>0</v>
      </c>
      <c r="N49" s="88"/>
      <c r="O49" s="149"/>
      <c r="P49" s="149"/>
      <c r="Q49" s="149"/>
      <c r="R49" s="149"/>
      <c r="S49" s="149"/>
      <c r="T49" s="149"/>
      <c r="U49" s="149"/>
      <c r="V49" s="149"/>
    </row>
    <row r="50" spans="1:22" x14ac:dyDescent="0.2">
      <c r="A50" s="88"/>
      <c r="B50" s="95"/>
      <c r="C50" s="93" t="s">
        <v>212</v>
      </c>
      <c r="D50" s="161">
        <v>0</v>
      </c>
      <c r="E50" s="161">
        <v>0</v>
      </c>
      <c r="F50" s="162">
        <v>0</v>
      </c>
      <c r="G50" s="161">
        <v>0</v>
      </c>
      <c r="H50" s="161">
        <v>0</v>
      </c>
      <c r="I50" s="161">
        <v>0</v>
      </c>
      <c r="J50" s="161">
        <v>0</v>
      </c>
      <c r="K50" s="157">
        <f t="shared" si="0"/>
        <v>0</v>
      </c>
      <c r="L50" s="87"/>
      <c r="M50" s="163">
        <f>IFERROR((SUMPRODUCT('Historical Expenditure'!G63:J63,Inflation!$F$10:$I$10)/SUM(G50:J50)),0)</f>
        <v>0</v>
      </c>
      <c r="N50" s="88"/>
      <c r="O50" s="149"/>
      <c r="P50" s="149"/>
      <c r="Q50" s="149"/>
      <c r="R50" s="149"/>
      <c r="S50" s="149"/>
      <c r="T50" s="149"/>
      <c r="U50" s="149"/>
      <c r="V50" s="149"/>
    </row>
    <row r="51" spans="1:22" x14ac:dyDescent="0.2">
      <c r="A51" s="88"/>
      <c r="B51" s="95"/>
      <c r="C51" s="93" t="s">
        <v>172</v>
      </c>
      <c r="D51" s="161">
        <v>0</v>
      </c>
      <c r="E51" s="161">
        <v>0</v>
      </c>
      <c r="F51" s="162">
        <v>0</v>
      </c>
      <c r="G51" s="161">
        <v>0</v>
      </c>
      <c r="H51" s="161">
        <v>0</v>
      </c>
      <c r="I51" s="161">
        <v>0</v>
      </c>
      <c r="J51" s="161">
        <v>0</v>
      </c>
      <c r="K51" s="157">
        <f t="shared" si="0"/>
        <v>0</v>
      </c>
      <c r="L51" s="87"/>
      <c r="M51" s="163">
        <f>IFERROR((SUMPRODUCT('Historical Expenditure'!G64:J64,Inflation!$F$10:$I$10)/SUM(G51:J51)),0)</f>
        <v>0</v>
      </c>
      <c r="N51" s="88"/>
      <c r="O51" s="149"/>
      <c r="P51" s="149"/>
      <c r="Q51" s="149"/>
      <c r="R51" s="149"/>
      <c r="S51" s="149"/>
      <c r="T51" s="149"/>
      <c r="U51" s="149"/>
      <c r="V51" s="149"/>
    </row>
    <row r="52" spans="1:22" x14ac:dyDescent="0.2">
      <c r="A52" s="88"/>
      <c r="B52" s="95"/>
      <c r="C52" s="93" t="s">
        <v>213</v>
      </c>
      <c r="D52" s="161">
        <v>0</v>
      </c>
      <c r="E52" s="161">
        <v>0</v>
      </c>
      <c r="F52" s="162">
        <v>0</v>
      </c>
      <c r="G52" s="161">
        <v>0</v>
      </c>
      <c r="H52" s="161">
        <v>0</v>
      </c>
      <c r="I52" s="161">
        <v>0</v>
      </c>
      <c r="J52" s="161">
        <v>0</v>
      </c>
      <c r="K52" s="157">
        <f t="shared" si="0"/>
        <v>0</v>
      </c>
      <c r="L52" s="87"/>
      <c r="M52" s="163">
        <f>IFERROR((SUMPRODUCT('Historical Expenditure'!G65:J65,Inflation!$F$10:$I$10)/SUM(G52:J52)),0)</f>
        <v>0</v>
      </c>
      <c r="N52" s="88"/>
      <c r="O52" s="149"/>
      <c r="P52" s="149"/>
      <c r="Q52" s="149"/>
      <c r="R52" s="149"/>
      <c r="S52" s="149"/>
      <c r="T52" s="149"/>
      <c r="U52" s="149"/>
      <c r="V52" s="149"/>
    </row>
    <row r="53" spans="1:22" x14ac:dyDescent="0.2">
      <c r="A53" s="88"/>
      <c r="B53" s="95"/>
      <c r="C53" s="93" t="s">
        <v>165</v>
      </c>
      <c r="D53" s="161">
        <v>0</v>
      </c>
      <c r="E53" s="161">
        <v>0</v>
      </c>
      <c r="F53" s="162">
        <v>0</v>
      </c>
      <c r="G53" s="161">
        <v>0</v>
      </c>
      <c r="H53" s="161">
        <v>0</v>
      </c>
      <c r="I53" s="161">
        <v>0</v>
      </c>
      <c r="J53" s="161">
        <v>0</v>
      </c>
      <c r="K53" s="157">
        <f t="shared" si="0"/>
        <v>0</v>
      </c>
      <c r="L53" s="87"/>
      <c r="M53" s="163">
        <f>IFERROR((SUMPRODUCT('Historical Expenditure'!G66:J66,Inflation!$F$10:$I$10)/SUM(G53:J53)),0)</f>
        <v>0</v>
      </c>
      <c r="N53" s="88"/>
      <c r="O53" s="149"/>
      <c r="P53" s="149"/>
      <c r="Q53" s="149"/>
      <c r="R53" s="149"/>
      <c r="S53" s="149"/>
      <c r="T53" s="149"/>
      <c r="U53" s="149"/>
      <c r="V53" s="149"/>
    </row>
    <row r="54" spans="1:22" x14ac:dyDescent="0.2">
      <c r="A54" s="88"/>
      <c r="B54" s="94" t="s">
        <v>179</v>
      </c>
      <c r="C54" s="96" t="s">
        <v>180</v>
      </c>
      <c r="D54" s="162">
        <v>45.5</v>
      </c>
      <c r="E54" s="162">
        <v>45</v>
      </c>
      <c r="F54" s="162">
        <v>49.5</v>
      </c>
      <c r="G54" s="161">
        <v>51.5</v>
      </c>
      <c r="H54" s="161">
        <v>52.36</v>
      </c>
      <c r="I54" s="161">
        <v>50.86</v>
      </c>
      <c r="J54" s="161">
        <v>56.66</v>
      </c>
      <c r="K54" s="157">
        <f t="shared" si="0"/>
        <v>1.8599999999999994</v>
      </c>
      <c r="L54" s="87"/>
      <c r="M54" s="163">
        <f>IFERROR((SUMPRODUCT('Historical Expenditure'!G67:J67,Inflation!$F$10:$I$10)/SUM(G54:J54)),0)</f>
        <v>25503.023898029707</v>
      </c>
      <c r="N54" s="88"/>
      <c r="O54" s="149"/>
      <c r="P54" s="149"/>
      <c r="Q54" s="149"/>
      <c r="R54" s="149"/>
      <c r="S54" s="149"/>
      <c r="T54" s="149"/>
      <c r="U54" s="149"/>
      <c r="V54" s="149"/>
    </row>
    <row r="55" spans="1:22" x14ac:dyDescent="0.2">
      <c r="A55" s="88"/>
      <c r="B55" s="182" t="s">
        <v>181</v>
      </c>
      <c r="C55" s="92" t="s">
        <v>182</v>
      </c>
      <c r="D55" s="161">
        <v>0</v>
      </c>
      <c r="E55" s="161">
        <v>0</v>
      </c>
      <c r="F55" s="162">
        <v>0</v>
      </c>
      <c r="G55" s="161">
        <v>0</v>
      </c>
      <c r="H55" s="161">
        <v>0</v>
      </c>
      <c r="I55" s="161">
        <v>0</v>
      </c>
      <c r="J55" s="161">
        <v>0</v>
      </c>
      <c r="K55" s="157">
        <f t="shared" si="0"/>
        <v>0</v>
      </c>
      <c r="L55" s="87"/>
      <c r="M55" s="163">
        <f>IFERROR((SUMPRODUCT('Historical Expenditure'!G68:J68,Inflation!$F$10:$I$10)/SUM(G55:J55)),0)</f>
        <v>0</v>
      </c>
      <c r="N55" s="88"/>
      <c r="O55" s="149"/>
      <c r="P55" s="149"/>
      <c r="Q55" s="149"/>
      <c r="R55" s="149"/>
      <c r="S55" s="149"/>
      <c r="T55" s="149"/>
      <c r="U55" s="149"/>
      <c r="V55" s="149"/>
    </row>
    <row r="56" spans="1:22" x14ac:dyDescent="0.2">
      <c r="A56" s="88"/>
      <c r="B56" s="182"/>
      <c r="C56" s="92" t="s">
        <v>183</v>
      </c>
      <c r="D56" s="161">
        <v>0</v>
      </c>
      <c r="E56" s="161">
        <v>0</v>
      </c>
      <c r="F56" s="162">
        <v>0</v>
      </c>
      <c r="G56" s="161">
        <v>0</v>
      </c>
      <c r="H56" s="161">
        <v>0</v>
      </c>
      <c r="I56" s="161">
        <v>0</v>
      </c>
      <c r="J56" s="161">
        <v>0</v>
      </c>
      <c r="K56" s="157">
        <f t="shared" si="0"/>
        <v>0</v>
      </c>
      <c r="L56" s="87"/>
      <c r="M56" s="163">
        <f>IFERROR((SUMPRODUCT('Historical Expenditure'!G69:J69,Inflation!$F$10:$I$10)/SUM(G56:J56)),0)</f>
        <v>0</v>
      </c>
      <c r="N56" s="88"/>
      <c r="O56" s="149"/>
      <c r="P56" s="149"/>
      <c r="Q56" s="149"/>
      <c r="R56" s="149"/>
      <c r="S56" s="149"/>
      <c r="T56" s="149"/>
      <c r="U56" s="149"/>
      <c r="V56" s="149"/>
    </row>
    <row r="57" spans="1:22" x14ac:dyDescent="0.2">
      <c r="A57" s="88"/>
      <c r="B57" s="95"/>
      <c r="C57" s="92" t="s">
        <v>184</v>
      </c>
      <c r="D57" s="161">
        <v>0</v>
      </c>
      <c r="E57" s="161">
        <v>0</v>
      </c>
      <c r="F57" s="162">
        <v>0</v>
      </c>
      <c r="G57" s="161">
        <v>0</v>
      </c>
      <c r="H57" s="161">
        <v>0</v>
      </c>
      <c r="I57" s="161">
        <v>0</v>
      </c>
      <c r="J57" s="161">
        <v>0</v>
      </c>
      <c r="K57" s="157">
        <f t="shared" si="0"/>
        <v>0</v>
      </c>
      <c r="L57" s="87"/>
      <c r="M57" s="163">
        <f>IFERROR((SUMPRODUCT('Historical Expenditure'!G70:J70,Inflation!$F$10:$I$10)/SUM(G57:J57)),0)</f>
        <v>0</v>
      </c>
      <c r="N57" s="88"/>
      <c r="O57" s="149"/>
      <c r="P57" s="149"/>
      <c r="Q57" s="149"/>
      <c r="R57" s="149"/>
      <c r="S57" s="149"/>
      <c r="T57" s="149"/>
      <c r="U57" s="149"/>
      <c r="V57" s="149"/>
    </row>
    <row r="58" spans="1:22" x14ac:dyDescent="0.2">
      <c r="A58" s="88"/>
      <c r="B58" s="64"/>
      <c r="C58" s="92" t="s">
        <v>185</v>
      </c>
      <c r="D58" s="161">
        <v>0</v>
      </c>
      <c r="E58" s="161">
        <v>0</v>
      </c>
      <c r="F58" s="162">
        <v>0</v>
      </c>
      <c r="G58" s="161">
        <v>0</v>
      </c>
      <c r="H58" s="161">
        <v>0</v>
      </c>
      <c r="I58" s="161">
        <v>0</v>
      </c>
      <c r="J58" s="161">
        <v>0</v>
      </c>
      <c r="K58" s="157">
        <f t="shared" si="0"/>
        <v>0</v>
      </c>
      <c r="L58" s="87"/>
      <c r="M58" s="163">
        <f>IFERROR((SUMPRODUCT('Historical Expenditure'!G71:J71,Inflation!$F$10:$I$10)/SUM(G58:J58)),0)</f>
        <v>0</v>
      </c>
      <c r="N58" s="88"/>
      <c r="O58" s="149"/>
      <c r="P58" s="149"/>
      <c r="Q58" s="149"/>
      <c r="R58" s="149"/>
      <c r="S58" s="149"/>
      <c r="T58" s="149"/>
      <c r="U58" s="149"/>
      <c r="V58" s="149"/>
    </row>
    <row r="59" spans="1:22" x14ac:dyDescent="0.2">
      <c r="A59" s="88"/>
      <c r="B59" s="98" t="s">
        <v>214</v>
      </c>
      <c r="C59" s="93" t="s">
        <v>215</v>
      </c>
      <c r="D59" s="162">
        <v>448</v>
      </c>
      <c r="E59" s="162">
        <v>419</v>
      </c>
      <c r="F59" s="162">
        <v>391.5</v>
      </c>
      <c r="G59" s="161">
        <v>438.5</v>
      </c>
      <c r="H59" s="161">
        <v>390</v>
      </c>
      <c r="I59" s="161">
        <v>320.5</v>
      </c>
      <c r="J59" s="161">
        <v>352</v>
      </c>
      <c r="K59" s="157">
        <f t="shared" si="0"/>
        <v>-16</v>
      </c>
      <c r="L59" s="87"/>
      <c r="M59" s="163">
        <f>IFERROR((SUMPRODUCT('Historical Expenditure'!G72:J72,Inflation!$F$10:$I$10)/SUM(G59:J59)),0)</f>
        <v>5906.8048704386401</v>
      </c>
      <c r="N59" s="88"/>
      <c r="O59" s="149"/>
      <c r="P59" s="149"/>
      <c r="Q59" s="149"/>
      <c r="R59" s="149"/>
      <c r="S59" s="149"/>
      <c r="T59" s="149"/>
      <c r="U59" s="149"/>
      <c r="V59" s="149"/>
    </row>
    <row r="60" spans="1:22" x14ac:dyDescent="0.2">
      <c r="A60" s="88"/>
      <c r="B60" s="184" t="s">
        <v>216</v>
      </c>
      <c r="C60" s="93" t="s">
        <v>217</v>
      </c>
      <c r="D60" s="162">
        <v>12</v>
      </c>
      <c r="E60" s="162">
        <v>9.5</v>
      </c>
      <c r="F60" s="162">
        <v>8</v>
      </c>
      <c r="G60" s="161">
        <v>9.5</v>
      </c>
      <c r="H60" s="161">
        <v>8.5</v>
      </c>
      <c r="I60" s="161">
        <v>8.5</v>
      </c>
      <c r="J60" s="161">
        <v>15.5</v>
      </c>
      <c r="K60" s="157">
        <f t="shared" si="0"/>
        <v>0.58333333333333337</v>
      </c>
      <c r="L60" s="87"/>
      <c r="M60" s="163">
        <f>IFERROR((SUMPRODUCT('Historical Expenditure'!G73:J73,Inflation!$F$10:$I$10)/SUM(G60:J60)),0)</f>
        <v>25304.6513093617</v>
      </c>
      <c r="N60" s="88"/>
      <c r="O60" s="149"/>
      <c r="P60" s="149"/>
      <c r="Q60" s="149"/>
      <c r="R60" s="149"/>
      <c r="S60" s="149"/>
      <c r="T60" s="149"/>
      <c r="U60" s="149"/>
      <c r="V60" s="149"/>
    </row>
    <row r="61" spans="1:22" x14ac:dyDescent="0.2">
      <c r="A61" s="88"/>
      <c r="B61" s="184"/>
      <c r="C61" s="97" t="s">
        <v>218</v>
      </c>
      <c r="D61" s="161">
        <v>0</v>
      </c>
      <c r="E61" s="161">
        <v>0</v>
      </c>
      <c r="F61" s="162">
        <v>0</v>
      </c>
      <c r="G61" s="161">
        <v>0</v>
      </c>
      <c r="H61" s="161">
        <v>0</v>
      </c>
      <c r="I61" s="161">
        <v>0</v>
      </c>
      <c r="J61" s="161">
        <v>0</v>
      </c>
      <c r="K61" s="157">
        <f t="shared" si="0"/>
        <v>0</v>
      </c>
      <c r="L61" s="87"/>
      <c r="M61" s="163">
        <f>IFERROR((SUMPRODUCT('Historical Expenditure'!G74:J74,Inflation!$F$10:$I$10)/SUM(G61:J61)),0)</f>
        <v>0</v>
      </c>
      <c r="N61" s="88"/>
      <c r="O61" s="149"/>
      <c r="P61" s="149"/>
      <c r="Q61" s="149"/>
      <c r="R61" s="149"/>
      <c r="S61" s="149"/>
      <c r="T61" s="149"/>
      <c r="U61" s="149"/>
      <c r="V61" s="149"/>
    </row>
    <row r="62" spans="1:22" x14ac:dyDescent="0.2">
      <c r="A62" s="88"/>
      <c r="B62" s="184"/>
      <c r="C62" s="97" t="s">
        <v>219</v>
      </c>
      <c r="D62" s="162">
        <v>30.5</v>
      </c>
      <c r="E62" s="162">
        <v>26</v>
      </c>
      <c r="F62" s="162">
        <v>26</v>
      </c>
      <c r="G62" s="161">
        <v>24</v>
      </c>
      <c r="H62" s="161">
        <v>21.5</v>
      </c>
      <c r="I62" s="161">
        <v>30.5</v>
      </c>
      <c r="J62" s="161">
        <v>42</v>
      </c>
      <c r="K62" s="157">
        <f t="shared" si="0"/>
        <v>1.9166666666666667</v>
      </c>
      <c r="L62" s="87"/>
      <c r="M62" s="163">
        <f>IFERROR((SUMPRODUCT('Historical Expenditure'!G75:J75,Inflation!$F$10:$I$10)/SUM(G62:J62)),0)</f>
        <v>11690.522376710718</v>
      </c>
      <c r="N62" s="88"/>
      <c r="O62" s="149"/>
      <c r="P62" s="149"/>
      <c r="Q62" s="149"/>
      <c r="R62" s="149"/>
      <c r="S62" s="149"/>
      <c r="T62" s="149"/>
      <c r="U62" s="149"/>
      <c r="V62" s="149"/>
    </row>
    <row r="63" spans="1:22" x14ac:dyDescent="0.2">
      <c r="A63" s="88"/>
      <c r="B63" s="184"/>
      <c r="C63" s="93" t="s">
        <v>220</v>
      </c>
      <c r="D63" s="162">
        <v>37.5</v>
      </c>
      <c r="E63" s="162">
        <v>51.5</v>
      </c>
      <c r="F63" s="162">
        <v>51.5</v>
      </c>
      <c r="G63" s="161">
        <v>42</v>
      </c>
      <c r="H63" s="161">
        <v>45</v>
      </c>
      <c r="I63" s="161">
        <v>46</v>
      </c>
      <c r="J63" s="161">
        <v>57.5</v>
      </c>
      <c r="K63" s="157">
        <f t="shared" si="0"/>
        <v>3.3333333333333335</v>
      </c>
      <c r="L63" s="87"/>
      <c r="M63" s="163">
        <f>IFERROR((SUMPRODUCT('Historical Expenditure'!G76:J76,Inflation!$F$10:$I$10)/SUM(G63:J63)),0)</f>
        <v>24692.425141581087</v>
      </c>
      <c r="N63" s="88"/>
      <c r="O63" s="149"/>
      <c r="P63" s="149"/>
      <c r="Q63" s="149"/>
      <c r="R63" s="149"/>
      <c r="S63" s="149"/>
      <c r="T63" s="149"/>
      <c r="U63" s="149"/>
      <c r="V63" s="149"/>
    </row>
    <row r="64" spans="1:22" x14ac:dyDescent="0.2">
      <c r="A64" s="88"/>
      <c r="B64" s="184"/>
      <c r="C64" s="93" t="s">
        <v>221</v>
      </c>
      <c r="D64" s="162">
        <v>1</v>
      </c>
      <c r="E64" s="162">
        <v>1</v>
      </c>
      <c r="F64" s="162">
        <v>3.5</v>
      </c>
      <c r="G64" s="161">
        <v>3.5</v>
      </c>
      <c r="H64" s="161">
        <v>0.5</v>
      </c>
      <c r="I64" s="161">
        <v>1</v>
      </c>
      <c r="J64" s="161">
        <v>2</v>
      </c>
      <c r="K64" s="157">
        <f t="shared" si="0"/>
        <v>0.16666666666666666</v>
      </c>
      <c r="L64" s="87"/>
      <c r="M64" s="163">
        <f>IFERROR((SUMPRODUCT('Historical Expenditure'!G77:J77,Inflation!$F$10:$I$10)/SUM(G64:J64)),0)</f>
        <v>115018.20615124969</v>
      </c>
      <c r="N64" s="88"/>
      <c r="O64" s="149"/>
      <c r="P64" s="149"/>
      <c r="Q64" s="149"/>
      <c r="R64" s="149"/>
      <c r="S64" s="149"/>
      <c r="T64" s="149"/>
      <c r="U64" s="149"/>
      <c r="V64" s="149"/>
    </row>
    <row r="65" spans="1:22" x14ac:dyDescent="0.2">
      <c r="A65" s="88"/>
      <c r="B65" s="104"/>
      <c r="C65" s="93" t="s">
        <v>222</v>
      </c>
      <c r="D65" s="161">
        <v>0</v>
      </c>
      <c r="E65" s="161">
        <v>0</v>
      </c>
      <c r="F65" s="162">
        <v>0</v>
      </c>
      <c r="G65" s="161">
        <v>0</v>
      </c>
      <c r="H65" s="161">
        <v>0.5</v>
      </c>
      <c r="I65" s="161">
        <v>0.5</v>
      </c>
      <c r="J65" s="161">
        <v>0</v>
      </c>
      <c r="K65" s="157">
        <f t="shared" si="0"/>
        <v>0</v>
      </c>
      <c r="L65" s="87"/>
      <c r="M65" s="163">
        <f>IFERROR((SUMPRODUCT('Historical Expenditure'!G78:J78,Inflation!$F$10:$I$10)/SUM(G65:J65)),0)</f>
        <v>10905.850030230091</v>
      </c>
      <c r="N65" s="88"/>
      <c r="O65" s="149"/>
      <c r="P65" s="149"/>
      <c r="Q65" s="149"/>
      <c r="R65" s="149"/>
      <c r="S65" s="149"/>
      <c r="T65" s="149"/>
      <c r="U65" s="149"/>
      <c r="V65" s="149"/>
    </row>
    <row r="66" spans="1:22" x14ac:dyDescent="0.2">
      <c r="A66" s="88"/>
      <c r="B66" s="104"/>
      <c r="C66" s="93" t="s">
        <v>223</v>
      </c>
      <c r="D66" s="161">
        <v>0</v>
      </c>
      <c r="E66" s="161">
        <v>0</v>
      </c>
      <c r="F66" s="162">
        <v>0</v>
      </c>
      <c r="G66" s="161">
        <v>0</v>
      </c>
      <c r="H66" s="161">
        <v>0</v>
      </c>
      <c r="I66" s="161">
        <v>0</v>
      </c>
      <c r="J66" s="161">
        <v>0</v>
      </c>
      <c r="K66" s="157">
        <f t="shared" si="0"/>
        <v>0</v>
      </c>
      <c r="L66" s="87"/>
      <c r="M66" s="163">
        <f>IFERROR((SUMPRODUCT('Historical Expenditure'!G79:J79,Inflation!$F$10:$I$10)/SUM(G66:J66)),0)</f>
        <v>0</v>
      </c>
      <c r="N66" s="88"/>
      <c r="O66" s="149"/>
      <c r="P66" s="149"/>
      <c r="Q66" s="149"/>
      <c r="R66" s="149"/>
      <c r="S66" s="149"/>
      <c r="T66" s="149"/>
      <c r="U66" s="149"/>
      <c r="V66" s="149"/>
    </row>
    <row r="67" spans="1:22" x14ac:dyDescent="0.2">
      <c r="A67" s="88"/>
      <c r="B67" s="104"/>
      <c r="C67" s="93" t="s">
        <v>224</v>
      </c>
      <c r="D67" s="161">
        <v>0</v>
      </c>
      <c r="E67" s="161">
        <v>0</v>
      </c>
      <c r="F67" s="162">
        <v>0</v>
      </c>
      <c r="G67" s="161">
        <v>0</v>
      </c>
      <c r="H67" s="161">
        <v>0</v>
      </c>
      <c r="I67" s="161">
        <v>0</v>
      </c>
      <c r="J67" s="161">
        <v>0</v>
      </c>
      <c r="K67" s="157">
        <f t="shared" si="0"/>
        <v>0</v>
      </c>
      <c r="L67" s="87"/>
      <c r="M67" s="163">
        <f>IFERROR((SUMPRODUCT('Historical Expenditure'!G80:J80,Inflation!$F$10:$I$10)/SUM(G67:J67)),0)</f>
        <v>0</v>
      </c>
      <c r="N67" s="88"/>
      <c r="O67" s="149"/>
      <c r="P67" s="149"/>
      <c r="Q67" s="149"/>
      <c r="R67" s="149"/>
      <c r="S67" s="149"/>
      <c r="T67" s="149"/>
      <c r="U67" s="149"/>
      <c r="V67" s="149"/>
    </row>
    <row r="68" spans="1:22" x14ac:dyDescent="0.2">
      <c r="A68" s="88"/>
      <c r="B68" s="104"/>
      <c r="C68" s="93" t="s">
        <v>225</v>
      </c>
      <c r="D68" s="161">
        <v>0</v>
      </c>
      <c r="E68" s="161">
        <v>0</v>
      </c>
      <c r="F68" s="162">
        <v>0</v>
      </c>
      <c r="G68" s="161">
        <v>0</v>
      </c>
      <c r="H68" s="161">
        <v>0</v>
      </c>
      <c r="I68" s="161">
        <v>0</v>
      </c>
      <c r="J68" s="161">
        <v>0</v>
      </c>
      <c r="K68" s="157">
        <f t="shared" si="0"/>
        <v>0</v>
      </c>
      <c r="L68" s="87"/>
      <c r="M68" s="163">
        <f>IFERROR((SUMPRODUCT('Historical Expenditure'!G81:J81,Inflation!$F$10:$I$10)/SUM(G68:J68)),0)</f>
        <v>0</v>
      </c>
      <c r="N68" s="88"/>
      <c r="O68" s="149"/>
      <c r="P68" s="149"/>
      <c r="Q68" s="149"/>
      <c r="R68" s="149"/>
      <c r="S68" s="149"/>
      <c r="T68" s="149"/>
      <c r="U68" s="149"/>
      <c r="V68" s="149"/>
    </row>
    <row r="69" spans="1:22" x14ac:dyDescent="0.2">
      <c r="A69" s="88"/>
      <c r="B69" s="104"/>
      <c r="C69" s="93" t="s">
        <v>226</v>
      </c>
      <c r="D69" s="162">
        <v>5</v>
      </c>
      <c r="E69" s="162">
        <v>6</v>
      </c>
      <c r="F69" s="162">
        <v>6</v>
      </c>
      <c r="G69" s="161">
        <v>4.5</v>
      </c>
      <c r="H69" s="161">
        <v>5.5</v>
      </c>
      <c r="I69" s="161">
        <v>7</v>
      </c>
      <c r="J69" s="161">
        <v>7</v>
      </c>
      <c r="K69" s="157">
        <f t="shared" si="0"/>
        <v>0.33333333333333331</v>
      </c>
      <c r="L69" s="87"/>
      <c r="M69" s="163">
        <f>IFERROR((SUMPRODUCT('Historical Expenditure'!G82:J82,Inflation!$F$10:$I$10)/SUM(G69:J69)),0)</f>
        <v>114636.30465230346</v>
      </c>
      <c r="N69" s="88"/>
      <c r="O69" s="149"/>
      <c r="P69" s="149"/>
      <c r="Q69" s="149"/>
      <c r="R69" s="149"/>
      <c r="S69" s="149"/>
      <c r="T69" s="149"/>
      <c r="U69" s="149"/>
      <c r="V69" s="149"/>
    </row>
    <row r="70" spans="1:22" x14ac:dyDescent="0.2">
      <c r="A70" s="88"/>
      <c r="B70" s="104"/>
      <c r="C70" s="93" t="s">
        <v>227</v>
      </c>
      <c r="D70" s="162">
        <v>1</v>
      </c>
      <c r="E70" s="162">
        <v>1</v>
      </c>
      <c r="F70" s="162">
        <v>1</v>
      </c>
      <c r="G70" s="161">
        <v>1</v>
      </c>
      <c r="H70" s="161">
        <v>3</v>
      </c>
      <c r="I70" s="161">
        <v>1.5</v>
      </c>
      <c r="J70" s="161">
        <v>0.5</v>
      </c>
      <c r="K70" s="157">
        <f t="shared" si="0"/>
        <v>-8.3333333333333329E-2</v>
      </c>
      <c r="L70" s="87"/>
      <c r="M70" s="163">
        <f>IFERROR((SUMPRODUCT('Historical Expenditure'!G83:J83,Inflation!$F$10:$I$10)/SUM(G70:J70)),0)</f>
        <v>72726.361907796338</v>
      </c>
      <c r="N70" s="88"/>
      <c r="O70" s="149"/>
      <c r="P70" s="149"/>
      <c r="Q70" s="149"/>
      <c r="R70" s="149"/>
      <c r="S70" s="149"/>
      <c r="T70" s="149"/>
      <c r="U70" s="149"/>
      <c r="V70" s="149"/>
    </row>
    <row r="71" spans="1:22" x14ac:dyDescent="0.2">
      <c r="A71" s="88"/>
      <c r="B71" s="104"/>
      <c r="C71" s="93" t="s">
        <v>228</v>
      </c>
      <c r="D71" s="161">
        <v>0.5</v>
      </c>
      <c r="E71" s="161">
        <v>0</v>
      </c>
      <c r="F71" s="162">
        <v>0</v>
      </c>
      <c r="G71" s="161">
        <v>0</v>
      </c>
      <c r="H71" s="161">
        <v>0</v>
      </c>
      <c r="I71" s="161">
        <v>0</v>
      </c>
      <c r="J71" s="161">
        <v>0</v>
      </c>
      <c r="K71" s="157">
        <f t="shared" si="0"/>
        <v>-8.3333333333333329E-2</v>
      </c>
      <c r="L71" s="87"/>
      <c r="M71" s="163">
        <f>IFERROR((SUMPRODUCT('Historical Expenditure'!G84:J84,Inflation!$F$10:$I$10)/SUM(G71:J71)),0)</f>
        <v>0</v>
      </c>
      <c r="N71" s="88"/>
      <c r="O71" s="149"/>
      <c r="P71" s="149"/>
      <c r="Q71" s="149"/>
      <c r="R71" s="149"/>
      <c r="S71" s="149"/>
      <c r="T71" s="149"/>
      <c r="U71" s="149"/>
      <c r="V71" s="149"/>
    </row>
    <row r="72" spans="1:22" x14ac:dyDescent="0.2">
      <c r="A72" s="88"/>
      <c r="B72" s="104"/>
      <c r="C72" s="93" t="s">
        <v>229</v>
      </c>
      <c r="D72" s="161">
        <v>0</v>
      </c>
      <c r="E72" s="161">
        <v>0</v>
      </c>
      <c r="F72" s="162">
        <v>0</v>
      </c>
      <c r="G72" s="161">
        <v>0</v>
      </c>
      <c r="H72" s="161">
        <v>0</v>
      </c>
      <c r="I72" s="161">
        <v>0</v>
      </c>
      <c r="J72" s="161">
        <v>0</v>
      </c>
      <c r="K72" s="157">
        <f t="shared" si="0"/>
        <v>0</v>
      </c>
      <c r="L72" s="87"/>
      <c r="M72" s="163">
        <f>IFERROR((SUMPRODUCT('Historical Expenditure'!G85:J85,Inflation!$F$10:$I$10)/SUM(G72:J72)),0)</f>
        <v>0</v>
      </c>
      <c r="N72" s="88"/>
      <c r="O72" s="149"/>
      <c r="P72" s="149"/>
      <c r="Q72" s="149"/>
      <c r="R72" s="149"/>
      <c r="S72" s="149"/>
      <c r="T72" s="149"/>
      <c r="U72" s="149"/>
      <c r="V72" s="149"/>
    </row>
    <row r="73" spans="1:22" x14ac:dyDescent="0.2">
      <c r="A73" s="88"/>
      <c r="B73" s="104"/>
      <c r="C73" s="93" t="s">
        <v>230</v>
      </c>
      <c r="D73" s="161">
        <v>0</v>
      </c>
      <c r="E73" s="161">
        <v>0</v>
      </c>
      <c r="F73" s="162">
        <v>0</v>
      </c>
      <c r="G73" s="161">
        <v>0</v>
      </c>
      <c r="H73" s="161">
        <v>0</v>
      </c>
      <c r="I73" s="161">
        <v>0</v>
      </c>
      <c r="J73" s="161">
        <v>0</v>
      </c>
      <c r="K73" s="157">
        <f t="shared" si="0"/>
        <v>0</v>
      </c>
      <c r="L73" s="87"/>
      <c r="M73" s="163">
        <f>IFERROR((SUMPRODUCT('Historical Expenditure'!G86:J86,Inflation!$F$10:$I$10)/SUM(G73:J73)),0)</f>
        <v>0</v>
      </c>
      <c r="N73" s="88"/>
      <c r="O73" s="149"/>
      <c r="P73" s="149"/>
      <c r="Q73" s="149"/>
      <c r="R73" s="149"/>
      <c r="S73" s="149"/>
      <c r="T73" s="149"/>
      <c r="U73" s="149"/>
      <c r="V73" s="149"/>
    </row>
    <row r="74" spans="1:22" x14ac:dyDescent="0.2">
      <c r="A74" s="88"/>
      <c r="B74" s="104"/>
      <c r="C74" s="93" t="s">
        <v>231</v>
      </c>
      <c r="D74" s="161">
        <v>0</v>
      </c>
      <c r="E74" s="161">
        <v>0</v>
      </c>
      <c r="F74" s="162">
        <v>0</v>
      </c>
      <c r="G74" s="161">
        <v>0</v>
      </c>
      <c r="H74" s="161">
        <v>0</v>
      </c>
      <c r="I74" s="161">
        <v>0</v>
      </c>
      <c r="J74" s="161">
        <v>0</v>
      </c>
      <c r="K74" s="157">
        <f t="shared" si="0"/>
        <v>0</v>
      </c>
      <c r="L74" s="87"/>
      <c r="M74" s="163">
        <f>IFERROR((SUMPRODUCT('Historical Expenditure'!G87:J87,Inflation!$F$10:$I$10)/SUM(G74:J74)),0)</f>
        <v>0</v>
      </c>
      <c r="N74" s="88"/>
      <c r="O74" s="149"/>
      <c r="P74" s="149"/>
      <c r="Q74" s="149"/>
      <c r="R74" s="149"/>
      <c r="S74" s="149"/>
      <c r="T74" s="149"/>
      <c r="U74" s="149"/>
      <c r="V74" s="149"/>
    </row>
    <row r="75" spans="1:22" x14ac:dyDescent="0.2">
      <c r="A75" s="88"/>
      <c r="B75" s="104"/>
      <c r="C75" s="93" t="s">
        <v>232</v>
      </c>
      <c r="D75" s="161">
        <v>0</v>
      </c>
      <c r="E75" s="161">
        <v>0</v>
      </c>
      <c r="F75" s="162">
        <v>0</v>
      </c>
      <c r="G75" s="161">
        <v>0</v>
      </c>
      <c r="H75" s="161">
        <v>0</v>
      </c>
      <c r="I75" s="161">
        <v>0</v>
      </c>
      <c r="J75" s="161">
        <v>0</v>
      </c>
      <c r="K75" s="157">
        <f t="shared" ref="K75:K119" si="1">(J75-D75)/6</f>
        <v>0</v>
      </c>
      <c r="L75" s="87"/>
      <c r="M75" s="163">
        <f>IFERROR((SUMPRODUCT('Historical Expenditure'!G88:J88,Inflation!$F$10:$I$10)/SUM(G75:J75)),0)</f>
        <v>0</v>
      </c>
      <c r="N75" s="88"/>
      <c r="O75" s="149"/>
      <c r="P75" s="149"/>
      <c r="Q75" s="149"/>
      <c r="R75" s="149"/>
      <c r="S75" s="149"/>
      <c r="T75" s="149"/>
      <c r="U75" s="149"/>
      <c r="V75" s="149"/>
    </row>
    <row r="76" spans="1:22" x14ac:dyDescent="0.2">
      <c r="A76" s="88"/>
      <c r="B76" s="104"/>
      <c r="C76" s="93" t="s">
        <v>233</v>
      </c>
      <c r="D76" s="161">
        <v>0</v>
      </c>
      <c r="E76" s="161">
        <v>0</v>
      </c>
      <c r="F76" s="162">
        <v>0</v>
      </c>
      <c r="G76" s="161">
        <v>0</v>
      </c>
      <c r="H76" s="161">
        <v>0.5</v>
      </c>
      <c r="I76" s="161">
        <v>0.5</v>
      </c>
      <c r="J76" s="161">
        <v>0</v>
      </c>
      <c r="K76" s="157">
        <f t="shared" si="1"/>
        <v>0</v>
      </c>
      <c r="L76" s="87"/>
      <c r="M76" s="163">
        <f>IFERROR((SUMPRODUCT('Historical Expenditure'!G89:J89,Inflation!$F$10:$I$10)/SUM(G76:J76)),0)</f>
        <v>23442.481373391784</v>
      </c>
      <c r="N76" s="88"/>
      <c r="O76" s="149"/>
      <c r="P76" s="149"/>
      <c r="Q76" s="149"/>
      <c r="R76" s="149"/>
      <c r="S76" s="149"/>
      <c r="T76" s="149"/>
      <c r="U76" s="149"/>
      <c r="V76" s="149"/>
    </row>
    <row r="77" spans="1:22" x14ac:dyDescent="0.2">
      <c r="A77" s="88"/>
      <c r="B77" s="104"/>
      <c r="C77" s="93" t="s">
        <v>234</v>
      </c>
      <c r="D77" s="161">
        <v>0</v>
      </c>
      <c r="E77" s="161">
        <v>0</v>
      </c>
      <c r="F77" s="162">
        <v>0</v>
      </c>
      <c r="G77" s="161">
        <v>0</v>
      </c>
      <c r="H77" s="161">
        <v>0</v>
      </c>
      <c r="I77" s="161">
        <v>0</v>
      </c>
      <c r="J77" s="161">
        <v>0</v>
      </c>
      <c r="K77" s="157">
        <f t="shared" si="1"/>
        <v>0</v>
      </c>
      <c r="L77" s="87"/>
      <c r="M77" s="163">
        <f>IFERROR((SUMPRODUCT('Historical Expenditure'!G90:J90,Inflation!$F$10:$I$10)/SUM(G77:J77)),0)</f>
        <v>0</v>
      </c>
      <c r="N77" s="88"/>
      <c r="O77" s="149"/>
      <c r="P77" s="149"/>
      <c r="Q77" s="149"/>
      <c r="R77" s="149"/>
      <c r="S77" s="149"/>
      <c r="T77" s="149"/>
      <c r="U77" s="149"/>
      <c r="V77" s="149"/>
    </row>
    <row r="78" spans="1:22" x14ac:dyDescent="0.2">
      <c r="A78" s="88"/>
      <c r="B78" s="104"/>
      <c r="C78" s="93" t="s">
        <v>235</v>
      </c>
      <c r="D78" s="161">
        <v>0</v>
      </c>
      <c r="E78" s="161">
        <v>0</v>
      </c>
      <c r="F78" s="162">
        <v>0</v>
      </c>
      <c r="G78" s="161">
        <v>0</v>
      </c>
      <c r="H78" s="161">
        <v>0</v>
      </c>
      <c r="I78" s="161">
        <v>0</v>
      </c>
      <c r="J78" s="161">
        <v>0</v>
      </c>
      <c r="K78" s="157">
        <f t="shared" si="1"/>
        <v>0</v>
      </c>
      <c r="L78" s="87"/>
      <c r="M78" s="163">
        <f>IFERROR((SUMPRODUCT('Historical Expenditure'!G91:J91,Inflation!$F$10:$I$10)/SUM(G78:J78)),0)</f>
        <v>0</v>
      </c>
      <c r="N78" s="88"/>
      <c r="O78" s="149"/>
      <c r="P78" s="149"/>
      <c r="Q78" s="149"/>
      <c r="R78" s="149"/>
      <c r="S78" s="149"/>
      <c r="T78" s="149"/>
      <c r="U78" s="149"/>
      <c r="V78" s="149"/>
    </row>
    <row r="79" spans="1:22" x14ac:dyDescent="0.2">
      <c r="A79" s="88"/>
      <c r="B79" s="104"/>
      <c r="C79" s="93" t="s">
        <v>236</v>
      </c>
      <c r="D79" s="161">
        <v>0</v>
      </c>
      <c r="E79" s="161">
        <v>0</v>
      </c>
      <c r="F79" s="162">
        <v>0</v>
      </c>
      <c r="G79" s="161">
        <v>0</v>
      </c>
      <c r="H79" s="161">
        <v>0</v>
      </c>
      <c r="I79" s="161">
        <v>0</v>
      </c>
      <c r="J79" s="161">
        <v>0</v>
      </c>
      <c r="K79" s="157">
        <f t="shared" si="1"/>
        <v>0</v>
      </c>
      <c r="L79" s="87"/>
      <c r="M79" s="163">
        <f>IFERROR((SUMPRODUCT('Historical Expenditure'!G92:J92,Inflation!$F$10:$I$10)/SUM(G79:J79)),0)</f>
        <v>0</v>
      </c>
      <c r="N79" s="88"/>
      <c r="O79" s="149"/>
      <c r="P79" s="149"/>
      <c r="Q79" s="149"/>
      <c r="R79" s="149"/>
      <c r="S79" s="149"/>
      <c r="T79" s="149"/>
      <c r="U79" s="149"/>
      <c r="V79" s="149"/>
    </row>
    <row r="80" spans="1:22" x14ac:dyDescent="0.2">
      <c r="A80" s="88"/>
      <c r="B80" s="104"/>
      <c r="C80" s="93" t="s">
        <v>237</v>
      </c>
      <c r="D80" s="161">
        <v>0</v>
      </c>
      <c r="E80" s="161">
        <v>0</v>
      </c>
      <c r="F80" s="162">
        <v>0</v>
      </c>
      <c r="G80" s="161">
        <v>0</v>
      </c>
      <c r="H80" s="161">
        <v>0</v>
      </c>
      <c r="I80" s="161">
        <v>0</v>
      </c>
      <c r="J80" s="161">
        <v>0</v>
      </c>
      <c r="K80" s="157">
        <f t="shared" si="1"/>
        <v>0</v>
      </c>
      <c r="L80" s="87"/>
      <c r="M80" s="163">
        <f>IFERROR((SUMPRODUCT('Historical Expenditure'!G93:J93,Inflation!$F$10:$I$10)/SUM(G80:J80)),0)</f>
        <v>0</v>
      </c>
      <c r="N80" s="88"/>
      <c r="O80" s="149"/>
      <c r="P80" s="149"/>
      <c r="Q80" s="149"/>
      <c r="R80" s="149"/>
      <c r="S80" s="149"/>
      <c r="T80" s="149"/>
      <c r="U80" s="149"/>
      <c r="V80" s="149"/>
    </row>
    <row r="81" spans="1:22" x14ac:dyDescent="0.2">
      <c r="A81" s="88"/>
      <c r="B81" s="104"/>
      <c r="C81" s="93" t="s">
        <v>238</v>
      </c>
      <c r="D81" s="161">
        <v>0</v>
      </c>
      <c r="E81" s="161">
        <v>0</v>
      </c>
      <c r="F81" s="162">
        <v>0</v>
      </c>
      <c r="G81" s="161">
        <v>0</v>
      </c>
      <c r="H81" s="161">
        <v>0</v>
      </c>
      <c r="I81" s="161">
        <v>0</v>
      </c>
      <c r="J81" s="161">
        <v>0</v>
      </c>
      <c r="K81" s="157">
        <f t="shared" si="1"/>
        <v>0</v>
      </c>
      <c r="L81" s="87"/>
      <c r="M81" s="163">
        <f>IFERROR((SUMPRODUCT('Historical Expenditure'!G94:J94,Inflation!$F$10:$I$10)/SUM(G81:J81)),0)</f>
        <v>0</v>
      </c>
      <c r="N81" s="88"/>
      <c r="O81" s="149"/>
      <c r="P81" s="149"/>
      <c r="Q81" s="149"/>
      <c r="R81" s="149"/>
      <c r="S81" s="149"/>
      <c r="T81" s="149"/>
      <c r="U81" s="149"/>
      <c r="V81" s="149"/>
    </row>
    <row r="82" spans="1:22" x14ac:dyDescent="0.2">
      <c r="A82" s="88"/>
      <c r="B82" s="104"/>
      <c r="C82" s="93" t="s">
        <v>239</v>
      </c>
      <c r="D82" s="161">
        <v>0</v>
      </c>
      <c r="E82" s="161">
        <v>0</v>
      </c>
      <c r="F82" s="162">
        <v>0</v>
      </c>
      <c r="G82" s="161">
        <v>0</v>
      </c>
      <c r="H82" s="161">
        <v>0</v>
      </c>
      <c r="I82" s="161">
        <v>0</v>
      </c>
      <c r="J82" s="161">
        <v>0</v>
      </c>
      <c r="K82" s="157">
        <f t="shared" si="1"/>
        <v>0</v>
      </c>
      <c r="L82" s="87"/>
      <c r="M82" s="163">
        <f>IFERROR((SUMPRODUCT('Historical Expenditure'!G95:J95,Inflation!$F$10:$I$10)/SUM(G82:J82)),0)</f>
        <v>0</v>
      </c>
      <c r="N82" s="88"/>
      <c r="O82" s="149"/>
      <c r="P82" s="149"/>
      <c r="Q82" s="149"/>
      <c r="R82" s="149"/>
      <c r="S82" s="149"/>
      <c r="T82" s="149"/>
      <c r="U82" s="149"/>
      <c r="V82" s="149"/>
    </row>
    <row r="83" spans="1:22" x14ac:dyDescent="0.2">
      <c r="A83" s="88"/>
      <c r="B83" s="104"/>
      <c r="C83" s="93" t="s">
        <v>240</v>
      </c>
      <c r="D83" s="161">
        <v>0</v>
      </c>
      <c r="E83" s="161">
        <v>0</v>
      </c>
      <c r="F83" s="162">
        <v>0</v>
      </c>
      <c r="G83" s="161">
        <v>0</v>
      </c>
      <c r="H83" s="161">
        <v>0</v>
      </c>
      <c r="I83" s="161">
        <v>0</v>
      </c>
      <c r="J83" s="161">
        <v>0</v>
      </c>
      <c r="K83" s="157">
        <f t="shared" si="1"/>
        <v>0</v>
      </c>
      <c r="L83" s="87"/>
      <c r="M83" s="163">
        <f>IFERROR((SUMPRODUCT('Historical Expenditure'!G96:J96,Inflation!$F$10:$I$10)/SUM(G83:J83)),0)</f>
        <v>0</v>
      </c>
      <c r="N83" s="88"/>
      <c r="O83" s="149"/>
      <c r="P83" s="149"/>
      <c r="Q83" s="149"/>
      <c r="R83" s="149"/>
      <c r="S83" s="149"/>
      <c r="T83" s="149"/>
      <c r="U83" s="149"/>
      <c r="V83" s="149"/>
    </row>
    <row r="84" spans="1:22" x14ac:dyDescent="0.2">
      <c r="A84" s="88"/>
      <c r="B84" s="104"/>
      <c r="C84" s="93" t="s">
        <v>241</v>
      </c>
      <c r="D84" s="161">
        <v>0</v>
      </c>
      <c r="E84" s="161">
        <v>0</v>
      </c>
      <c r="F84" s="162">
        <v>0</v>
      </c>
      <c r="G84" s="161">
        <v>0</v>
      </c>
      <c r="H84" s="161">
        <v>0</v>
      </c>
      <c r="I84" s="161">
        <v>0</v>
      </c>
      <c r="J84" s="161">
        <v>0</v>
      </c>
      <c r="K84" s="157">
        <f t="shared" si="1"/>
        <v>0</v>
      </c>
      <c r="L84" s="87"/>
      <c r="M84" s="163">
        <f>IFERROR((SUMPRODUCT('Historical Expenditure'!G97:J97,Inflation!$F$10:$I$10)/SUM(G84:J84)),0)</f>
        <v>0</v>
      </c>
      <c r="N84" s="88"/>
      <c r="O84" s="149"/>
      <c r="P84" s="149"/>
      <c r="Q84" s="149"/>
      <c r="R84" s="149"/>
      <c r="S84" s="149"/>
      <c r="T84" s="149"/>
      <c r="U84" s="149"/>
      <c r="V84" s="149"/>
    </row>
    <row r="85" spans="1:22" x14ac:dyDescent="0.2">
      <c r="A85" s="88"/>
      <c r="B85" s="104"/>
      <c r="C85" s="93" t="s">
        <v>242</v>
      </c>
      <c r="D85" s="161">
        <v>0</v>
      </c>
      <c r="E85" s="161">
        <v>0</v>
      </c>
      <c r="F85" s="162">
        <v>0</v>
      </c>
      <c r="G85" s="161">
        <v>0</v>
      </c>
      <c r="H85" s="161">
        <v>0</v>
      </c>
      <c r="I85" s="161">
        <v>0</v>
      </c>
      <c r="J85" s="161">
        <v>0</v>
      </c>
      <c r="K85" s="157">
        <f t="shared" si="1"/>
        <v>0</v>
      </c>
      <c r="L85" s="87"/>
      <c r="M85" s="163">
        <f>IFERROR((SUMPRODUCT('Historical Expenditure'!G98:J98,Inflation!$F$10:$I$10)/SUM(G85:J85)),0)</f>
        <v>0</v>
      </c>
      <c r="N85" s="88"/>
      <c r="O85" s="149"/>
      <c r="P85" s="149"/>
      <c r="Q85" s="149"/>
      <c r="R85" s="149"/>
      <c r="S85" s="149"/>
      <c r="T85" s="149"/>
      <c r="U85" s="149"/>
      <c r="V85" s="149"/>
    </row>
    <row r="86" spans="1:22" x14ac:dyDescent="0.2">
      <c r="A86" s="88"/>
      <c r="B86" s="104"/>
      <c r="C86" s="93" t="s">
        <v>243</v>
      </c>
      <c r="D86" s="161">
        <v>0</v>
      </c>
      <c r="E86" s="161">
        <v>0</v>
      </c>
      <c r="F86" s="162">
        <v>0</v>
      </c>
      <c r="G86" s="161">
        <v>0</v>
      </c>
      <c r="H86" s="161">
        <v>0</v>
      </c>
      <c r="I86" s="161">
        <v>0</v>
      </c>
      <c r="J86" s="161">
        <v>0</v>
      </c>
      <c r="K86" s="157">
        <f t="shared" si="1"/>
        <v>0</v>
      </c>
      <c r="L86" s="87"/>
      <c r="M86" s="163">
        <f>IFERROR((SUMPRODUCT('Historical Expenditure'!G99:J99,Inflation!$F$10:$I$10)/SUM(G86:J86)),0)</f>
        <v>0</v>
      </c>
      <c r="N86" s="88"/>
      <c r="O86" s="149"/>
      <c r="P86" s="149"/>
      <c r="Q86" s="149"/>
      <c r="R86" s="149"/>
      <c r="S86" s="149"/>
      <c r="T86" s="149"/>
      <c r="U86" s="149"/>
      <c r="V86" s="149"/>
    </row>
    <row r="87" spans="1:22" x14ac:dyDescent="0.2">
      <c r="A87" s="88"/>
      <c r="B87" s="100"/>
      <c r="C87" s="93" t="s">
        <v>165</v>
      </c>
      <c r="D87" s="162">
        <v>2</v>
      </c>
      <c r="E87" s="162">
        <v>3.5</v>
      </c>
      <c r="F87" s="162">
        <v>3.5</v>
      </c>
      <c r="G87" s="161">
        <v>3.5</v>
      </c>
      <c r="H87" s="161">
        <v>2.5</v>
      </c>
      <c r="I87" s="161">
        <v>2</v>
      </c>
      <c r="J87" s="161">
        <v>1.5</v>
      </c>
      <c r="K87" s="157">
        <f t="shared" si="1"/>
        <v>-8.3333333333333329E-2</v>
      </c>
      <c r="L87" s="87"/>
      <c r="M87" s="163">
        <f>IFERROR((SUMPRODUCT('Historical Expenditure'!G100:J100,Inflation!$F$10:$I$10)/SUM(G87:J87)),0)</f>
        <v>70898.234095669468</v>
      </c>
      <c r="N87" s="88"/>
      <c r="O87" s="149"/>
      <c r="P87" s="149"/>
      <c r="Q87" s="149"/>
      <c r="R87" s="149"/>
      <c r="S87" s="149"/>
      <c r="T87" s="149"/>
      <c r="U87" s="149"/>
      <c r="V87" s="149"/>
    </row>
    <row r="88" spans="1:22" x14ac:dyDescent="0.2">
      <c r="A88" s="88"/>
      <c r="B88" s="101" t="s">
        <v>186</v>
      </c>
      <c r="C88" s="92" t="s">
        <v>187</v>
      </c>
      <c r="D88" s="161">
        <v>0</v>
      </c>
      <c r="E88" s="162">
        <v>0</v>
      </c>
      <c r="F88" s="162">
        <v>0</v>
      </c>
      <c r="G88" s="161">
        <v>0</v>
      </c>
      <c r="H88" s="161">
        <v>0</v>
      </c>
      <c r="I88" s="161">
        <v>0</v>
      </c>
      <c r="J88" s="161">
        <v>0</v>
      </c>
      <c r="K88" s="157">
        <f t="shared" si="1"/>
        <v>0</v>
      </c>
      <c r="L88" s="87"/>
      <c r="M88" s="163">
        <f>IFERROR((SUMPRODUCT('Historical Expenditure'!G101:J101,Inflation!$F$10:$I$10)/SUM(G88:J88)),0)</f>
        <v>0</v>
      </c>
      <c r="N88" s="88"/>
      <c r="O88" s="149"/>
      <c r="P88" s="149"/>
      <c r="Q88" s="149"/>
      <c r="R88" s="149"/>
      <c r="S88" s="149"/>
      <c r="T88" s="149"/>
      <c r="U88" s="149"/>
      <c r="V88" s="149"/>
    </row>
    <row r="89" spans="1:22" x14ac:dyDescent="0.2">
      <c r="A89" s="88"/>
      <c r="B89" s="182" t="s">
        <v>188</v>
      </c>
      <c r="C89" s="92" t="s">
        <v>189</v>
      </c>
      <c r="D89" s="161">
        <v>0</v>
      </c>
      <c r="E89" s="162">
        <v>0</v>
      </c>
      <c r="F89" s="162">
        <v>0</v>
      </c>
      <c r="G89" s="161">
        <v>0</v>
      </c>
      <c r="H89" s="161">
        <v>0</v>
      </c>
      <c r="I89" s="161">
        <v>0</v>
      </c>
      <c r="J89" s="161">
        <v>0</v>
      </c>
      <c r="K89" s="157">
        <f t="shared" si="1"/>
        <v>0</v>
      </c>
      <c r="L89" s="87"/>
      <c r="M89" s="163">
        <f>IFERROR((SUMPRODUCT('Historical Expenditure'!G102:J102,Inflation!$F$10:$I$10)/SUM(G89:J89)),0)</f>
        <v>0</v>
      </c>
      <c r="N89" s="88"/>
      <c r="O89" s="149"/>
      <c r="P89" s="149"/>
      <c r="Q89" s="149"/>
      <c r="R89" s="149"/>
      <c r="S89" s="149"/>
      <c r="T89" s="149"/>
      <c r="U89" s="149"/>
      <c r="V89" s="149"/>
    </row>
    <row r="90" spans="1:22" x14ac:dyDescent="0.2">
      <c r="A90" s="88"/>
      <c r="B90" s="182"/>
      <c r="C90" s="92" t="s">
        <v>190</v>
      </c>
      <c r="D90" s="161">
        <v>0</v>
      </c>
      <c r="E90" s="162">
        <v>0</v>
      </c>
      <c r="F90" s="162">
        <v>0</v>
      </c>
      <c r="G90" s="161">
        <v>0</v>
      </c>
      <c r="H90" s="161">
        <v>0</v>
      </c>
      <c r="I90" s="161">
        <v>0</v>
      </c>
      <c r="J90" s="161">
        <v>0</v>
      </c>
      <c r="K90" s="157">
        <f t="shared" si="1"/>
        <v>0</v>
      </c>
      <c r="L90" s="87"/>
      <c r="M90" s="163">
        <f>IFERROR((SUMPRODUCT('Historical Expenditure'!G103:J103,Inflation!$F$10:$I$10)/SUM(G90:J90)),0)</f>
        <v>0</v>
      </c>
      <c r="N90" s="88"/>
      <c r="O90" s="149"/>
      <c r="P90" s="149"/>
      <c r="Q90" s="149"/>
      <c r="R90" s="149"/>
      <c r="S90" s="149"/>
      <c r="T90" s="149"/>
      <c r="U90" s="149"/>
      <c r="V90" s="149"/>
    </row>
    <row r="91" spans="1:22" x14ac:dyDescent="0.2">
      <c r="A91" s="88"/>
      <c r="B91" s="182"/>
      <c r="C91" s="92" t="s">
        <v>191</v>
      </c>
      <c r="D91" s="162">
        <v>18.5</v>
      </c>
      <c r="E91" s="162">
        <v>23.5</v>
      </c>
      <c r="F91" s="162">
        <v>16</v>
      </c>
      <c r="G91" s="161">
        <v>15</v>
      </c>
      <c r="H91" s="161">
        <v>14.5</v>
      </c>
      <c r="I91" s="161">
        <v>10</v>
      </c>
      <c r="J91" s="161">
        <v>8.5</v>
      </c>
      <c r="K91" s="157">
        <f t="shared" si="1"/>
        <v>-1.6666666666666667</v>
      </c>
      <c r="L91" s="87"/>
      <c r="M91" s="163">
        <f>IFERROR((SUMPRODUCT('Historical Expenditure'!G104:J104,Inflation!$F$10:$I$10)/SUM(G91:J91)),0)</f>
        <v>20102.889781760667</v>
      </c>
      <c r="N91" s="88"/>
      <c r="O91" s="149"/>
      <c r="P91" s="149"/>
      <c r="Q91" s="149"/>
      <c r="R91" s="149"/>
      <c r="S91" s="149"/>
      <c r="T91" s="149"/>
      <c r="U91" s="149"/>
      <c r="V91" s="149"/>
    </row>
    <row r="92" spans="1:22" x14ac:dyDescent="0.2">
      <c r="A92" s="88"/>
      <c r="B92" s="182"/>
      <c r="C92" s="92" t="s">
        <v>192</v>
      </c>
      <c r="D92" s="161">
        <v>0</v>
      </c>
      <c r="E92" s="161">
        <v>0</v>
      </c>
      <c r="F92" s="162">
        <v>0</v>
      </c>
      <c r="G92" s="161">
        <v>0</v>
      </c>
      <c r="H92" s="161">
        <v>0</v>
      </c>
      <c r="I92" s="161">
        <v>0</v>
      </c>
      <c r="J92" s="161">
        <v>0</v>
      </c>
      <c r="K92" s="157">
        <f t="shared" si="1"/>
        <v>0</v>
      </c>
      <c r="L92" s="87"/>
      <c r="M92" s="163">
        <f>IFERROR((SUMPRODUCT('Historical Expenditure'!G105:J105,Inflation!$F$10:$I$10)/SUM(G92:J92)),0)</f>
        <v>0</v>
      </c>
      <c r="N92" s="88"/>
      <c r="O92" s="149"/>
      <c r="P92" s="149"/>
      <c r="Q92" s="149"/>
      <c r="R92" s="149"/>
      <c r="S92" s="149"/>
      <c r="T92" s="149"/>
      <c r="U92" s="149"/>
      <c r="V92" s="149"/>
    </row>
    <row r="93" spans="1:22" x14ac:dyDescent="0.2">
      <c r="A93" s="88"/>
      <c r="B93" s="182"/>
      <c r="C93" s="92" t="s">
        <v>193</v>
      </c>
      <c r="D93" s="161">
        <v>0</v>
      </c>
      <c r="E93" s="161">
        <v>0</v>
      </c>
      <c r="F93" s="162">
        <v>0</v>
      </c>
      <c r="G93" s="161">
        <v>0</v>
      </c>
      <c r="H93" s="161">
        <v>0.5</v>
      </c>
      <c r="I93" s="161">
        <v>1.5</v>
      </c>
      <c r="J93" s="161">
        <v>4.5</v>
      </c>
      <c r="K93" s="157">
        <f t="shared" si="1"/>
        <v>0.75</v>
      </c>
      <c r="L93" s="87"/>
      <c r="M93" s="163">
        <f>IFERROR((SUMPRODUCT('Historical Expenditure'!G106:J106,Inflation!$F$10:$I$10)/SUM(G93:J93)),0)</f>
        <v>84475.319167534602</v>
      </c>
      <c r="N93" s="88"/>
      <c r="O93" s="149"/>
      <c r="P93" s="149"/>
      <c r="Q93" s="149"/>
      <c r="R93" s="149"/>
      <c r="S93" s="149"/>
      <c r="T93" s="149"/>
      <c r="U93" s="149"/>
      <c r="V93" s="149"/>
    </row>
    <row r="94" spans="1:22" x14ac:dyDescent="0.2">
      <c r="A94" s="88"/>
      <c r="B94" s="182"/>
      <c r="C94" s="92" t="s">
        <v>194</v>
      </c>
      <c r="D94" s="161">
        <v>0</v>
      </c>
      <c r="E94" s="161">
        <v>0</v>
      </c>
      <c r="F94" s="162">
        <v>0</v>
      </c>
      <c r="G94" s="161">
        <v>0</v>
      </c>
      <c r="H94" s="161">
        <v>0</v>
      </c>
      <c r="I94" s="161">
        <v>0</v>
      </c>
      <c r="J94" s="161">
        <v>0.5</v>
      </c>
      <c r="K94" s="157">
        <f t="shared" si="1"/>
        <v>8.3333333333333329E-2</v>
      </c>
      <c r="L94" s="87"/>
      <c r="M94" s="163">
        <f>IFERROR((SUMPRODUCT('Historical Expenditure'!G107:J107,Inflation!$F$10:$I$10)/SUM(G94:J94)),0)</f>
        <v>0</v>
      </c>
      <c r="N94" s="88"/>
      <c r="O94" s="149"/>
      <c r="P94" s="149"/>
      <c r="Q94" s="149"/>
      <c r="R94" s="149"/>
      <c r="S94" s="149"/>
      <c r="T94" s="149"/>
      <c r="U94" s="149"/>
      <c r="V94" s="149"/>
    </row>
    <row r="95" spans="1:22" x14ac:dyDescent="0.2">
      <c r="A95" s="88"/>
      <c r="B95" s="182"/>
      <c r="C95" s="92" t="s">
        <v>195</v>
      </c>
      <c r="D95" s="161">
        <v>0</v>
      </c>
      <c r="E95" s="161">
        <v>0</v>
      </c>
      <c r="F95" s="162">
        <v>0</v>
      </c>
      <c r="G95" s="161">
        <v>0</v>
      </c>
      <c r="H95" s="161">
        <v>0</v>
      </c>
      <c r="I95" s="161">
        <v>0</v>
      </c>
      <c r="J95" s="161">
        <v>0</v>
      </c>
      <c r="K95" s="157">
        <f t="shared" si="1"/>
        <v>0</v>
      </c>
      <c r="L95" s="87"/>
      <c r="M95" s="163">
        <f>IFERROR((SUMPRODUCT('Historical Expenditure'!G108:J108,Inflation!$F$10:$I$10)/SUM(G95:J95)),0)</f>
        <v>0</v>
      </c>
      <c r="N95" s="88"/>
      <c r="O95" s="149"/>
      <c r="P95" s="149"/>
      <c r="Q95" s="149"/>
      <c r="R95" s="149"/>
      <c r="S95" s="149"/>
      <c r="T95" s="149"/>
      <c r="U95" s="149"/>
      <c r="V95" s="149"/>
    </row>
    <row r="96" spans="1:22" x14ac:dyDescent="0.2">
      <c r="A96" s="88"/>
      <c r="B96" s="182"/>
      <c r="C96" s="92" t="s">
        <v>196</v>
      </c>
      <c r="D96" s="161">
        <v>0</v>
      </c>
      <c r="E96" s="161">
        <v>0</v>
      </c>
      <c r="F96" s="162">
        <v>0</v>
      </c>
      <c r="G96" s="161">
        <v>0</v>
      </c>
      <c r="H96" s="161">
        <v>0</v>
      </c>
      <c r="I96" s="161">
        <v>0</v>
      </c>
      <c r="J96" s="161">
        <v>0</v>
      </c>
      <c r="K96" s="157">
        <f t="shared" si="1"/>
        <v>0</v>
      </c>
      <c r="L96" s="87"/>
      <c r="M96" s="163">
        <f>IFERROR((SUMPRODUCT('Historical Expenditure'!G109:J109,Inflation!$F$10:$I$10)/SUM(G96:J96)),0)</f>
        <v>0</v>
      </c>
      <c r="N96" s="88"/>
      <c r="O96" s="149"/>
      <c r="P96" s="149"/>
      <c r="Q96" s="149"/>
      <c r="R96" s="149"/>
      <c r="S96" s="149"/>
      <c r="T96" s="149"/>
      <c r="U96" s="149"/>
      <c r="V96" s="149"/>
    </row>
    <row r="97" spans="1:22" x14ac:dyDescent="0.2">
      <c r="A97" s="88"/>
      <c r="B97" s="182"/>
      <c r="C97" s="92" t="s">
        <v>197</v>
      </c>
      <c r="D97" s="161">
        <v>0</v>
      </c>
      <c r="E97" s="161">
        <v>0</v>
      </c>
      <c r="F97" s="162">
        <v>0</v>
      </c>
      <c r="G97" s="161">
        <v>0</v>
      </c>
      <c r="H97" s="161">
        <v>0</v>
      </c>
      <c r="I97" s="161">
        <v>0</v>
      </c>
      <c r="J97" s="161">
        <v>0</v>
      </c>
      <c r="K97" s="157">
        <f t="shared" si="1"/>
        <v>0</v>
      </c>
      <c r="L97" s="87"/>
      <c r="M97" s="163">
        <f>IFERROR((SUMPRODUCT('Historical Expenditure'!G110:J110,Inflation!$F$10:$I$10)/SUM(G97:J97)),0)</f>
        <v>0</v>
      </c>
      <c r="N97" s="88"/>
      <c r="O97" s="149"/>
      <c r="P97" s="149"/>
      <c r="Q97" s="149"/>
      <c r="R97" s="149"/>
      <c r="S97" s="149"/>
      <c r="T97" s="149"/>
      <c r="U97" s="149"/>
      <c r="V97" s="149"/>
    </row>
    <row r="98" spans="1:22" x14ac:dyDescent="0.2">
      <c r="A98" s="88"/>
      <c r="B98" s="182"/>
      <c r="C98" s="92" t="s">
        <v>198</v>
      </c>
      <c r="D98" s="161">
        <v>0</v>
      </c>
      <c r="E98" s="161">
        <v>0</v>
      </c>
      <c r="F98" s="162">
        <v>0</v>
      </c>
      <c r="G98" s="161">
        <v>0</v>
      </c>
      <c r="H98" s="161">
        <v>0</v>
      </c>
      <c r="I98" s="161">
        <v>0</v>
      </c>
      <c r="J98" s="161">
        <v>0</v>
      </c>
      <c r="K98" s="157">
        <f t="shared" si="1"/>
        <v>0</v>
      </c>
      <c r="L98" s="87"/>
      <c r="M98" s="163">
        <f>IFERROR((SUMPRODUCT('Historical Expenditure'!G111:J111,Inflation!$F$10:$I$10)/SUM(G98:J98)),0)</f>
        <v>0</v>
      </c>
      <c r="N98" s="88"/>
      <c r="O98" s="149"/>
      <c r="P98" s="149"/>
      <c r="Q98" s="149"/>
      <c r="R98" s="149"/>
      <c r="S98" s="149"/>
      <c r="T98" s="149"/>
      <c r="U98" s="149"/>
      <c r="V98" s="149"/>
    </row>
    <row r="99" spans="1:22" x14ac:dyDescent="0.2">
      <c r="A99" s="88"/>
      <c r="B99" s="182"/>
      <c r="C99" s="92" t="s">
        <v>199</v>
      </c>
      <c r="D99" s="161">
        <v>0</v>
      </c>
      <c r="E99" s="161">
        <v>0</v>
      </c>
      <c r="F99" s="162">
        <v>0</v>
      </c>
      <c r="G99" s="161">
        <v>0</v>
      </c>
      <c r="H99" s="161">
        <v>0</v>
      </c>
      <c r="I99" s="161">
        <v>0</v>
      </c>
      <c r="J99" s="161">
        <v>0</v>
      </c>
      <c r="K99" s="157">
        <f t="shared" si="1"/>
        <v>0</v>
      </c>
      <c r="L99" s="87"/>
      <c r="M99" s="163">
        <f>IFERROR((SUMPRODUCT('Historical Expenditure'!G112:J112,Inflation!$F$10:$I$10)/SUM(G99:J99)),0)</f>
        <v>0</v>
      </c>
      <c r="N99" s="88"/>
      <c r="O99" s="149"/>
      <c r="P99" s="149"/>
      <c r="Q99" s="149"/>
      <c r="R99" s="149"/>
      <c r="S99" s="149"/>
      <c r="T99" s="149"/>
      <c r="U99" s="149"/>
      <c r="V99" s="149"/>
    </row>
    <row r="100" spans="1:22" x14ac:dyDescent="0.2">
      <c r="A100" s="88"/>
      <c r="B100" s="182"/>
      <c r="C100" s="92" t="s">
        <v>200</v>
      </c>
      <c r="D100" s="161">
        <v>0</v>
      </c>
      <c r="E100" s="161">
        <v>0</v>
      </c>
      <c r="F100" s="162">
        <v>0</v>
      </c>
      <c r="G100" s="161">
        <v>0</v>
      </c>
      <c r="H100" s="161">
        <v>0</v>
      </c>
      <c r="I100" s="161">
        <v>0</v>
      </c>
      <c r="J100" s="161">
        <v>0</v>
      </c>
      <c r="K100" s="157">
        <f t="shared" si="1"/>
        <v>0</v>
      </c>
      <c r="L100" s="87"/>
      <c r="M100" s="163">
        <f>IFERROR((SUMPRODUCT('Historical Expenditure'!G113:J113,Inflation!$F$10:$I$10)/SUM(G100:J100)),0)</f>
        <v>0</v>
      </c>
      <c r="N100" s="88"/>
      <c r="O100" s="149"/>
      <c r="P100" s="149"/>
      <c r="Q100" s="149"/>
      <c r="R100" s="149"/>
      <c r="S100" s="149"/>
      <c r="T100" s="149"/>
      <c r="U100" s="149"/>
      <c r="V100" s="149"/>
    </row>
    <row r="101" spans="1:22" x14ac:dyDescent="0.2">
      <c r="A101" s="88"/>
      <c r="B101" s="182"/>
      <c r="C101" s="92" t="s">
        <v>201</v>
      </c>
      <c r="D101" s="161">
        <v>0</v>
      </c>
      <c r="E101" s="161">
        <v>0</v>
      </c>
      <c r="F101" s="162">
        <v>0</v>
      </c>
      <c r="G101" s="161">
        <v>0</v>
      </c>
      <c r="H101" s="161">
        <v>0</v>
      </c>
      <c r="I101" s="161">
        <v>0</v>
      </c>
      <c r="J101" s="161">
        <v>0</v>
      </c>
      <c r="K101" s="157">
        <f t="shared" si="1"/>
        <v>0</v>
      </c>
      <c r="L101" s="87"/>
      <c r="M101" s="163">
        <f>IFERROR((SUMPRODUCT('Historical Expenditure'!G114:J114,Inflation!$F$10:$I$10)/SUM(G101:J101)),0)</f>
        <v>0</v>
      </c>
      <c r="N101" s="88"/>
      <c r="O101" s="149"/>
      <c r="P101" s="149"/>
      <c r="Q101" s="149"/>
      <c r="R101" s="149"/>
      <c r="S101" s="149"/>
      <c r="T101" s="149"/>
      <c r="U101" s="149"/>
      <c r="V101" s="149"/>
    </row>
    <row r="102" spans="1:22" x14ac:dyDescent="0.2">
      <c r="A102" s="88"/>
      <c r="B102" s="182"/>
      <c r="C102" s="92" t="s">
        <v>202</v>
      </c>
      <c r="D102" s="161">
        <v>0</v>
      </c>
      <c r="E102" s="161">
        <v>0</v>
      </c>
      <c r="F102" s="162">
        <v>0</v>
      </c>
      <c r="G102" s="161">
        <v>0</v>
      </c>
      <c r="H102" s="161">
        <v>0</v>
      </c>
      <c r="I102" s="161">
        <v>0</v>
      </c>
      <c r="J102" s="161">
        <v>0</v>
      </c>
      <c r="K102" s="157">
        <f t="shared" si="1"/>
        <v>0</v>
      </c>
      <c r="L102" s="87"/>
      <c r="M102" s="163">
        <f>IFERROR((SUMPRODUCT('Historical Expenditure'!G115:J115,Inflation!$F$10:$I$10)/SUM(G102:J102)),0)</f>
        <v>0</v>
      </c>
      <c r="N102" s="88"/>
      <c r="O102" s="149"/>
      <c r="P102" s="149"/>
      <c r="Q102" s="149"/>
      <c r="R102" s="149"/>
      <c r="S102" s="149"/>
      <c r="T102" s="149"/>
      <c r="U102" s="149"/>
      <c r="V102" s="149"/>
    </row>
    <row r="103" spans="1:22" x14ac:dyDescent="0.2">
      <c r="A103" s="88"/>
      <c r="B103" s="182"/>
      <c r="C103" s="92" t="s">
        <v>203</v>
      </c>
      <c r="D103" s="161">
        <v>0</v>
      </c>
      <c r="E103" s="161">
        <v>0</v>
      </c>
      <c r="F103" s="162">
        <v>0</v>
      </c>
      <c r="G103" s="161">
        <v>0</v>
      </c>
      <c r="H103" s="161">
        <v>0</v>
      </c>
      <c r="I103" s="161">
        <v>0</v>
      </c>
      <c r="J103" s="161">
        <v>0</v>
      </c>
      <c r="K103" s="157">
        <f t="shared" si="1"/>
        <v>0</v>
      </c>
      <c r="L103" s="87"/>
      <c r="M103" s="163">
        <f>IFERROR((SUMPRODUCT('Historical Expenditure'!G116:J116,Inflation!$F$10:$I$10)/SUM(G103:J103)),0)</f>
        <v>0</v>
      </c>
      <c r="N103" s="88"/>
      <c r="O103" s="149"/>
      <c r="P103" s="149"/>
      <c r="Q103" s="149"/>
      <c r="R103" s="149"/>
      <c r="S103" s="149"/>
      <c r="T103" s="149"/>
      <c r="U103" s="149"/>
      <c r="V103" s="149"/>
    </row>
    <row r="104" spans="1:22" x14ac:dyDescent="0.2">
      <c r="A104" s="88"/>
      <c r="B104" s="182"/>
      <c r="C104" s="92" t="s">
        <v>204</v>
      </c>
      <c r="D104" s="161">
        <v>0</v>
      </c>
      <c r="E104" s="161">
        <v>0</v>
      </c>
      <c r="F104" s="162">
        <v>0</v>
      </c>
      <c r="G104" s="161">
        <v>0</v>
      </c>
      <c r="H104" s="161">
        <v>0</v>
      </c>
      <c r="I104" s="161">
        <v>0</v>
      </c>
      <c r="J104" s="161">
        <v>0</v>
      </c>
      <c r="K104" s="157">
        <f t="shared" si="1"/>
        <v>0</v>
      </c>
      <c r="L104" s="87"/>
      <c r="M104" s="163">
        <f>IFERROR((SUMPRODUCT('Historical Expenditure'!G117:J117,Inflation!$F$10:$I$10)/SUM(G104:J104)),0)</f>
        <v>0</v>
      </c>
      <c r="N104" s="88"/>
      <c r="O104" s="149"/>
      <c r="P104" s="149"/>
      <c r="Q104" s="149"/>
      <c r="R104" s="149"/>
      <c r="S104" s="149"/>
      <c r="T104" s="149"/>
      <c r="U104" s="149"/>
      <c r="V104" s="149"/>
    </row>
    <row r="105" spans="1:22" x14ac:dyDescent="0.2">
      <c r="A105" s="88"/>
      <c r="B105" s="182"/>
      <c r="C105" s="92" t="s">
        <v>205</v>
      </c>
      <c r="D105" s="161">
        <v>0</v>
      </c>
      <c r="E105" s="161">
        <v>0</v>
      </c>
      <c r="F105" s="162">
        <v>0</v>
      </c>
      <c r="G105" s="162">
        <v>0</v>
      </c>
      <c r="H105" s="162">
        <v>0</v>
      </c>
      <c r="I105" s="161">
        <v>0</v>
      </c>
      <c r="J105" s="161">
        <v>0</v>
      </c>
      <c r="K105" s="157">
        <f t="shared" si="1"/>
        <v>0</v>
      </c>
      <c r="L105" s="87"/>
      <c r="M105" s="163">
        <f>IFERROR((SUMPRODUCT('Historical Expenditure'!G118:J118,Inflation!$F$10:$I$10)/SUM(G105:J105)),0)</f>
        <v>0</v>
      </c>
      <c r="N105" s="88"/>
      <c r="O105" s="149"/>
      <c r="P105" s="149"/>
      <c r="Q105" s="149"/>
      <c r="R105" s="149"/>
      <c r="S105" s="149"/>
      <c r="T105" s="149"/>
      <c r="U105" s="149"/>
      <c r="V105" s="149"/>
    </row>
    <row r="106" spans="1:22" x14ac:dyDescent="0.2">
      <c r="A106" s="88"/>
      <c r="B106" s="183"/>
      <c r="C106" s="92" t="s">
        <v>165</v>
      </c>
      <c r="D106" s="162">
        <v>768.5</v>
      </c>
      <c r="E106" s="162">
        <v>805.5</v>
      </c>
      <c r="F106" s="162">
        <v>821.5</v>
      </c>
      <c r="G106" s="161">
        <v>772.5</v>
      </c>
      <c r="H106" s="161">
        <v>656</v>
      </c>
      <c r="I106" s="161">
        <v>548</v>
      </c>
      <c r="J106" s="161">
        <v>593</v>
      </c>
      <c r="K106" s="157">
        <f t="shared" si="1"/>
        <v>-29.25</v>
      </c>
      <c r="L106" s="87"/>
      <c r="M106" s="163">
        <f>IFERROR((SUMPRODUCT('Historical Expenditure'!G119:J119,Inflation!$F$10:$I$10)/SUM(G106:J106)),0)</f>
        <v>310.30816685229604</v>
      </c>
      <c r="N106" s="88"/>
      <c r="O106" s="149"/>
      <c r="P106" s="149"/>
      <c r="Q106" s="149"/>
      <c r="R106" s="149"/>
      <c r="S106" s="149"/>
      <c r="T106" s="149"/>
      <c r="U106" s="149"/>
      <c r="V106" s="149"/>
    </row>
    <row r="107" spans="1:22" x14ac:dyDescent="0.2">
      <c r="A107" s="88"/>
      <c r="B107" s="103" t="s">
        <v>253</v>
      </c>
      <c r="C107" s="92" t="s">
        <v>244</v>
      </c>
      <c r="D107" s="161">
        <v>0</v>
      </c>
      <c r="E107" s="161">
        <v>0</v>
      </c>
      <c r="F107" s="162">
        <v>0</v>
      </c>
      <c r="G107" s="161">
        <v>0</v>
      </c>
      <c r="H107" s="161">
        <v>0</v>
      </c>
      <c r="I107" s="161">
        <v>0</v>
      </c>
      <c r="J107" s="161">
        <v>0</v>
      </c>
      <c r="K107" s="157">
        <f t="shared" si="1"/>
        <v>0</v>
      </c>
      <c r="L107" s="87"/>
      <c r="M107" s="163">
        <f>IFERROR((SUMPRODUCT('Historical Expenditure'!G120:J120,Inflation!$F$10:$I$10)/SUM(G107:J107)),0)</f>
        <v>0</v>
      </c>
      <c r="N107" s="88"/>
      <c r="O107" s="149"/>
      <c r="P107" s="149"/>
      <c r="Q107" s="149"/>
      <c r="R107" s="149"/>
      <c r="S107" s="149"/>
      <c r="T107" s="149"/>
      <c r="U107" s="149"/>
      <c r="V107" s="149"/>
    </row>
    <row r="108" spans="1:22" x14ac:dyDescent="0.2">
      <c r="A108" s="88"/>
      <c r="B108" s="103" t="s">
        <v>252</v>
      </c>
      <c r="C108" s="92" t="s">
        <v>245</v>
      </c>
      <c r="D108" s="161">
        <v>0</v>
      </c>
      <c r="E108" s="161">
        <v>0</v>
      </c>
      <c r="F108" s="162">
        <v>0</v>
      </c>
      <c r="G108" s="161">
        <v>0</v>
      </c>
      <c r="H108" s="161">
        <v>0</v>
      </c>
      <c r="I108" s="161">
        <v>0</v>
      </c>
      <c r="J108" s="161">
        <v>0</v>
      </c>
      <c r="K108" s="157">
        <f t="shared" si="1"/>
        <v>0</v>
      </c>
      <c r="L108" s="87"/>
      <c r="M108" s="163">
        <f>IFERROR((SUMPRODUCT('Historical Expenditure'!G121:J121,Inflation!$F$10:$I$10)/SUM(G108:J108)),0)</f>
        <v>0</v>
      </c>
      <c r="N108" s="88"/>
      <c r="O108" s="149"/>
      <c r="P108" s="149"/>
      <c r="Q108" s="149"/>
      <c r="R108" s="149"/>
      <c r="S108" s="149"/>
      <c r="T108" s="149"/>
      <c r="U108" s="149"/>
      <c r="V108" s="149"/>
    </row>
    <row r="109" spans="1:22" x14ac:dyDescent="0.2">
      <c r="A109" s="88"/>
      <c r="B109" s="103"/>
      <c r="C109" s="92" t="s">
        <v>246</v>
      </c>
      <c r="D109" s="161">
        <v>0</v>
      </c>
      <c r="E109" s="161">
        <v>0</v>
      </c>
      <c r="F109" s="162">
        <v>0</v>
      </c>
      <c r="G109" s="161">
        <v>0</v>
      </c>
      <c r="H109" s="161">
        <v>0</v>
      </c>
      <c r="I109" s="161">
        <v>0</v>
      </c>
      <c r="J109" s="161">
        <v>0</v>
      </c>
      <c r="K109" s="157">
        <f t="shared" si="1"/>
        <v>0</v>
      </c>
      <c r="L109" s="87"/>
      <c r="M109" s="163">
        <f>IFERROR((SUMPRODUCT('Historical Expenditure'!G122:J122,Inflation!$F$10:$I$10)/SUM(G109:J109)),0)</f>
        <v>0</v>
      </c>
      <c r="N109" s="88"/>
      <c r="O109" s="149"/>
      <c r="P109" s="149"/>
      <c r="Q109" s="149"/>
      <c r="R109" s="149"/>
      <c r="S109" s="149"/>
      <c r="T109" s="149"/>
      <c r="U109" s="149"/>
      <c r="V109" s="149"/>
    </row>
    <row r="110" spans="1:22" x14ac:dyDescent="0.2">
      <c r="A110" s="88"/>
      <c r="B110" s="103"/>
      <c r="C110" s="92" t="s">
        <v>247</v>
      </c>
      <c r="D110" s="161">
        <v>0</v>
      </c>
      <c r="E110" s="161">
        <v>0</v>
      </c>
      <c r="F110" s="162">
        <v>0</v>
      </c>
      <c r="G110" s="161">
        <v>0</v>
      </c>
      <c r="H110" s="161">
        <v>0</v>
      </c>
      <c r="I110" s="161">
        <v>0</v>
      </c>
      <c r="J110" s="161">
        <v>0</v>
      </c>
      <c r="K110" s="157">
        <f t="shared" si="1"/>
        <v>0</v>
      </c>
      <c r="L110" s="87"/>
      <c r="M110" s="163">
        <f>IFERROR((SUMPRODUCT('Historical Expenditure'!G123:J123,Inflation!$F$10:$I$10)/SUM(G110:J110)),0)</f>
        <v>0</v>
      </c>
      <c r="N110" s="88"/>
      <c r="O110" s="149"/>
      <c r="P110" s="149"/>
      <c r="Q110" s="149"/>
      <c r="R110" s="149"/>
      <c r="S110" s="149"/>
      <c r="T110" s="149"/>
      <c r="U110" s="149"/>
      <c r="V110" s="149"/>
    </row>
    <row r="111" spans="1:22" x14ac:dyDescent="0.2">
      <c r="A111" s="88"/>
      <c r="B111" s="103"/>
      <c r="C111" s="92" t="s">
        <v>248</v>
      </c>
      <c r="D111" s="161">
        <v>0</v>
      </c>
      <c r="E111" s="161">
        <v>0</v>
      </c>
      <c r="F111" s="162">
        <v>0</v>
      </c>
      <c r="G111" s="161">
        <v>0</v>
      </c>
      <c r="H111" s="161">
        <v>0</v>
      </c>
      <c r="I111" s="161">
        <v>0</v>
      </c>
      <c r="J111" s="161">
        <v>0</v>
      </c>
      <c r="K111" s="157">
        <f t="shared" si="1"/>
        <v>0</v>
      </c>
      <c r="L111" s="87"/>
      <c r="M111" s="163">
        <f>IFERROR((SUMPRODUCT('Historical Expenditure'!G124:J124,Inflation!$F$10:$I$10)/SUM(G111:J111)),0)</f>
        <v>0</v>
      </c>
      <c r="N111" s="88"/>
      <c r="O111" s="149"/>
      <c r="P111" s="149"/>
      <c r="Q111" s="149"/>
      <c r="R111" s="149"/>
      <c r="S111" s="149"/>
      <c r="T111" s="149"/>
      <c r="U111" s="149"/>
      <c r="V111" s="149"/>
    </row>
    <row r="112" spans="1:22" x14ac:dyDescent="0.2">
      <c r="A112" s="88"/>
      <c r="B112" s="103"/>
      <c r="C112" s="92" t="s">
        <v>249</v>
      </c>
      <c r="D112" s="161">
        <v>0</v>
      </c>
      <c r="E112" s="161">
        <v>0</v>
      </c>
      <c r="F112" s="162">
        <v>0</v>
      </c>
      <c r="G112" s="161">
        <v>0</v>
      </c>
      <c r="H112" s="161">
        <v>0</v>
      </c>
      <c r="I112" s="161">
        <v>0</v>
      </c>
      <c r="J112" s="161">
        <v>0</v>
      </c>
      <c r="K112" s="157">
        <f t="shared" si="1"/>
        <v>0</v>
      </c>
      <c r="L112" s="87"/>
      <c r="M112" s="163">
        <f>IFERROR((SUMPRODUCT('Historical Expenditure'!G125:J125,Inflation!$F$10:$I$10)/SUM(G112:J112)),0)</f>
        <v>0</v>
      </c>
      <c r="N112" s="88"/>
      <c r="O112" s="149"/>
      <c r="P112" s="149"/>
      <c r="Q112" s="149"/>
      <c r="R112" s="149"/>
      <c r="S112" s="149"/>
      <c r="T112" s="149"/>
      <c r="U112" s="149"/>
      <c r="V112" s="149"/>
    </row>
    <row r="113" spans="1:22" x14ac:dyDescent="0.2">
      <c r="A113" s="88"/>
      <c r="B113" s="103"/>
      <c r="C113" s="92" t="s">
        <v>250</v>
      </c>
      <c r="D113" s="162">
        <v>6.5</v>
      </c>
      <c r="E113" s="162">
        <v>6.5</v>
      </c>
      <c r="F113" s="162">
        <v>5</v>
      </c>
      <c r="G113" s="161">
        <v>2</v>
      </c>
      <c r="H113" s="161">
        <v>1.5</v>
      </c>
      <c r="I113" s="161">
        <v>6</v>
      </c>
      <c r="J113" s="161">
        <v>7</v>
      </c>
      <c r="K113" s="157">
        <f t="shared" si="1"/>
        <v>8.3333333333333329E-2</v>
      </c>
      <c r="L113" s="87"/>
      <c r="M113" s="163">
        <f>IFERROR((SUMPRODUCT('Historical Expenditure'!G126:J126,Inflation!$F$10:$I$10)/SUM(G113:J113)),0)</f>
        <v>13319.952374608403</v>
      </c>
      <c r="N113" s="88"/>
      <c r="O113" s="149"/>
      <c r="P113" s="149"/>
      <c r="Q113" s="149"/>
      <c r="R113" s="149"/>
      <c r="S113" s="149"/>
      <c r="T113" s="149"/>
      <c r="U113" s="149"/>
      <c r="V113" s="149"/>
    </row>
    <row r="114" spans="1:22" x14ac:dyDescent="0.2">
      <c r="A114" s="88"/>
      <c r="B114" s="103"/>
      <c r="C114" s="92" t="s">
        <v>251</v>
      </c>
      <c r="D114" s="161">
        <v>0</v>
      </c>
      <c r="E114" s="161">
        <v>0</v>
      </c>
      <c r="F114" s="162">
        <v>0</v>
      </c>
      <c r="G114" s="161">
        <v>0</v>
      </c>
      <c r="H114" s="161">
        <v>4</v>
      </c>
      <c r="I114" s="161">
        <v>9</v>
      </c>
      <c r="J114" s="161">
        <v>6</v>
      </c>
      <c r="K114" s="157">
        <f t="shared" si="1"/>
        <v>1</v>
      </c>
      <c r="L114" s="87"/>
      <c r="M114" s="163">
        <f>IFERROR((SUMPRODUCT('Historical Expenditure'!G127:J127,Inflation!$F$10:$I$10)/SUM(G114:J114)),0)</f>
        <v>11093.849613426039</v>
      </c>
      <c r="N114" s="88"/>
      <c r="O114" s="149"/>
      <c r="P114" s="149"/>
      <c r="Q114" s="149"/>
      <c r="R114" s="149"/>
      <c r="S114" s="149"/>
      <c r="T114" s="149"/>
      <c r="U114" s="149"/>
      <c r="V114" s="149"/>
    </row>
    <row r="115" spans="1:22" x14ac:dyDescent="0.2">
      <c r="A115" s="88"/>
      <c r="B115" s="103"/>
      <c r="C115" s="92" t="s">
        <v>165</v>
      </c>
      <c r="D115" s="161">
        <v>0</v>
      </c>
      <c r="E115" s="161">
        <v>0</v>
      </c>
      <c r="F115" s="162">
        <v>0</v>
      </c>
      <c r="G115" s="161">
        <v>0</v>
      </c>
      <c r="H115" s="161">
        <v>0</v>
      </c>
      <c r="I115" s="161">
        <v>0</v>
      </c>
      <c r="J115" s="161">
        <v>0</v>
      </c>
      <c r="K115" s="157">
        <f t="shared" si="1"/>
        <v>0</v>
      </c>
      <c r="L115" s="87"/>
      <c r="M115" s="163">
        <f>IFERROR((SUMPRODUCT('Historical Expenditure'!G128:J128,Inflation!$F$10:$I$10)/SUM(G115:J115)),0)</f>
        <v>0</v>
      </c>
      <c r="N115" s="88"/>
      <c r="O115" s="149"/>
      <c r="P115" s="149"/>
      <c r="Q115" s="149"/>
      <c r="R115" s="149"/>
      <c r="S115" s="149"/>
      <c r="T115" s="149"/>
      <c r="U115" s="149"/>
      <c r="V115" s="149"/>
    </row>
    <row r="116" spans="1:22" x14ac:dyDescent="0.2">
      <c r="A116" s="88"/>
      <c r="B116" s="98" t="s">
        <v>206</v>
      </c>
      <c r="C116" s="92" t="s">
        <v>256</v>
      </c>
      <c r="D116" s="161">
        <v>0</v>
      </c>
      <c r="E116" s="161">
        <v>0</v>
      </c>
      <c r="F116" s="162">
        <v>0</v>
      </c>
      <c r="G116" s="161">
        <v>0</v>
      </c>
      <c r="H116" s="161">
        <v>0</v>
      </c>
      <c r="I116" s="161">
        <v>0</v>
      </c>
      <c r="J116" s="161">
        <v>0</v>
      </c>
      <c r="K116" s="157">
        <f t="shared" si="1"/>
        <v>0</v>
      </c>
      <c r="L116" s="87"/>
      <c r="M116" s="163">
        <f>IFERROR((SUMPRODUCT('Historical Expenditure'!G129:J129,Inflation!$F$10:$I$10)/SUM(G116:J116)),0)</f>
        <v>0</v>
      </c>
      <c r="N116" s="88"/>
      <c r="O116" s="149"/>
      <c r="P116" s="149"/>
      <c r="Q116" s="149"/>
      <c r="R116" s="149"/>
      <c r="S116" s="149"/>
      <c r="T116" s="149"/>
      <c r="U116" s="149"/>
      <c r="V116" s="149"/>
    </row>
    <row r="117" spans="1:22" x14ac:dyDescent="0.2">
      <c r="A117" s="88"/>
      <c r="B117" s="95" t="s">
        <v>207</v>
      </c>
      <c r="C117" s="92" t="s">
        <v>257</v>
      </c>
      <c r="D117" s="161">
        <v>0</v>
      </c>
      <c r="E117" s="161">
        <v>0</v>
      </c>
      <c r="F117" s="162">
        <v>0</v>
      </c>
      <c r="G117" s="161">
        <v>0</v>
      </c>
      <c r="H117" s="161">
        <v>0</v>
      </c>
      <c r="I117" s="161">
        <v>0</v>
      </c>
      <c r="J117" s="161">
        <v>0</v>
      </c>
      <c r="K117" s="157">
        <f t="shared" si="1"/>
        <v>0</v>
      </c>
      <c r="L117" s="87"/>
      <c r="M117" s="163">
        <f>IFERROR((SUMPRODUCT('Historical Expenditure'!G130:J130,Inflation!$F$10:$I$10)/SUM(G117:J117)),0)</f>
        <v>0</v>
      </c>
      <c r="N117" s="88"/>
      <c r="O117" s="149"/>
      <c r="P117" s="149"/>
      <c r="Q117" s="149"/>
      <c r="R117" s="149"/>
      <c r="S117" s="149"/>
      <c r="T117" s="149"/>
      <c r="U117" s="149"/>
      <c r="V117" s="149"/>
    </row>
    <row r="118" spans="1:22" x14ac:dyDescent="0.2">
      <c r="A118" s="88"/>
      <c r="B118" s="95"/>
      <c r="C118" s="92" t="s">
        <v>258</v>
      </c>
      <c r="D118" s="161">
        <v>0</v>
      </c>
      <c r="E118" s="161">
        <v>0</v>
      </c>
      <c r="F118" s="162">
        <v>0</v>
      </c>
      <c r="G118" s="161">
        <v>0</v>
      </c>
      <c r="H118" s="161">
        <v>0</v>
      </c>
      <c r="I118" s="161">
        <v>0</v>
      </c>
      <c r="J118" s="161">
        <v>0</v>
      </c>
      <c r="K118" s="157">
        <f t="shared" si="1"/>
        <v>0</v>
      </c>
      <c r="L118" s="87"/>
      <c r="M118" s="163">
        <f>IFERROR((SUMPRODUCT('Historical Expenditure'!G131:J131,Inflation!$F$10:$I$10)/SUM(G118:J118)),0)</f>
        <v>0</v>
      </c>
      <c r="N118" s="88"/>
      <c r="O118" s="149"/>
      <c r="P118" s="149"/>
      <c r="Q118" s="149"/>
      <c r="R118" s="149"/>
      <c r="S118" s="149"/>
      <c r="T118" s="149"/>
      <c r="U118" s="149"/>
      <c r="V118" s="149"/>
    </row>
    <row r="119" spans="1:22" x14ac:dyDescent="0.2">
      <c r="A119" s="88"/>
      <c r="B119" s="96"/>
      <c r="C119" s="92" t="s">
        <v>259</v>
      </c>
      <c r="D119" s="161">
        <v>0</v>
      </c>
      <c r="E119" s="161">
        <v>0</v>
      </c>
      <c r="F119" s="162">
        <v>0</v>
      </c>
      <c r="G119" s="161">
        <v>0</v>
      </c>
      <c r="H119" s="161">
        <v>0</v>
      </c>
      <c r="I119" s="161">
        <v>0</v>
      </c>
      <c r="J119" s="161">
        <v>0</v>
      </c>
      <c r="K119" s="157">
        <f t="shared" si="1"/>
        <v>0</v>
      </c>
      <c r="L119" s="87"/>
      <c r="M119" s="163">
        <f>IFERROR((SUMPRODUCT('Historical Expenditure'!G132:J132,Inflation!$F$10:$I$10)/SUM(G119:J119)),0)</f>
        <v>0</v>
      </c>
      <c r="N119" s="88"/>
      <c r="O119" s="149"/>
      <c r="P119" s="149"/>
      <c r="Q119" s="149"/>
      <c r="R119" s="149"/>
      <c r="S119" s="149"/>
      <c r="T119" s="149"/>
      <c r="U119" s="149"/>
      <c r="V119" s="149"/>
    </row>
    <row r="120" spans="1:22" x14ac:dyDescent="0.2">
      <c r="A120" s="88"/>
      <c r="B120" s="88"/>
      <c r="C120" s="5" t="s">
        <v>46</v>
      </c>
      <c r="D120" s="156">
        <f t="shared" ref="D120:E120" si="2">SUM(D10:D119)</f>
        <v>1847.5</v>
      </c>
      <c r="E120" s="156">
        <f t="shared" si="2"/>
        <v>2077</v>
      </c>
      <c r="F120" s="156">
        <f>SUM(F10:F119)</f>
        <v>2301</v>
      </c>
      <c r="G120" s="156">
        <f t="shared" ref="G120:J120" si="3">SUM(G10:G119)</f>
        <v>2151</v>
      </c>
      <c r="H120" s="156">
        <f t="shared" si="3"/>
        <v>1766.38</v>
      </c>
      <c r="I120" s="156">
        <f t="shared" si="3"/>
        <v>1609.38</v>
      </c>
      <c r="J120" s="156">
        <f t="shared" si="3"/>
        <v>1746.3899999999999</v>
      </c>
      <c r="K120" s="156">
        <f t="shared" ref="K120" si="4">SUM(K10:K119)</f>
        <v>-16.851666666666663</v>
      </c>
      <c r="L120" s="88"/>
      <c r="M120" s="156"/>
      <c r="N120" s="88"/>
      <c r="O120" s="88"/>
      <c r="P120" s="88"/>
      <c r="Q120" s="88"/>
      <c r="R120" s="88"/>
      <c r="S120" s="88"/>
    </row>
    <row r="121" spans="1:22" x14ac:dyDescent="0.2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7"/>
      <c r="N121" s="88"/>
      <c r="O121" s="88"/>
      <c r="P121" s="88"/>
      <c r="Q121" s="88"/>
      <c r="R121" s="88"/>
      <c r="S121" s="88"/>
    </row>
    <row r="122" spans="1:22" x14ac:dyDescent="0.2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</row>
    <row r="123" spans="1:22" x14ac:dyDescent="0.2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</row>
    <row r="124" spans="1:22" x14ac:dyDescent="0.2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</row>
    <row r="125" spans="1:22" x14ac:dyDescent="0.2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</row>
    <row r="126" spans="1:22" ht="15.75" x14ac:dyDescent="0.25">
      <c r="A126" s="32"/>
      <c r="B126" s="32" t="s">
        <v>264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88"/>
      <c r="P126" s="88"/>
      <c r="Q126" s="88"/>
      <c r="R126" s="88"/>
      <c r="S126" s="88"/>
    </row>
    <row r="127" spans="1:22" x14ac:dyDescent="0.2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</row>
    <row r="128" spans="1:22" hidden="1" x14ac:dyDescent="0.2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</row>
    <row r="129" spans="1:19" hidden="1" x14ac:dyDescent="0.2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hidden="1" x14ac:dyDescent="0.2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</row>
    <row r="131" spans="1:19" hidden="1" x14ac:dyDescent="0.2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</row>
    <row r="132" spans="1:19" hidden="1" x14ac:dyDescent="0.2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</row>
    <row r="133" spans="1:19" hidden="1" x14ac:dyDescent="0.2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</row>
    <row r="134" spans="1:19" hidden="1" x14ac:dyDescent="0.2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</row>
    <row r="135" spans="1:19" hidden="1" x14ac:dyDescent="0.2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</row>
    <row r="136" spans="1:19" hidden="1" x14ac:dyDescent="0.2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</row>
    <row r="137" spans="1:19" hidden="1" x14ac:dyDescent="0.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</row>
    <row r="138" spans="1:19" hidden="1" x14ac:dyDescent="0.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</row>
    <row r="139" spans="1:19" hidden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</row>
    <row r="140" spans="1:19" hidden="1" x14ac:dyDescent="0.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</row>
    <row r="141" spans="1:19" hidden="1" x14ac:dyDescent="0.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</row>
    <row r="142" spans="1:19" hidden="1" x14ac:dyDescent="0.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</row>
    <row r="143" spans="1:19" hidden="1" x14ac:dyDescent="0.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</row>
    <row r="144" spans="1:19" hidden="1" x14ac:dyDescent="0.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</row>
    <row r="145" spans="1:19" hidden="1" x14ac:dyDescent="0.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</row>
    <row r="146" spans="1:19" hidden="1" x14ac:dyDescent="0.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</row>
    <row r="147" spans="1:19" hidden="1" x14ac:dyDescent="0.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</row>
    <row r="148" spans="1:19" hidden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</row>
    <row r="149" spans="1:19" hidden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</row>
    <row r="150" spans="1:19" hidden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</row>
    <row r="151" spans="1:19" hidden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</row>
    <row r="152" spans="1:19" hidden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</row>
    <row r="153" spans="1:19" hidden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</row>
    <row r="154" spans="1:19" hidden="1" x14ac:dyDescent="0.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</row>
    <row r="155" spans="1:19" hidden="1" x14ac:dyDescent="0.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</row>
    <row r="156" spans="1:19" hidden="1" x14ac:dyDescent="0.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</row>
    <row r="157" spans="1:19" hidden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</row>
    <row r="158" spans="1:19" hidden="1" x14ac:dyDescent="0.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</row>
    <row r="159" spans="1:19" hidden="1" x14ac:dyDescent="0.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</row>
    <row r="160" spans="1:19" hidden="1" x14ac:dyDescent="0.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</row>
    <row r="161" spans="1:19" hidden="1" x14ac:dyDescent="0.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</row>
    <row r="162" spans="1:19" hidden="1" x14ac:dyDescent="0.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</row>
    <row r="163" spans="1:19" hidden="1" x14ac:dyDescent="0.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</row>
    <row r="164" spans="1:19" hidden="1" x14ac:dyDescent="0.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</row>
    <row r="165" spans="1:19" hidden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</row>
    <row r="166" spans="1:19" hidden="1" x14ac:dyDescent="0.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</row>
    <row r="167" spans="1:19" hidden="1" x14ac:dyDescent="0.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</row>
    <row r="168" spans="1:19" hidden="1" x14ac:dyDescent="0.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</row>
    <row r="169" spans="1:19" hidden="1" x14ac:dyDescent="0.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</row>
    <row r="170" spans="1:19" hidden="1" x14ac:dyDescent="0.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</row>
    <row r="171" spans="1:19" hidden="1" x14ac:dyDescent="0.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</row>
    <row r="172" spans="1:19" hidden="1" x14ac:dyDescent="0.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</row>
    <row r="173" spans="1:19" hidden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 hidden="1" x14ac:dyDescent="0.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</row>
    <row r="175" spans="1:19" hidden="1" x14ac:dyDescent="0.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</row>
    <row r="176" spans="1:19" hidden="1" x14ac:dyDescent="0.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</row>
    <row r="177" spans="1:19" hidden="1" x14ac:dyDescent="0.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</row>
    <row r="178" spans="1:19" hidden="1" x14ac:dyDescent="0.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</row>
    <row r="179" spans="1:19" hidden="1" x14ac:dyDescent="0.2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</row>
    <row r="180" spans="1:19" hidden="1" x14ac:dyDescent="0.2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</row>
    <row r="181" spans="1:19" hidden="1" x14ac:dyDescent="0.2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</row>
    <row r="182" spans="1:19" hidden="1" x14ac:dyDescent="0.2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 hidden="1" x14ac:dyDescent="0.2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</row>
    <row r="184" spans="1:19" hidden="1" x14ac:dyDescent="0.2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</row>
    <row r="185" spans="1:19" hidden="1" x14ac:dyDescent="0.2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</row>
    <row r="186" spans="1:19" hidden="1" x14ac:dyDescent="0.2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</row>
    <row r="187" spans="1:19" hidden="1" x14ac:dyDescent="0.2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</row>
    <row r="188" spans="1:19" hidden="1" x14ac:dyDescent="0.2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</row>
    <row r="189" spans="1:19" hidden="1" x14ac:dyDescent="0.2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</row>
    <row r="190" spans="1:19" hidden="1" x14ac:dyDescent="0.2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</row>
    <row r="191" spans="1:19" hidden="1" x14ac:dyDescent="0.2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</row>
    <row r="192" spans="1:19" hidden="1" x14ac:dyDescent="0.2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</row>
    <row r="193" spans="1:19" hidden="1" x14ac:dyDescent="0.2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</row>
    <row r="194" spans="1:19" hidden="1" x14ac:dyDescent="0.2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</row>
    <row r="195" spans="1:19" hidden="1" x14ac:dyDescent="0.2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</row>
    <row r="196" spans="1:19" hidden="1" x14ac:dyDescent="0.2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</row>
    <row r="197" spans="1:19" hidden="1" x14ac:dyDescent="0.2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</row>
    <row r="198" spans="1:19" hidden="1" x14ac:dyDescent="0.2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</row>
    <row r="199" spans="1:19" hidden="1" x14ac:dyDescent="0.2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</row>
    <row r="200" spans="1:19" hidden="1" x14ac:dyDescent="0.2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</row>
    <row r="201" spans="1:19" hidden="1" x14ac:dyDescent="0.2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</row>
    <row r="202" spans="1:19" hidden="1" x14ac:dyDescent="0.2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</row>
    <row r="203" spans="1:19" hidden="1" x14ac:dyDescent="0.2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</row>
    <row r="204" spans="1:19" hidden="1" x14ac:dyDescent="0.2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</row>
    <row r="205" spans="1:19" hidden="1" x14ac:dyDescent="0.2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</row>
    <row r="206" spans="1:19" hidden="1" x14ac:dyDescent="0.2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</row>
    <row r="207" spans="1:19" hidden="1" x14ac:dyDescent="0.2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</row>
    <row r="208" spans="1:19" hidden="1" x14ac:dyDescent="0.2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</row>
    <row r="209" spans="1:19" hidden="1" x14ac:dyDescent="0.2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</row>
    <row r="210" spans="1:19" hidden="1" x14ac:dyDescent="0.2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</row>
    <row r="211" spans="1:19" hidden="1" x14ac:dyDescent="0.2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</row>
    <row r="212" spans="1:19" hidden="1" x14ac:dyDescent="0.2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</row>
    <row r="213" spans="1:19" hidden="1" x14ac:dyDescent="0.2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</row>
    <row r="214" spans="1:19" hidden="1" x14ac:dyDescent="0.2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</row>
    <row r="215" spans="1:19" hidden="1" x14ac:dyDescent="0.2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</row>
    <row r="216" spans="1:19" hidden="1" x14ac:dyDescent="0.2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</row>
    <row r="217" spans="1:19" hidden="1" x14ac:dyDescent="0.2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</row>
    <row r="218" spans="1:19" hidden="1" x14ac:dyDescent="0.2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</row>
    <row r="219" spans="1:19" hidden="1" x14ac:dyDescent="0.2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</row>
    <row r="220" spans="1:19" hidden="1" x14ac:dyDescent="0.2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</row>
    <row r="221" spans="1:19" hidden="1" x14ac:dyDescent="0.2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</row>
    <row r="222" spans="1:19" hidden="1" x14ac:dyDescent="0.2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</row>
    <row r="223" spans="1:19" hidden="1" x14ac:dyDescent="0.2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</row>
    <row r="224" spans="1:19" hidden="1" x14ac:dyDescent="0.2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</row>
    <row r="225" spans="1:19" hidden="1" x14ac:dyDescent="0.2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</row>
    <row r="226" spans="1:19" hidden="1" x14ac:dyDescent="0.2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</row>
    <row r="227" spans="1:19" hidden="1" x14ac:dyDescent="0.2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</row>
    <row r="228" spans="1:19" hidden="1" x14ac:dyDescent="0.2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</row>
    <row r="229" spans="1:19" hidden="1" x14ac:dyDescent="0.2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</row>
    <row r="230" spans="1:19" hidden="1" x14ac:dyDescent="0.2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</row>
    <row r="231" spans="1:19" hidden="1" x14ac:dyDescent="0.2">
      <c r="A231" s="88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</row>
    <row r="232" spans="1:19" hidden="1" x14ac:dyDescent="0.2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</row>
    <row r="233" spans="1:19" hidden="1" x14ac:dyDescent="0.2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</row>
    <row r="234" spans="1:19" hidden="1" x14ac:dyDescent="0.2">
      <c r="A234" s="88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</row>
    <row r="235" spans="1:19" hidden="1" x14ac:dyDescent="0.2">
      <c r="A235" s="88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</row>
    <row r="236" spans="1:19" hidden="1" x14ac:dyDescent="0.2">
      <c r="A236" s="88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</row>
    <row r="237" spans="1:19" hidden="1" x14ac:dyDescent="0.2">
      <c r="A237" s="88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</row>
    <row r="238" spans="1:19" hidden="1" x14ac:dyDescent="0.2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</row>
    <row r="239" spans="1:19" hidden="1" x14ac:dyDescent="0.2"/>
    <row r="240" spans="1:19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</sheetData>
  <mergeCells count="6">
    <mergeCell ref="D8:K8"/>
    <mergeCell ref="B89:B106"/>
    <mergeCell ref="B11:B13"/>
    <mergeCell ref="B38:B39"/>
    <mergeCell ref="B55:B56"/>
    <mergeCell ref="B60:B64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F120 M11:M11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56"/>
  <sheetViews>
    <sheetView zoomScale="80" zoomScaleNormal="80" workbookViewId="0">
      <selection activeCell="A2" sqref="A2"/>
    </sheetView>
  </sheetViews>
  <sheetFormatPr defaultColWidth="0" defaultRowHeight="12.75" zeroHeight="1" x14ac:dyDescent="0.2"/>
  <cols>
    <col min="1" max="1" width="3.625" style="85" customWidth="1"/>
    <col min="2" max="2" width="31.125" style="85" customWidth="1"/>
    <col min="3" max="3" width="69.375" style="85" customWidth="1"/>
    <col min="4" max="11" width="9.625" style="85" customWidth="1"/>
    <col min="12" max="12" width="3.625" style="85" customWidth="1"/>
    <col min="13" max="17" width="9.625" style="85" hidden="1" customWidth="1"/>
    <col min="18" max="16384" width="9" style="85" hidden="1"/>
  </cols>
  <sheetData>
    <row r="1" spans="1:22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84" t="s">
        <v>39</v>
      </c>
      <c r="L1" s="41"/>
      <c r="M1" s="83"/>
      <c r="N1" s="83"/>
      <c r="O1" s="83"/>
      <c r="P1" s="83"/>
      <c r="Q1" s="83"/>
      <c r="R1" s="83"/>
      <c r="S1" s="83"/>
      <c r="T1" s="83"/>
      <c r="U1" s="83"/>
      <c r="V1" s="83"/>
    </row>
    <row r="2" spans="1:22" ht="15.75" x14ac:dyDescent="0.25">
      <c r="A2" s="32" t="str">
        <f ca="1">RIGHT(CELL("filename", $A$1), LEN(CELL("filename", $A$1)) - SEARCH("]", CELL("filename", $A$1)))</f>
        <v>Forecast Volumes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2" x14ac:dyDescent="0.2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1:22" x14ac:dyDescent="0.2">
      <c r="A4" s="87"/>
      <c r="B4" s="11" t="s">
        <v>311</v>
      </c>
      <c r="C4" s="10"/>
      <c r="D4" s="10"/>
      <c r="E4" s="10"/>
      <c r="F4" s="10"/>
      <c r="G4" s="10"/>
      <c r="H4" s="10"/>
      <c r="I4" s="10"/>
      <c r="J4" s="10"/>
      <c r="K4" s="90"/>
      <c r="L4" s="90"/>
      <c r="M4" s="90"/>
      <c r="N4" s="90"/>
      <c r="O4" s="90"/>
      <c r="P4" s="90"/>
      <c r="Q4" s="90"/>
      <c r="R4" s="88"/>
      <c r="S4" s="88"/>
    </row>
    <row r="5" spans="1:22" x14ac:dyDescent="0.2">
      <c r="A5" s="87"/>
      <c r="B5" s="9"/>
      <c r="C5" s="10"/>
      <c r="D5" s="10"/>
      <c r="E5" s="10"/>
      <c r="F5" s="10"/>
      <c r="G5" s="10"/>
      <c r="H5" s="10"/>
      <c r="I5" s="10"/>
      <c r="J5" s="10"/>
      <c r="K5" s="90"/>
      <c r="L5" s="90"/>
      <c r="M5" s="90"/>
      <c r="N5" s="90"/>
      <c r="O5" s="90"/>
      <c r="P5" s="90"/>
      <c r="Q5" s="90"/>
      <c r="R5" s="88"/>
      <c r="S5" s="88"/>
    </row>
    <row r="6" spans="1:22" x14ac:dyDescent="0.2">
      <c r="A6" s="87"/>
      <c r="B6" s="91"/>
      <c r="C6" s="10"/>
      <c r="D6" s="10"/>
      <c r="E6" s="10"/>
      <c r="F6" s="10"/>
      <c r="G6" s="10"/>
      <c r="H6" s="10"/>
      <c r="I6" s="10"/>
      <c r="J6" s="10"/>
      <c r="K6" s="90"/>
      <c r="L6" s="90"/>
      <c r="M6" s="90"/>
      <c r="N6" s="90"/>
      <c r="O6" s="90"/>
      <c r="P6" s="90"/>
      <c r="Q6" s="90"/>
      <c r="R6" s="88"/>
      <c r="S6" s="88"/>
    </row>
    <row r="7" spans="1:22" x14ac:dyDescent="0.2">
      <c r="A7" s="87"/>
      <c r="B7" s="9"/>
      <c r="C7" s="10"/>
      <c r="D7" s="10"/>
      <c r="E7" s="10"/>
      <c r="F7" s="10"/>
      <c r="G7" s="10"/>
      <c r="H7" s="10"/>
      <c r="I7" s="10"/>
      <c r="J7" s="10"/>
      <c r="K7" s="90"/>
      <c r="L7" s="90"/>
      <c r="M7" s="90"/>
      <c r="N7" s="90"/>
      <c r="O7" s="90"/>
      <c r="P7" s="90"/>
      <c r="Q7" s="90"/>
      <c r="R7" s="88"/>
      <c r="S7" s="88"/>
    </row>
    <row r="8" spans="1:22" x14ac:dyDescent="0.2">
      <c r="A8" s="87"/>
      <c r="B8" s="9"/>
      <c r="C8" s="10"/>
      <c r="D8" s="179" t="s">
        <v>254</v>
      </c>
      <c r="E8" s="180"/>
      <c r="F8" s="180"/>
      <c r="G8" s="180"/>
      <c r="H8" s="180"/>
      <c r="I8" s="180"/>
      <c r="J8" s="180"/>
      <c r="K8" s="181"/>
      <c r="L8" s="90"/>
      <c r="M8" s="90"/>
      <c r="N8" s="90"/>
      <c r="O8" s="90"/>
      <c r="P8" s="90"/>
      <c r="Q8" s="90"/>
      <c r="R8" s="88"/>
      <c r="S8" s="88"/>
    </row>
    <row r="9" spans="1:22" x14ac:dyDescent="0.2">
      <c r="A9" s="87"/>
      <c r="B9" s="16" t="s">
        <v>142</v>
      </c>
      <c r="C9" s="8" t="s">
        <v>143</v>
      </c>
      <c r="D9" s="148" t="s">
        <v>320</v>
      </c>
      <c r="E9" s="148" t="s">
        <v>303</v>
      </c>
      <c r="F9" s="148" t="s">
        <v>304</v>
      </c>
      <c r="G9" s="148" t="s">
        <v>305</v>
      </c>
      <c r="H9" s="148" t="s">
        <v>306</v>
      </c>
      <c r="I9" s="148" t="s">
        <v>307</v>
      </c>
      <c r="J9" s="148" t="s">
        <v>308</v>
      </c>
      <c r="K9" s="148" t="s">
        <v>309</v>
      </c>
      <c r="L9" s="90"/>
      <c r="M9" s="90"/>
      <c r="N9" s="90"/>
      <c r="O9" s="90"/>
      <c r="P9" s="90"/>
      <c r="Q9" s="90"/>
      <c r="R9" s="88"/>
      <c r="S9" s="88"/>
    </row>
    <row r="10" spans="1:22" x14ac:dyDescent="0.2">
      <c r="A10" s="87"/>
      <c r="B10" s="94" t="s">
        <v>144</v>
      </c>
      <c r="C10" s="93" t="s">
        <v>145</v>
      </c>
      <c r="D10" s="166">
        <f>MAX('Historical Volumes'!J10+'Historical Volumes'!$K10,0)</f>
        <v>0</v>
      </c>
      <c r="E10" s="166">
        <f>MAX(D10+'Historical Volumes'!$K10,0)</f>
        <v>0</v>
      </c>
      <c r="F10" s="157">
        <f>MAX(E10+'Historical Volumes'!$K10,0)</f>
        <v>0</v>
      </c>
      <c r="G10" s="157">
        <f>MAX(F10+'Historical Volumes'!$K10,0)</f>
        <v>0</v>
      </c>
      <c r="H10" s="157">
        <f>MAX(G10+'Historical Volumes'!$K10,0)</f>
        <v>0</v>
      </c>
      <c r="I10" s="157">
        <f>MAX(H10+'Historical Volumes'!$K10,0)</f>
        <v>0</v>
      </c>
      <c r="J10" s="157">
        <f>MAX(I10+'Historical Volumes'!$K10,0)</f>
        <v>0</v>
      </c>
      <c r="K10" s="157">
        <f>MAX(J10+'Historical Volumes'!$K10,0)</f>
        <v>0</v>
      </c>
      <c r="L10" s="87"/>
      <c r="M10" s="87"/>
      <c r="N10" s="87"/>
      <c r="O10" s="87"/>
      <c r="P10" s="87"/>
      <c r="Q10" s="88"/>
      <c r="R10" s="88"/>
      <c r="S10" s="88"/>
    </row>
    <row r="11" spans="1:22" x14ac:dyDescent="0.2">
      <c r="A11" s="87"/>
      <c r="B11" s="182" t="s">
        <v>146</v>
      </c>
      <c r="C11" s="93" t="s">
        <v>147</v>
      </c>
      <c r="D11" s="166">
        <f>MAX('Historical Volumes'!J11+'Historical Volumes'!$K11,0)</f>
        <v>25.416666666666668</v>
      </c>
      <c r="E11" s="166">
        <f>MAX(D11+'Historical Volumes'!$K11,0)</f>
        <v>27.333333333333336</v>
      </c>
      <c r="F11" s="157">
        <f>MAX(E11+'Historical Volumes'!$K11,0)</f>
        <v>29.250000000000004</v>
      </c>
      <c r="G11" s="157">
        <f>MAX(F11+'Historical Volumes'!$K11,0)</f>
        <v>31.166666666666671</v>
      </c>
      <c r="H11" s="157">
        <f>MAX(G11+'Historical Volumes'!$K11,0)</f>
        <v>33.083333333333336</v>
      </c>
      <c r="I11" s="157">
        <f>MAX(H11+'Historical Volumes'!$K11,0)</f>
        <v>35</v>
      </c>
      <c r="J11" s="157">
        <f>MAX(I11+'Historical Volumes'!$K11,0)</f>
        <v>36.916666666666664</v>
      </c>
      <c r="K11" s="157">
        <f>MAX(J11+'Historical Volumes'!$K11,0)</f>
        <v>38.833333333333329</v>
      </c>
      <c r="L11" s="87"/>
      <c r="M11" s="88"/>
      <c r="N11" s="88"/>
      <c r="O11" s="88"/>
      <c r="P11" s="88"/>
      <c r="Q11" s="88"/>
      <c r="R11" s="88"/>
      <c r="S11" s="88"/>
    </row>
    <row r="12" spans="1:22" x14ac:dyDescent="0.2">
      <c r="A12" s="87"/>
      <c r="B12" s="182"/>
      <c r="C12" s="93" t="s">
        <v>148</v>
      </c>
      <c r="D12" s="166">
        <f>MAX('Historical Volumes'!J12+'Historical Volumes'!$K12,0)</f>
        <v>0</v>
      </c>
      <c r="E12" s="166">
        <f>MAX(D12+'Historical Volumes'!$K12,0)</f>
        <v>0</v>
      </c>
      <c r="F12" s="157">
        <f>MAX(E12+'Historical Volumes'!$K12,0)</f>
        <v>0</v>
      </c>
      <c r="G12" s="157">
        <f>MAX(F12+'Historical Volumes'!$K12,0)</f>
        <v>0</v>
      </c>
      <c r="H12" s="157">
        <f>MAX(G12+'Historical Volumes'!$K12,0)</f>
        <v>0</v>
      </c>
      <c r="I12" s="157">
        <f>MAX(H12+'Historical Volumes'!$K12,0)</f>
        <v>0</v>
      </c>
      <c r="J12" s="157">
        <f>MAX(I12+'Historical Volumes'!$K12,0)</f>
        <v>0</v>
      </c>
      <c r="K12" s="157">
        <f>MAX(J12+'Historical Volumes'!$K12,0)</f>
        <v>0</v>
      </c>
      <c r="L12" s="87"/>
      <c r="M12" s="88"/>
      <c r="N12" s="88"/>
      <c r="O12" s="88"/>
      <c r="P12" s="88"/>
      <c r="Q12" s="88"/>
      <c r="R12" s="88"/>
      <c r="S12" s="88"/>
    </row>
    <row r="13" spans="1:22" x14ac:dyDescent="0.2">
      <c r="A13" s="88"/>
      <c r="B13" s="182"/>
      <c r="C13" s="93" t="s">
        <v>149</v>
      </c>
      <c r="D13" s="166">
        <f>MAX('Historical Volumes'!J13+'Historical Volumes'!$K13,0)</f>
        <v>91</v>
      </c>
      <c r="E13" s="166">
        <f>MAX(D13+'Historical Volumes'!$K13,0)</f>
        <v>98.5</v>
      </c>
      <c r="F13" s="157">
        <f>MAX(E13+'Historical Volumes'!$K13,0)</f>
        <v>106</v>
      </c>
      <c r="G13" s="157">
        <f>MAX(F13+'Historical Volumes'!$K13,0)</f>
        <v>113.5</v>
      </c>
      <c r="H13" s="157">
        <f>MAX(G13+'Historical Volumes'!$K13,0)</f>
        <v>121</v>
      </c>
      <c r="I13" s="157">
        <f>MAX(H13+'Historical Volumes'!$K13,0)</f>
        <v>128.5</v>
      </c>
      <c r="J13" s="157">
        <f>MAX(I13+'Historical Volumes'!$K13,0)</f>
        <v>136</v>
      </c>
      <c r="K13" s="157">
        <f>MAX(J13+'Historical Volumes'!$K13,0)</f>
        <v>143.5</v>
      </c>
      <c r="L13" s="87"/>
      <c r="M13" s="88"/>
      <c r="N13" s="88"/>
      <c r="O13" s="88"/>
      <c r="P13" s="88"/>
      <c r="Q13" s="88"/>
      <c r="R13" s="88"/>
      <c r="S13" s="88"/>
    </row>
    <row r="14" spans="1:22" x14ac:dyDescent="0.2">
      <c r="A14" s="88"/>
      <c r="B14" s="95"/>
      <c r="C14" s="93" t="s">
        <v>150</v>
      </c>
      <c r="D14" s="166">
        <f>MAX('Historical Volumes'!J14+'Historical Volumes'!$K14,0)</f>
        <v>5.5</v>
      </c>
      <c r="E14" s="166">
        <f>MAX(D14+'Historical Volumes'!$K14,0)</f>
        <v>5.5</v>
      </c>
      <c r="F14" s="157">
        <f>MAX(E14+'Historical Volumes'!$K14,0)</f>
        <v>5.5</v>
      </c>
      <c r="G14" s="157">
        <f>MAX(F14+'Historical Volumes'!$K14,0)</f>
        <v>5.5</v>
      </c>
      <c r="H14" s="157">
        <f>MAX(G14+'Historical Volumes'!$K14,0)</f>
        <v>5.5</v>
      </c>
      <c r="I14" s="157">
        <f>MAX(H14+'Historical Volumes'!$K14,0)</f>
        <v>5.5</v>
      </c>
      <c r="J14" s="157">
        <f>MAX(I14+'Historical Volumes'!$K14,0)</f>
        <v>5.5</v>
      </c>
      <c r="K14" s="157">
        <f>MAX(J14+'Historical Volumes'!$K14,0)</f>
        <v>5.5</v>
      </c>
      <c r="L14" s="87"/>
      <c r="M14" s="88"/>
      <c r="N14" s="88"/>
      <c r="O14" s="88"/>
      <c r="P14" s="88"/>
      <c r="Q14" s="88"/>
      <c r="R14" s="88"/>
      <c r="S14" s="88"/>
    </row>
    <row r="15" spans="1:22" x14ac:dyDescent="0.2">
      <c r="A15" s="88"/>
      <c r="B15" s="95"/>
      <c r="C15" s="93" t="s">
        <v>151</v>
      </c>
      <c r="D15" s="166">
        <f>MAX('Historical Volumes'!J15+'Historical Volumes'!$K15,0)</f>
        <v>0</v>
      </c>
      <c r="E15" s="166">
        <f>MAX(D15+'Historical Volumes'!$K15,0)</f>
        <v>0</v>
      </c>
      <c r="F15" s="157">
        <f>MAX(E15+'Historical Volumes'!$K15,0)</f>
        <v>0</v>
      </c>
      <c r="G15" s="157">
        <f>MAX(F15+'Historical Volumes'!$K15,0)</f>
        <v>0</v>
      </c>
      <c r="H15" s="157">
        <f>MAX(G15+'Historical Volumes'!$K15,0)</f>
        <v>0</v>
      </c>
      <c r="I15" s="157">
        <f>MAX(H15+'Historical Volumes'!$K15,0)</f>
        <v>0</v>
      </c>
      <c r="J15" s="157">
        <f>MAX(I15+'Historical Volumes'!$K15,0)</f>
        <v>0</v>
      </c>
      <c r="K15" s="157">
        <f>MAX(J15+'Historical Volumes'!$K15,0)</f>
        <v>0</v>
      </c>
      <c r="L15" s="87"/>
      <c r="M15" s="88"/>
      <c r="N15" s="88"/>
      <c r="O15" s="88"/>
      <c r="P15" s="88"/>
      <c r="Q15" s="88"/>
      <c r="R15" s="88"/>
      <c r="S15" s="88"/>
    </row>
    <row r="16" spans="1:22" x14ac:dyDescent="0.2">
      <c r="A16" s="88"/>
      <c r="B16" s="95"/>
      <c r="C16" s="93" t="s">
        <v>152</v>
      </c>
      <c r="D16" s="166">
        <f>MAX('Historical Volumes'!J16+'Historical Volumes'!$K16,0)</f>
        <v>0</v>
      </c>
      <c r="E16" s="166">
        <f>MAX(D16+'Historical Volumes'!$K16,0)</f>
        <v>0</v>
      </c>
      <c r="F16" s="157">
        <f>MAX(E16+'Historical Volumes'!$K16,0)</f>
        <v>0</v>
      </c>
      <c r="G16" s="157">
        <f>MAX(F16+'Historical Volumes'!$K16,0)</f>
        <v>0</v>
      </c>
      <c r="H16" s="157">
        <f>MAX(G16+'Historical Volumes'!$K16,0)</f>
        <v>0</v>
      </c>
      <c r="I16" s="157">
        <f>MAX(H16+'Historical Volumes'!$K16,0)</f>
        <v>0</v>
      </c>
      <c r="J16" s="157">
        <f>MAX(I16+'Historical Volumes'!$K16,0)</f>
        <v>0</v>
      </c>
      <c r="K16" s="157">
        <f>MAX(J16+'Historical Volumes'!$K16,0)</f>
        <v>0</v>
      </c>
      <c r="L16" s="87"/>
      <c r="M16" s="88"/>
      <c r="N16" s="88"/>
      <c r="O16" s="88"/>
      <c r="P16" s="88"/>
      <c r="Q16" s="88"/>
      <c r="R16" s="88"/>
      <c r="S16" s="88"/>
    </row>
    <row r="17" spans="1:19" x14ac:dyDescent="0.2">
      <c r="A17" s="88"/>
      <c r="B17" s="95"/>
      <c r="C17" s="93" t="s">
        <v>153</v>
      </c>
      <c r="D17" s="166">
        <f>MAX('Historical Volumes'!J17+'Historical Volumes'!$K17,0)</f>
        <v>12.916666666666666</v>
      </c>
      <c r="E17" s="166">
        <f>MAX(D17+'Historical Volumes'!$K17,0)</f>
        <v>13.333333333333332</v>
      </c>
      <c r="F17" s="157">
        <f>MAX(E17+'Historical Volumes'!$K17,0)</f>
        <v>13.749999999999998</v>
      </c>
      <c r="G17" s="157">
        <f>MAX(F17+'Historical Volumes'!$K17,0)</f>
        <v>14.166666666666664</v>
      </c>
      <c r="H17" s="157">
        <f>MAX(G17+'Historical Volumes'!$K17,0)</f>
        <v>14.58333333333333</v>
      </c>
      <c r="I17" s="157">
        <f>MAX(H17+'Historical Volumes'!$K17,0)</f>
        <v>14.999999999999996</v>
      </c>
      <c r="J17" s="157">
        <f>MAX(I17+'Historical Volumes'!$K17,0)</f>
        <v>15.416666666666663</v>
      </c>
      <c r="K17" s="157">
        <f>MAX(J17+'Historical Volumes'!$K17,0)</f>
        <v>15.833333333333329</v>
      </c>
      <c r="L17" s="87"/>
      <c r="M17" s="88"/>
      <c r="N17" s="88"/>
      <c r="O17" s="88"/>
      <c r="P17" s="88"/>
      <c r="Q17" s="88"/>
      <c r="R17" s="88"/>
      <c r="S17" s="88"/>
    </row>
    <row r="18" spans="1:19" x14ac:dyDescent="0.2">
      <c r="A18" s="88"/>
      <c r="B18" s="95"/>
      <c r="C18" s="93" t="s">
        <v>154</v>
      </c>
      <c r="D18" s="166">
        <f>MAX('Historical Volumes'!J18+'Historical Volumes'!$K18,0)</f>
        <v>0</v>
      </c>
      <c r="E18" s="166">
        <f>MAX(D18+'Historical Volumes'!$K18,0)</f>
        <v>0</v>
      </c>
      <c r="F18" s="157">
        <f>MAX(E18+'Historical Volumes'!$K18,0)</f>
        <v>0</v>
      </c>
      <c r="G18" s="157">
        <f>MAX(F18+'Historical Volumes'!$K18,0)</f>
        <v>0</v>
      </c>
      <c r="H18" s="157">
        <f>MAX(G18+'Historical Volumes'!$K18,0)</f>
        <v>0</v>
      </c>
      <c r="I18" s="157">
        <f>MAX(H18+'Historical Volumes'!$K18,0)</f>
        <v>0</v>
      </c>
      <c r="J18" s="157">
        <f>MAX(I18+'Historical Volumes'!$K18,0)</f>
        <v>0</v>
      </c>
      <c r="K18" s="157">
        <f>MAX(J18+'Historical Volumes'!$K18,0)</f>
        <v>0</v>
      </c>
      <c r="L18" s="87"/>
      <c r="M18" s="88"/>
      <c r="N18" s="88"/>
      <c r="O18" s="88"/>
      <c r="P18" s="88"/>
      <c r="Q18" s="88"/>
      <c r="R18" s="88"/>
      <c r="S18" s="88"/>
    </row>
    <row r="19" spans="1:19" x14ac:dyDescent="0.2">
      <c r="A19" s="88"/>
      <c r="B19" s="95"/>
      <c r="C19" s="93" t="s">
        <v>155</v>
      </c>
      <c r="D19" s="166">
        <f>MAX('Historical Volumes'!J19+'Historical Volumes'!$K19,0)</f>
        <v>94.25</v>
      </c>
      <c r="E19" s="166">
        <f>MAX(D19+'Historical Volumes'!$K19,0)</f>
        <v>101</v>
      </c>
      <c r="F19" s="157">
        <f>MAX(E19+'Historical Volumes'!$K19,0)</f>
        <v>107.75</v>
      </c>
      <c r="G19" s="157">
        <f>MAX(F19+'Historical Volumes'!$K19,0)</f>
        <v>114.5</v>
      </c>
      <c r="H19" s="157">
        <f>MAX(G19+'Historical Volumes'!$K19,0)</f>
        <v>121.25</v>
      </c>
      <c r="I19" s="157">
        <f>MAX(H19+'Historical Volumes'!$K19,0)</f>
        <v>128</v>
      </c>
      <c r="J19" s="157">
        <f>MAX(I19+'Historical Volumes'!$K19,0)</f>
        <v>134.75</v>
      </c>
      <c r="K19" s="157">
        <f>MAX(J19+'Historical Volumes'!$K19,0)</f>
        <v>141.5</v>
      </c>
      <c r="L19" s="87"/>
      <c r="M19" s="88"/>
      <c r="N19" s="88"/>
      <c r="O19" s="88"/>
      <c r="P19" s="88"/>
      <c r="Q19" s="88"/>
      <c r="R19" s="88"/>
      <c r="S19" s="88"/>
    </row>
    <row r="20" spans="1:19" x14ac:dyDescent="0.2">
      <c r="A20" s="88"/>
      <c r="B20" s="95"/>
      <c r="C20" s="93" t="s">
        <v>156</v>
      </c>
      <c r="D20" s="166">
        <f>MAX('Historical Volumes'!J20+'Historical Volumes'!$K20,0)</f>
        <v>2.1666666666666665</v>
      </c>
      <c r="E20" s="166">
        <f>MAX(D20+'Historical Volumes'!$K20,0)</f>
        <v>2.333333333333333</v>
      </c>
      <c r="F20" s="157">
        <f>MAX(E20+'Historical Volumes'!$K20,0)</f>
        <v>2.4999999999999996</v>
      </c>
      <c r="G20" s="157">
        <f>MAX(F20+'Historical Volumes'!$K20,0)</f>
        <v>2.6666666666666661</v>
      </c>
      <c r="H20" s="157">
        <f>MAX(G20+'Historical Volumes'!$K20,0)</f>
        <v>2.8333333333333326</v>
      </c>
      <c r="I20" s="157">
        <f>MAX(H20+'Historical Volumes'!$K20,0)</f>
        <v>2.9999999999999991</v>
      </c>
      <c r="J20" s="157">
        <f>MAX(I20+'Historical Volumes'!$K20,0)</f>
        <v>3.1666666666666656</v>
      </c>
      <c r="K20" s="157">
        <f>MAX(J20+'Historical Volumes'!$K20,0)</f>
        <v>3.3333333333333321</v>
      </c>
      <c r="L20" s="87"/>
      <c r="M20" s="88"/>
      <c r="N20" s="88"/>
      <c r="O20" s="88"/>
      <c r="P20" s="88"/>
      <c r="Q20" s="88"/>
      <c r="R20" s="88"/>
      <c r="S20" s="88"/>
    </row>
    <row r="21" spans="1:19" x14ac:dyDescent="0.2">
      <c r="A21" s="88"/>
      <c r="B21" s="95"/>
      <c r="C21" s="93" t="s">
        <v>157</v>
      </c>
      <c r="D21" s="166">
        <f>MAX('Historical Volumes'!J21+'Historical Volumes'!$K21,0)</f>
        <v>0</v>
      </c>
      <c r="E21" s="166">
        <f>MAX(D21+'Historical Volumes'!$K21,0)</f>
        <v>0</v>
      </c>
      <c r="F21" s="157">
        <f>MAX(E21+'Historical Volumes'!$K21,0)</f>
        <v>0</v>
      </c>
      <c r="G21" s="157">
        <f>MAX(F21+'Historical Volumes'!$K21,0)</f>
        <v>0</v>
      </c>
      <c r="H21" s="157">
        <f>MAX(G21+'Historical Volumes'!$K21,0)</f>
        <v>0</v>
      </c>
      <c r="I21" s="157">
        <f>MAX(H21+'Historical Volumes'!$K21,0)</f>
        <v>0</v>
      </c>
      <c r="J21" s="157">
        <f>MAX(I21+'Historical Volumes'!$K21,0)</f>
        <v>0</v>
      </c>
      <c r="K21" s="157">
        <f>MAX(J21+'Historical Volumes'!$K21,0)</f>
        <v>0</v>
      </c>
      <c r="L21" s="87"/>
      <c r="M21" s="88"/>
      <c r="N21" s="88"/>
      <c r="O21" s="88"/>
      <c r="P21" s="88"/>
      <c r="Q21" s="88"/>
      <c r="R21" s="88"/>
      <c r="S21" s="88"/>
    </row>
    <row r="22" spans="1:19" x14ac:dyDescent="0.2">
      <c r="A22" s="88"/>
      <c r="B22" s="95"/>
      <c r="C22" s="93" t="s">
        <v>158</v>
      </c>
      <c r="D22" s="166">
        <f>MAX('Historical Volumes'!J22+'Historical Volumes'!$K22,0)</f>
        <v>0</v>
      </c>
      <c r="E22" s="166">
        <f>MAX(D22+'Historical Volumes'!$K22,0)</f>
        <v>0</v>
      </c>
      <c r="F22" s="157">
        <f>MAX(E22+'Historical Volumes'!$K22,0)</f>
        <v>0</v>
      </c>
      <c r="G22" s="157">
        <f>MAX(F22+'Historical Volumes'!$K22,0)</f>
        <v>0</v>
      </c>
      <c r="H22" s="157">
        <f>MAX(G22+'Historical Volumes'!$K22,0)</f>
        <v>0</v>
      </c>
      <c r="I22" s="157">
        <f>MAX(H22+'Historical Volumes'!$K22,0)</f>
        <v>0</v>
      </c>
      <c r="J22" s="157">
        <f>MAX(I22+'Historical Volumes'!$K22,0)</f>
        <v>0</v>
      </c>
      <c r="K22" s="157">
        <f>MAX(J22+'Historical Volumes'!$K22,0)</f>
        <v>0</v>
      </c>
      <c r="L22" s="87"/>
      <c r="M22" s="88"/>
      <c r="N22" s="88"/>
      <c r="O22" s="88"/>
      <c r="P22" s="88"/>
      <c r="Q22" s="88"/>
      <c r="R22" s="88"/>
      <c r="S22" s="88"/>
    </row>
    <row r="23" spans="1:19" x14ac:dyDescent="0.2">
      <c r="A23" s="88"/>
      <c r="B23" s="95"/>
      <c r="C23" s="93" t="s">
        <v>159</v>
      </c>
      <c r="D23" s="166">
        <f>MAX('Historical Volumes'!J23+'Historical Volumes'!$K23,0)</f>
        <v>0</v>
      </c>
      <c r="E23" s="166">
        <f>MAX(D23+'Historical Volumes'!$K23,0)</f>
        <v>0</v>
      </c>
      <c r="F23" s="157">
        <f>MAX(E23+'Historical Volumes'!$K23,0)</f>
        <v>0</v>
      </c>
      <c r="G23" s="157">
        <f>MAX(F23+'Historical Volumes'!$K23,0)</f>
        <v>0</v>
      </c>
      <c r="H23" s="157">
        <f>MAX(G23+'Historical Volumes'!$K23,0)</f>
        <v>0</v>
      </c>
      <c r="I23" s="157">
        <f>MAX(H23+'Historical Volumes'!$K23,0)</f>
        <v>0</v>
      </c>
      <c r="J23" s="157">
        <f>MAX(I23+'Historical Volumes'!$K23,0)</f>
        <v>0</v>
      </c>
      <c r="K23" s="157">
        <f>MAX(J23+'Historical Volumes'!$K23,0)</f>
        <v>0</v>
      </c>
      <c r="L23" s="87"/>
      <c r="M23" s="88"/>
      <c r="N23" s="88"/>
      <c r="O23" s="88"/>
      <c r="P23" s="88"/>
      <c r="Q23" s="88"/>
      <c r="R23" s="88"/>
      <c r="S23" s="88"/>
    </row>
    <row r="24" spans="1:19" x14ac:dyDescent="0.2">
      <c r="A24" s="88"/>
      <c r="B24" s="95"/>
      <c r="C24" s="93" t="s">
        <v>160</v>
      </c>
      <c r="D24" s="166">
        <f>MAX('Historical Volumes'!J24+'Historical Volumes'!$K24,0)</f>
        <v>0</v>
      </c>
      <c r="E24" s="166">
        <f>MAX(D24+'Historical Volumes'!$K24,0)</f>
        <v>0</v>
      </c>
      <c r="F24" s="157">
        <f>MAX(E24+'Historical Volumes'!$K24,0)</f>
        <v>0</v>
      </c>
      <c r="G24" s="157">
        <f>MAX(F24+'Historical Volumes'!$K24,0)</f>
        <v>0</v>
      </c>
      <c r="H24" s="157">
        <f>MAX(G24+'Historical Volumes'!$K24,0)</f>
        <v>0</v>
      </c>
      <c r="I24" s="157">
        <f>MAX(H24+'Historical Volumes'!$K24,0)</f>
        <v>0</v>
      </c>
      <c r="J24" s="157">
        <f>MAX(I24+'Historical Volumes'!$K24,0)</f>
        <v>0</v>
      </c>
      <c r="K24" s="157">
        <f>MAX(J24+'Historical Volumes'!$K24,0)</f>
        <v>0</v>
      </c>
      <c r="L24" s="87"/>
      <c r="M24" s="88"/>
      <c r="N24" s="88"/>
      <c r="O24" s="88"/>
      <c r="P24" s="88"/>
      <c r="Q24" s="88"/>
      <c r="R24" s="88"/>
      <c r="S24" s="88"/>
    </row>
    <row r="25" spans="1:19" x14ac:dyDescent="0.2">
      <c r="A25" s="88"/>
      <c r="B25" s="95"/>
      <c r="C25" s="93" t="s">
        <v>161</v>
      </c>
      <c r="D25" s="166">
        <f>MAX('Historical Volumes'!J25+'Historical Volumes'!$K25,0)</f>
        <v>0</v>
      </c>
      <c r="E25" s="166">
        <f>MAX(D25+'Historical Volumes'!$K25,0)</f>
        <v>0</v>
      </c>
      <c r="F25" s="157">
        <f>MAX(E25+'Historical Volumes'!$K25,0)</f>
        <v>0</v>
      </c>
      <c r="G25" s="157">
        <f>MAX(F25+'Historical Volumes'!$K25,0)</f>
        <v>0</v>
      </c>
      <c r="H25" s="157">
        <f>MAX(G25+'Historical Volumes'!$K25,0)</f>
        <v>0</v>
      </c>
      <c r="I25" s="157">
        <f>MAX(H25+'Historical Volumes'!$K25,0)</f>
        <v>0</v>
      </c>
      <c r="J25" s="157">
        <f>MAX(I25+'Historical Volumes'!$K25,0)</f>
        <v>0</v>
      </c>
      <c r="K25" s="157">
        <f>MAX(J25+'Historical Volumes'!$K25,0)</f>
        <v>0</v>
      </c>
      <c r="L25" s="87"/>
      <c r="M25" s="88"/>
      <c r="N25" s="88"/>
      <c r="O25" s="88"/>
      <c r="P25" s="88"/>
      <c r="Q25" s="88"/>
      <c r="R25" s="88"/>
      <c r="S25" s="88"/>
    </row>
    <row r="26" spans="1:19" x14ac:dyDescent="0.2">
      <c r="A26" s="88"/>
      <c r="B26" s="95"/>
      <c r="C26" s="93" t="s">
        <v>162</v>
      </c>
      <c r="D26" s="166">
        <f>MAX('Historical Volumes'!J26+'Historical Volumes'!$K26,0)</f>
        <v>0</v>
      </c>
      <c r="E26" s="166">
        <f>MAX(D26+'Historical Volumes'!$K26,0)</f>
        <v>0</v>
      </c>
      <c r="F26" s="157">
        <f>MAX(E26+'Historical Volumes'!$K26,0)</f>
        <v>0</v>
      </c>
      <c r="G26" s="157">
        <f>MAX(F26+'Historical Volumes'!$K26,0)</f>
        <v>0</v>
      </c>
      <c r="H26" s="157">
        <f>MAX(G26+'Historical Volumes'!$K26,0)</f>
        <v>0</v>
      </c>
      <c r="I26" s="157">
        <f>MAX(H26+'Historical Volumes'!$K26,0)</f>
        <v>0</v>
      </c>
      <c r="J26" s="157">
        <f>MAX(I26+'Historical Volumes'!$K26,0)</f>
        <v>0</v>
      </c>
      <c r="K26" s="157">
        <f>MAX(J26+'Historical Volumes'!$K26,0)</f>
        <v>0</v>
      </c>
      <c r="L26" s="87"/>
      <c r="M26" s="88"/>
      <c r="N26" s="88"/>
      <c r="O26" s="88"/>
      <c r="P26" s="88"/>
      <c r="Q26" s="88"/>
      <c r="R26" s="88"/>
      <c r="S26" s="88"/>
    </row>
    <row r="27" spans="1:19" x14ac:dyDescent="0.2">
      <c r="A27" s="88"/>
      <c r="B27" s="95"/>
      <c r="C27" s="93" t="s">
        <v>163</v>
      </c>
      <c r="D27" s="166">
        <f>MAX('Historical Volumes'!J27+'Historical Volumes'!$K27,0)</f>
        <v>0</v>
      </c>
      <c r="E27" s="166">
        <f>MAX(D27+'Historical Volumes'!$K27,0)</f>
        <v>0</v>
      </c>
      <c r="F27" s="157">
        <f>MAX(E27+'Historical Volumes'!$K27,0)</f>
        <v>0</v>
      </c>
      <c r="G27" s="157">
        <f>MAX(F27+'Historical Volumes'!$K27,0)</f>
        <v>0</v>
      </c>
      <c r="H27" s="157">
        <f>MAX(G27+'Historical Volumes'!$K27,0)</f>
        <v>0</v>
      </c>
      <c r="I27" s="157">
        <f>MAX(H27+'Historical Volumes'!$K27,0)</f>
        <v>0</v>
      </c>
      <c r="J27" s="157">
        <f>MAX(I27+'Historical Volumes'!$K27,0)</f>
        <v>0</v>
      </c>
      <c r="K27" s="157">
        <f>MAX(J27+'Historical Volumes'!$K27,0)</f>
        <v>0</v>
      </c>
      <c r="L27" s="87"/>
      <c r="M27" s="88"/>
      <c r="N27" s="88"/>
      <c r="O27" s="88"/>
      <c r="P27" s="88"/>
      <c r="Q27" s="88"/>
      <c r="R27" s="88"/>
      <c r="S27" s="88"/>
    </row>
    <row r="28" spans="1:19" x14ac:dyDescent="0.2">
      <c r="A28" s="88"/>
      <c r="B28" s="95"/>
      <c r="C28" s="93" t="s">
        <v>164</v>
      </c>
      <c r="D28" s="166">
        <f>MAX('Historical Volumes'!J28+'Historical Volumes'!$K28,0)</f>
        <v>0</v>
      </c>
      <c r="E28" s="166">
        <f>MAX(D28+'Historical Volumes'!$K28,0)</f>
        <v>0</v>
      </c>
      <c r="F28" s="157">
        <f>MAX(E28+'Historical Volumes'!$K28,0)</f>
        <v>0</v>
      </c>
      <c r="G28" s="157">
        <f>MAX(F28+'Historical Volumes'!$K28,0)</f>
        <v>0</v>
      </c>
      <c r="H28" s="157">
        <f>MAX(G28+'Historical Volumes'!$K28,0)</f>
        <v>0</v>
      </c>
      <c r="I28" s="157">
        <f>MAX(H28+'Historical Volumes'!$K28,0)</f>
        <v>0</v>
      </c>
      <c r="J28" s="157">
        <f>MAX(I28+'Historical Volumes'!$K28,0)</f>
        <v>0</v>
      </c>
      <c r="K28" s="157">
        <f>MAX(J28+'Historical Volumes'!$K28,0)</f>
        <v>0</v>
      </c>
      <c r="L28" s="87"/>
      <c r="M28" s="88"/>
      <c r="N28" s="88"/>
      <c r="O28" s="88"/>
      <c r="P28" s="88"/>
      <c r="Q28" s="88"/>
      <c r="R28" s="88"/>
      <c r="S28" s="88"/>
    </row>
    <row r="29" spans="1:19" x14ac:dyDescent="0.2">
      <c r="A29" s="88"/>
      <c r="B29" s="95"/>
      <c r="C29" s="93" t="s">
        <v>165</v>
      </c>
      <c r="D29" s="166">
        <f>MAX('Historical Volumes'!J29+'Historical Volumes'!$K29,0)</f>
        <v>0</v>
      </c>
      <c r="E29" s="166">
        <f>MAX(D29+'Historical Volumes'!$K29,0)</f>
        <v>0</v>
      </c>
      <c r="F29" s="157">
        <f>MAX(E29+'Historical Volumes'!$K29,0)</f>
        <v>0</v>
      </c>
      <c r="G29" s="157">
        <f>MAX(F29+'Historical Volumes'!$K29,0)</f>
        <v>0</v>
      </c>
      <c r="H29" s="157">
        <f>MAX(G29+'Historical Volumes'!$K29,0)</f>
        <v>0</v>
      </c>
      <c r="I29" s="157">
        <f>MAX(H29+'Historical Volumes'!$K29,0)</f>
        <v>0</v>
      </c>
      <c r="J29" s="157">
        <f>MAX(I29+'Historical Volumes'!$K29,0)</f>
        <v>0</v>
      </c>
      <c r="K29" s="157">
        <f>MAX(J29+'Historical Volumes'!$K29,0)</f>
        <v>0</v>
      </c>
      <c r="L29" s="87"/>
      <c r="M29" s="88"/>
      <c r="N29" s="88"/>
      <c r="O29" s="88"/>
      <c r="P29" s="88"/>
      <c r="Q29" s="88"/>
      <c r="R29" s="88"/>
      <c r="S29" s="88"/>
    </row>
    <row r="30" spans="1:19" x14ac:dyDescent="0.2">
      <c r="A30" s="88"/>
      <c r="B30" s="94" t="s">
        <v>166</v>
      </c>
      <c r="C30" s="93" t="s">
        <v>167</v>
      </c>
      <c r="D30" s="166">
        <f>MAX('Historical Volumes'!J30+'Historical Volumes'!$K30,0)</f>
        <v>163.75</v>
      </c>
      <c r="E30" s="166">
        <f>MAX(D30+'Historical Volumes'!$K30,0)</f>
        <v>170</v>
      </c>
      <c r="F30" s="157">
        <f>MAX(E30+'Historical Volumes'!$K30,0)</f>
        <v>176.25</v>
      </c>
      <c r="G30" s="157">
        <f>MAX(F30+'Historical Volumes'!$K30,0)</f>
        <v>182.5</v>
      </c>
      <c r="H30" s="157">
        <f>MAX(G30+'Historical Volumes'!$K30,0)</f>
        <v>188.75</v>
      </c>
      <c r="I30" s="157">
        <f>MAX(H30+'Historical Volumes'!$K30,0)</f>
        <v>195</v>
      </c>
      <c r="J30" s="157">
        <f>MAX(I30+'Historical Volumes'!$K30,0)</f>
        <v>201.25</v>
      </c>
      <c r="K30" s="157">
        <f>MAX(J30+'Historical Volumes'!$K30,0)</f>
        <v>207.5</v>
      </c>
      <c r="L30" s="87"/>
      <c r="M30" s="88"/>
      <c r="N30" s="88"/>
      <c r="O30" s="88"/>
      <c r="P30" s="88"/>
      <c r="Q30" s="88"/>
      <c r="R30" s="88"/>
      <c r="S30" s="88"/>
    </row>
    <row r="31" spans="1:19" x14ac:dyDescent="0.2">
      <c r="A31" s="88"/>
      <c r="B31" s="67" t="s">
        <v>168</v>
      </c>
      <c r="C31" s="93" t="s">
        <v>169</v>
      </c>
      <c r="D31" s="166">
        <f>MAX('Historical Volumes'!J31+'Historical Volumes'!$K31,0)</f>
        <v>0</v>
      </c>
      <c r="E31" s="166">
        <f>MAX(D31+'Historical Volumes'!$K31,0)</f>
        <v>0</v>
      </c>
      <c r="F31" s="157">
        <f>MAX(E31+'Historical Volumes'!$K31,0)</f>
        <v>0</v>
      </c>
      <c r="G31" s="157">
        <f>MAX(F31+'Historical Volumes'!$K31,0)</f>
        <v>0</v>
      </c>
      <c r="H31" s="157">
        <f>MAX(G31+'Historical Volumes'!$K31,0)</f>
        <v>0</v>
      </c>
      <c r="I31" s="157">
        <f>MAX(H31+'Historical Volumes'!$K31,0)</f>
        <v>0</v>
      </c>
      <c r="J31" s="157">
        <f>MAX(I31+'Historical Volumes'!$K31,0)</f>
        <v>0</v>
      </c>
      <c r="K31" s="157">
        <f>MAX(J31+'Historical Volumes'!$K31,0)</f>
        <v>0</v>
      </c>
      <c r="L31" s="87"/>
      <c r="M31" s="88"/>
      <c r="N31" s="88"/>
      <c r="O31" s="88"/>
      <c r="P31" s="88"/>
      <c r="Q31" s="88"/>
      <c r="R31" s="88"/>
      <c r="S31" s="88"/>
    </row>
    <row r="32" spans="1:19" x14ac:dyDescent="0.2">
      <c r="A32" s="88"/>
      <c r="B32" s="95"/>
      <c r="C32" s="93" t="s">
        <v>170</v>
      </c>
      <c r="D32" s="166">
        <f>MAX('Historical Volumes'!J32+'Historical Volumes'!$K32,0)</f>
        <v>186.66666666666666</v>
      </c>
      <c r="E32" s="166">
        <f>MAX(D32+'Historical Volumes'!$K32,0)</f>
        <v>182.83333333333331</v>
      </c>
      <c r="F32" s="157">
        <f>MAX(E32+'Historical Volumes'!$K32,0)</f>
        <v>178.99999999999997</v>
      </c>
      <c r="G32" s="157">
        <f>MAX(F32+'Historical Volumes'!$K32,0)</f>
        <v>175.16666666666663</v>
      </c>
      <c r="H32" s="157">
        <f>MAX(G32+'Historical Volumes'!$K32,0)</f>
        <v>171.33333333333329</v>
      </c>
      <c r="I32" s="157">
        <f>MAX(H32+'Historical Volumes'!$K32,0)</f>
        <v>167.49999999999994</v>
      </c>
      <c r="J32" s="157">
        <f>MAX(I32+'Historical Volumes'!$K32,0)</f>
        <v>163.6666666666666</v>
      </c>
      <c r="K32" s="157">
        <f>MAX(J32+'Historical Volumes'!$K32,0)</f>
        <v>159.83333333333326</v>
      </c>
      <c r="L32" s="87"/>
      <c r="M32" s="88"/>
      <c r="N32" s="88"/>
      <c r="O32" s="88"/>
      <c r="P32" s="88"/>
      <c r="Q32" s="88"/>
      <c r="R32" s="88"/>
      <c r="S32" s="88"/>
    </row>
    <row r="33" spans="1:19" x14ac:dyDescent="0.2">
      <c r="A33" s="88"/>
      <c r="B33" s="95"/>
      <c r="C33" s="93" t="s">
        <v>171</v>
      </c>
      <c r="D33" s="166">
        <f>MAX('Historical Volumes'!J33+'Historical Volumes'!$K33,0)</f>
        <v>11.25</v>
      </c>
      <c r="E33" s="166">
        <f>MAX(D33+'Historical Volumes'!$K33,0)</f>
        <v>10.5</v>
      </c>
      <c r="F33" s="157">
        <f>MAX(E33+'Historical Volumes'!$K33,0)</f>
        <v>9.75</v>
      </c>
      <c r="G33" s="157">
        <f>MAX(F33+'Historical Volumes'!$K33,0)</f>
        <v>9</v>
      </c>
      <c r="H33" s="157">
        <f>MAX(G33+'Historical Volumes'!$K33,0)</f>
        <v>8.25</v>
      </c>
      <c r="I33" s="157">
        <f>MAX(H33+'Historical Volumes'!$K33,0)</f>
        <v>7.5</v>
      </c>
      <c r="J33" s="157">
        <f>MAX(I33+'Historical Volumes'!$K33,0)</f>
        <v>6.75</v>
      </c>
      <c r="K33" s="157">
        <f>MAX(J33+'Historical Volumes'!$K33,0)</f>
        <v>6</v>
      </c>
      <c r="L33" s="87"/>
      <c r="M33" s="88"/>
      <c r="N33" s="88"/>
      <c r="O33" s="88"/>
      <c r="P33" s="88"/>
      <c r="Q33" s="88"/>
      <c r="R33" s="88"/>
      <c r="S33" s="88"/>
    </row>
    <row r="34" spans="1:19" x14ac:dyDescent="0.2">
      <c r="A34" s="88"/>
      <c r="B34" s="95"/>
      <c r="C34" s="93" t="s">
        <v>172</v>
      </c>
      <c r="D34" s="166">
        <f>MAX('Historical Volumes'!J34+'Historical Volumes'!$K34,0)</f>
        <v>0</v>
      </c>
      <c r="E34" s="166">
        <f>MAX(D34+'Historical Volumes'!$K34,0)</f>
        <v>0</v>
      </c>
      <c r="F34" s="157">
        <f>MAX(E34+'Historical Volumes'!$K34,0)</f>
        <v>0</v>
      </c>
      <c r="G34" s="157">
        <f>MAX(F34+'Historical Volumes'!$K34,0)</f>
        <v>0</v>
      </c>
      <c r="H34" s="157">
        <f>MAX(G34+'Historical Volumes'!$K34,0)</f>
        <v>0</v>
      </c>
      <c r="I34" s="157">
        <f>MAX(H34+'Historical Volumes'!$K34,0)</f>
        <v>0</v>
      </c>
      <c r="J34" s="157">
        <f>MAX(I34+'Historical Volumes'!$K34,0)</f>
        <v>0</v>
      </c>
      <c r="K34" s="157">
        <f>MAX(J34+'Historical Volumes'!$K34,0)</f>
        <v>0</v>
      </c>
      <c r="L34" s="87"/>
      <c r="M34" s="88"/>
      <c r="N34" s="88"/>
      <c r="O34" s="88"/>
      <c r="P34" s="88"/>
      <c r="Q34" s="88"/>
      <c r="R34" s="88"/>
      <c r="S34" s="88"/>
    </row>
    <row r="35" spans="1:19" x14ac:dyDescent="0.2">
      <c r="A35" s="88"/>
      <c r="B35" s="95"/>
      <c r="C35" s="93" t="s">
        <v>173</v>
      </c>
      <c r="D35" s="166">
        <f>MAX('Historical Volumes'!J35+'Historical Volumes'!$K35,0)</f>
        <v>0</v>
      </c>
      <c r="E35" s="166">
        <f>MAX(D35+'Historical Volumes'!$K35,0)</f>
        <v>0</v>
      </c>
      <c r="F35" s="157">
        <f>MAX(E35+'Historical Volumes'!$K35,0)</f>
        <v>0</v>
      </c>
      <c r="G35" s="157">
        <f>MAX(F35+'Historical Volumes'!$K35,0)</f>
        <v>0</v>
      </c>
      <c r="H35" s="157">
        <f>MAX(G35+'Historical Volumes'!$K35,0)</f>
        <v>0</v>
      </c>
      <c r="I35" s="157">
        <f>MAX(H35+'Historical Volumes'!$K35,0)</f>
        <v>0</v>
      </c>
      <c r="J35" s="157">
        <f>MAX(I35+'Historical Volumes'!$K35,0)</f>
        <v>0</v>
      </c>
      <c r="K35" s="157">
        <f>MAX(J35+'Historical Volumes'!$K35,0)</f>
        <v>0</v>
      </c>
      <c r="L35" s="87"/>
      <c r="M35" s="88"/>
      <c r="N35" s="88"/>
      <c r="O35" s="88"/>
      <c r="P35" s="88"/>
      <c r="Q35" s="88"/>
      <c r="R35" s="88"/>
      <c r="S35" s="88"/>
    </row>
    <row r="36" spans="1:19" x14ac:dyDescent="0.2">
      <c r="A36" s="88"/>
      <c r="B36" s="96"/>
      <c r="C36" s="93" t="s">
        <v>165</v>
      </c>
      <c r="D36" s="166">
        <f>MAX('Historical Volumes'!J36+'Historical Volumes'!$K36,0)</f>
        <v>0</v>
      </c>
      <c r="E36" s="166">
        <f>MAX(D36+'Historical Volumes'!$K36,0)</f>
        <v>0</v>
      </c>
      <c r="F36" s="157">
        <f>MAX(E36+'Historical Volumes'!$K36,0)</f>
        <v>0</v>
      </c>
      <c r="G36" s="157">
        <f>MAX(F36+'Historical Volumes'!$K36,0)</f>
        <v>0</v>
      </c>
      <c r="H36" s="157">
        <f>MAX(G36+'Historical Volumes'!$K36,0)</f>
        <v>0</v>
      </c>
      <c r="I36" s="157">
        <f>MAX(H36+'Historical Volumes'!$K36,0)</f>
        <v>0</v>
      </c>
      <c r="J36" s="157">
        <f>MAX(I36+'Historical Volumes'!$K36,0)</f>
        <v>0</v>
      </c>
      <c r="K36" s="157">
        <f>MAX(J36+'Historical Volumes'!$K36,0)</f>
        <v>0</v>
      </c>
      <c r="L36" s="87"/>
      <c r="M36" s="88"/>
      <c r="N36" s="88"/>
      <c r="O36" s="88"/>
      <c r="P36" s="88"/>
      <c r="Q36" s="88"/>
      <c r="R36" s="88"/>
      <c r="S36" s="88"/>
    </row>
    <row r="37" spans="1:19" x14ac:dyDescent="0.2">
      <c r="A37" s="88"/>
      <c r="B37" s="68" t="s">
        <v>174</v>
      </c>
      <c r="C37" s="92" t="s">
        <v>167</v>
      </c>
      <c r="D37" s="166">
        <f>MAX('Historical Volumes'!J37+'Historical Volumes'!$K37,0)</f>
        <v>6.8933333333333335</v>
      </c>
      <c r="E37" s="168"/>
      <c r="F37" s="169"/>
      <c r="G37" s="169"/>
      <c r="H37" s="169"/>
      <c r="I37" s="169"/>
      <c r="J37" s="169"/>
      <c r="K37" s="169"/>
      <c r="L37" s="87"/>
      <c r="M37" s="88"/>
      <c r="N37" s="88"/>
      <c r="O37" s="88"/>
      <c r="P37" s="88"/>
      <c r="Q37" s="88"/>
      <c r="R37" s="88"/>
      <c r="S37" s="88"/>
    </row>
    <row r="38" spans="1:19" x14ac:dyDescent="0.2">
      <c r="A38" s="88"/>
      <c r="B38" s="182" t="s">
        <v>175</v>
      </c>
      <c r="C38" s="92" t="s">
        <v>169</v>
      </c>
      <c r="D38" s="166">
        <f>MAX('Historical Volumes'!J38+'Historical Volumes'!$K38,0)</f>
        <v>0</v>
      </c>
      <c r="E38" s="168"/>
      <c r="F38" s="169"/>
      <c r="G38" s="169"/>
      <c r="H38" s="169"/>
      <c r="I38" s="169"/>
      <c r="J38" s="169"/>
      <c r="K38" s="169"/>
      <c r="L38" s="87"/>
      <c r="M38" s="88"/>
      <c r="N38" s="88"/>
      <c r="O38" s="88"/>
      <c r="P38" s="88"/>
      <c r="Q38" s="88"/>
      <c r="R38" s="88"/>
      <c r="S38" s="88"/>
    </row>
    <row r="39" spans="1:19" x14ac:dyDescent="0.2">
      <c r="A39" s="88"/>
      <c r="B39" s="182"/>
      <c r="C39" s="92" t="s">
        <v>176</v>
      </c>
      <c r="D39" s="166">
        <f>MAX('Historical Volumes'!J39+'Historical Volumes'!$K39,0)</f>
        <v>0</v>
      </c>
      <c r="E39" s="168"/>
      <c r="F39" s="169"/>
      <c r="G39" s="169"/>
      <c r="H39" s="169"/>
      <c r="I39" s="169"/>
      <c r="J39" s="169"/>
      <c r="K39" s="169"/>
      <c r="L39" s="87"/>
      <c r="M39" s="88"/>
      <c r="N39" s="88"/>
      <c r="O39" s="88"/>
      <c r="P39" s="88"/>
      <c r="Q39" s="88"/>
      <c r="R39" s="88"/>
      <c r="S39" s="88"/>
    </row>
    <row r="40" spans="1:19" x14ac:dyDescent="0.2">
      <c r="A40" s="88"/>
      <c r="B40" s="66"/>
      <c r="C40" s="92" t="s">
        <v>177</v>
      </c>
      <c r="D40" s="166">
        <f>MAX('Historical Volumes'!J40+'Historical Volumes'!$K40,0)</f>
        <v>2.7766666666666664</v>
      </c>
      <c r="E40" s="168"/>
      <c r="F40" s="169"/>
      <c r="G40" s="169"/>
      <c r="H40" s="169"/>
      <c r="I40" s="169"/>
      <c r="J40" s="169"/>
      <c r="K40" s="169"/>
      <c r="L40" s="87"/>
      <c r="M40" s="88"/>
      <c r="N40" s="88"/>
      <c r="O40" s="88"/>
      <c r="P40" s="88"/>
      <c r="Q40" s="88"/>
      <c r="R40" s="88"/>
      <c r="S40" s="88"/>
    </row>
    <row r="41" spans="1:19" x14ac:dyDescent="0.2">
      <c r="A41" s="88"/>
      <c r="B41" s="65"/>
      <c r="C41" s="92" t="s">
        <v>178</v>
      </c>
      <c r="D41" s="166">
        <f>MAX('Historical Volumes'!J41+'Historical Volumes'!$K41,0)</f>
        <v>5.2091666666666665</v>
      </c>
      <c r="E41" s="168"/>
      <c r="F41" s="169"/>
      <c r="G41" s="169"/>
      <c r="H41" s="169"/>
      <c r="I41" s="169"/>
      <c r="J41" s="169"/>
      <c r="K41" s="169"/>
      <c r="L41" s="87"/>
      <c r="M41" s="88"/>
      <c r="N41" s="88"/>
      <c r="O41" s="88"/>
      <c r="P41" s="88"/>
      <c r="Q41" s="88"/>
      <c r="R41" s="88"/>
      <c r="S41" s="88"/>
    </row>
    <row r="42" spans="1:19" x14ac:dyDescent="0.2">
      <c r="A42" s="88"/>
      <c r="B42" s="66"/>
      <c r="C42" s="92" t="s">
        <v>171</v>
      </c>
      <c r="D42" s="166">
        <f>MAX('Historical Volumes'!J42+'Historical Volumes'!$K42,0)</f>
        <v>0</v>
      </c>
      <c r="E42" s="168"/>
      <c r="F42" s="169"/>
      <c r="G42" s="169"/>
      <c r="H42" s="169"/>
      <c r="I42" s="169"/>
      <c r="J42" s="169"/>
      <c r="K42" s="169"/>
      <c r="L42" s="87"/>
      <c r="M42" s="88"/>
      <c r="N42" s="88"/>
      <c r="O42" s="88"/>
      <c r="P42" s="88"/>
      <c r="Q42" s="88"/>
      <c r="R42" s="88"/>
      <c r="S42" s="88"/>
    </row>
    <row r="43" spans="1:19" x14ac:dyDescent="0.2">
      <c r="A43" s="88"/>
      <c r="B43" s="66"/>
      <c r="C43" s="92" t="s">
        <v>172</v>
      </c>
      <c r="D43" s="166">
        <f>MAX('Historical Volumes'!J43+'Historical Volumes'!$K43,0)</f>
        <v>0</v>
      </c>
      <c r="E43" s="168"/>
      <c r="F43" s="169"/>
      <c r="G43" s="169"/>
      <c r="H43" s="169"/>
      <c r="I43" s="169"/>
      <c r="J43" s="169"/>
      <c r="K43" s="169"/>
      <c r="L43" s="87"/>
      <c r="M43" s="88"/>
      <c r="N43" s="88"/>
      <c r="O43" s="88"/>
      <c r="P43" s="88"/>
      <c r="Q43" s="88"/>
      <c r="R43" s="88"/>
      <c r="S43" s="88"/>
    </row>
    <row r="44" spans="1:19" x14ac:dyDescent="0.2">
      <c r="A44" s="88"/>
      <c r="B44" s="66"/>
      <c r="C44" s="92" t="s">
        <v>173</v>
      </c>
      <c r="D44" s="166">
        <f>MAX('Historical Volumes'!J44+'Historical Volumes'!$K44,0)</f>
        <v>0</v>
      </c>
      <c r="E44" s="168"/>
      <c r="F44" s="169"/>
      <c r="G44" s="169"/>
      <c r="H44" s="169"/>
      <c r="I44" s="169"/>
      <c r="J44" s="169"/>
      <c r="K44" s="169"/>
      <c r="L44" s="87"/>
      <c r="M44" s="88"/>
      <c r="N44" s="88"/>
      <c r="O44" s="88"/>
      <c r="P44" s="88"/>
      <c r="Q44" s="88"/>
      <c r="R44" s="88"/>
      <c r="S44" s="88"/>
    </row>
    <row r="45" spans="1:19" x14ac:dyDescent="0.2">
      <c r="A45" s="88"/>
      <c r="B45" s="63"/>
      <c r="C45" s="92" t="s">
        <v>165</v>
      </c>
      <c r="D45" s="166">
        <f>MAX('Historical Volumes'!J45+'Historical Volumes'!$K45,0)</f>
        <v>0</v>
      </c>
      <c r="E45" s="168"/>
      <c r="F45" s="169"/>
      <c r="G45" s="169"/>
      <c r="H45" s="169"/>
      <c r="I45" s="169"/>
      <c r="J45" s="169"/>
      <c r="K45" s="169"/>
      <c r="L45" s="87"/>
      <c r="M45" s="88"/>
      <c r="N45" s="88"/>
      <c r="O45" s="88"/>
      <c r="P45" s="88"/>
      <c r="Q45" s="88"/>
      <c r="R45" s="88"/>
      <c r="S45" s="88"/>
    </row>
    <row r="46" spans="1:19" x14ac:dyDescent="0.2">
      <c r="A46" s="88"/>
      <c r="B46" s="94" t="s">
        <v>208</v>
      </c>
      <c r="C46" s="93" t="s">
        <v>167</v>
      </c>
      <c r="D46" s="166">
        <f>MAX('Historical Volumes'!J46+'Historical Volumes'!$K46,0)</f>
        <v>4.4641666666666664</v>
      </c>
      <c r="E46" s="168"/>
      <c r="F46" s="169"/>
      <c r="G46" s="169"/>
      <c r="H46" s="169"/>
      <c r="I46" s="169"/>
      <c r="J46" s="169"/>
      <c r="K46" s="169"/>
      <c r="L46" s="87"/>
      <c r="M46" s="88"/>
      <c r="N46" s="88"/>
      <c r="O46" s="88"/>
      <c r="P46" s="88"/>
      <c r="Q46" s="88"/>
      <c r="R46" s="88"/>
      <c r="S46" s="88"/>
    </row>
    <row r="47" spans="1:19" x14ac:dyDescent="0.2">
      <c r="A47" s="88"/>
      <c r="B47" s="95" t="s">
        <v>209</v>
      </c>
      <c r="C47" s="93" t="s">
        <v>169</v>
      </c>
      <c r="D47" s="166">
        <f>MAX('Historical Volumes'!J47+'Historical Volumes'!$K47,0)</f>
        <v>0</v>
      </c>
      <c r="E47" s="168"/>
      <c r="F47" s="169"/>
      <c r="G47" s="169"/>
      <c r="H47" s="169"/>
      <c r="I47" s="169"/>
      <c r="J47" s="169"/>
      <c r="K47" s="169"/>
      <c r="L47" s="87"/>
      <c r="M47" s="88"/>
      <c r="N47" s="88"/>
      <c r="O47" s="88"/>
      <c r="P47" s="88"/>
      <c r="Q47" s="88"/>
      <c r="R47" s="88"/>
      <c r="S47" s="88"/>
    </row>
    <row r="48" spans="1:19" x14ac:dyDescent="0.2">
      <c r="A48" s="88"/>
      <c r="B48" s="95"/>
      <c r="C48" s="93" t="s">
        <v>210</v>
      </c>
      <c r="D48" s="166">
        <f>MAX('Historical Volumes'!J48+'Historical Volumes'!$K48,0)</f>
        <v>0.17499999999999999</v>
      </c>
      <c r="E48" s="168"/>
      <c r="F48" s="169"/>
      <c r="G48" s="169"/>
      <c r="H48" s="169"/>
      <c r="I48" s="169"/>
      <c r="J48" s="169"/>
      <c r="K48" s="169"/>
      <c r="L48" s="87"/>
      <c r="M48" s="88"/>
      <c r="N48" s="88"/>
      <c r="O48" s="88"/>
      <c r="P48" s="88"/>
      <c r="Q48" s="88"/>
      <c r="R48" s="88"/>
      <c r="S48" s="88"/>
    </row>
    <row r="49" spans="1:19" x14ac:dyDescent="0.2">
      <c r="A49" s="88"/>
      <c r="B49" s="95"/>
      <c r="C49" s="93" t="s">
        <v>211</v>
      </c>
      <c r="D49" s="166">
        <f>MAX('Historical Volumes'!J49+'Historical Volumes'!$K49,0)</f>
        <v>0</v>
      </c>
      <c r="E49" s="168"/>
      <c r="F49" s="169"/>
      <c r="G49" s="169"/>
      <c r="H49" s="169"/>
      <c r="I49" s="169"/>
      <c r="J49" s="169"/>
      <c r="K49" s="169"/>
      <c r="L49" s="87"/>
      <c r="M49" s="88"/>
      <c r="N49" s="88"/>
      <c r="O49" s="88"/>
      <c r="P49" s="88"/>
      <c r="Q49" s="88"/>
      <c r="R49" s="88"/>
      <c r="S49" s="88"/>
    </row>
    <row r="50" spans="1:19" x14ac:dyDescent="0.2">
      <c r="A50" s="88"/>
      <c r="B50" s="95"/>
      <c r="C50" s="93" t="s">
        <v>212</v>
      </c>
      <c r="D50" s="166">
        <f>MAX('Historical Volumes'!J50+'Historical Volumes'!$K50,0)</f>
        <v>0</v>
      </c>
      <c r="E50" s="168"/>
      <c r="F50" s="169"/>
      <c r="G50" s="169"/>
      <c r="H50" s="169"/>
      <c r="I50" s="169"/>
      <c r="J50" s="169"/>
      <c r="K50" s="169"/>
      <c r="L50" s="87"/>
      <c r="M50" s="88"/>
      <c r="N50" s="88"/>
      <c r="O50" s="88"/>
      <c r="P50" s="88"/>
      <c r="Q50" s="88"/>
      <c r="R50" s="88"/>
      <c r="S50" s="88"/>
    </row>
    <row r="51" spans="1:19" x14ac:dyDescent="0.2">
      <c r="A51" s="88"/>
      <c r="B51" s="95"/>
      <c r="C51" s="93" t="s">
        <v>172</v>
      </c>
      <c r="D51" s="166">
        <f>MAX('Historical Volumes'!J51+'Historical Volumes'!$K51,0)</f>
        <v>0</v>
      </c>
      <c r="E51" s="168"/>
      <c r="F51" s="169"/>
      <c r="G51" s="169"/>
      <c r="H51" s="169"/>
      <c r="I51" s="169"/>
      <c r="J51" s="169"/>
      <c r="K51" s="169"/>
      <c r="L51" s="87"/>
      <c r="M51" s="88"/>
      <c r="N51" s="88"/>
      <c r="O51" s="88"/>
      <c r="P51" s="88"/>
      <c r="Q51" s="88"/>
      <c r="R51" s="88"/>
      <c r="S51" s="88"/>
    </row>
    <row r="52" spans="1:19" x14ac:dyDescent="0.2">
      <c r="A52" s="88"/>
      <c r="B52" s="95"/>
      <c r="C52" s="93" t="s">
        <v>213</v>
      </c>
      <c r="D52" s="166">
        <f>MAX('Historical Volumes'!J52+'Historical Volumes'!$K52,0)</f>
        <v>0</v>
      </c>
      <c r="E52" s="168"/>
      <c r="F52" s="169"/>
      <c r="G52" s="169"/>
      <c r="H52" s="169"/>
      <c r="I52" s="169"/>
      <c r="J52" s="169"/>
      <c r="K52" s="169"/>
      <c r="L52" s="87"/>
      <c r="M52" s="88"/>
      <c r="N52" s="88"/>
      <c r="O52" s="88"/>
      <c r="P52" s="88"/>
      <c r="Q52" s="88"/>
      <c r="R52" s="88"/>
      <c r="S52" s="88"/>
    </row>
    <row r="53" spans="1:19" x14ac:dyDescent="0.2">
      <c r="A53" s="88"/>
      <c r="B53" s="95"/>
      <c r="C53" s="93" t="s">
        <v>165</v>
      </c>
      <c r="D53" s="166">
        <f>MAX('Historical Volumes'!J53+'Historical Volumes'!$K53,0)</f>
        <v>0</v>
      </c>
      <c r="E53" s="168"/>
      <c r="F53" s="169"/>
      <c r="G53" s="169"/>
      <c r="H53" s="169"/>
      <c r="I53" s="169"/>
      <c r="J53" s="169"/>
      <c r="K53" s="169"/>
      <c r="L53" s="87"/>
      <c r="M53" s="88"/>
      <c r="N53" s="88"/>
      <c r="O53" s="88"/>
      <c r="P53" s="88"/>
      <c r="Q53" s="88"/>
      <c r="R53" s="88"/>
      <c r="S53" s="88"/>
    </row>
    <row r="54" spans="1:19" x14ac:dyDescent="0.2">
      <c r="A54" s="88"/>
      <c r="B54" s="94" t="s">
        <v>179</v>
      </c>
      <c r="C54" s="96" t="s">
        <v>180</v>
      </c>
      <c r="D54" s="166">
        <f>MAX('Historical Volumes'!J54+'Historical Volumes'!$K54,0)</f>
        <v>58.519999999999996</v>
      </c>
      <c r="E54" s="166">
        <f>MAX(D54+'Historical Volumes'!$K54,0)</f>
        <v>60.379999999999995</v>
      </c>
      <c r="F54" s="157">
        <f>MAX(E54+'Historical Volumes'!$K54,0)</f>
        <v>62.239999999999995</v>
      </c>
      <c r="G54" s="157">
        <f>MAX(F54+'Historical Volumes'!$K54,0)</f>
        <v>64.099999999999994</v>
      </c>
      <c r="H54" s="157">
        <f>MAX(G54+'Historical Volumes'!$K54,0)</f>
        <v>65.959999999999994</v>
      </c>
      <c r="I54" s="157">
        <f>MAX(H54+'Historical Volumes'!$K54,0)</f>
        <v>67.819999999999993</v>
      </c>
      <c r="J54" s="157">
        <f>MAX(I54+'Historical Volumes'!$K54,0)</f>
        <v>69.679999999999993</v>
      </c>
      <c r="K54" s="157">
        <f>MAX(J54+'Historical Volumes'!$K54,0)</f>
        <v>71.539999999999992</v>
      </c>
      <c r="L54" s="87"/>
      <c r="M54" s="88"/>
      <c r="N54" s="88"/>
      <c r="O54" s="88"/>
      <c r="P54" s="88"/>
      <c r="Q54" s="88"/>
      <c r="R54" s="88"/>
      <c r="S54" s="88"/>
    </row>
    <row r="55" spans="1:19" x14ac:dyDescent="0.2">
      <c r="A55" s="88"/>
      <c r="B55" s="182" t="s">
        <v>181</v>
      </c>
      <c r="C55" s="92" t="s">
        <v>182</v>
      </c>
      <c r="D55" s="166">
        <f>MAX('Historical Volumes'!J55+'Historical Volumes'!$K55,0)</f>
        <v>0</v>
      </c>
      <c r="E55" s="166">
        <f>MAX(D55+'Historical Volumes'!$K55,0)</f>
        <v>0</v>
      </c>
      <c r="F55" s="157">
        <f>MAX(E55+'Historical Volumes'!$K55,0)</f>
        <v>0</v>
      </c>
      <c r="G55" s="157">
        <f>MAX(F55+'Historical Volumes'!$K55,0)</f>
        <v>0</v>
      </c>
      <c r="H55" s="157">
        <f>MAX(G55+'Historical Volumes'!$K55,0)</f>
        <v>0</v>
      </c>
      <c r="I55" s="157">
        <f>MAX(H55+'Historical Volumes'!$K55,0)</f>
        <v>0</v>
      </c>
      <c r="J55" s="157">
        <f>MAX(I55+'Historical Volumes'!$K55,0)</f>
        <v>0</v>
      </c>
      <c r="K55" s="157">
        <f>MAX(J55+'Historical Volumes'!$K55,0)</f>
        <v>0</v>
      </c>
      <c r="L55" s="87"/>
      <c r="M55" s="88"/>
      <c r="N55" s="88"/>
      <c r="O55" s="88"/>
      <c r="P55" s="88"/>
      <c r="Q55" s="88"/>
      <c r="R55" s="88"/>
      <c r="S55" s="88"/>
    </row>
    <row r="56" spans="1:19" x14ac:dyDescent="0.2">
      <c r="A56" s="88"/>
      <c r="B56" s="182"/>
      <c r="C56" s="92" t="s">
        <v>183</v>
      </c>
      <c r="D56" s="166">
        <f>MAX('Historical Volumes'!J56+'Historical Volumes'!$K56,0)</f>
        <v>0</v>
      </c>
      <c r="E56" s="166">
        <f>MAX(D56+'Historical Volumes'!$K56,0)</f>
        <v>0</v>
      </c>
      <c r="F56" s="157">
        <f>MAX(E56+'Historical Volumes'!$K56,0)</f>
        <v>0</v>
      </c>
      <c r="G56" s="157">
        <f>MAX(F56+'Historical Volumes'!$K56,0)</f>
        <v>0</v>
      </c>
      <c r="H56" s="157">
        <f>MAX(G56+'Historical Volumes'!$K56,0)</f>
        <v>0</v>
      </c>
      <c r="I56" s="157">
        <f>MAX(H56+'Historical Volumes'!$K56,0)</f>
        <v>0</v>
      </c>
      <c r="J56" s="157">
        <f>MAX(I56+'Historical Volumes'!$K56,0)</f>
        <v>0</v>
      </c>
      <c r="K56" s="157">
        <f>MAX(J56+'Historical Volumes'!$K56,0)</f>
        <v>0</v>
      </c>
      <c r="L56" s="87"/>
      <c r="M56" s="88"/>
      <c r="N56" s="88"/>
      <c r="O56" s="88"/>
      <c r="P56" s="88"/>
      <c r="Q56" s="88"/>
      <c r="R56" s="88"/>
      <c r="S56" s="88"/>
    </row>
    <row r="57" spans="1:19" x14ac:dyDescent="0.2">
      <c r="A57" s="88"/>
      <c r="B57" s="95"/>
      <c r="C57" s="92" t="s">
        <v>184</v>
      </c>
      <c r="D57" s="166">
        <f>MAX('Historical Volumes'!J57+'Historical Volumes'!$K57,0)</f>
        <v>0</v>
      </c>
      <c r="E57" s="166">
        <f>MAX(D57+'Historical Volumes'!$K57,0)</f>
        <v>0</v>
      </c>
      <c r="F57" s="157">
        <f>MAX(E57+'Historical Volumes'!$K57,0)</f>
        <v>0</v>
      </c>
      <c r="G57" s="157">
        <f>MAX(F57+'Historical Volumes'!$K57,0)</f>
        <v>0</v>
      </c>
      <c r="H57" s="157">
        <f>MAX(G57+'Historical Volumes'!$K57,0)</f>
        <v>0</v>
      </c>
      <c r="I57" s="157">
        <f>MAX(H57+'Historical Volumes'!$K57,0)</f>
        <v>0</v>
      </c>
      <c r="J57" s="157">
        <f>MAX(I57+'Historical Volumes'!$K57,0)</f>
        <v>0</v>
      </c>
      <c r="K57" s="157">
        <f>MAX(J57+'Historical Volumes'!$K57,0)</f>
        <v>0</v>
      </c>
      <c r="L57" s="87"/>
      <c r="M57" s="88"/>
      <c r="N57" s="88"/>
      <c r="O57" s="88"/>
      <c r="P57" s="88"/>
      <c r="Q57" s="88"/>
      <c r="R57" s="88"/>
      <c r="S57" s="88"/>
    </row>
    <row r="58" spans="1:19" x14ac:dyDescent="0.2">
      <c r="A58" s="88"/>
      <c r="B58" s="64"/>
      <c r="C58" s="92" t="s">
        <v>185</v>
      </c>
      <c r="D58" s="166">
        <f>MAX('Historical Volumes'!J58+'Historical Volumes'!$K58,0)</f>
        <v>0</v>
      </c>
      <c r="E58" s="166">
        <f>MAX(D58+'Historical Volumes'!$K58,0)</f>
        <v>0</v>
      </c>
      <c r="F58" s="157">
        <f>MAX(E58+'Historical Volumes'!$K58,0)</f>
        <v>0</v>
      </c>
      <c r="G58" s="157">
        <f>MAX(F58+'Historical Volumes'!$K58,0)</f>
        <v>0</v>
      </c>
      <c r="H58" s="157">
        <f>MAX(G58+'Historical Volumes'!$K58,0)</f>
        <v>0</v>
      </c>
      <c r="I58" s="157">
        <f>MAX(H58+'Historical Volumes'!$K58,0)</f>
        <v>0</v>
      </c>
      <c r="J58" s="157">
        <f>MAX(I58+'Historical Volumes'!$K58,0)</f>
        <v>0</v>
      </c>
      <c r="K58" s="157">
        <f>MAX(J58+'Historical Volumes'!$K58,0)</f>
        <v>0</v>
      </c>
      <c r="L58" s="87"/>
      <c r="M58" s="88"/>
      <c r="N58" s="88"/>
      <c r="O58" s="88"/>
      <c r="P58" s="88"/>
      <c r="Q58" s="88"/>
      <c r="R58" s="88"/>
      <c r="S58" s="88"/>
    </row>
    <row r="59" spans="1:19" x14ac:dyDescent="0.2">
      <c r="A59" s="88"/>
      <c r="B59" s="98" t="s">
        <v>214</v>
      </c>
      <c r="C59" s="93" t="s">
        <v>215</v>
      </c>
      <c r="D59" s="166">
        <f>MAX('Historical Volumes'!J59+'Historical Volumes'!$K59,0)</f>
        <v>336</v>
      </c>
      <c r="E59" s="166">
        <f>MAX(D59+'Historical Volumes'!$K59,0)</f>
        <v>320</v>
      </c>
      <c r="F59" s="157">
        <f>MAX(E59+'Historical Volumes'!$K59,0)</f>
        <v>304</v>
      </c>
      <c r="G59" s="157">
        <f>MAX(F59+'Historical Volumes'!$K59,0)</f>
        <v>288</v>
      </c>
      <c r="H59" s="157">
        <f>MAX(G59+'Historical Volumes'!$K59,0)</f>
        <v>272</v>
      </c>
      <c r="I59" s="157">
        <f>MAX(H59+'Historical Volumes'!$K59,0)</f>
        <v>256</v>
      </c>
      <c r="J59" s="157">
        <f>MAX(I59+'Historical Volumes'!$K59,0)</f>
        <v>240</v>
      </c>
      <c r="K59" s="157">
        <f>MAX(J59+'Historical Volumes'!$K59,0)</f>
        <v>224</v>
      </c>
      <c r="L59" s="87"/>
      <c r="M59" s="88"/>
      <c r="N59" s="88"/>
      <c r="O59" s="88"/>
      <c r="P59" s="88"/>
      <c r="Q59" s="88"/>
      <c r="R59" s="88"/>
      <c r="S59" s="88"/>
    </row>
    <row r="60" spans="1:19" x14ac:dyDescent="0.2">
      <c r="A60" s="88"/>
      <c r="B60" s="184" t="s">
        <v>216</v>
      </c>
      <c r="C60" s="93" t="s">
        <v>217</v>
      </c>
      <c r="D60" s="166">
        <f>MAX('Historical Volumes'!J60+'Historical Volumes'!$K60,0)</f>
        <v>16.083333333333332</v>
      </c>
      <c r="E60" s="166">
        <f>MAX(D60+'Historical Volumes'!$K60,0)</f>
        <v>16.666666666666664</v>
      </c>
      <c r="F60" s="157">
        <f>MAX(E60+'Historical Volumes'!$K60,0)</f>
        <v>17.249999999999996</v>
      </c>
      <c r="G60" s="157">
        <f>MAX(F60+'Historical Volumes'!$K60,0)</f>
        <v>17.833333333333329</v>
      </c>
      <c r="H60" s="157">
        <f>MAX(G60+'Historical Volumes'!$K60,0)</f>
        <v>18.416666666666661</v>
      </c>
      <c r="I60" s="157">
        <f>MAX(H60+'Historical Volumes'!$K60,0)</f>
        <v>18.999999999999993</v>
      </c>
      <c r="J60" s="157">
        <f>MAX(I60+'Historical Volumes'!$K60,0)</f>
        <v>19.583333333333325</v>
      </c>
      <c r="K60" s="157">
        <f>MAX(J60+'Historical Volumes'!$K60,0)</f>
        <v>20.166666666666657</v>
      </c>
      <c r="L60" s="87"/>
      <c r="M60" s="88"/>
      <c r="N60" s="88"/>
      <c r="O60" s="88"/>
      <c r="P60" s="88"/>
      <c r="Q60" s="88"/>
      <c r="R60" s="88"/>
      <c r="S60" s="88"/>
    </row>
    <row r="61" spans="1:19" x14ac:dyDescent="0.2">
      <c r="A61" s="88"/>
      <c r="B61" s="184"/>
      <c r="C61" s="97" t="s">
        <v>218</v>
      </c>
      <c r="D61" s="166">
        <f>MAX('Historical Volumes'!J61+'Historical Volumes'!$K61,0)</f>
        <v>0</v>
      </c>
      <c r="E61" s="166">
        <f>MAX(D61+'Historical Volumes'!$K61,0)</f>
        <v>0</v>
      </c>
      <c r="F61" s="157">
        <f>MAX(E61+'Historical Volumes'!$K61,0)</f>
        <v>0</v>
      </c>
      <c r="G61" s="157">
        <f>MAX(F61+'Historical Volumes'!$K61,0)</f>
        <v>0</v>
      </c>
      <c r="H61" s="157">
        <f>MAX(G61+'Historical Volumes'!$K61,0)</f>
        <v>0</v>
      </c>
      <c r="I61" s="157">
        <f>MAX(H61+'Historical Volumes'!$K61,0)</f>
        <v>0</v>
      </c>
      <c r="J61" s="157">
        <f>MAX(I61+'Historical Volumes'!$K61,0)</f>
        <v>0</v>
      </c>
      <c r="K61" s="157">
        <f>MAX(J61+'Historical Volumes'!$K61,0)</f>
        <v>0</v>
      </c>
      <c r="L61" s="87"/>
      <c r="M61" s="88"/>
      <c r="N61" s="88"/>
      <c r="O61" s="88"/>
      <c r="P61" s="88"/>
      <c r="Q61" s="88"/>
      <c r="R61" s="88"/>
      <c r="S61" s="88"/>
    </row>
    <row r="62" spans="1:19" x14ac:dyDescent="0.2">
      <c r="A62" s="88"/>
      <c r="B62" s="184"/>
      <c r="C62" s="97" t="s">
        <v>219</v>
      </c>
      <c r="D62" s="166">
        <f>MAX('Historical Volumes'!J62+'Historical Volumes'!$K62,0)</f>
        <v>43.916666666666664</v>
      </c>
      <c r="E62" s="166">
        <f>MAX(D62+'Historical Volumes'!$K62,0)</f>
        <v>45.833333333333329</v>
      </c>
      <c r="F62" s="157">
        <f>MAX(E62+'Historical Volumes'!$K62,0)</f>
        <v>47.749999999999993</v>
      </c>
      <c r="G62" s="157">
        <f>MAX(F62+'Historical Volumes'!$K62,0)</f>
        <v>49.666666666666657</v>
      </c>
      <c r="H62" s="157">
        <f>MAX(G62+'Historical Volumes'!$K62,0)</f>
        <v>51.583333333333321</v>
      </c>
      <c r="I62" s="157">
        <f>MAX(H62+'Historical Volumes'!$K62,0)</f>
        <v>53.499999999999986</v>
      </c>
      <c r="J62" s="157">
        <f>MAX(I62+'Historical Volumes'!$K62,0)</f>
        <v>55.41666666666665</v>
      </c>
      <c r="K62" s="157">
        <f>MAX(J62+'Historical Volumes'!$K62,0)</f>
        <v>57.333333333333314</v>
      </c>
      <c r="L62" s="87"/>
      <c r="M62" s="88"/>
      <c r="N62" s="88"/>
      <c r="O62" s="88"/>
      <c r="P62" s="88"/>
      <c r="Q62" s="88"/>
      <c r="R62" s="88"/>
      <c r="S62" s="88"/>
    </row>
    <row r="63" spans="1:19" x14ac:dyDescent="0.2">
      <c r="A63" s="88"/>
      <c r="B63" s="184"/>
      <c r="C63" s="93" t="s">
        <v>220</v>
      </c>
      <c r="D63" s="166">
        <f>MAX('Historical Volumes'!J63+'Historical Volumes'!$K63,0)</f>
        <v>60.833333333333336</v>
      </c>
      <c r="E63" s="166">
        <f>MAX(D63+'Historical Volumes'!$K63,0)</f>
        <v>64.166666666666671</v>
      </c>
      <c r="F63" s="157">
        <f>MAX(E63+'Historical Volumes'!$K63,0)</f>
        <v>67.5</v>
      </c>
      <c r="G63" s="157">
        <f>MAX(F63+'Historical Volumes'!$K63,0)</f>
        <v>70.833333333333329</v>
      </c>
      <c r="H63" s="157">
        <f>MAX(G63+'Historical Volumes'!$K63,0)</f>
        <v>74.166666666666657</v>
      </c>
      <c r="I63" s="157">
        <f>MAX(H63+'Historical Volumes'!$K63,0)</f>
        <v>77.499999999999986</v>
      </c>
      <c r="J63" s="157">
        <f>MAX(I63+'Historical Volumes'!$K63,0)</f>
        <v>80.833333333333314</v>
      </c>
      <c r="K63" s="157">
        <f>MAX(J63+'Historical Volumes'!$K63,0)</f>
        <v>84.166666666666643</v>
      </c>
      <c r="L63" s="87"/>
      <c r="M63" s="88"/>
      <c r="N63" s="88"/>
      <c r="O63" s="88"/>
      <c r="P63" s="88"/>
      <c r="Q63" s="88"/>
      <c r="R63" s="88"/>
      <c r="S63" s="88"/>
    </row>
    <row r="64" spans="1:19" x14ac:dyDescent="0.2">
      <c r="A64" s="88"/>
      <c r="B64" s="184"/>
      <c r="C64" s="93" t="s">
        <v>221</v>
      </c>
      <c r="D64" s="166">
        <f>MAX('Historical Volumes'!J64+'Historical Volumes'!$K64,0)</f>
        <v>2.1666666666666665</v>
      </c>
      <c r="E64" s="166">
        <f>MAX(D64+'Historical Volumes'!$K64,0)</f>
        <v>2.333333333333333</v>
      </c>
      <c r="F64" s="157">
        <f>MAX(E64+'Historical Volumes'!$K64,0)</f>
        <v>2.4999999999999996</v>
      </c>
      <c r="G64" s="157">
        <f>MAX(F64+'Historical Volumes'!$K64,0)</f>
        <v>2.6666666666666661</v>
      </c>
      <c r="H64" s="157">
        <f>MAX(G64+'Historical Volumes'!$K64,0)</f>
        <v>2.8333333333333326</v>
      </c>
      <c r="I64" s="157">
        <f>MAX(H64+'Historical Volumes'!$K64,0)</f>
        <v>2.9999999999999991</v>
      </c>
      <c r="J64" s="157">
        <f>MAX(I64+'Historical Volumes'!$K64,0)</f>
        <v>3.1666666666666656</v>
      </c>
      <c r="K64" s="157">
        <f>MAX(J64+'Historical Volumes'!$K64,0)</f>
        <v>3.3333333333333321</v>
      </c>
      <c r="L64" s="87"/>
      <c r="M64" s="88"/>
      <c r="N64" s="88"/>
      <c r="O64" s="88"/>
      <c r="P64" s="88"/>
      <c r="Q64" s="88"/>
      <c r="R64" s="88"/>
      <c r="S64" s="88"/>
    </row>
    <row r="65" spans="1:19" x14ac:dyDescent="0.2">
      <c r="A65" s="88"/>
      <c r="B65" s="147"/>
      <c r="C65" s="93" t="s">
        <v>222</v>
      </c>
      <c r="D65" s="166">
        <f>MAX('Historical Volumes'!J65+'Historical Volumes'!$K65,0)</f>
        <v>0</v>
      </c>
      <c r="E65" s="166">
        <f>MAX(D65+'Historical Volumes'!$K65,0)</f>
        <v>0</v>
      </c>
      <c r="F65" s="157">
        <f>MAX(E65+'Historical Volumes'!$K65,0)</f>
        <v>0</v>
      </c>
      <c r="G65" s="157">
        <f>MAX(F65+'Historical Volumes'!$K65,0)</f>
        <v>0</v>
      </c>
      <c r="H65" s="157">
        <f>MAX(G65+'Historical Volumes'!$K65,0)</f>
        <v>0</v>
      </c>
      <c r="I65" s="157">
        <f>MAX(H65+'Historical Volumes'!$K65,0)</f>
        <v>0</v>
      </c>
      <c r="J65" s="157">
        <f>MAX(I65+'Historical Volumes'!$K65,0)</f>
        <v>0</v>
      </c>
      <c r="K65" s="157">
        <f>MAX(J65+'Historical Volumes'!$K65,0)</f>
        <v>0</v>
      </c>
      <c r="L65" s="87"/>
      <c r="M65" s="88"/>
      <c r="N65" s="88"/>
      <c r="O65" s="88"/>
      <c r="P65" s="88"/>
      <c r="Q65" s="88"/>
      <c r="R65" s="88"/>
      <c r="S65" s="88"/>
    </row>
    <row r="66" spans="1:19" x14ac:dyDescent="0.2">
      <c r="A66" s="88"/>
      <c r="B66" s="147"/>
      <c r="C66" s="93" t="s">
        <v>223</v>
      </c>
      <c r="D66" s="166">
        <f>MAX('Historical Volumes'!J66+'Historical Volumes'!$K66,0)</f>
        <v>0</v>
      </c>
      <c r="E66" s="166">
        <f>MAX(D66+'Historical Volumes'!$K66,0)</f>
        <v>0</v>
      </c>
      <c r="F66" s="157">
        <f>MAX(E66+'Historical Volumes'!$K66,0)</f>
        <v>0</v>
      </c>
      <c r="G66" s="157">
        <f>MAX(F66+'Historical Volumes'!$K66,0)</f>
        <v>0</v>
      </c>
      <c r="H66" s="157">
        <f>MAX(G66+'Historical Volumes'!$K66,0)</f>
        <v>0</v>
      </c>
      <c r="I66" s="157">
        <f>MAX(H66+'Historical Volumes'!$K66,0)</f>
        <v>0</v>
      </c>
      <c r="J66" s="157">
        <f>MAX(I66+'Historical Volumes'!$K66,0)</f>
        <v>0</v>
      </c>
      <c r="K66" s="157">
        <f>MAX(J66+'Historical Volumes'!$K66,0)</f>
        <v>0</v>
      </c>
      <c r="L66" s="87"/>
      <c r="M66" s="88"/>
      <c r="N66" s="88"/>
      <c r="O66" s="88"/>
      <c r="P66" s="88"/>
      <c r="Q66" s="88"/>
      <c r="R66" s="88"/>
      <c r="S66" s="88"/>
    </row>
    <row r="67" spans="1:19" x14ac:dyDescent="0.2">
      <c r="A67" s="88"/>
      <c r="B67" s="147"/>
      <c r="C67" s="93" t="s">
        <v>224</v>
      </c>
      <c r="D67" s="166">
        <f>MAX('Historical Volumes'!J67+'Historical Volumes'!$K67,0)</f>
        <v>0</v>
      </c>
      <c r="E67" s="166">
        <f>MAX(D67+'Historical Volumes'!$K67,0)</f>
        <v>0</v>
      </c>
      <c r="F67" s="157">
        <f>MAX(E67+'Historical Volumes'!$K67,0)</f>
        <v>0</v>
      </c>
      <c r="G67" s="157">
        <f>MAX(F67+'Historical Volumes'!$K67,0)</f>
        <v>0</v>
      </c>
      <c r="H67" s="157">
        <f>MAX(G67+'Historical Volumes'!$K67,0)</f>
        <v>0</v>
      </c>
      <c r="I67" s="157">
        <f>MAX(H67+'Historical Volumes'!$K67,0)</f>
        <v>0</v>
      </c>
      <c r="J67" s="157">
        <f>MAX(I67+'Historical Volumes'!$K67,0)</f>
        <v>0</v>
      </c>
      <c r="K67" s="157">
        <f>MAX(J67+'Historical Volumes'!$K67,0)</f>
        <v>0</v>
      </c>
      <c r="L67" s="87"/>
      <c r="M67" s="88"/>
      <c r="N67" s="88"/>
      <c r="O67" s="88"/>
      <c r="P67" s="88"/>
      <c r="Q67" s="88"/>
      <c r="R67" s="88"/>
      <c r="S67" s="88"/>
    </row>
    <row r="68" spans="1:19" x14ac:dyDescent="0.2">
      <c r="A68" s="88"/>
      <c r="B68" s="147"/>
      <c r="C68" s="93" t="s">
        <v>225</v>
      </c>
      <c r="D68" s="166">
        <f>MAX('Historical Volumes'!J68+'Historical Volumes'!$K68,0)</f>
        <v>0</v>
      </c>
      <c r="E68" s="166">
        <f>MAX(D68+'Historical Volumes'!$K68,0)</f>
        <v>0</v>
      </c>
      <c r="F68" s="157">
        <f>MAX(E68+'Historical Volumes'!$K68,0)</f>
        <v>0</v>
      </c>
      <c r="G68" s="157">
        <f>MAX(F68+'Historical Volumes'!$K68,0)</f>
        <v>0</v>
      </c>
      <c r="H68" s="157">
        <f>MAX(G68+'Historical Volumes'!$K68,0)</f>
        <v>0</v>
      </c>
      <c r="I68" s="157">
        <f>MAX(H68+'Historical Volumes'!$K68,0)</f>
        <v>0</v>
      </c>
      <c r="J68" s="157">
        <f>MAX(I68+'Historical Volumes'!$K68,0)</f>
        <v>0</v>
      </c>
      <c r="K68" s="157">
        <f>MAX(J68+'Historical Volumes'!$K68,0)</f>
        <v>0</v>
      </c>
      <c r="L68" s="87"/>
      <c r="M68" s="88"/>
      <c r="N68" s="88"/>
      <c r="O68" s="88"/>
      <c r="P68" s="88"/>
      <c r="Q68" s="88"/>
      <c r="R68" s="88"/>
      <c r="S68" s="88"/>
    </row>
    <row r="69" spans="1:19" x14ac:dyDescent="0.2">
      <c r="A69" s="88"/>
      <c r="B69" s="147"/>
      <c r="C69" s="93" t="s">
        <v>226</v>
      </c>
      <c r="D69" s="166">
        <f>MAX('Historical Volumes'!J69+'Historical Volumes'!$K69,0)</f>
        <v>7.333333333333333</v>
      </c>
      <c r="E69" s="166">
        <f>MAX(D69+'Historical Volumes'!$K69,0)</f>
        <v>7.6666666666666661</v>
      </c>
      <c r="F69" s="157">
        <f>MAX(E69+'Historical Volumes'!$K69,0)</f>
        <v>7.9999999999999991</v>
      </c>
      <c r="G69" s="157">
        <f>MAX(F69+'Historical Volumes'!$K69,0)</f>
        <v>8.3333333333333321</v>
      </c>
      <c r="H69" s="157">
        <f>MAX(G69+'Historical Volumes'!$K69,0)</f>
        <v>8.6666666666666661</v>
      </c>
      <c r="I69" s="157">
        <f>MAX(H69+'Historical Volumes'!$K69,0)</f>
        <v>9</v>
      </c>
      <c r="J69" s="157">
        <f>MAX(I69+'Historical Volumes'!$K69,0)</f>
        <v>9.3333333333333339</v>
      </c>
      <c r="K69" s="157">
        <f>MAX(J69+'Historical Volumes'!$K69,0)</f>
        <v>9.6666666666666679</v>
      </c>
      <c r="L69" s="87"/>
      <c r="M69" s="88"/>
      <c r="N69" s="88"/>
      <c r="O69" s="88"/>
      <c r="P69" s="88"/>
      <c r="Q69" s="88"/>
      <c r="R69" s="88"/>
      <c r="S69" s="88"/>
    </row>
    <row r="70" spans="1:19" x14ac:dyDescent="0.2">
      <c r="A70" s="88"/>
      <c r="B70" s="147"/>
      <c r="C70" s="93" t="s">
        <v>227</v>
      </c>
      <c r="D70" s="166">
        <f>MAX('Historical Volumes'!J70+'Historical Volumes'!$K70,0)</f>
        <v>0.41666666666666669</v>
      </c>
      <c r="E70" s="166">
        <f>MAX(D70+'Historical Volumes'!$K70,0)</f>
        <v>0.33333333333333337</v>
      </c>
      <c r="F70" s="157">
        <f>MAX(E70+'Historical Volumes'!$K70,0)</f>
        <v>0.25000000000000006</v>
      </c>
      <c r="G70" s="157">
        <f>MAX(F70+'Historical Volumes'!$K70,0)</f>
        <v>0.16666666666666674</v>
      </c>
      <c r="H70" s="157">
        <f>MAX(G70+'Historical Volumes'!$K70,0)</f>
        <v>8.3333333333333412E-2</v>
      </c>
      <c r="I70" s="157">
        <f>MAX(H70+'Historical Volumes'!$K70,0)</f>
        <v>8.3266726846886741E-17</v>
      </c>
      <c r="J70" s="157">
        <f>MAX(I70+'Historical Volumes'!$K70,0)</f>
        <v>0</v>
      </c>
      <c r="K70" s="157">
        <f>MAX(J70+'Historical Volumes'!$K70,0)</f>
        <v>0</v>
      </c>
      <c r="L70" s="87"/>
      <c r="M70" s="88"/>
      <c r="N70" s="88"/>
      <c r="O70" s="88"/>
      <c r="P70" s="88"/>
      <c r="Q70" s="88"/>
      <c r="R70" s="88"/>
      <c r="S70" s="88"/>
    </row>
    <row r="71" spans="1:19" x14ac:dyDescent="0.2">
      <c r="A71" s="88"/>
      <c r="B71" s="147"/>
      <c r="C71" s="93" t="s">
        <v>228</v>
      </c>
      <c r="D71" s="166">
        <f>MAX('Historical Volumes'!J71+'Historical Volumes'!$K71,0)</f>
        <v>0</v>
      </c>
      <c r="E71" s="166">
        <f>MAX(D71+'Historical Volumes'!$K71,0)</f>
        <v>0</v>
      </c>
      <c r="F71" s="157">
        <f>MAX(E71+'Historical Volumes'!$K71,0)</f>
        <v>0</v>
      </c>
      <c r="G71" s="157">
        <f>MAX(F71+'Historical Volumes'!$K71,0)</f>
        <v>0</v>
      </c>
      <c r="H71" s="157">
        <f>MAX(G71+'Historical Volumes'!$K71,0)</f>
        <v>0</v>
      </c>
      <c r="I71" s="157">
        <f>MAX(H71+'Historical Volumes'!$K71,0)</f>
        <v>0</v>
      </c>
      <c r="J71" s="157">
        <f>MAX(I71+'Historical Volumes'!$K71,0)</f>
        <v>0</v>
      </c>
      <c r="K71" s="157">
        <f>MAX(J71+'Historical Volumes'!$K71,0)</f>
        <v>0</v>
      </c>
      <c r="L71" s="87"/>
      <c r="M71" s="88"/>
      <c r="N71" s="88"/>
      <c r="O71" s="88"/>
      <c r="P71" s="88"/>
      <c r="Q71" s="88"/>
      <c r="R71" s="88"/>
      <c r="S71" s="88"/>
    </row>
    <row r="72" spans="1:19" x14ac:dyDescent="0.2">
      <c r="A72" s="88"/>
      <c r="B72" s="147"/>
      <c r="C72" s="93" t="s">
        <v>229</v>
      </c>
      <c r="D72" s="166">
        <f>MAX('Historical Volumes'!J72+'Historical Volumes'!$K72,0)</f>
        <v>0</v>
      </c>
      <c r="E72" s="166">
        <f>MAX(D72+'Historical Volumes'!$K72,0)</f>
        <v>0</v>
      </c>
      <c r="F72" s="157">
        <f>MAX(E72+'Historical Volumes'!$K72,0)</f>
        <v>0</v>
      </c>
      <c r="G72" s="157">
        <f>MAX(F72+'Historical Volumes'!$K72,0)</f>
        <v>0</v>
      </c>
      <c r="H72" s="157">
        <f>MAX(G72+'Historical Volumes'!$K72,0)</f>
        <v>0</v>
      </c>
      <c r="I72" s="157">
        <f>MAX(H72+'Historical Volumes'!$K72,0)</f>
        <v>0</v>
      </c>
      <c r="J72" s="157">
        <f>MAX(I72+'Historical Volumes'!$K72,0)</f>
        <v>0</v>
      </c>
      <c r="K72" s="157">
        <f>MAX(J72+'Historical Volumes'!$K72,0)</f>
        <v>0</v>
      </c>
      <c r="L72" s="87"/>
      <c r="M72" s="88"/>
      <c r="N72" s="88"/>
      <c r="O72" s="88"/>
      <c r="P72" s="88"/>
      <c r="Q72" s="88"/>
      <c r="R72" s="88"/>
      <c r="S72" s="88"/>
    </row>
    <row r="73" spans="1:19" x14ac:dyDescent="0.2">
      <c r="A73" s="88"/>
      <c r="B73" s="147"/>
      <c r="C73" s="93" t="s">
        <v>230</v>
      </c>
      <c r="D73" s="166">
        <f>MAX('Historical Volumes'!J73+'Historical Volumes'!$K73,0)</f>
        <v>0</v>
      </c>
      <c r="E73" s="166">
        <f>MAX(D73+'Historical Volumes'!$K73,0)</f>
        <v>0</v>
      </c>
      <c r="F73" s="157">
        <f>MAX(E73+'Historical Volumes'!$K73,0)</f>
        <v>0</v>
      </c>
      <c r="G73" s="157">
        <f>MAX(F73+'Historical Volumes'!$K73,0)</f>
        <v>0</v>
      </c>
      <c r="H73" s="157">
        <f>MAX(G73+'Historical Volumes'!$K73,0)</f>
        <v>0</v>
      </c>
      <c r="I73" s="157">
        <f>MAX(H73+'Historical Volumes'!$K73,0)</f>
        <v>0</v>
      </c>
      <c r="J73" s="157">
        <f>MAX(I73+'Historical Volumes'!$K73,0)</f>
        <v>0</v>
      </c>
      <c r="K73" s="157">
        <f>MAX(J73+'Historical Volumes'!$K73,0)</f>
        <v>0</v>
      </c>
      <c r="L73" s="87"/>
      <c r="M73" s="88"/>
      <c r="N73" s="88"/>
      <c r="O73" s="88"/>
      <c r="P73" s="88"/>
      <c r="Q73" s="88"/>
      <c r="R73" s="88"/>
      <c r="S73" s="88"/>
    </row>
    <row r="74" spans="1:19" x14ac:dyDescent="0.2">
      <c r="A74" s="88"/>
      <c r="B74" s="147"/>
      <c r="C74" s="93" t="s">
        <v>231</v>
      </c>
      <c r="D74" s="166">
        <f>MAX('Historical Volumes'!J74+'Historical Volumes'!$K74,0)</f>
        <v>0</v>
      </c>
      <c r="E74" s="166">
        <f>MAX(D74+'Historical Volumes'!$K74,0)</f>
        <v>0</v>
      </c>
      <c r="F74" s="157">
        <f>MAX(E74+'Historical Volumes'!$K74,0)</f>
        <v>0</v>
      </c>
      <c r="G74" s="157">
        <f>MAX(F74+'Historical Volumes'!$K74,0)</f>
        <v>0</v>
      </c>
      <c r="H74" s="157">
        <f>MAX(G74+'Historical Volumes'!$K74,0)</f>
        <v>0</v>
      </c>
      <c r="I74" s="157">
        <f>MAX(H74+'Historical Volumes'!$K74,0)</f>
        <v>0</v>
      </c>
      <c r="J74" s="157">
        <f>MAX(I74+'Historical Volumes'!$K74,0)</f>
        <v>0</v>
      </c>
      <c r="K74" s="157">
        <f>MAX(J74+'Historical Volumes'!$K74,0)</f>
        <v>0</v>
      </c>
      <c r="L74" s="87"/>
      <c r="M74" s="88"/>
      <c r="N74" s="88"/>
      <c r="O74" s="88"/>
      <c r="P74" s="88"/>
      <c r="Q74" s="88"/>
      <c r="R74" s="88"/>
      <c r="S74" s="88"/>
    </row>
    <row r="75" spans="1:19" x14ac:dyDescent="0.2">
      <c r="A75" s="88"/>
      <c r="B75" s="147"/>
      <c r="C75" s="93" t="s">
        <v>232</v>
      </c>
      <c r="D75" s="166">
        <f>MAX('Historical Volumes'!J75+'Historical Volumes'!$K75,0)</f>
        <v>0</v>
      </c>
      <c r="E75" s="166">
        <f>MAX(D75+'Historical Volumes'!$K75,0)</f>
        <v>0</v>
      </c>
      <c r="F75" s="157">
        <f>MAX(E75+'Historical Volumes'!$K75,0)</f>
        <v>0</v>
      </c>
      <c r="G75" s="157">
        <f>MAX(F75+'Historical Volumes'!$K75,0)</f>
        <v>0</v>
      </c>
      <c r="H75" s="157">
        <f>MAX(G75+'Historical Volumes'!$K75,0)</f>
        <v>0</v>
      </c>
      <c r="I75" s="157">
        <f>MAX(H75+'Historical Volumes'!$K75,0)</f>
        <v>0</v>
      </c>
      <c r="J75" s="157">
        <f>MAX(I75+'Historical Volumes'!$K75,0)</f>
        <v>0</v>
      </c>
      <c r="K75" s="157">
        <f>MAX(J75+'Historical Volumes'!$K75,0)</f>
        <v>0</v>
      </c>
      <c r="L75" s="87"/>
      <c r="M75" s="88"/>
      <c r="N75" s="88"/>
      <c r="O75" s="88"/>
      <c r="P75" s="88"/>
      <c r="Q75" s="88"/>
      <c r="R75" s="88"/>
      <c r="S75" s="88"/>
    </row>
    <row r="76" spans="1:19" x14ac:dyDescent="0.2">
      <c r="A76" s="88"/>
      <c r="B76" s="147"/>
      <c r="C76" s="93" t="s">
        <v>233</v>
      </c>
      <c r="D76" s="166">
        <f>MAX('Historical Volumes'!J76+'Historical Volumes'!$K76,0)</f>
        <v>0</v>
      </c>
      <c r="E76" s="166">
        <f>MAX(D76+'Historical Volumes'!$K76,0)</f>
        <v>0</v>
      </c>
      <c r="F76" s="157">
        <f>MAX(E76+'Historical Volumes'!$K76,0)</f>
        <v>0</v>
      </c>
      <c r="G76" s="157">
        <f>MAX(F76+'Historical Volumes'!$K76,0)</f>
        <v>0</v>
      </c>
      <c r="H76" s="157">
        <f>MAX(G76+'Historical Volumes'!$K76,0)</f>
        <v>0</v>
      </c>
      <c r="I76" s="157">
        <f>MAX(H76+'Historical Volumes'!$K76,0)</f>
        <v>0</v>
      </c>
      <c r="J76" s="157">
        <f>MAX(I76+'Historical Volumes'!$K76,0)</f>
        <v>0</v>
      </c>
      <c r="K76" s="157">
        <f>MAX(J76+'Historical Volumes'!$K76,0)</f>
        <v>0</v>
      </c>
      <c r="L76" s="87"/>
      <c r="M76" s="88"/>
      <c r="N76" s="88"/>
      <c r="O76" s="88"/>
      <c r="P76" s="88"/>
      <c r="Q76" s="88"/>
      <c r="R76" s="88"/>
      <c r="S76" s="88"/>
    </row>
    <row r="77" spans="1:19" x14ac:dyDescent="0.2">
      <c r="A77" s="88"/>
      <c r="B77" s="147"/>
      <c r="C77" s="93" t="s">
        <v>234</v>
      </c>
      <c r="D77" s="166">
        <f>MAX('Historical Volumes'!J77+'Historical Volumes'!$K77,0)</f>
        <v>0</v>
      </c>
      <c r="E77" s="166">
        <f>MAX(D77+'Historical Volumes'!$K77,0)</f>
        <v>0</v>
      </c>
      <c r="F77" s="157">
        <f>MAX(E77+'Historical Volumes'!$K77,0)</f>
        <v>0</v>
      </c>
      <c r="G77" s="157">
        <f>MAX(F77+'Historical Volumes'!$K77,0)</f>
        <v>0</v>
      </c>
      <c r="H77" s="157">
        <f>MAX(G77+'Historical Volumes'!$K77,0)</f>
        <v>0</v>
      </c>
      <c r="I77" s="157">
        <f>MAX(H77+'Historical Volumes'!$K77,0)</f>
        <v>0</v>
      </c>
      <c r="J77" s="157">
        <f>MAX(I77+'Historical Volumes'!$K77,0)</f>
        <v>0</v>
      </c>
      <c r="K77" s="157">
        <f>MAX(J77+'Historical Volumes'!$K77,0)</f>
        <v>0</v>
      </c>
      <c r="L77" s="87"/>
      <c r="M77" s="88"/>
      <c r="N77" s="88"/>
      <c r="O77" s="88"/>
      <c r="P77" s="88"/>
      <c r="Q77" s="88"/>
      <c r="R77" s="88"/>
      <c r="S77" s="88"/>
    </row>
    <row r="78" spans="1:19" x14ac:dyDescent="0.2">
      <c r="A78" s="88"/>
      <c r="B78" s="147"/>
      <c r="C78" s="93" t="s">
        <v>235</v>
      </c>
      <c r="D78" s="166">
        <f>MAX('Historical Volumes'!J78+'Historical Volumes'!$K78,0)</f>
        <v>0</v>
      </c>
      <c r="E78" s="166">
        <f>MAX(D78+'Historical Volumes'!$K78,0)</f>
        <v>0</v>
      </c>
      <c r="F78" s="157">
        <f>MAX(E78+'Historical Volumes'!$K78,0)</f>
        <v>0</v>
      </c>
      <c r="G78" s="157">
        <f>MAX(F78+'Historical Volumes'!$K78,0)</f>
        <v>0</v>
      </c>
      <c r="H78" s="157">
        <f>MAX(G78+'Historical Volumes'!$K78,0)</f>
        <v>0</v>
      </c>
      <c r="I78" s="157">
        <f>MAX(H78+'Historical Volumes'!$K78,0)</f>
        <v>0</v>
      </c>
      <c r="J78" s="157">
        <f>MAX(I78+'Historical Volumes'!$K78,0)</f>
        <v>0</v>
      </c>
      <c r="K78" s="157">
        <f>MAX(J78+'Historical Volumes'!$K78,0)</f>
        <v>0</v>
      </c>
      <c r="L78" s="87"/>
      <c r="M78" s="88"/>
      <c r="N78" s="88"/>
      <c r="O78" s="88"/>
      <c r="P78" s="88"/>
      <c r="Q78" s="88"/>
      <c r="R78" s="88"/>
      <c r="S78" s="88"/>
    </row>
    <row r="79" spans="1:19" x14ac:dyDescent="0.2">
      <c r="A79" s="88"/>
      <c r="B79" s="147"/>
      <c r="C79" s="93" t="s">
        <v>236</v>
      </c>
      <c r="D79" s="166">
        <f>MAX('Historical Volumes'!J79+'Historical Volumes'!$K79,0)</f>
        <v>0</v>
      </c>
      <c r="E79" s="166">
        <f>MAX(D79+'Historical Volumes'!$K79,0)</f>
        <v>0</v>
      </c>
      <c r="F79" s="157">
        <f>MAX(E79+'Historical Volumes'!$K79,0)</f>
        <v>0</v>
      </c>
      <c r="G79" s="157">
        <f>MAX(F79+'Historical Volumes'!$K79,0)</f>
        <v>0</v>
      </c>
      <c r="H79" s="157">
        <f>MAX(G79+'Historical Volumes'!$K79,0)</f>
        <v>0</v>
      </c>
      <c r="I79" s="157">
        <f>MAX(H79+'Historical Volumes'!$K79,0)</f>
        <v>0</v>
      </c>
      <c r="J79" s="157">
        <f>MAX(I79+'Historical Volumes'!$K79,0)</f>
        <v>0</v>
      </c>
      <c r="K79" s="157">
        <f>MAX(J79+'Historical Volumes'!$K79,0)</f>
        <v>0</v>
      </c>
      <c r="L79" s="87"/>
      <c r="M79" s="88"/>
      <c r="N79" s="88"/>
      <c r="O79" s="88"/>
      <c r="P79" s="88"/>
      <c r="Q79" s="88"/>
      <c r="R79" s="88"/>
      <c r="S79" s="88"/>
    </row>
    <row r="80" spans="1:19" x14ac:dyDescent="0.2">
      <c r="A80" s="88"/>
      <c r="B80" s="147"/>
      <c r="C80" s="93" t="s">
        <v>237</v>
      </c>
      <c r="D80" s="166">
        <f>MAX('Historical Volumes'!J80+'Historical Volumes'!$K80,0)</f>
        <v>0</v>
      </c>
      <c r="E80" s="166">
        <f>MAX(D80+'Historical Volumes'!$K80,0)</f>
        <v>0</v>
      </c>
      <c r="F80" s="157">
        <f>MAX(E80+'Historical Volumes'!$K80,0)</f>
        <v>0</v>
      </c>
      <c r="G80" s="157">
        <f>MAX(F80+'Historical Volumes'!$K80,0)</f>
        <v>0</v>
      </c>
      <c r="H80" s="157">
        <f>MAX(G80+'Historical Volumes'!$K80,0)</f>
        <v>0</v>
      </c>
      <c r="I80" s="157">
        <f>MAX(H80+'Historical Volumes'!$K80,0)</f>
        <v>0</v>
      </c>
      <c r="J80" s="157">
        <f>MAX(I80+'Historical Volumes'!$K80,0)</f>
        <v>0</v>
      </c>
      <c r="K80" s="157">
        <f>MAX(J80+'Historical Volumes'!$K80,0)</f>
        <v>0</v>
      </c>
      <c r="L80" s="87"/>
      <c r="M80" s="88"/>
      <c r="N80" s="88"/>
      <c r="O80" s="88"/>
      <c r="P80" s="88"/>
      <c r="Q80" s="88"/>
      <c r="R80" s="88"/>
      <c r="S80" s="88"/>
    </row>
    <row r="81" spans="1:19" x14ac:dyDescent="0.2">
      <c r="A81" s="88"/>
      <c r="B81" s="147"/>
      <c r="C81" s="93" t="s">
        <v>238</v>
      </c>
      <c r="D81" s="166">
        <f>MAX('Historical Volumes'!J81+'Historical Volumes'!$K81,0)</f>
        <v>0</v>
      </c>
      <c r="E81" s="166">
        <f>MAX(D81+'Historical Volumes'!$K81,0)</f>
        <v>0</v>
      </c>
      <c r="F81" s="157">
        <f>MAX(E81+'Historical Volumes'!$K81,0)</f>
        <v>0</v>
      </c>
      <c r="G81" s="157">
        <f>MAX(F81+'Historical Volumes'!$K81,0)</f>
        <v>0</v>
      </c>
      <c r="H81" s="157">
        <f>MAX(G81+'Historical Volumes'!$K81,0)</f>
        <v>0</v>
      </c>
      <c r="I81" s="157">
        <f>MAX(H81+'Historical Volumes'!$K81,0)</f>
        <v>0</v>
      </c>
      <c r="J81" s="157">
        <f>MAX(I81+'Historical Volumes'!$K81,0)</f>
        <v>0</v>
      </c>
      <c r="K81" s="157">
        <f>MAX(J81+'Historical Volumes'!$K81,0)</f>
        <v>0</v>
      </c>
      <c r="L81" s="87"/>
      <c r="M81" s="88"/>
      <c r="N81" s="88"/>
      <c r="O81" s="88"/>
      <c r="P81" s="88"/>
      <c r="Q81" s="88"/>
      <c r="R81" s="88"/>
      <c r="S81" s="88"/>
    </row>
    <row r="82" spans="1:19" x14ac:dyDescent="0.2">
      <c r="A82" s="88"/>
      <c r="B82" s="147"/>
      <c r="C82" s="93" t="s">
        <v>239</v>
      </c>
      <c r="D82" s="166">
        <f>MAX('Historical Volumes'!J82+'Historical Volumes'!$K82,0)</f>
        <v>0</v>
      </c>
      <c r="E82" s="166">
        <f>MAX(D82+'Historical Volumes'!$K82,0)</f>
        <v>0</v>
      </c>
      <c r="F82" s="157">
        <f>MAX(E82+'Historical Volumes'!$K82,0)</f>
        <v>0</v>
      </c>
      <c r="G82" s="157">
        <f>MAX(F82+'Historical Volumes'!$K82,0)</f>
        <v>0</v>
      </c>
      <c r="H82" s="157">
        <f>MAX(G82+'Historical Volumes'!$K82,0)</f>
        <v>0</v>
      </c>
      <c r="I82" s="157">
        <f>MAX(H82+'Historical Volumes'!$K82,0)</f>
        <v>0</v>
      </c>
      <c r="J82" s="157">
        <f>MAX(I82+'Historical Volumes'!$K82,0)</f>
        <v>0</v>
      </c>
      <c r="K82" s="157">
        <f>MAX(J82+'Historical Volumes'!$K82,0)</f>
        <v>0</v>
      </c>
      <c r="L82" s="87"/>
      <c r="M82" s="88"/>
      <c r="N82" s="88"/>
      <c r="O82" s="88"/>
      <c r="P82" s="88"/>
      <c r="Q82" s="88"/>
      <c r="R82" s="88"/>
      <c r="S82" s="88"/>
    </row>
    <row r="83" spans="1:19" x14ac:dyDescent="0.2">
      <c r="A83" s="88"/>
      <c r="B83" s="147"/>
      <c r="C83" s="93" t="s">
        <v>240</v>
      </c>
      <c r="D83" s="166">
        <f>MAX('Historical Volumes'!J83+'Historical Volumes'!$K83,0)</f>
        <v>0</v>
      </c>
      <c r="E83" s="166">
        <f>MAX(D83+'Historical Volumes'!$K83,0)</f>
        <v>0</v>
      </c>
      <c r="F83" s="157">
        <f>MAX(E83+'Historical Volumes'!$K83,0)</f>
        <v>0</v>
      </c>
      <c r="G83" s="157">
        <f>MAX(F83+'Historical Volumes'!$K83,0)</f>
        <v>0</v>
      </c>
      <c r="H83" s="157">
        <f>MAX(G83+'Historical Volumes'!$K83,0)</f>
        <v>0</v>
      </c>
      <c r="I83" s="157">
        <f>MAX(H83+'Historical Volumes'!$K83,0)</f>
        <v>0</v>
      </c>
      <c r="J83" s="157">
        <f>MAX(I83+'Historical Volumes'!$K83,0)</f>
        <v>0</v>
      </c>
      <c r="K83" s="157">
        <f>MAX(J83+'Historical Volumes'!$K83,0)</f>
        <v>0</v>
      </c>
      <c r="L83" s="87"/>
      <c r="M83" s="88"/>
      <c r="N83" s="88"/>
      <c r="O83" s="88"/>
      <c r="P83" s="88"/>
      <c r="Q83" s="88"/>
      <c r="R83" s="88"/>
      <c r="S83" s="88"/>
    </row>
    <row r="84" spans="1:19" x14ac:dyDescent="0.2">
      <c r="A84" s="88"/>
      <c r="B84" s="147"/>
      <c r="C84" s="93" t="s">
        <v>241</v>
      </c>
      <c r="D84" s="166">
        <f>MAX('Historical Volumes'!J84+'Historical Volumes'!$K84,0)</f>
        <v>0</v>
      </c>
      <c r="E84" s="166">
        <f>MAX(D84+'Historical Volumes'!$K84,0)</f>
        <v>0</v>
      </c>
      <c r="F84" s="157">
        <f>MAX(E84+'Historical Volumes'!$K84,0)</f>
        <v>0</v>
      </c>
      <c r="G84" s="157">
        <f>MAX(F84+'Historical Volumes'!$K84,0)</f>
        <v>0</v>
      </c>
      <c r="H84" s="157">
        <f>MAX(G84+'Historical Volumes'!$K84,0)</f>
        <v>0</v>
      </c>
      <c r="I84" s="157">
        <f>MAX(H84+'Historical Volumes'!$K84,0)</f>
        <v>0</v>
      </c>
      <c r="J84" s="157">
        <f>MAX(I84+'Historical Volumes'!$K84,0)</f>
        <v>0</v>
      </c>
      <c r="K84" s="157">
        <f>MAX(J84+'Historical Volumes'!$K84,0)</f>
        <v>0</v>
      </c>
      <c r="L84" s="87"/>
      <c r="M84" s="88"/>
      <c r="N84" s="88"/>
      <c r="O84" s="88"/>
      <c r="P84" s="88"/>
      <c r="Q84" s="88"/>
      <c r="R84" s="88"/>
      <c r="S84" s="88"/>
    </row>
    <row r="85" spans="1:19" x14ac:dyDescent="0.2">
      <c r="A85" s="88"/>
      <c r="B85" s="147"/>
      <c r="C85" s="93" t="s">
        <v>242</v>
      </c>
      <c r="D85" s="166">
        <f>MAX('Historical Volumes'!J85+'Historical Volumes'!$K85,0)</f>
        <v>0</v>
      </c>
      <c r="E85" s="166">
        <f>MAX(D85+'Historical Volumes'!$K85,0)</f>
        <v>0</v>
      </c>
      <c r="F85" s="157">
        <f>MAX(E85+'Historical Volumes'!$K85,0)</f>
        <v>0</v>
      </c>
      <c r="G85" s="157">
        <f>MAX(F85+'Historical Volumes'!$K85,0)</f>
        <v>0</v>
      </c>
      <c r="H85" s="157">
        <f>MAX(G85+'Historical Volumes'!$K85,0)</f>
        <v>0</v>
      </c>
      <c r="I85" s="157">
        <f>MAX(H85+'Historical Volumes'!$K85,0)</f>
        <v>0</v>
      </c>
      <c r="J85" s="157">
        <f>MAX(I85+'Historical Volumes'!$K85,0)</f>
        <v>0</v>
      </c>
      <c r="K85" s="157">
        <f>MAX(J85+'Historical Volumes'!$K85,0)</f>
        <v>0</v>
      </c>
      <c r="L85" s="87"/>
      <c r="M85" s="88"/>
      <c r="N85" s="88"/>
      <c r="O85" s="88"/>
      <c r="P85" s="88"/>
      <c r="Q85" s="88"/>
      <c r="R85" s="88"/>
      <c r="S85" s="88"/>
    </row>
    <row r="86" spans="1:19" x14ac:dyDescent="0.2">
      <c r="A86" s="88"/>
      <c r="B86" s="147"/>
      <c r="C86" s="93" t="s">
        <v>243</v>
      </c>
      <c r="D86" s="166">
        <f>MAX('Historical Volumes'!J86+'Historical Volumes'!$K86,0)</f>
        <v>0</v>
      </c>
      <c r="E86" s="166">
        <f>MAX(D86+'Historical Volumes'!$K86,0)</f>
        <v>0</v>
      </c>
      <c r="F86" s="157">
        <f>MAX(E86+'Historical Volumes'!$K86,0)</f>
        <v>0</v>
      </c>
      <c r="G86" s="157">
        <f>MAX(F86+'Historical Volumes'!$K86,0)</f>
        <v>0</v>
      </c>
      <c r="H86" s="157">
        <f>MAX(G86+'Historical Volumes'!$K86,0)</f>
        <v>0</v>
      </c>
      <c r="I86" s="157">
        <f>MAX(H86+'Historical Volumes'!$K86,0)</f>
        <v>0</v>
      </c>
      <c r="J86" s="157">
        <f>MAX(I86+'Historical Volumes'!$K86,0)</f>
        <v>0</v>
      </c>
      <c r="K86" s="157">
        <f>MAX(J86+'Historical Volumes'!$K86,0)</f>
        <v>0</v>
      </c>
      <c r="L86" s="87"/>
      <c r="M86" s="88"/>
      <c r="N86" s="88"/>
      <c r="O86" s="88"/>
      <c r="P86" s="88"/>
      <c r="Q86" s="88"/>
      <c r="R86" s="88"/>
      <c r="S86" s="88"/>
    </row>
    <row r="87" spans="1:19" x14ac:dyDescent="0.2">
      <c r="A87" s="88"/>
      <c r="B87" s="100"/>
      <c r="C87" s="93" t="s">
        <v>165</v>
      </c>
      <c r="D87" s="166">
        <f>MAX('Historical Volumes'!J87+'Historical Volumes'!$K87,0)</f>
        <v>1.4166666666666667</v>
      </c>
      <c r="E87" s="166">
        <f>MAX(D87+'Historical Volumes'!$K87,0)</f>
        <v>1.3333333333333335</v>
      </c>
      <c r="F87" s="157">
        <f>MAX(E87+'Historical Volumes'!$K87,0)</f>
        <v>1.2500000000000002</v>
      </c>
      <c r="G87" s="157">
        <f>MAX(F87+'Historical Volumes'!$K87,0)</f>
        <v>1.166666666666667</v>
      </c>
      <c r="H87" s="157">
        <f>MAX(G87+'Historical Volumes'!$K87,0)</f>
        <v>1.0833333333333337</v>
      </c>
      <c r="I87" s="157">
        <f>MAX(H87+'Historical Volumes'!$K87,0)</f>
        <v>1.0000000000000004</v>
      </c>
      <c r="J87" s="157">
        <f>MAX(I87+'Historical Volumes'!$K87,0)</f>
        <v>0.91666666666666707</v>
      </c>
      <c r="K87" s="157">
        <f>MAX(J87+'Historical Volumes'!$K87,0)</f>
        <v>0.8333333333333337</v>
      </c>
      <c r="L87" s="87"/>
      <c r="M87" s="88"/>
      <c r="N87" s="88"/>
      <c r="O87" s="88"/>
      <c r="P87" s="88"/>
      <c r="Q87" s="88"/>
      <c r="R87" s="88"/>
      <c r="S87" s="88"/>
    </row>
    <row r="88" spans="1:19" x14ac:dyDescent="0.2">
      <c r="A88" s="88"/>
      <c r="B88" s="101" t="s">
        <v>186</v>
      </c>
      <c r="C88" s="92" t="s">
        <v>187</v>
      </c>
      <c r="D88" s="166">
        <f>MAX('Historical Volumes'!J88+'Historical Volumes'!$K88,0)</f>
        <v>0</v>
      </c>
      <c r="E88" s="166">
        <f>MAX(D88+'Historical Volumes'!$K88,0)</f>
        <v>0</v>
      </c>
      <c r="F88" s="157">
        <f>MAX(E88+'Historical Volumes'!$K88,0)</f>
        <v>0</v>
      </c>
      <c r="G88" s="157">
        <f>MAX(F88+'Historical Volumes'!$K88,0)</f>
        <v>0</v>
      </c>
      <c r="H88" s="157">
        <f>MAX(G88+'Historical Volumes'!$K88,0)</f>
        <v>0</v>
      </c>
      <c r="I88" s="157">
        <f>MAX(H88+'Historical Volumes'!$K88,0)</f>
        <v>0</v>
      </c>
      <c r="J88" s="157">
        <f>MAX(I88+'Historical Volumes'!$K88,0)</f>
        <v>0</v>
      </c>
      <c r="K88" s="157">
        <f>MAX(J88+'Historical Volumes'!$K88,0)</f>
        <v>0</v>
      </c>
      <c r="L88" s="87"/>
      <c r="M88" s="88"/>
      <c r="N88" s="88"/>
      <c r="O88" s="88"/>
      <c r="P88" s="88"/>
      <c r="Q88" s="88"/>
      <c r="R88" s="88"/>
      <c r="S88" s="88"/>
    </row>
    <row r="89" spans="1:19" x14ac:dyDescent="0.2">
      <c r="A89" s="88"/>
      <c r="B89" s="182" t="s">
        <v>188</v>
      </c>
      <c r="C89" s="92" t="s">
        <v>189</v>
      </c>
      <c r="D89" s="166">
        <f>MAX('Historical Volumes'!J89+'Historical Volumes'!$K89,0)</f>
        <v>0</v>
      </c>
      <c r="E89" s="166">
        <f>MAX(D89+'Historical Volumes'!$K89,0)</f>
        <v>0</v>
      </c>
      <c r="F89" s="157">
        <f>MAX(E89+'Historical Volumes'!$K89,0)</f>
        <v>0</v>
      </c>
      <c r="G89" s="157">
        <f>MAX(F89+'Historical Volumes'!$K89,0)</f>
        <v>0</v>
      </c>
      <c r="H89" s="157">
        <f>MAX(G89+'Historical Volumes'!$K89,0)</f>
        <v>0</v>
      </c>
      <c r="I89" s="157">
        <f>MAX(H89+'Historical Volumes'!$K89,0)</f>
        <v>0</v>
      </c>
      <c r="J89" s="157">
        <f>MAX(I89+'Historical Volumes'!$K89,0)</f>
        <v>0</v>
      </c>
      <c r="K89" s="157">
        <f>MAX(J89+'Historical Volumes'!$K89,0)</f>
        <v>0</v>
      </c>
      <c r="L89" s="87"/>
      <c r="M89" s="88"/>
      <c r="N89" s="88"/>
      <c r="O89" s="88"/>
      <c r="P89" s="88"/>
      <c r="Q89" s="88"/>
      <c r="R89" s="88"/>
      <c r="S89" s="88"/>
    </row>
    <row r="90" spans="1:19" x14ac:dyDescent="0.2">
      <c r="A90" s="88"/>
      <c r="B90" s="182"/>
      <c r="C90" s="92" t="s">
        <v>190</v>
      </c>
      <c r="D90" s="166">
        <f>MAX('Historical Volumes'!J90+'Historical Volumes'!$K90,0)</f>
        <v>0</v>
      </c>
      <c r="E90" s="166">
        <f>MAX(D90+'Historical Volumes'!$K90,0)</f>
        <v>0</v>
      </c>
      <c r="F90" s="157">
        <f>MAX(E90+'Historical Volumes'!$K90,0)</f>
        <v>0</v>
      </c>
      <c r="G90" s="157">
        <f>MAX(F90+'Historical Volumes'!$K90,0)</f>
        <v>0</v>
      </c>
      <c r="H90" s="157">
        <f>MAX(G90+'Historical Volumes'!$K90,0)</f>
        <v>0</v>
      </c>
      <c r="I90" s="157">
        <f>MAX(H90+'Historical Volumes'!$K90,0)</f>
        <v>0</v>
      </c>
      <c r="J90" s="157">
        <f>MAX(I90+'Historical Volumes'!$K90,0)</f>
        <v>0</v>
      </c>
      <c r="K90" s="157">
        <f>MAX(J90+'Historical Volumes'!$K90,0)</f>
        <v>0</v>
      </c>
      <c r="L90" s="87"/>
      <c r="M90" s="88"/>
      <c r="N90" s="88"/>
      <c r="O90" s="88"/>
      <c r="P90" s="88"/>
      <c r="Q90" s="88"/>
      <c r="R90" s="88"/>
      <c r="S90" s="88"/>
    </row>
    <row r="91" spans="1:19" x14ac:dyDescent="0.2">
      <c r="A91" s="88"/>
      <c r="B91" s="182"/>
      <c r="C91" s="92" t="s">
        <v>191</v>
      </c>
      <c r="D91" s="166">
        <f>MAX('Historical Volumes'!J91+'Historical Volumes'!$K91,0)</f>
        <v>6.833333333333333</v>
      </c>
      <c r="E91" s="166">
        <f>MAX(D91+'Historical Volumes'!$K91,0)</f>
        <v>5.1666666666666661</v>
      </c>
      <c r="F91" s="157">
        <f>MAX(E91+'Historical Volumes'!$K91,0)</f>
        <v>3.4999999999999991</v>
      </c>
      <c r="G91" s="157">
        <f>MAX(F91+'Historical Volumes'!$K91,0)</f>
        <v>1.8333333333333324</v>
      </c>
      <c r="H91" s="157">
        <f>MAX(G91+'Historical Volumes'!$K91,0)</f>
        <v>0.16666666666666563</v>
      </c>
      <c r="I91" s="157">
        <f>MAX(H91+'Historical Volumes'!$K91,0)</f>
        <v>0</v>
      </c>
      <c r="J91" s="157">
        <f>MAX(I91+'Historical Volumes'!$K91,0)</f>
        <v>0</v>
      </c>
      <c r="K91" s="157">
        <f>MAX(J91+'Historical Volumes'!$K91,0)</f>
        <v>0</v>
      </c>
      <c r="L91" s="87"/>
      <c r="M91" s="88"/>
      <c r="N91" s="88"/>
      <c r="O91" s="88"/>
      <c r="P91" s="88"/>
      <c r="Q91" s="88"/>
      <c r="R91" s="88"/>
      <c r="S91" s="88"/>
    </row>
    <row r="92" spans="1:19" x14ac:dyDescent="0.2">
      <c r="A92" s="88"/>
      <c r="B92" s="182"/>
      <c r="C92" s="92" t="s">
        <v>192</v>
      </c>
      <c r="D92" s="166">
        <f>MAX('Historical Volumes'!J92+'Historical Volumes'!$K92,0)</f>
        <v>0</v>
      </c>
      <c r="E92" s="166">
        <f>MAX(D92+'Historical Volumes'!$K92,0)</f>
        <v>0</v>
      </c>
      <c r="F92" s="157">
        <f>MAX(E92+'Historical Volumes'!$K92,0)</f>
        <v>0</v>
      </c>
      <c r="G92" s="157">
        <f>MAX(F92+'Historical Volumes'!$K92,0)</f>
        <v>0</v>
      </c>
      <c r="H92" s="157">
        <f>MAX(G92+'Historical Volumes'!$K92,0)</f>
        <v>0</v>
      </c>
      <c r="I92" s="157">
        <f>MAX(H92+'Historical Volumes'!$K92,0)</f>
        <v>0</v>
      </c>
      <c r="J92" s="157">
        <f>MAX(I92+'Historical Volumes'!$K92,0)</f>
        <v>0</v>
      </c>
      <c r="K92" s="157">
        <f>MAX(J92+'Historical Volumes'!$K92,0)</f>
        <v>0</v>
      </c>
      <c r="L92" s="87"/>
      <c r="M92" s="88"/>
      <c r="N92" s="88"/>
      <c r="O92" s="88"/>
      <c r="P92" s="88"/>
      <c r="Q92" s="88"/>
      <c r="R92" s="88"/>
      <c r="S92" s="88"/>
    </row>
    <row r="93" spans="1:19" x14ac:dyDescent="0.2">
      <c r="A93" s="88"/>
      <c r="B93" s="182"/>
      <c r="C93" s="92" t="s">
        <v>193</v>
      </c>
      <c r="D93" s="166">
        <f>MAX('Historical Volumes'!J93+'Historical Volumes'!$K93,0)</f>
        <v>5.25</v>
      </c>
      <c r="E93" s="166">
        <f>MAX(D93+'Historical Volumes'!$K93,0)</f>
        <v>6</v>
      </c>
      <c r="F93" s="157">
        <f>MAX(E93+'Historical Volumes'!$K93,0)</f>
        <v>6.75</v>
      </c>
      <c r="G93" s="157">
        <f>MAX(F93+'Historical Volumes'!$K93,0)</f>
        <v>7.5</v>
      </c>
      <c r="H93" s="157">
        <f>MAX(G93+'Historical Volumes'!$K93,0)</f>
        <v>8.25</v>
      </c>
      <c r="I93" s="157">
        <f>MAX(H93+'Historical Volumes'!$K93,0)</f>
        <v>9</v>
      </c>
      <c r="J93" s="157">
        <f>MAX(I93+'Historical Volumes'!$K93,0)</f>
        <v>9.75</v>
      </c>
      <c r="K93" s="157">
        <f>MAX(J93+'Historical Volumes'!$K93,0)</f>
        <v>10.5</v>
      </c>
      <c r="L93" s="87"/>
      <c r="M93" s="88"/>
      <c r="N93" s="88"/>
      <c r="O93" s="88"/>
      <c r="P93" s="88"/>
      <c r="Q93" s="88"/>
      <c r="R93" s="88"/>
      <c r="S93" s="88"/>
    </row>
    <row r="94" spans="1:19" x14ac:dyDescent="0.2">
      <c r="A94" s="88"/>
      <c r="B94" s="182"/>
      <c r="C94" s="92" t="s">
        <v>194</v>
      </c>
      <c r="D94" s="166">
        <f>MAX('Historical Volumes'!J94+'Historical Volumes'!$K94,0)</f>
        <v>0.58333333333333337</v>
      </c>
      <c r="E94" s="166">
        <f>MAX(D94+'Historical Volumes'!$K94,0)</f>
        <v>0.66666666666666674</v>
      </c>
      <c r="F94" s="157">
        <f>MAX(E94+'Historical Volumes'!$K94,0)</f>
        <v>0.75000000000000011</v>
      </c>
      <c r="G94" s="157">
        <f>MAX(F94+'Historical Volumes'!$K94,0)</f>
        <v>0.83333333333333348</v>
      </c>
      <c r="H94" s="157">
        <f>MAX(G94+'Historical Volumes'!$K94,0)</f>
        <v>0.91666666666666685</v>
      </c>
      <c r="I94" s="157">
        <f>MAX(H94+'Historical Volumes'!$K94,0)</f>
        <v>1.0000000000000002</v>
      </c>
      <c r="J94" s="157">
        <f>MAX(I94+'Historical Volumes'!$K94,0)</f>
        <v>1.0833333333333335</v>
      </c>
      <c r="K94" s="157">
        <f>MAX(J94+'Historical Volumes'!$K94,0)</f>
        <v>1.1666666666666667</v>
      </c>
      <c r="L94" s="87"/>
      <c r="M94" s="88"/>
      <c r="N94" s="88"/>
      <c r="O94" s="88"/>
      <c r="P94" s="88"/>
      <c r="Q94" s="88"/>
      <c r="R94" s="88"/>
      <c r="S94" s="88"/>
    </row>
    <row r="95" spans="1:19" x14ac:dyDescent="0.2">
      <c r="A95" s="88"/>
      <c r="B95" s="182"/>
      <c r="C95" s="92" t="s">
        <v>195</v>
      </c>
      <c r="D95" s="166">
        <f>MAX('Historical Volumes'!J95+'Historical Volumes'!$K95,0)</f>
        <v>0</v>
      </c>
      <c r="E95" s="166">
        <f>MAX(D95+'Historical Volumes'!$K95,0)</f>
        <v>0</v>
      </c>
      <c r="F95" s="157">
        <f>MAX(E95+'Historical Volumes'!$K95,0)</f>
        <v>0</v>
      </c>
      <c r="G95" s="157">
        <f>MAX(F95+'Historical Volumes'!$K95,0)</f>
        <v>0</v>
      </c>
      <c r="H95" s="157">
        <f>MAX(G95+'Historical Volumes'!$K95,0)</f>
        <v>0</v>
      </c>
      <c r="I95" s="157">
        <f>MAX(H95+'Historical Volumes'!$K95,0)</f>
        <v>0</v>
      </c>
      <c r="J95" s="157">
        <f>MAX(I95+'Historical Volumes'!$K95,0)</f>
        <v>0</v>
      </c>
      <c r="K95" s="157">
        <f>MAX(J95+'Historical Volumes'!$K95,0)</f>
        <v>0</v>
      </c>
      <c r="L95" s="87"/>
      <c r="M95" s="88"/>
      <c r="N95" s="88"/>
      <c r="O95" s="88"/>
      <c r="P95" s="88"/>
      <c r="Q95" s="88"/>
      <c r="R95" s="88"/>
      <c r="S95" s="88"/>
    </row>
    <row r="96" spans="1:19" x14ac:dyDescent="0.2">
      <c r="A96" s="88"/>
      <c r="B96" s="182"/>
      <c r="C96" s="92" t="s">
        <v>196</v>
      </c>
      <c r="D96" s="166">
        <f>MAX('Historical Volumes'!J96+'Historical Volumes'!$K96,0)</f>
        <v>0</v>
      </c>
      <c r="E96" s="166">
        <f>MAX(D96+'Historical Volumes'!$K96,0)</f>
        <v>0</v>
      </c>
      <c r="F96" s="157">
        <f>MAX(E96+'Historical Volumes'!$K96,0)</f>
        <v>0</v>
      </c>
      <c r="G96" s="157">
        <f>MAX(F96+'Historical Volumes'!$K96,0)</f>
        <v>0</v>
      </c>
      <c r="H96" s="157">
        <f>MAX(G96+'Historical Volumes'!$K96,0)</f>
        <v>0</v>
      </c>
      <c r="I96" s="157">
        <f>MAX(H96+'Historical Volumes'!$K96,0)</f>
        <v>0</v>
      </c>
      <c r="J96" s="157">
        <f>MAX(I96+'Historical Volumes'!$K96,0)</f>
        <v>0</v>
      </c>
      <c r="K96" s="157">
        <f>MAX(J96+'Historical Volumes'!$K96,0)</f>
        <v>0</v>
      </c>
      <c r="L96" s="87"/>
      <c r="M96" s="88"/>
      <c r="N96" s="88"/>
      <c r="O96" s="88"/>
      <c r="P96" s="88"/>
      <c r="Q96" s="88"/>
      <c r="R96" s="88"/>
      <c r="S96" s="88"/>
    </row>
    <row r="97" spans="1:19" x14ac:dyDescent="0.2">
      <c r="A97" s="88"/>
      <c r="B97" s="182"/>
      <c r="C97" s="92" t="s">
        <v>197</v>
      </c>
      <c r="D97" s="166">
        <f>MAX('Historical Volumes'!J97+'Historical Volumes'!$K97,0)</f>
        <v>0</v>
      </c>
      <c r="E97" s="166">
        <f>MAX(D97+'Historical Volumes'!$K97,0)</f>
        <v>0</v>
      </c>
      <c r="F97" s="157">
        <f>MAX(E97+'Historical Volumes'!$K97,0)</f>
        <v>0</v>
      </c>
      <c r="G97" s="157">
        <f>MAX(F97+'Historical Volumes'!$K97,0)</f>
        <v>0</v>
      </c>
      <c r="H97" s="157">
        <f>MAX(G97+'Historical Volumes'!$K97,0)</f>
        <v>0</v>
      </c>
      <c r="I97" s="157">
        <f>MAX(H97+'Historical Volumes'!$K97,0)</f>
        <v>0</v>
      </c>
      <c r="J97" s="157">
        <f>MAX(I97+'Historical Volumes'!$K97,0)</f>
        <v>0</v>
      </c>
      <c r="K97" s="157">
        <f>MAX(J97+'Historical Volumes'!$K97,0)</f>
        <v>0</v>
      </c>
      <c r="L97" s="87"/>
      <c r="M97" s="88"/>
      <c r="N97" s="88"/>
      <c r="O97" s="88"/>
      <c r="P97" s="88"/>
      <c r="Q97" s="88"/>
      <c r="R97" s="88"/>
      <c r="S97" s="88"/>
    </row>
    <row r="98" spans="1:19" x14ac:dyDescent="0.2">
      <c r="A98" s="88"/>
      <c r="B98" s="182"/>
      <c r="C98" s="92" t="s">
        <v>198</v>
      </c>
      <c r="D98" s="166">
        <f>MAX('Historical Volumes'!J98+'Historical Volumes'!$K98,0)</f>
        <v>0</v>
      </c>
      <c r="E98" s="166">
        <f>MAX(D98+'Historical Volumes'!$K98,0)</f>
        <v>0</v>
      </c>
      <c r="F98" s="157">
        <f>MAX(E98+'Historical Volumes'!$K98,0)</f>
        <v>0</v>
      </c>
      <c r="G98" s="157">
        <f>MAX(F98+'Historical Volumes'!$K98,0)</f>
        <v>0</v>
      </c>
      <c r="H98" s="157">
        <f>MAX(G98+'Historical Volumes'!$K98,0)</f>
        <v>0</v>
      </c>
      <c r="I98" s="157">
        <f>MAX(H98+'Historical Volumes'!$K98,0)</f>
        <v>0</v>
      </c>
      <c r="J98" s="157">
        <f>MAX(I98+'Historical Volumes'!$K98,0)</f>
        <v>0</v>
      </c>
      <c r="K98" s="157">
        <f>MAX(J98+'Historical Volumes'!$K98,0)</f>
        <v>0</v>
      </c>
      <c r="L98" s="87"/>
      <c r="M98" s="88"/>
      <c r="N98" s="88"/>
      <c r="O98" s="88"/>
      <c r="P98" s="88"/>
      <c r="Q98" s="88"/>
      <c r="R98" s="88"/>
      <c r="S98" s="88"/>
    </row>
    <row r="99" spans="1:19" x14ac:dyDescent="0.2">
      <c r="A99" s="88"/>
      <c r="B99" s="182"/>
      <c r="C99" s="92" t="s">
        <v>199</v>
      </c>
      <c r="D99" s="166">
        <f>MAX('Historical Volumes'!J99+'Historical Volumes'!$K99,0)</f>
        <v>0</v>
      </c>
      <c r="E99" s="166">
        <f>MAX(D99+'Historical Volumes'!$K99,0)</f>
        <v>0</v>
      </c>
      <c r="F99" s="157">
        <f>MAX(E99+'Historical Volumes'!$K99,0)</f>
        <v>0</v>
      </c>
      <c r="G99" s="157">
        <f>MAX(F99+'Historical Volumes'!$K99,0)</f>
        <v>0</v>
      </c>
      <c r="H99" s="157">
        <f>MAX(G99+'Historical Volumes'!$K99,0)</f>
        <v>0</v>
      </c>
      <c r="I99" s="157">
        <f>MAX(H99+'Historical Volumes'!$K99,0)</f>
        <v>0</v>
      </c>
      <c r="J99" s="157">
        <f>MAX(I99+'Historical Volumes'!$K99,0)</f>
        <v>0</v>
      </c>
      <c r="K99" s="157">
        <f>MAX(J99+'Historical Volumes'!$K99,0)</f>
        <v>0</v>
      </c>
      <c r="L99" s="87"/>
      <c r="M99" s="88"/>
      <c r="N99" s="88"/>
      <c r="O99" s="88"/>
      <c r="P99" s="88"/>
      <c r="Q99" s="88"/>
      <c r="R99" s="88"/>
      <c r="S99" s="88"/>
    </row>
    <row r="100" spans="1:19" x14ac:dyDescent="0.2">
      <c r="A100" s="88"/>
      <c r="B100" s="182"/>
      <c r="C100" s="92" t="s">
        <v>200</v>
      </c>
      <c r="D100" s="166">
        <f>MAX('Historical Volumes'!J100+'Historical Volumes'!$K100,0)</f>
        <v>0</v>
      </c>
      <c r="E100" s="166">
        <f>MAX(D100+'Historical Volumes'!$K100,0)</f>
        <v>0</v>
      </c>
      <c r="F100" s="157">
        <f>MAX(E100+'Historical Volumes'!$K100,0)</f>
        <v>0</v>
      </c>
      <c r="G100" s="157">
        <f>MAX(F100+'Historical Volumes'!$K100,0)</f>
        <v>0</v>
      </c>
      <c r="H100" s="157">
        <f>MAX(G100+'Historical Volumes'!$K100,0)</f>
        <v>0</v>
      </c>
      <c r="I100" s="157">
        <f>MAX(H100+'Historical Volumes'!$K100,0)</f>
        <v>0</v>
      </c>
      <c r="J100" s="157">
        <f>MAX(I100+'Historical Volumes'!$K100,0)</f>
        <v>0</v>
      </c>
      <c r="K100" s="157">
        <f>MAX(J100+'Historical Volumes'!$K100,0)</f>
        <v>0</v>
      </c>
      <c r="L100" s="87"/>
      <c r="M100" s="88"/>
      <c r="N100" s="88"/>
      <c r="O100" s="88"/>
      <c r="P100" s="88"/>
      <c r="Q100" s="88"/>
      <c r="R100" s="88"/>
      <c r="S100" s="88"/>
    </row>
    <row r="101" spans="1:19" x14ac:dyDescent="0.2">
      <c r="A101" s="88"/>
      <c r="B101" s="182"/>
      <c r="C101" s="92" t="s">
        <v>201</v>
      </c>
      <c r="D101" s="166">
        <f>MAX('Historical Volumes'!J101+'Historical Volumes'!$K101,0)</f>
        <v>0</v>
      </c>
      <c r="E101" s="166">
        <f>MAX(D101+'Historical Volumes'!$K101,0)</f>
        <v>0</v>
      </c>
      <c r="F101" s="157">
        <f>MAX(E101+'Historical Volumes'!$K101,0)</f>
        <v>0</v>
      </c>
      <c r="G101" s="157">
        <f>MAX(F101+'Historical Volumes'!$K101,0)</f>
        <v>0</v>
      </c>
      <c r="H101" s="157">
        <f>MAX(G101+'Historical Volumes'!$K101,0)</f>
        <v>0</v>
      </c>
      <c r="I101" s="157">
        <f>MAX(H101+'Historical Volumes'!$K101,0)</f>
        <v>0</v>
      </c>
      <c r="J101" s="157">
        <f>MAX(I101+'Historical Volumes'!$K101,0)</f>
        <v>0</v>
      </c>
      <c r="K101" s="157">
        <f>MAX(J101+'Historical Volumes'!$K101,0)</f>
        <v>0</v>
      </c>
      <c r="L101" s="87"/>
      <c r="M101" s="88"/>
      <c r="N101" s="88"/>
      <c r="O101" s="88"/>
      <c r="P101" s="88"/>
      <c r="Q101" s="88"/>
      <c r="R101" s="88"/>
      <c r="S101" s="88"/>
    </row>
    <row r="102" spans="1:19" x14ac:dyDescent="0.2">
      <c r="A102" s="88"/>
      <c r="B102" s="182"/>
      <c r="C102" s="92" t="s">
        <v>202</v>
      </c>
      <c r="D102" s="166">
        <f>MAX('Historical Volumes'!J102+'Historical Volumes'!$K102,0)</f>
        <v>0</v>
      </c>
      <c r="E102" s="166">
        <f>MAX(D102+'Historical Volumes'!$K102,0)</f>
        <v>0</v>
      </c>
      <c r="F102" s="157">
        <f>MAX(E102+'Historical Volumes'!$K102,0)</f>
        <v>0</v>
      </c>
      <c r="G102" s="157">
        <f>MAX(F102+'Historical Volumes'!$K102,0)</f>
        <v>0</v>
      </c>
      <c r="H102" s="157">
        <f>MAX(G102+'Historical Volumes'!$K102,0)</f>
        <v>0</v>
      </c>
      <c r="I102" s="157">
        <f>MAX(H102+'Historical Volumes'!$K102,0)</f>
        <v>0</v>
      </c>
      <c r="J102" s="157">
        <f>MAX(I102+'Historical Volumes'!$K102,0)</f>
        <v>0</v>
      </c>
      <c r="K102" s="157">
        <f>MAX(J102+'Historical Volumes'!$K102,0)</f>
        <v>0</v>
      </c>
      <c r="L102" s="87"/>
      <c r="M102" s="88"/>
      <c r="N102" s="88"/>
      <c r="O102" s="88"/>
      <c r="P102" s="88"/>
      <c r="Q102" s="88"/>
      <c r="R102" s="88"/>
      <c r="S102" s="88"/>
    </row>
    <row r="103" spans="1:19" x14ac:dyDescent="0.2">
      <c r="A103" s="88"/>
      <c r="B103" s="182"/>
      <c r="C103" s="92" t="s">
        <v>203</v>
      </c>
      <c r="D103" s="166">
        <f>MAX('Historical Volumes'!J103+'Historical Volumes'!$K103,0)</f>
        <v>0</v>
      </c>
      <c r="E103" s="166">
        <f>MAX(D103+'Historical Volumes'!$K103,0)</f>
        <v>0</v>
      </c>
      <c r="F103" s="157">
        <f>MAX(E103+'Historical Volumes'!$K103,0)</f>
        <v>0</v>
      </c>
      <c r="G103" s="157">
        <f>MAX(F103+'Historical Volumes'!$K103,0)</f>
        <v>0</v>
      </c>
      <c r="H103" s="157">
        <f>MAX(G103+'Historical Volumes'!$K103,0)</f>
        <v>0</v>
      </c>
      <c r="I103" s="157">
        <f>MAX(H103+'Historical Volumes'!$K103,0)</f>
        <v>0</v>
      </c>
      <c r="J103" s="157">
        <f>MAX(I103+'Historical Volumes'!$K103,0)</f>
        <v>0</v>
      </c>
      <c r="K103" s="157">
        <f>MAX(J103+'Historical Volumes'!$K103,0)</f>
        <v>0</v>
      </c>
      <c r="L103" s="87"/>
      <c r="M103" s="88"/>
      <c r="N103" s="88"/>
      <c r="O103" s="88"/>
      <c r="P103" s="88"/>
      <c r="Q103" s="88"/>
      <c r="R103" s="88"/>
      <c r="S103" s="88"/>
    </row>
    <row r="104" spans="1:19" x14ac:dyDescent="0.2">
      <c r="A104" s="88"/>
      <c r="B104" s="182"/>
      <c r="C104" s="92" t="s">
        <v>204</v>
      </c>
      <c r="D104" s="166">
        <f>MAX('Historical Volumes'!J104+'Historical Volumes'!$K104,0)</f>
        <v>0</v>
      </c>
      <c r="E104" s="166">
        <f>MAX(D104+'Historical Volumes'!$K104,0)</f>
        <v>0</v>
      </c>
      <c r="F104" s="157">
        <f>MAX(E104+'Historical Volumes'!$K104,0)</f>
        <v>0</v>
      </c>
      <c r="G104" s="157">
        <f>MAX(F104+'Historical Volumes'!$K104,0)</f>
        <v>0</v>
      </c>
      <c r="H104" s="157">
        <f>MAX(G104+'Historical Volumes'!$K104,0)</f>
        <v>0</v>
      </c>
      <c r="I104" s="157">
        <f>MAX(H104+'Historical Volumes'!$K104,0)</f>
        <v>0</v>
      </c>
      <c r="J104" s="157">
        <f>MAX(I104+'Historical Volumes'!$K104,0)</f>
        <v>0</v>
      </c>
      <c r="K104" s="157">
        <f>MAX(J104+'Historical Volumes'!$K104,0)</f>
        <v>0</v>
      </c>
      <c r="L104" s="87"/>
      <c r="M104" s="88"/>
      <c r="N104" s="88"/>
      <c r="O104" s="88"/>
      <c r="P104" s="88"/>
      <c r="Q104" s="88"/>
      <c r="R104" s="88"/>
      <c r="S104" s="88"/>
    </row>
    <row r="105" spans="1:19" x14ac:dyDescent="0.2">
      <c r="A105" s="88"/>
      <c r="B105" s="182"/>
      <c r="C105" s="92" t="s">
        <v>205</v>
      </c>
      <c r="D105" s="166">
        <f>MAX('Historical Volumes'!J105+'Historical Volumes'!$K105,0)</f>
        <v>0</v>
      </c>
      <c r="E105" s="166">
        <f>MAX(D105+'Historical Volumes'!$K105,0)</f>
        <v>0</v>
      </c>
      <c r="F105" s="157">
        <f>MAX(E105+'Historical Volumes'!$K105,0)</f>
        <v>0</v>
      </c>
      <c r="G105" s="157">
        <f>MAX(F105+'Historical Volumes'!$K105,0)</f>
        <v>0</v>
      </c>
      <c r="H105" s="157">
        <f>MAX(G105+'Historical Volumes'!$K105,0)</f>
        <v>0</v>
      </c>
      <c r="I105" s="157">
        <f>MAX(H105+'Historical Volumes'!$K105,0)</f>
        <v>0</v>
      </c>
      <c r="J105" s="157">
        <f>MAX(I105+'Historical Volumes'!$K105,0)</f>
        <v>0</v>
      </c>
      <c r="K105" s="157">
        <f>MAX(J105+'Historical Volumes'!$K105,0)</f>
        <v>0</v>
      </c>
      <c r="L105" s="87"/>
      <c r="M105" s="88"/>
      <c r="N105" s="88"/>
      <c r="O105" s="88"/>
      <c r="P105" s="88"/>
      <c r="Q105" s="88"/>
      <c r="R105" s="88"/>
      <c r="S105" s="88"/>
    </row>
    <row r="106" spans="1:19" x14ac:dyDescent="0.2">
      <c r="A106" s="88"/>
      <c r="B106" s="183"/>
      <c r="C106" s="92" t="s">
        <v>165</v>
      </c>
      <c r="D106" s="166">
        <f>MAX('Historical Volumes'!J106+'Historical Volumes'!$K106,0)</f>
        <v>563.75</v>
      </c>
      <c r="E106" s="166">
        <f>MAX(D106+'Historical Volumes'!$K106,0)</f>
        <v>534.5</v>
      </c>
      <c r="F106" s="157">
        <f>MAX(E106+'Historical Volumes'!$K106,0)</f>
        <v>505.25</v>
      </c>
      <c r="G106" s="157">
        <f>MAX(F106+'Historical Volumes'!$K106,0)</f>
        <v>476</v>
      </c>
      <c r="H106" s="157">
        <f>MAX(G106+'Historical Volumes'!$K106,0)</f>
        <v>446.75</v>
      </c>
      <c r="I106" s="157">
        <f>MAX(H106+'Historical Volumes'!$K106,0)</f>
        <v>417.5</v>
      </c>
      <c r="J106" s="157">
        <f>MAX(I106+'Historical Volumes'!$K106,0)</f>
        <v>388.25</v>
      </c>
      <c r="K106" s="157">
        <f>MAX(J106+'Historical Volumes'!$K106,0)</f>
        <v>359</v>
      </c>
      <c r="L106" s="87"/>
      <c r="M106" s="88"/>
      <c r="N106" s="88"/>
      <c r="O106" s="88"/>
      <c r="P106" s="88"/>
      <c r="Q106" s="88"/>
      <c r="R106" s="88"/>
      <c r="S106" s="88"/>
    </row>
    <row r="107" spans="1:19" x14ac:dyDescent="0.2">
      <c r="A107" s="88"/>
      <c r="B107" s="146" t="s">
        <v>253</v>
      </c>
      <c r="C107" s="92" t="s">
        <v>244</v>
      </c>
      <c r="D107" s="166">
        <f>MAX('Historical Volumes'!J107+'Historical Volumes'!$K107,0)</f>
        <v>0</v>
      </c>
      <c r="E107" s="166">
        <f>MAX(D107+'Historical Volumes'!$K107,0)</f>
        <v>0</v>
      </c>
      <c r="F107" s="157">
        <f>MAX(E107+'Historical Volumes'!$K107,0)</f>
        <v>0</v>
      </c>
      <c r="G107" s="157">
        <f>MAX(F107+'Historical Volumes'!$K107,0)</f>
        <v>0</v>
      </c>
      <c r="H107" s="157">
        <f>MAX(G107+'Historical Volumes'!$K107,0)</f>
        <v>0</v>
      </c>
      <c r="I107" s="157">
        <f>MAX(H107+'Historical Volumes'!$K107,0)</f>
        <v>0</v>
      </c>
      <c r="J107" s="157">
        <f>MAX(I107+'Historical Volumes'!$K107,0)</f>
        <v>0</v>
      </c>
      <c r="K107" s="157">
        <f>MAX(J107+'Historical Volumes'!$K107,0)</f>
        <v>0</v>
      </c>
      <c r="L107" s="87"/>
      <c r="M107" s="88"/>
      <c r="N107" s="88"/>
      <c r="O107" s="88"/>
      <c r="P107" s="88"/>
      <c r="Q107" s="88"/>
      <c r="R107" s="88"/>
      <c r="S107" s="88"/>
    </row>
    <row r="108" spans="1:19" x14ac:dyDescent="0.2">
      <c r="A108" s="88"/>
      <c r="B108" s="146" t="s">
        <v>252</v>
      </c>
      <c r="C108" s="92" t="s">
        <v>245</v>
      </c>
      <c r="D108" s="166">
        <f>MAX('Historical Volumes'!J108+'Historical Volumes'!$K108,0)</f>
        <v>0</v>
      </c>
      <c r="E108" s="166">
        <f>MAX(D108+'Historical Volumes'!$K108,0)</f>
        <v>0</v>
      </c>
      <c r="F108" s="157">
        <f>MAX(E108+'Historical Volumes'!$K108,0)</f>
        <v>0</v>
      </c>
      <c r="G108" s="157">
        <f>MAX(F108+'Historical Volumes'!$K108,0)</f>
        <v>0</v>
      </c>
      <c r="H108" s="157">
        <f>MAX(G108+'Historical Volumes'!$K108,0)</f>
        <v>0</v>
      </c>
      <c r="I108" s="157">
        <f>MAX(H108+'Historical Volumes'!$K108,0)</f>
        <v>0</v>
      </c>
      <c r="J108" s="157">
        <f>MAX(I108+'Historical Volumes'!$K108,0)</f>
        <v>0</v>
      </c>
      <c r="K108" s="157">
        <f>MAX(J108+'Historical Volumes'!$K108,0)</f>
        <v>0</v>
      </c>
      <c r="L108" s="87"/>
      <c r="M108" s="88"/>
      <c r="N108" s="88"/>
      <c r="O108" s="88"/>
      <c r="P108" s="88"/>
      <c r="Q108" s="88"/>
      <c r="R108" s="88"/>
      <c r="S108" s="88"/>
    </row>
    <row r="109" spans="1:19" x14ac:dyDescent="0.2">
      <c r="A109" s="88"/>
      <c r="B109" s="146"/>
      <c r="C109" s="92" t="s">
        <v>246</v>
      </c>
      <c r="D109" s="166">
        <f>MAX('Historical Volumes'!J109+'Historical Volumes'!$K109,0)</f>
        <v>0</v>
      </c>
      <c r="E109" s="166">
        <f>MAX(D109+'Historical Volumes'!$K109,0)</f>
        <v>0</v>
      </c>
      <c r="F109" s="157">
        <f>MAX(E109+'Historical Volumes'!$K109,0)</f>
        <v>0</v>
      </c>
      <c r="G109" s="157">
        <f>MAX(F109+'Historical Volumes'!$K109,0)</f>
        <v>0</v>
      </c>
      <c r="H109" s="157">
        <f>MAX(G109+'Historical Volumes'!$K109,0)</f>
        <v>0</v>
      </c>
      <c r="I109" s="157">
        <f>MAX(H109+'Historical Volumes'!$K109,0)</f>
        <v>0</v>
      </c>
      <c r="J109" s="157">
        <f>MAX(I109+'Historical Volumes'!$K109,0)</f>
        <v>0</v>
      </c>
      <c r="K109" s="157">
        <f>MAX(J109+'Historical Volumes'!$K109,0)</f>
        <v>0</v>
      </c>
      <c r="L109" s="87"/>
      <c r="M109" s="88"/>
      <c r="N109" s="88"/>
      <c r="O109" s="88"/>
      <c r="P109" s="88"/>
      <c r="Q109" s="88"/>
      <c r="R109" s="88"/>
      <c r="S109" s="88"/>
    </row>
    <row r="110" spans="1:19" x14ac:dyDescent="0.2">
      <c r="A110" s="88"/>
      <c r="B110" s="146"/>
      <c r="C110" s="92" t="s">
        <v>247</v>
      </c>
      <c r="D110" s="166">
        <f>MAX('Historical Volumes'!J110+'Historical Volumes'!$K110,0)</f>
        <v>0</v>
      </c>
      <c r="E110" s="166">
        <f>MAX(D110+'Historical Volumes'!$K110,0)</f>
        <v>0</v>
      </c>
      <c r="F110" s="157">
        <f>MAX(E110+'Historical Volumes'!$K110,0)</f>
        <v>0</v>
      </c>
      <c r="G110" s="157">
        <f>MAX(F110+'Historical Volumes'!$K110,0)</f>
        <v>0</v>
      </c>
      <c r="H110" s="157">
        <f>MAX(G110+'Historical Volumes'!$K110,0)</f>
        <v>0</v>
      </c>
      <c r="I110" s="157">
        <f>MAX(H110+'Historical Volumes'!$K110,0)</f>
        <v>0</v>
      </c>
      <c r="J110" s="157">
        <f>MAX(I110+'Historical Volumes'!$K110,0)</f>
        <v>0</v>
      </c>
      <c r="K110" s="157">
        <f>MAX(J110+'Historical Volumes'!$K110,0)</f>
        <v>0</v>
      </c>
      <c r="L110" s="87"/>
      <c r="M110" s="88"/>
      <c r="N110" s="88"/>
      <c r="O110" s="88"/>
      <c r="P110" s="88"/>
      <c r="Q110" s="88"/>
      <c r="R110" s="88"/>
      <c r="S110" s="88"/>
    </row>
    <row r="111" spans="1:19" x14ac:dyDescent="0.2">
      <c r="A111" s="88"/>
      <c r="B111" s="146"/>
      <c r="C111" s="92" t="s">
        <v>248</v>
      </c>
      <c r="D111" s="166">
        <f>MAX('Historical Volumes'!J111+'Historical Volumes'!$K111,0)</f>
        <v>0</v>
      </c>
      <c r="E111" s="166">
        <f>MAX(D111+'Historical Volumes'!$K111,0)</f>
        <v>0</v>
      </c>
      <c r="F111" s="157">
        <f>MAX(E111+'Historical Volumes'!$K111,0)</f>
        <v>0</v>
      </c>
      <c r="G111" s="157">
        <f>MAX(F111+'Historical Volumes'!$K111,0)</f>
        <v>0</v>
      </c>
      <c r="H111" s="157">
        <f>MAX(G111+'Historical Volumes'!$K111,0)</f>
        <v>0</v>
      </c>
      <c r="I111" s="157">
        <f>MAX(H111+'Historical Volumes'!$K111,0)</f>
        <v>0</v>
      </c>
      <c r="J111" s="157">
        <f>MAX(I111+'Historical Volumes'!$K111,0)</f>
        <v>0</v>
      </c>
      <c r="K111" s="157">
        <f>MAX(J111+'Historical Volumes'!$K111,0)</f>
        <v>0</v>
      </c>
      <c r="L111" s="87"/>
      <c r="M111" s="88"/>
      <c r="N111" s="88"/>
      <c r="O111" s="88"/>
      <c r="P111" s="88"/>
      <c r="Q111" s="88"/>
      <c r="R111" s="88"/>
      <c r="S111" s="88"/>
    </row>
    <row r="112" spans="1:19" x14ac:dyDescent="0.2">
      <c r="A112" s="88"/>
      <c r="B112" s="146"/>
      <c r="C112" s="92" t="s">
        <v>249</v>
      </c>
      <c r="D112" s="166">
        <f>MAX('Historical Volumes'!J112+'Historical Volumes'!$K112,0)</f>
        <v>0</v>
      </c>
      <c r="E112" s="166">
        <f>MAX(D112+'Historical Volumes'!$K112,0)</f>
        <v>0</v>
      </c>
      <c r="F112" s="157">
        <f>MAX(E112+'Historical Volumes'!$K112,0)</f>
        <v>0</v>
      </c>
      <c r="G112" s="157">
        <f>MAX(F112+'Historical Volumes'!$K112,0)</f>
        <v>0</v>
      </c>
      <c r="H112" s="157">
        <f>MAX(G112+'Historical Volumes'!$K112,0)</f>
        <v>0</v>
      </c>
      <c r="I112" s="157">
        <f>MAX(H112+'Historical Volumes'!$K112,0)</f>
        <v>0</v>
      </c>
      <c r="J112" s="157">
        <f>MAX(I112+'Historical Volumes'!$K112,0)</f>
        <v>0</v>
      </c>
      <c r="K112" s="157">
        <f>MAX(J112+'Historical Volumes'!$K112,0)</f>
        <v>0</v>
      </c>
      <c r="L112" s="87"/>
      <c r="M112" s="88"/>
      <c r="N112" s="88"/>
      <c r="O112" s="88"/>
      <c r="P112" s="88"/>
      <c r="Q112" s="88"/>
      <c r="R112" s="88"/>
      <c r="S112" s="88"/>
    </row>
    <row r="113" spans="1:19" x14ac:dyDescent="0.2">
      <c r="A113" s="88"/>
      <c r="B113" s="146"/>
      <c r="C113" s="92" t="s">
        <v>250</v>
      </c>
      <c r="D113" s="166">
        <f>MAX('Historical Volumes'!J113+'Historical Volumes'!$K113,0)</f>
        <v>7.083333333333333</v>
      </c>
      <c r="E113" s="166">
        <f>MAX(D113+'Historical Volumes'!$K113,0)</f>
        <v>7.1666666666666661</v>
      </c>
      <c r="F113" s="157">
        <f>MAX(E113+'Historical Volumes'!$K113,0)</f>
        <v>7.2499999999999991</v>
      </c>
      <c r="G113" s="157">
        <f>MAX(F113+'Historical Volumes'!$K113,0)</f>
        <v>7.3333333333333321</v>
      </c>
      <c r="H113" s="157">
        <f>MAX(G113+'Historical Volumes'!$K113,0)</f>
        <v>7.4166666666666652</v>
      </c>
      <c r="I113" s="157">
        <f>MAX(H113+'Historical Volumes'!$K113,0)</f>
        <v>7.4999999999999982</v>
      </c>
      <c r="J113" s="157">
        <f>MAX(I113+'Historical Volumes'!$K113,0)</f>
        <v>7.5833333333333313</v>
      </c>
      <c r="K113" s="157">
        <f>MAX(J113+'Historical Volumes'!$K113,0)</f>
        <v>7.6666666666666643</v>
      </c>
      <c r="L113" s="87"/>
      <c r="M113" s="88"/>
      <c r="N113" s="88"/>
      <c r="O113" s="88"/>
      <c r="P113" s="88"/>
      <c r="Q113" s="88"/>
      <c r="R113" s="88"/>
      <c r="S113" s="88"/>
    </row>
    <row r="114" spans="1:19" x14ac:dyDescent="0.2">
      <c r="A114" s="88"/>
      <c r="B114" s="146"/>
      <c r="C114" s="92" t="s">
        <v>251</v>
      </c>
      <c r="D114" s="166">
        <f>MAX('Historical Volumes'!J114+'Historical Volumes'!$K114,0)</f>
        <v>7</v>
      </c>
      <c r="E114" s="166">
        <f>MAX(D114+'Historical Volumes'!$K114,0)</f>
        <v>8</v>
      </c>
      <c r="F114" s="157">
        <f>MAX(E114+'Historical Volumes'!$K114,0)</f>
        <v>9</v>
      </c>
      <c r="G114" s="157">
        <f>MAX(F114+'Historical Volumes'!$K114,0)</f>
        <v>10</v>
      </c>
      <c r="H114" s="157">
        <f>MAX(G114+'Historical Volumes'!$K114,0)</f>
        <v>11</v>
      </c>
      <c r="I114" s="157">
        <f>MAX(H114+'Historical Volumes'!$K114,0)</f>
        <v>12</v>
      </c>
      <c r="J114" s="157">
        <f>MAX(I114+'Historical Volumes'!$K114,0)</f>
        <v>13</v>
      </c>
      <c r="K114" s="157">
        <f>MAX(J114+'Historical Volumes'!$K114,0)</f>
        <v>14</v>
      </c>
      <c r="L114" s="87"/>
      <c r="M114" s="88"/>
      <c r="N114" s="88"/>
      <c r="O114" s="88"/>
      <c r="P114" s="88"/>
      <c r="Q114" s="88"/>
      <c r="R114" s="88"/>
      <c r="S114" s="88"/>
    </row>
    <row r="115" spans="1:19" x14ac:dyDescent="0.2">
      <c r="A115" s="88"/>
      <c r="B115" s="146"/>
      <c r="C115" s="92" t="s">
        <v>165</v>
      </c>
      <c r="D115" s="166">
        <f>MAX('Historical Volumes'!J115+'Historical Volumes'!$K115,0)</f>
        <v>0</v>
      </c>
      <c r="E115" s="166">
        <f>MAX(D115+'Historical Volumes'!$K115,0)</f>
        <v>0</v>
      </c>
      <c r="F115" s="157">
        <f>MAX(E115+'Historical Volumes'!$K115,0)</f>
        <v>0</v>
      </c>
      <c r="G115" s="157">
        <f>MAX(F115+'Historical Volumes'!$K115,0)</f>
        <v>0</v>
      </c>
      <c r="H115" s="157">
        <f>MAX(G115+'Historical Volumes'!$K115,0)</f>
        <v>0</v>
      </c>
      <c r="I115" s="157">
        <f>MAX(H115+'Historical Volumes'!$K115,0)</f>
        <v>0</v>
      </c>
      <c r="J115" s="157">
        <f>MAX(I115+'Historical Volumes'!$K115,0)</f>
        <v>0</v>
      </c>
      <c r="K115" s="157">
        <f>MAX(J115+'Historical Volumes'!$K115,0)</f>
        <v>0</v>
      </c>
      <c r="L115" s="87"/>
      <c r="M115" s="88"/>
      <c r="N115" s="88"/>
      <c r="O115" s="88"/>
      <c r="P115" s="88"/>
      <c r="Q115" s="88"/>
      <c r="R115" s="88"/>
      <c r="S115" s="88"/>
    </row>
    <row r="116" spans="1:19" x14ac:dyDescent="0.2">
      <c r="A116" s="88"/>
      <c r="B116" s="98" t="s">
        <v>206</v>
      </c>
      <c r="C116" s="92" t="s">
        <v>256</v>
      </c>
      <c r="D116" s="166">
        <f>MAX('Historical Volumes'!J116+'Historical Volumes'!$K116,0)</f>
        <v>0</v>
      </c>
      <c r="E116" s="166">
        <f>MAX(D116+'Historical Volumes'!$K116,0)</f>
        <v>0</v>
      </c>
      <c r="F116" s="157">
        <f>MAX(E116+'Historical Volumes'!$K116,0)</f>
        <v>0</v>
      </c>
      <c r="G116" s="157">
        <f>MAX(F116+'Historical Volumes'!$K116,0)</f>
        <v>0</v>
      </c>
      <c r="H116" s="157">
        <f>MAX(G116+'Historical Volumes'!$K116,0)</f>
        <v>0</v>
      </c>
      <c r="I116" s="157">
        <f>MAX(H116+'Historical Volumes'!$K116,0)</f>
        <v>0</v>
      </c>
      <c r="J116" s="157">
        <f>MAX(I116+'Historical Volumes'!$K116,0)</f>
        <v>0</v>
      </c>
      <c r="K116" s="157">
        <f>MAX(J116+'Historical Volumes'!$K116,0)</f>
        <v>0</v>
      </c>
      <c r="L116" s="87"/>
      <c r="M116" s="88"/>
      <c r="N116" s="88"/>
      <c r="O116" s="88"/>
      <c r="P116" s="88"/>
      <c r="Q116" s="88"/>
      <c r="R116" s="88"/>
      <c r="S116" s="88"/>
    </row>
    <row r="117" spans="1:19" x14ac:dyDescent="0.2">
      <c r="A117" s="88"/>
      <c r="B117" s="95" t="s">
        <v>207</v>
      </c>
      <c r="C117" s="92" t="s">
        <v>257</v>
      </c>
      <c r="D117" s="166">
        <f>MAX('Historical Volumes'!J117+'Historical Volumes'!$K117,0)</f>
        <v>0</v>
      </c>
      <c r="E117" s="166">
        <f>MAX(D117+'Historical Volumes'!$K117,0)</f>
        <v>0</v>
      </c>
      <c r="F117" s="157">
        <f>MAX(E117+'Historical Volumes'!$K117,0)</f>
        <v>0</v>
      </c>
      <c r="G117" s="157">
        <f>MAX(F117+'Historical Volumes'!$K117,0)</f>
        <v>0</v>
      </c>
      <c r="H117" s="157">
        <f>MAX(G117+'Historical Volumes'!$K117,0)</f>
        <v>0</v>
      </c>
      <c r="I117" s="157">
        <f>MAX(H117+'Historical Volumes'!$K117,0)</f>
        <v>0</v>
      </c>
      <c r="J117" s="157">
        <f>MAX(I117+'Historical Volumes'!$K117,0)</f>
        <v>0</v>
      </c>
      <c r="K117" s="157">
        <f>MAX(J117+'Historical Volumes'!$K117,0)</f>
        <v>0</v>
      </c>
      <c r="L117" s="87"/>
      <c r="M117" s="88"/>
      <c r="N117" s="88"/>
      <c r="O117" s="88"/>
      <c r="P117" s="88"/>
      <c r="Q117" s="88"/>
      <c r="R117" s="88"/>
      <c r="S117" s="88"/>
    </row>
    <row r="118" spans="1:19" x14ac:dyDescent="0.2">
      <c r="A118" s="88"/>
      <c r="B118" s="95"/>
      <c r="C118" s="92" t="s">
        <v>258</v>
      </c>
      <c r="D118" s="166">
        <f>MAX('Historical Volumes'!J118+'Historical Volumes'!$K118,0)</f>
        <v>0</v>
      </c>
      <c r="E118" s="166">
        <f>MAX(D118+'Historical Volumes'!$K118,0)</f>
        <v>0</v>
      </c>
      <c r="F118" s="157">
        <f>MAX(E118+'Historical Volumes'!$K118,0)</f>
        <v>0</v>
      </c>
      <c r="G118" s="157">
        <f>MAX(F118+'Historical Volumes'!$K118,0)</f>
        <v>0</v>
      </c>
      <c r="H118" s="157">
        <f>MAX(G118+'Historical Volumes'!$K118,0)</f>
        <v>0</v>
      </c>
      <c r="I118" s="157">
        <f>MAX(H118+'Historical Volumes'!$K118,0)</f>
        <v>0</v>
      </c>
      <c r="J118" s="157">
        <f>MAX(I118+'Historical Volumes'!$K118,0)</f>
        <v>0</v>
      </c>
      <c r="K118" s="157">
        <f>MAX(J118+'Historical Volumes'!$K118,0)</f>
        <v>0</v>
      </c>
      <c r="L118" s="87"/>
      <c r="M118" s="88"/>
      <c r="N118" s="88"/>
      <c r="O118" s="88"/>
      <c r="P118" s="88"/>
      <c r="Q118" s="88"/>
      <c r="R118" s="88"/>
      <c r="S118" s="88"/>
    </row>
    <row r="119" spans="1:19" x14ac:dyDescent="0.2">
      <c r="A119" s="88"/>
      <c r="B119" s="96"/>
      <c r="C119" s="92" t="s">
        <v>259</v>
      </c>
      <c r="D119" s="166">
        <f>MAX('Historical Volumes'!J119+'Historical Volumes'!$K119,0)</f>
        <v>0</v>
      </c>
      <c r="E119" s="166">
        <f>MAX(D119+'Historical Volumes'!$K119,0)</f>
        <v>0</v>
      </c>
      <c r="F119" s="157">
        <f>MAX(E119+'Historical Volumes'!$K119,0)</f>
        <v>0</v>
      </c>
      <c r="G119" s="157">
        <f>MAX(F119+'Historical Volumes'!$K119,0)</f>
        <v>0</v>
      </c>
      <c r="H119" s="157">
        <f>MAX(G119+'Historical Volumes'!$K119,0)</f>
        <v>0</v>
      </c>
      <c r="I119" s="157">
        <f>MAX(H119+'Historical Volumes'!$K119,0)</f>
        <v>0</v>
      </c>
      <c r="J119" s="157">
        <f>MAX(I119+'Historical Volumes'!$K119,0)</f>
        <v>0</v>
      </c>
      <c r="K119" s="157">
        <f>MAX(J119+'Historical Volumes'!$K119,0)</f>
        <v>0</v>
      </c>
      <c r="L119" s="87"/>
      <c r="M119" s="88"/>
      <c r="N119" s="88"/>
      <c r="O119" s="88"/>
      <c r="P119" s="88"/>
      <c r="Q119" s="88"/>
      <c r="R119" s="88"/>
      <c r="S119" s="88"/>
    </row>
    <row r="120" spans="1:19" x14ac:dyDescent="0.2">
      <c r="A120" s="88"/>
      <c r="B120" s="88"/>
      <c r="C120" s="5" t="s">
        <v>46</v>
      </c>
      <c r="D120" s="156">
        <f t="shared" ref="D120:E120" si="0">SUM(D10:D119)</f>
        <v>1729.6216666666664</v>
      </c>
      <c r="E120" s="156">
        <f t="shared" si="0"/>
        <v>1691.5466666666666</v>
      </c>
      <c r="F120" s="156">
        <f>SUM(F10:F119)</f>
        <v>1672.99</v>
      </c>
      <c r="G120" s="156">
        <f t="shared" ref="G120:K120" si="1">SUM(G10:G119)</f>
        <v>1654.4333333333334</v>
      </c>
      <c r="H120" s="156">
        <f t="shared" si="1"/>
        <v>1635.8766666666668</v>
      </c>
      <c r="I120" s="156">
        <f t="shared" si="1"/>
        <v>1618.82</v>
      </c>
      <c r="J120" s="156">
        <f t="shared" si="1"/>
        <v>1602.0133333333331</v>
      </c>
      <c r="K120" s="156">
        <f t="shared" si="1"/>
        <v>1585.2066666666667</v>
      </c>
      <c r="L120" s="88"/>
      <c r="M120" s="88"/>
      <c r="N120" s="88"/>
      <c r="O120" s="88"/>
      <c r="P120" s="88"/>
      <c r="Q120" s="88"/>
      <c r="R120" s="88"/>
      <c r="S120" s="88"/>
    </row>
    <row r="121" spans="1:19" x14ac:dyDescent="0.2">
      <c r="A121" s="88"/>
      <c r="B121" s="88"/>
      <c r="C121" s="5" t="s">
        <v>351</v>
      </c>
      <c r="D121" s="156">
        <v>0</v>
      </c>
      <c r="E121" s="156">
        <f>E120-D120</f>
        <v>-38.074999999999818</v>
      </c>
      <c r="F121" s="156">
        <f t="shared" ref="F121:K121" si="2">F120-E120</f>
        <v>-18.556666666666615</v>
      </c>
      <c r="G121" s="156">
        <f t="shared" si="2"/>
        <v>-18.556666666666615</v>
      </c>
      <c r="H121" s="156">
        <f t="shared" si="2"/>
        <v>-18.556666666666615</v>
      </c>
      <c r="I121" s="156">
        <f t="shared" si="2"/>
        <v>-17.056666666666843</v>
      </c>
      <c r="J121" s="156">
        <f t="shared" si="2"/>
        <v>-16.806666666666843</v>
      </c>
      <c r="K121" s="156">
        <f t="shared" si="2"/>
        <v>-16.806666666666388</v>
      </c>
      <c r="L121" s="88"/>
      <c r="M121" s="88"/>
      <c r="N121" s="88"/>
      <c r="O121" s="88"/>
      <c r="P121" s="88"/>
      <c r="Q121" s="88"/>
      <c r="R121" s="88"/>
      <c r="S121" s="88"/>
    </row>
    <row r="122" spans="1:19" x14ac:dyDescent="0.2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</row>
    <row r="123" spans="1:19" x14ac:dyDescent="0.2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</row>
    <row r="124" spans="1:19" x14ac:dyDescent="0.2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</row>
    <row r="125" spans="1:19" x14ac:dyDescent="0.2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</row>
    <row r="126" spans="1:19" ht="15.75" x14ac:dyDescent="0.25">
      <c r="A126" s="32"/>
      <c r="B126" s="32" t="s">
        <v>264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88"/>
      <c r="N126" s="88"/>
      <c r="O126" s="88"/>
      <c r="P126" s="88"/>
      <c r="Q126" s="88"/>
      <c r="R126" s="88"/>
      <c r="S126" s="88"/>
    </row>
    <row r="127" spans="1:19" x14ac:dyDescent="0.2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</row>
    <row r="128" spans="1:19" hidden="1" x14ac:dyDescent="0.2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</row>
    <row r="129" spans="1:19" hidden="1" x14ac:dyDescent="0.2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hidden="1" x14ac:dyDescent="0.2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</row>
    <row r="131" spans="1:19" hidden="1" x14ac:dyDescent="0.2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</row>
    <row r="132" spans="1:19" hidden="1" x14ac:dyDescent="0.2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</row>
    <row r="133" spans="1:19" hidden="1" x14ac:dyDescent="0.2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</row>
    <row r="134" spans="1:19" hidden="1" x14ac:dyDescent="0.2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</row>
    <row r="135" spans="1:19" hidden="1" x14ac:dyDescent="0.2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</row>
    <row r="136" spans="1:19" hidden="1" x14ac:dyDescent="0.2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</row>
    <row r="137" spans="1:19" hidden="1" x14ac:dyDescent="0.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</row>
    <row r="138" spans="1:19" hidden="1" x14ac:dyDescent="0.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</row>
    <row r="139" spans="1:19" hidden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</row>
    <row r="140" spans="1:19" hidden="1" x14ac:dyDescent="0.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</row>
    <row r="141" spans="1:19" hidden="1" x14ac:dyDescent="0.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</row>
    <row r="142" spans="1:19" hidden="1" x14ac:dyDescent="0.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</row>
    <row r="143" spans="1:19" hidden="1" x14ac:dyDescent="0.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</row>
    <row r="144" spans="1:19" hidden="1" x14ac:dyDescent="0.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</row>
    <row r="145" spans="1:19" hidden="1" x14ac:dyDescent="0.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</row>
    <row r="146" spans="1:19" hidden="1" x14ac:dyDescent="0.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</row>
    <row r="147" spans="1:19" hidden="1" x14ac:dyDescent="0.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</row>
    <row r="148" spans="1:19" hidden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</row>
    <row r="149" spans="1:19" hidden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</row>
    <row r="150" spans="1:19" hidden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</row>
    <row r="151" spans="1:19" hidden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</row>
    <row r="152" spans="1:19" hidden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</row>
    <row r="153" spans="1:19" hidden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</row>
    <row r="154" spans="1:19" hidden="1" x14ac:dyDescent="0.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</row>
    <row r="155" spans="1:19" hidden="1" x14ac:dyDescent="0.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</row>
    <row r="156" spans="1:19" hidden="1" x14ac:dyDescent="0.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</row>
    <row r="157" spans="1:19" hidden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</row>
    <row r="158" spans="1:19" hidden="1" x14ac:dyDescent="0.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</row>
    <row r="159" spans="1:19" hidden="1" x14ac:dyDescent="0.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</row>
    <row r="160" spans="1:19" hidden="1" x14ac:dyDescent="0.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</row>
    <row r="161" spans="1:19" hidden="1" x14ac:dyDescent="0.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</row>
    <row r="162" spans="1:19" hidden="1" x14ac:dyDescent="0.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</row>
    <row r="163" spans="1:19" hidden="1" x14ac:dyDescent="0.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</row>
    <row r="164" spans="1:19" hidden="1" x14ac:dyDescent="0.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</row>
    <row r="165" spans="1:19" hidden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</row>
    <row r="166" spans="1:19" hidden="1" x14ac:dyDescent="0.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</row>
    <row r="167" spans="1:19" hidden="1" x14ac:dyDescent="0.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</row>
    <row r="168" spans="1:19" hidden="1" x14ac:dyDescent="0.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</row>
    <row r="169" spans="1:19" hidden="1" x14ac:dyDescent="0.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</row>
    <row r="170" spans="1:19" hidden="1" x14ac:dyDescent="0.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</row>
    <row r="171" spans="1:19" hidden="1" x14ac:dyDescent="0.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</row>
    <row r="172" spans="1:19" hidden="1" x14ac:dyDescent="0.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</row>
    <row r="173" spans="1:19" hidden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</row>
    <row r="174" spans="1:19" hidden="1" x14ac:dyDescent="0.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</row>
    <row r="175" spans="1:19" hidden="1" x14ac:dyDescent="0.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</row>
    <row r="176" spans="1:19" hidden="1" x14ac:dyDescent="0.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</row>
    <row r="177" spans="1:19" hidden="1" x14ac:dyDescent="0.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</row>
    <row r="178" spans="1:19" hidden="1" x14ac:dyDescent="0.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</row>
    <row r="179" spans="1:19" hidden="1" x14ac:dyDescent="0.2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</row>
    <row r="180" spans="1:19" hidden="1" x14ac:dyDescent="0.2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</row>
    <row r="181" spans="1:19" hidden="1" x14ac:dyDescent="0.2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</row>
    <row r="182" spans="1:19" hidden="1" x14ac:dyDescent="0.2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 hidden="1" x14ac:dyDescent="0.2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</row>
    <row r="184" spans="1:19" hidden="1" x14ac:dyDescent="0.2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</row>
    <row r="185" spans="1:19" hidden="1" x14ac:dyDescent="0.2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</row>
    <row r="186" spans="1:19" hidden="1" x14ac:dyDescent="0.2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</row>
    <row r="187" spans="1:19" hidden="1" x14ac:dyDescent="0.2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</row>
    <row r="188" spans="1:19" hidden="1" x14ac:dyDescent="0.2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</row>
    <row r="189" spans="1:19" hidden="1" x14ac:dyDescent="0.2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</row>
    <row r="190" spans="1:19" hidden="1" x14ac:dyDescent="0.2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</row>
    <row r="191" spans="1:19" hidden="1" x14ac:dyDescent="0.2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</row>
    <row r="192" spans="1:19" hidden="1" x14ac:dyDescent="0.2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</row>
    <row r="193" spans="1:19" hidden="1" x14ac:dyDescent="0.2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</row>
    <row r="194" spans="1:19" hidden="1" x14ac:dyDescent="0.2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</row>
    <row r="195" spans="1:19" hidden="1" x14ac:dyDescent="0.2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</row>
    <row r="196" spans="1:19" hidden="1" x14ac:dyDescent="0.2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</row>
    <row r="197" spans="1:19" hidden="1" x14ac:dyDescent="0.2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</row>
    <row r="198" spans="1:19" hidden="1" x14ac:dyDescent="0.2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</row>
    <row r="199" spans="1:19" hidden="1" x14ac:dyDescent="0.2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</row>
    <row r="200" spans="1:19" hidden="1" x14ac:dyDescent="0.2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</row>
    <row r="201" spans="1:19" hidden="1" x14ac:dyDescent="0.2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</row>
    <row r="202" spans="1:19" hidden="1" x14ac:dyDescent="0.2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</row>
    <row r="203" spans="1:19" hidden="1" x14ac:dyDescent="0.2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</row>
    <row r="204" spans="1:19" hidden="1" x14ac:dyDescent="0.2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</row>
    <row r="205" spans="1:19" hidden="1" x14ac:dyDescent="0.2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</row>
    <row r="206" spans="1:19" hidden="1" x14ac:dyDescent="0.2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</row>
    <row r="207" spans="1:19" hidden="1" x14ac:dyDescent="0.2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</row>
    <row r="208" spans="1:19" hidden="1" x14ac:dyDescent="0.2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</row>
    <row r="209" spans="1:19" hidden="1" x14ac:dyDescent="0.2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</row>
    <row r="210" spans="1:19" hidden="1" x14ac:dyDescent="0.2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</row>
    <row r="211" spans="1:19" hidden="1" x14ac:dyDescent="0.2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</row>
    <row r="212" spans="1:19" hidden="1" x14ac:dyDescent="0.2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</row>
    <row r="213" spans="1:19" hidden="1" x14ac:dyDescent="0.2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</row>
    <row r="214" spans="1:19" hidden="1" x14ac:dyDescent="0.2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</row>
    <row r="215" spans="1:19" hidden="1" x14ac:dyDescent="0.2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</row>
    <row r="216" spans="1:19" hidden="1" x14ac:dyDescent="0.2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</row>
    <row r="217" spans="1:19" hidden="1" x14ac:dyDescent="0.2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</row>
    <row r="218" spans="1:19" hidden="1" x14ac:dyDescent="0.2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</row>
    <row r="219" spans="1:19" hidden="1" x14ac:dyDescent="0.2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</row>
    <row r="220" spans="1:19" hidden="1" x14ac:dyDescent="0.2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</row>
    <row r="221" spans="1:19" hidden="1" x14ac:dyDescent="0.2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</row>
    <row r="222" spans="1:19" hidden="1" x14ac:dyDescent="0.2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</row>
    <row r="223" spans="1:19" hidden="1" x14ac:dyDescent="0.2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</row>
    <row r="224" spans="1:19" hidden="1" x14ac:dyDescent="0.2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</row>
    <row r="225" spans="1:19" hidden="1" x14ac:dyDescent="0.2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</row>
    <row r="226" spans="1:19" hidden="1" x14ac:dyDescent="0.2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</row>
    <row r="227" spans="1:19" hidden="1" x14ac:dyDescent="0.2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</row>
    <row r="228" spans="1:19" hidden="1" x14ac:dyDescent="0.2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</row>
    <row r="229" spans="1:19" hidden="1" x14ac:dyDescent="0.2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</row>
    <row r="230" spans="1:19" hidden="1" x14ac:dyDescent="0.2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</row>
    <row r="231" spans="1:19" hidden="1" x14ac:dyDescent="0.2">
      <c r="A231" s="88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</row>
    <row r="232" spans="1:19" hidden="1" x14ac:dyDescent="0.2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</row>
    <row r="233" spans="1:19" hidden="1" x14ac:dyDescent="0.2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</row>
    <row r="234" spans="1:19" hidden="1" x14ac:dyDescent="0.2">
      <c r="A234" s="88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</row>
    <row r="235" spans="1:19" hidden="1" x14ac:dyDescent="0.2">
      <c r="A235" s="88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</row>
    <row r="236" spans="1:19" hidden="1" x14ac:dyDescent="0.2">
      <c r="A236" s="88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</row>
    <row r="237" spans="1:19" hidden="1" x14ac:dyDescent="0.2">
      <c r="A237" s="88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</row>
    <row r="238" spans="1:19" hidden="1" x14ac:dyDescent="0.2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</row>
    <row r="239" spans="1:19" hidden="1" x14ac:dyDescent="0.2"/>
    <row r="240" spans="1:19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</sheetData>
  <mergeCells count="6">
    <mergeCell ref="B89:B106"/>
    <mergeCell ref="D8:K8"/>
    <mergeCell ref="B11:B13"/>
    <mergeCell ref="B38:B39"/>
    <mergeCell ref="B55:B56"/>
    <mergeCell ref="B60:B64"/>
  </mergeCells>
  <hyperlinks>
    <hyperlink ref="K1" location="Menu!A1" display="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AA311"/>
  <sheetViews>
    <sheetView zoomScale="70" zoomScaleNormal="70" workbookViewId="0"/>
  </sheetViews>
  <sheetFormatPr defaultColWidth="0" defaultRowHeight="12.75" zeroHeight="1" x14ac:dyDescent="0.2"/>
  <cols>
    <col min="1" max="1" width="3.625" customWidth="1"/>
    <col min="2" max="2" width="31.125" customWidth="1"/>
    <col min="3" max="3" width="48" customWidth="1"/>
    <col min="4" max="6" width="9.625" style="51" customWidth="1"/>
    <col min="7" max="18" width="9.625" customWidth="1"/>
    <col min="19" max="19" width="3.625" customWidth="1"/>
    <col min="20" max="16384" width="9" hidden="1"/>
  </cols>
  <sheetData>
    <row r="1" spans="1:27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7" t="s">
        <v>39</v>
      </c>
      <c r="S1" s="41"/>
      <c r="T1" s="41"/>
      <c r="U1" s="41"/>
      <c r="V1" s="41"/>
      <c r="W1" s="41"/>
      <c r="X1" s="41"/>
      <c r="Y1" s="41"/>
      <c r="Z1" s="41"/>
      <c r="AA1" s="41"/>
    </row>
    <row r="2" spans="1:27" ht="15.75" x14ac:dyDescent="0.25">
      <c r="A2" s="160" t="str">
        <f ca="1">RIGHT(CELL("filename", $A$1), LEN(CELL("filename", $A$1)) - SEARCH("]", CELL("filename", $A$1)))</f>
        <v>Forecast Expenditure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1" t="s">
        <v>40</v>
      </c>
      <c r="R2" s="159" t="str">
        <f>IF(SUM(D121:K121)=0,"OK","Check!")</f>
        <v>OK</v>
      </c>
      <c r="S2" s="32"/>
      <c r="T2" s="32"/>
      <c r="U2" s="32"/>
      <c r="V2" s="32"/>
      <c r="W2" s="32"/>
      <c r="X2" s="32"/>
      <c r="Y2" s="32"/>
      <c r="Z2" s="32"/>
      <c r="AA2" s="32"/>
    </row>
    <row r="3" spans="1:27" x14ac:dyDescent="0.2">
      <c r="A3" s="45"/>
      <c r="B3" s="45"/>
      <c r="C3" s="45"/>
      <c r="D3" s="89"/>
      <c r="E3" s="89"/>
      <c r="F3" s="89"/>
      <c r="G3" s="45"/>
      <c r="H3" s="45"/>
      <c r="I3" s="45"/>
      <c r="J3" s="45"/>
      <c r="K3" s="45"/>
      <c r="L3" s="45"/>
      <c r="M3" s="45"/>
      <c r="N3" s="45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</row>
    <row r="4" spans="1:27" s="137" customFormat="1" x14ac:dyDescent="0.2">
      <c r="A4" s="89"/>
      <c r="B4" s="11" t="s">
        <v>263</v>
      </c>
      <c r="C4" s="10"/>
      <c r="D4" s="10"/>
      <c r="E4" s="10"/>
      <c r="F4" s="10"/>
      <c r="G4" s="10"/>
      <c r="H4" s="10"/>
      <c r="I4" s="10"/>
      <c r="J4" s="10"/>
      <c r="K4" s="10"/>
      <c r="L4" s="11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</row>
    <row r="5" spans="1:27" s="137" customFormat="1" x14ac:dyDescent="0.2">
      <c r="A5" s="89"/>
      <c r="B5" s="9"/>
      <c r="C5" s="10"/>
      <c r="D5" s="10"/>
      <c r="E5" s="10"/>
      <c r="F5" s="10"/>
      <c r="G5" s="10"/>
      <c r="H5" s="10"/>
      <c r="I5" s="10"/>
      <c r="J5" s="10"/>
      <c r="K5" s="10"/>
      <c r="L5" s="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</row>
    <row r="6" spans="1:27" s="137" customFormat="1" x14ac:dyDescent="0.2">
      <c r="A6" s="89"/>
      <c r="B6" s="91"/>
      <c r="C6" s="10"/>
      <c r="D6" s="10"/>
      <c r="E6" s="10"/>
      <c r="F6" s="10"/>
      <c r="G6" s="10"/>
      <c r="H6" s="10"/>
      <c r="I6" s="10"/>
      <c r="J6" s="10"/>
      <c r="K6" s="10"/>
      <c r="L6" s="91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</row>
    <row r="7" spans="1:27" s="137" customFormat="1" x14ac:dyDescent="0.2">
      <c r="A7" s="89"/>
      <c r="B7" s="9"/>
      <c r="C7" s="10"/>
      <c r="D7" s="10"/>
      <c r="E7" s="10"/>
      <c r="F7" s="10"/>
      <c r="G7" s="10"/>
      <c r="H7" s="10"/>
      <c r="I7" s="10"/>
      <c r="J7" s="10"/>
      <c r="K7" s="10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</row>
    <row r="8" spans="1:27" s="137" customFormat="1" x14ac:dyDescent="0.2">
      <c r="A8" s="89"/>
      <c r="B8" s="9"/>
      <c r="C8" s="10"/>
      <c r="D8" s="179" t="s">
        <v>331</v>
      </c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1"/>
      <c r="S8" s="89"/>
      <c r="T8" s="89"/>
      <c r="U8" s="89"/>
      <c r="V8" s="89"/>
      <c r="W8" s="89"/>
      <c r="X8" s="89"/>
      <c r="Y8" s="89"/>
      <c r="Z8" s="89"/>
      <c r="AA8" s="89"/>
    </row>
    <row r="9" spans="1:27" s="137" customFormat="1" x14ac:dyDescent="0.2">
      <c r="A9" s="89"/>
      <c r="B9" s="16" t="s">
        <v>142</v>
      </c>
      <c r="C9" s="8" t="s">
        <v>143</v>
      </c>
      <c r="D9" s="148" t="s">
        <v>313</v>
      </c>
      <c r="E9" s="148" t="s">
        <v>314</v>
      </c>
      <c r="F9" s="148" t="s">
        <v>315</v>
      </c>
      <c r="G9" s="148" t="s">
        <v>316</v>
      </c>
      <c r="H9" s="148" t="s">
        <v>317</v>
      </c>
      <c r="I9" s="148" t="s">
        <v>318</v>
      </c>
      <c r="J9" s="148" t="s">
        <v>319</v>
      </c>
      <c r="K9" s="148" t="s">
        <v>320</v>
      </c>
      <c r="L9" s="16" t="s">
        <v>303</v>
      </c>
      <c r="M9" s="16" t="s">
        <v>304</v>
      </c>
      <c r="N9" s="16" t="s">
        <v>305</v>
      </c>
      <c r="O9" s="16" t="s">
        <v>306</v>
      </c>
      <c r="P9" s="16" t="s">
        <v>307</v>
      </c>
      <c r="Q9" s="16" t="s">
        <v>308</v>
      </c>
      <c r="R9" s="16" t="s">
        <v>309</v>
      </c>
      <c r="S9" s="89"/>
      <c r="T9" s="89"/>
      <c r="U9" s="89"/>
      <c r="V9" s="89"/>
      <c r="W9" s="89"/>
      <c r="X9" s="89"/>
      <c r="Y9" s="89"/>
      <c r="Z9" s="89"/>
      <c r="AA9" s="89"/>
    </row>
    <row r="10" spans="1:27" s="137" customFormat="1" x14ac:dyDescent="0.2">
      <c r="A10" s="89"/>
      <c r="B10" s="94" t="s">
        <v>144</v>
      </c>
      <c r="C10" s="93" t="s">
        <v>145</v>
      </c>
      <c r="D10" s="158">
        <f>'Historical Expenditure'!D23*Inflation!C$10</f>
        <v>0</v>
      </c>
      <c r="E10" s="158">
        <f>'Historical Expenditure'!E23*Inflation!D$10</f>
        <v>0</v>
      </c>
      <c r="F10" s="158">
        <f>'Historical Expenditure'!F23*Inflation!E$10</f>
        <v>0</v>
      </c>
      <c r="G10" s="158">
        <f>'Historical Expenditure'!G23*Inflation!F$10</f>
        <v>0</v>
      </c>
      <c r="H10" s="158">
        <f>'Historical Expenditure'!H23*Inflation!G$10</f>
        <v>0</v>
      </c>
      <c r="I10" s="158">
        <f>'Historical Expenditure'!I23*Inflation!H$10</f>
        <v>0</v>
      </c>
      <c r="J10" s="158">
        <f>'Historical Expenditure'!J23*Inflation!I$10</f>
        <v>0</v>
      </c>
      <c r="K10" s="158">
        <f>'Historical Expenditure'!K23*Inflation!J$10</f>
        <v>0</v>
      </c>
      <c r="L10" s="157">
        <f>'Forecast Volumes'!E10*'Historical Volumes'!$M10</f>
        <v>0</v>
      </c>
      <c r="M10" s="157">
        <f>'Forecast Volumes'!F10*'Historical Volumes'!$M10</f>
        <v>0</v>
      </c>
      <c r="N10" s="157">
        <f>'Forecast Volumes'!G10*'Historical Volumes'!$M10</f>
        <v>0</v>
      </c>
      <c r="O10" s="157">
        <f>'Forecast Volumes'!H10*'Historical Volumes'!$M10</f>
        <v>0</v>
      </c>
      <c r="P10" s="157">
        <f>'Forecast Volumes'!I10*'Historical Volumes'!$M10</f>
        <v>0</v>
      </c>
      <c r="Q10" s="157">
        <f>'Forecast Volumes'!J10*'Historical Volumes'!$M10</f>
        <v>0</v>
      </c>
      <c r="R10" s="157">
        <f>'Forecast Volumes'!K10*'Historical Volumes'!$M10</f>
        <v>0</v>
      </c>
      <c r="S10" s="89"/>
      <c r="T10" s="89"/>
      <c r="U10" s="89"/>
      <c r="V10" s="89"/>
      <c r="W10" s="89"/>
      <c r="X10" s="89"/>
      <c r="Y10" s="89"/>
      <c r="Z10" s="89"/>
      <c r="AA10" s="89"/>
    </row>
    <row r="11" spans="1:27" s="137" customFormat="1" x14ac:dyDescent="0.2">
      <c r="A11" s="89"/>
      <c r="B11" s="182" t="s">
        <v>146</v>
      </c>
      <c r="C11" s="93" t="s">
        <v>147</v>
      </c>
      <c r="D11" s="158">
        <f>'Historical Expenditure'!D24*Inflation!C$10</f>
        <v>165570.75936381816</v>
      </c>
      <c r="E11" s="158">
        <f>'Historical Expenditure'!E24*Inflation!D$10</f>
        <v>180265.50681929482</v>
      </c>
      <c r="F11" s="158">
        <f>'Historical Expenditure'!F24*Inflation!E$10</f>
        <v>192905.95600745763</v>
      </c>
      <c r="G11" s="158">
        <f>'Historical Expenditure'!G24*Inflation!F$10</f>
        <v>171200.39525785271</v>
      </c>
      <c r="H11" s="158">
        <f>'Historical Expenditure'!H24*Inflation!G$10</f>
        <v>214950.6837102561</v>
      </c>
      <c r="I11" s="158">
        <f>'Historical Expenditure'!I24*Inflation!H$10</f>
        <v>308968.32317669148</v>
      </c>
      <c r="J11" s="158">
        <f>'Historical Expenditure'!J24*Inflation!I$10</f>
        <v>284516.93636529864</v>
      </c>
      <c r="K11" s="158">
        <f>'Historical Expenditure'!K24*Inflation!J$10</f>
        <v>297826.95957493206</v>
      </c>
      <c r="L11" s="157">
        <f>'Forecast Volumes'!E11*'Historical Volumes'!$M11</f>
        <v>330576.8714313914</v>
      </c>
      <c r="M11" s="157">
        <f>'Forecast Volumes'!F11*'Historical Volumes'!$M11</f>
        <v>353757.56668420241</v>
      </c>
      <c r="N11" s="157">
        <f>'Forecast Volumes'!G11*'Historical Volumes'!$M11</f>
        <v>376938.26193701342</v>
      </c>
      <c r="O11" s="157">
        <f>'Forecast Volumes'!H11*'Historical Volumes'!$M11</f>
        <v>400118.95718982437</v>
      </c>
      <c r="P11" s="157">
        <f>'Forecast Volumes'!I11*'Historical Volumes'!$M11</f>
        <v>423299.65244263533</v>
      </c>
      <c r="Q11" s="157">
        <f>'Forecast Volumes'!J11*'Historical Volumes'!$M11</f>
        <v>446480.34769544628</v>
      </c>
      <c r="R11" s="157">
        <f>'Forecast Volumes'!K11*'Historical Volumes'!$M11</f>
        <v>469661.04294825724</v>
      </c>
      <c r="S11" s="89"/>
      <c r="T11" s="89"/>
      <c r="U11" s="89"/>
      <c r="V11" s="89"/>
      <c r="W11" s="89"/>
      <c r="X11" s="89"/>
      <c r="Y11" s="89"/>
      <c r="Z11" s="89"/>
      <c r="AA11" s="89"/>
    </row>
    <row r="12" spans="1:27" s="137" customFormat="1" x14ac:dyDescent="0.2">
      <c r="A12" s="89"/>
      <c r="B12" s="182"/>
      <c r="C12" s="93" t="s">
        <v>148</v>
      </c>
      <c r="D12" s="158">
        <f>'Historical Expenditure'!D25*Inflation!C$10</f>
        <v>0</v>
      </c>
      <c r="E12" s="158">
        <f>'Historical Expenditure'!E25*Inflation!D$10</f>
        <v>0</v>
      </c>
      <c r="F12" s="158">
        <f>'Historical Expenditure'!F25*Inflation!E$10</f>
        <v>0</v>
      </c>
      <c r="G12" s="158">
        <f>'Historical Expenditure'!G25*Inflation!F$10</f>
        <v>0</v>
      </c>
      <c r="H12" s="158">
        <f>'Historical Expenditure'!H25*Inflation!G$10</f>
        <v>0</v>
      </c>
      <c r="I12" s="158">
        <f>'Historical Expenditure'!I25*Inflation!H$10</f>
        <v>0</v>
      </c>
      <c r="J12" s="158">
        <f>'Historical Expenditure'!J25*Inflation!I$10</f>
        <v>0</v>
      </c>
      <c r="K12" s="158">
        <f>'Historical Expenditure'!K25*Inflation!J$10</f>
        <v>0</v>
      </c>
      <c r="L12" s="157">
        <f>'Forecast Volumes'!E12*'Historical Volumes'!$M12</f>
        <v>0</v>
      </c>
      <c r="M12" s="157">
        <f>'Forecast Volumes'!F12*'Historical Volumes'!$M12</f>
        <v>0</v>
      </c>
      <c r="N12" s="157">
        <f>'Forecast Volumes'!G12*'Historical Volumes'!$M12</f>
        <v>0</v>
      </c>
      <c r="O12" s="157">
        <f>'Forecast Volumes'!H12*'Historical Volumes'!$M12</f>
        <v>0</v>
      </c>
      <c r="P12" s="157">
        <f>'Forecast Volumes'!I12*'Historical Volumes'!$M12</f>
        <v>0</v>
      </c>
      <c r="Q12" s="157">
        <f>'Forecast Volumes'!J12*'Historical Volumes'!$M12</f>
        <v>0</v>
      </c>
      <c r="R12" s="157">
        <f>'Forecast Volumes'!K12*'Historical Volumes'!$M12</f>
        <v>0</v>
      </c>
      <c r="S12" s="89"/>
      <c r="T12" s="89"/>
      <c r="U12" s="89"/>
      <c r="V12" s="89"/>
      <c r="W12" s="89"/>
      <c r="X12" s="89"/>
      <c r="Y12" s="89"/>
      <c r="Z12" s="89"/>
      <c r="AA12" s="89"/>
    </row>
    <row r="13" spans="1:27" s="137" customFormat="1" x14ac:dyDescent="0.2">
      <c r="A13" s="89"/>
      <c r="B13" s="182"/>
      <c r="C13" s="93" t="s">
        <v>149</v>
      </c>
      <c r="D13" s="158">
        <f>'Historical Expenditure'!D26*Inflation!C$10</f>
        <v>780816.64927255164</v>
      </c>
      <c r="E13" s="158">
        <f>'Historical Expenditure'!E26*Inflation!D$10</f>
        <v>850115.74238644727</v>
      </c>
      <c r="F13" s="158">
        <f>'Historical Expenditure'!F26*Inflation!E$10</f>
        <v>909726.95162607869</v>
      </c>
      <c r="G13" s="158">
        <f>'Historical Expenditure'!G26*Inflation!F$10</f>
        <v>813342.20566763473</v>
      </c>
      <c r="H13" s="158">
        <f>'Historical Expenditure'!H26*Inflation!G$10</f>
        <v>683087.43849788618</v>
      </c>
      <c r="I13" s="158">
        <f>'Historical Expenditure'!I26*Inflation!H$10</f>
        <v>705590.31694620324</v>
      </c>
      <c r="J13" s="158">
        <f>'Historical Expenditure'!J26*Inflation!I$10</f>
        <v>996597.36119714309</v>
      </c>
      <c r="K13" s="158">
        <f>'Historical Expenditure'!K26*Inflation!J$10</f>
        <v>1570020.5675829318</v>
      </c>
      <c r="L13" s="157">
        <f>'Forecast Volumes'!E13*'Historical Volumes'!$M13</f>
        <v>1188920.0235751828</v>
      </c>
      <c r="M13" s="157">
        <f>'Forecast Volumes'!F13*'Historical Volumes'!$M13</f>
        <v>1279446.9289235468</v>
      </c>
      <c r="N13" s="157">
        <f>'Forecast Volumes'!G13*'Historical Volumes'!$M13</f>
        <v>1369973.8342719111</v>
      </c>
      <c r="O13" s="157">
        <f>'Forecast Volumes'!H13*'Historical Volumes'!$M13</f>
        <v>1460500.7396202753</v>
      </c>
      <c r="P13" s="157">
        <f>'Forecast Volumes'!I13*'Historical Volumes'!$M13</f>
        <v>1551027.6449686394</v>
      </c>
      <c r="Q13" s="157">
        <f>'Forecast Volumes'!J13*'Historical Volumes'!$M13</f>
        <v>1641554.5503170036</v>
      </c>
      <c r="R13" s="157">
        <f>'Forecast Volumes'!K13*'Historical Volumes'!$M13</f>
        <v>1732081.4556653677</v>
      </c>
      <c r="S13" s="89"/>
      <c r="T13" s="89"/>
      <c r="U13" s="89"/>
      <c r="V13" s="89"/>
      <c r="W13" s="89"/>
      <c r="X13" s="89"/>
      <c r="Y13" s="89"/>
      <c r="Z13" s="89"/>
      <c r="AA13" s="89"/>
    </row>
    <row r="14" spans="1:27" s="137" customFormat="1" x14ac:dyDescent="0.2">
      <c r="A14" s="89"/>
      <c r="B14" s="95"/>
      <c r="C14" s="93" t="s">
        <v>150</v>
      </c>
      <c r="D14" s="158">
        <f>'Historical Expenditure'!D27*Inflation!C$10</f>
        <v>66792.749516085751</v>
      </c>
      <c r="E14" s="158">
        <f>'Historical Expenditure'!E27*Inflation!D$10</f>
        <v>72720.744228238254</v>
      </c>
      <c r="F14" s="158">
        <f>'Historical Expenditure'!F27*Inflation!E$10</f>
        <v>77820.016343917567</v>
      </c>
      <c r="G14" s="158">
        <f>'Historical Expenditure'!G27*Inflation!F$10</f>
        <v>65673.594246454973</v>
      </c>
      <c r="H14" s="158">
        <f>'Historical Expenditure'!H27*Inflation!G$10</f>
        <v>62169.763936937059</v>
      </c>
      <c r="I14" s="158">
        <f>'Historical Expenditure'!I27*Inflation!H$10</f>
        <v>60940.730488486566</v>
      </c>
      <c r="J14" s="158">
        <f>'Historical Expenditure'!J27*Inflation!I$10</f>
        <v>82880.355779230042</v>
      </c>
      <c r="K14" s="158">
        <f>'Historical Expenditure'!K27*Inflation!J$10</f>
        <v>145145.42500254387</v>
      </c>
      <c r="L14" s="157">
        <f>'Forecast Volumes'!E14*'Historical Volumes'!$M14</f>
        <v>83008.58024894986</v>
      </c>
      <c r="M14" s="157">
        <f>'Forecast Volumes'!F14*'Historical Volumes'!$M14</f>
        <v>83008.58024894986</v>
      </c>
      <c r="N14" s="157">
        <f>'Forecast Volumes'!G14*'Historical Volumes'!$M14</f>
        <v>83008.58024894986</v>
      </c>
      <c r="O14" s="157">
        <f>'Forecast Volumes'!H14*'Historical Volumes'!$M14</f>
        <v>83008.58024894986</v>
      </c>
      <c r="P14" s="157">
        <f>'Forecast Volumes'!I14*'Historical Volumes'!$M14</f>
        <v>83008.58024894986</v>
      </c>
      <c r="Q14" s="157">
        <f>'Forecast Volumes'!J14*'Historical Volumes'!$M14</f>
        <v>83008.58024894986</v>
      </c>
      <c r="R14" s="157">
        <f>'Forecast Volumes'!K14*'Historical Volumes'!$M14</f>
        <v>83008.58024894986</v>
      </c>
      <c r="S14" s="89"/>
      <c r="T14" s="89"/>
      <c r="U14" s="89"/>
      <c r="V14" s="89"/>
      <c r="W14" s="89"/>
      <c r="X14" s="89"/>
      <c r="Y14" s="89"/>
      <c r="Z14" s="89"/>
      <c r="AA14" s="89"/>
    </row>
    <row r="15" spans="1:27" s="137" customFormat="1" x14ac:dyDescent="0.2">
      <c r="A15" s="89"/>
      <c r="B15" s="95"/>
      <c r="C15" s="93" t="s">
        <v>151</v>
      </c>
      <c r="D15" s="158">
        <f>'Historical Expenditure'!D28*Inflation!C$10</f>
        <v>0</v>
      </c>
      <c r="E15" s="158">
        <f>'Historical Expenditure'!E28*Inflation!D$10</f>
        <v>0</v>
      </c>
      <c r="F15" s="158">
        <f>'Historical Expenditure'!F28*Inflation!E$10</f>
        <v>0</v>
      </c>
      <c r="G15" s="158">
        <f>'Historical Expenditure'!G28*Inflation!F$10</f>
        <v>0</v>
      </c>
      <c r="H15" s="158">
        <f>'Historical Expenditure'!H28*Inflation!G$10</f>
        <v>0</v>
      </c>
      <c r="I15" s="158">
        <f>'Historical Expenditure'!I28*Inflation!H$10</f>
        <v>0</v>
      </c>
      <c r="J15" s="158">
        <f>'Historical Expenditure'!J28*Inflation!I$10</f>
        <v>0</v>
      </c>
      <c r="K15" s="158">
        <f>'Historical Expenditure'!K28*Inflation!J$10</f>
        <v>0</v>
      </c>
      <c r="L15" s="157">
        <f>'Forecast Volumes'!E15*'Historical Volumes'!$M15</f>
        <v>0</v>
      </c>
      <c r="M15" s="157">
        <f>'Forecast Volumes'!F15*'Historical Volumes'!$M15</f>
        <v>0</v>
      </c>
      <c r="N15" s="157">
        <f>'Forecast Volumes'!G15*'Historical Volumes'!$M15</f>
        <v>0</v>
      </c>
      <c r="O15" s="157">
        <f>'Forecast Volumes'!H15*'Historical Volumes'!$M15</f>
        <v>0</v>
      </c>
      <c r="P15" s="157">
        <f>'Forecast Volumes'!I15*'Historical Volumes'!$M15</f>
        <v>0</v>
      </c>
      <c r="Q15" s="157">
        <f>'Forecast Volumes'!J15*'Historical Volumes'!$M15</f>
        <v>0</v>
      </c>
      <c r="R15" s="157">
        <f>'Forecast Volumes'!K15*'Historical Volumes'!$M15</f>
        <v>0</v>
      </c>
      <c r="S15" s="89"/>
      <c r="T15" s="89"/>
      <c r="U15" s="89"/>
      <c r="V15" s="89"/>
      <c r="W15" s="89"/>
      <c r="X15" s="89"/>
      <c r="Y15" s="89"/>
      <c r="Z15" s="89"/>
      <c r="AA15" s="89"/>
    </row>
    <row r="16" spans="1:27" s="137" customFormat="1" x14ac:dyDescent="0.2">
      <c r="A16" s="89"/>
      <c r="B16" s="95"/>
      <c r="C16" s="93" t="s">
        <v>152</v>
      </c>
      <c r="D16" s="158">
        <f>'Historical Expenditure'!D29*Inflation!C$10</f>
        <v>0</v>
      </c>
      <c r="E16" s="158">
        <f>'Historical Expenditure'!E29*Inflation!D$10</f>
        <v>0</v>
      </c>
      <c r="F16" s="158">
        <f>'Historical Expenditure'!F29*Inflation!E$10</f>
        <v>0</v>
      </c>
      <c r="G16" s="158">
        <f>'Historical Expenditure'!G29*Inflation!F$10</f>
        <v>0</v>
      </c>
      <c r="H16" s="158">
        <f>'Historical Expenditure'!H29*Inflation!G$10</f>
        <v>0</v>
      </c>
      <c r="I16" s="158">
        <f>'Historical Expenditure'!I29*Inflation!H$10</f>
        <v>0</v>
      </c>
      <c r="J16" s="158">
        <f>'Historical Expenditure'!J29*Inflation!I$10</f>
        <v>0</v>
      </c>
      <c r="K16" s="158">
        <f>'Historical Expenditure'!K29*Inflation!J$10</f>
        <v>0</v>
      </c>
      <c r="L16" s="157">
        <f>'Forecast Volumes'!E16*'Historical Volumes'!$M16</f>
        <v>0</v>
      </c>
      <c r="M16" s="157">
        <f>'Forecast Volumes'!F16*'Historical Volumes'!$M16</f>
        <v>0</v>
      </c>
      <c r="N16" s="157">
        <f>'Forecast Volumes'!G16*'Historical Volumes'!$M16</f>
        <v>0</v>
      </c>
      <c r="O16" s="157">
        <f>'Forecast Volumes'!H16*'Historical Volumes'!$M16</f>
        <v>0</v>
      </c>
      <c r="P16" s="157">
        <f>'Forecast Volumes'!I16*'Historical Volumes'!$M16</f>
        <v>0</v>
      </c>
      <c r="Q16" s="157">
        <f>'Forecast Volumes'!J16*'Historical Volumes'!$M16</f>
        <v>0</v>
      </c>
      <c r="R16" s="157">
        <f>'Forecast Volumes'!K16*'Historical Volumes'!$M16</f>
        <v>0</v>
      </c>
      <c r="S16" s="89"/>
      <c r="T16" s="89"/>
      <c r="U16" s="89"/>
      <c r="V16" s="89"/>
      <c r="W16" s="89"/>
      <c r="X16" s="89"/>
      <c r="Y16" s="89"/>
      <c r="Z16" s="89"/>
      <c r="AA16" s="89"/>
    </row>
    <row r="17" spans="1:27" s="137" customFormat="1" x14ac:dyDescent="0.2">
      <c r="A17" s="89"/>
      <c r="B17" s="95"/>
      <c r="C17" s="93" t="s">
        <v>153</v>
      </c>
      <c r="D17" s="158">
        <f>'Historical Expenditure'!D30*Inflation!C$10</f>
        <v>144874.41444334094</v>
      </c>
      <c r="E17" s="158">
        <f>'Historical Expenditure'!E30*Inflation!D$10</f>
        <v>157732.31846688301</v>
      </c>
      <c r="F17" s="158">
        <f>'Historical Expenditure'!F30*Inflation!E$10</f>
        <v>168792.71150652543</v>
      </c>
      <c r="G17" s="158">
        <f>'Historical Expenditure'!G30*Inflation!F$10</f>
        <v>150431.82271837551</v>
      </c>
      <c r="H17" s="158">
        <f>'Historical Expenditure'!H30*Inflation!G$10</f>
        <v>140971.60122316427</v>
      </c>
      <c r="I17" s="158">
        <f>'Historical Expenditure'!I30*Inflation!H$10</f>
        <v>232196.09051347731</v>
      </c>
      <c r="J17" s="158">
        <f>'Historical Expenditure'!J30*Inflation!I$10</f>
        <v>230158.07757216031</v>
      </c>
      <c r="K17" s="158">
        <f>'Historical Expenditure'!K30*Inflation!J$10</f>
        <v>192503.52568229422</v>
      </c>
      <c r="L17" s="157">
        <f>'Forecast Volumes'!E17*'Historical Volumes'!$M17</f>
        <v>242171.113904314</v>
      </c>
      <c r="M17" s="157">
        <f>'Forecast Volumes'!F17*'Historical Volumes'!$M17</f>
        <v>249738.96121382379</v>
      </c>
      <c r="N17" s="157">
        <f>'Forecast Volumes'!G17*'Historical Volumes'!$M17</f>
        <v>257306.8085233336</v>
      </c>
      <c r="O17" s="157">
        <f>'Forecast Volumes'!H17*'Historical Volumes'!$M17</f>
        <v>264874.65583284339</v>
      </c>
      <c r="P17" s="157">
        <f>'Forecast Volumes'!I17*'Historical Volumes'!$M17</f>
        <v>272442.50314235321</v>
      </c>
      <c r="Q17" s="157">
        <f>'Forecast Volumes'!J17*'Historical Volumes'!$M17</f>
        <v>280010.35045186302</v>
      </c>
      <c r="R17" s="157">
        <f>'Forecast Volumes'!K17*'Historical Volumes'!$M17</f>
        <v>287578.19776137284</v>
      </c>
      <c r="S17" s="89"/>
      <c r="T17" s="89"/>
      <c r="U17" s="89"/>
      <c r="V17" s="89"/>
      <c r="W17" s="89"/>
      <c r="X17" s="89"/>
      <c r="Y17" s="89"/>
      <c r="Z17" s="89"/>
      <c r="AA17" s="89"/>
    </row>
    <row r="18" spans="1:27" s="137" customFormat="1" x14ac:dyDescent="0.2">
      <c r="A18" s="89"/>
      <c r="B18" s="95"/>
      <c r="C18" s="93" t="s">
        <v>154</v>
      </c>
      <c r="D18" s="158">
        <f>'Historical Expenditure'!D31*Inflation!C$10</f>
        <v>0</v>
      </c>
      <c r="E18" s="158">
        <f>'Historical Expenditure'!E31*Inflation!D$10</f>
        <v>0</v>
      </c>
      <c r="F18" s="158">
        <f>'Historical Expenditure'!F31*Inflation!E$10</f>
        <v>0</v>
      </c>
      <c r="G18" s="158">
        <f>'Historical Expenditure'!G31*Inflation!F$10</f>
        <v>0</v>
      </c>
      <c r="H18" s="158">
        <f>'Historical Expenditure'!H31*Inflation!G$10</f>
        <v>0</v>
      </c>
      <c r="I18" s="158">
        <f>'Historical Expenditure'!I31*Inflation!H$10</f>
        <v>0</v>
      </c>
      <c r="J18" s="158">
        <f>'Historical Expenditure'!J31*Inflation!I$10</f>
        <v>0</v>
      </c>
      <c r="K18" s="158">
        <f>'Historical Expenditure'!K31*Inflation!J$10</f>
        <v>0</v>
      </c>
      <c r="L18" s="157">
        <f>'Forecast Volumes'!E18*'Historical Volumes'!$M18</f>
        <v>0</v>
      </c>
      <c r="M18" s="157">
        <f>'Forecast Volumes'!F18*'Historical Volumes'!$M18</f>
        <v>0</v>
      </c>
      <c r="N18" s="157">
        <f>'Forecast Volumes'!G18*'Historical Volumes'!$M18</f>
        <v>0</v>
      </c>
      <c r="O18" s="157">
        <f>'Forecast Volumes'!H18*'Historical Volumes'!$M18</f>
        <v>0</v>
      </c>
      <c r="P18" s="157">
        <f>'Forecast Volumes'!I18*'Historical Volumes'!$M18</f>
        <v>0</v>
      </c>
      <c r="Q18" s="157">
        <f>'Forecast Volumes'!J18*'Historical Volumes'!$M18</f>
        <v>0</v>
      </c>
      <c r="R18" s="157">
        <f>'Forecast Volumes'!K18*'Historical Volumes'!$M18</f>
        <v>0</v>
      </c>
      <c r="S18" s="89"/>
      <c r="T18" s="89"/>
      <c r="U18" s="89"/>
      <c r="V18" s="89"/>
      <c r="W18" s="89"/>
      <c r="X18" s="89"/>
      <c r="Y18" s="89"/>
      <c r="Z18" s="89"/>
      <c r="AA18" s="89"/>
    </row>
    <row r="19" spans="1:27" s="137" customFormat="1" x14ac:dyDescent="0.2">
      <c r="A19" s="89"/>
      <c r="B19" s="95"/>
      <c r="C19" s="93" t="s">
        <v>155</v>
      </c>
      <c r="D19" s="158">
        <f>'Historical Expenditure'!D32*Inflation!C$10</f>
        <v>2407576.3979763784</v>
      </c>
      <c r="E19" s="158">
        <f>'Historical Expenditure'!E32*Inflation!D$10</f>
        <v>2621253.7845147201</v>
      </c>
      <c r="F19" s="158">
        <f>'Historical Expenditure'!F32*Inflation!E$10</f>
        <v>2805059.4712324347</v>
      </c>
      <c r="G19" s="158">
        <f>'Historical Expenditure'!G32*Inflation!F$10</f>
        <v>2057901.0150033766</v>
      </c>
      <c r="H19" s="158">
        <f>'Historical Expenditure'!H32*Inflation!G$10</f>
        <v>1166039.1087088876</v>
      </c>
      <c r="I19" s="158">
        <f>'Historical Expenditure'!I32*Inflation!H$10</f>
        <v>1245701.0741041962</v>
      </c>
      <c r="J19" s="158">
        <f>'Historical Expenditure'!J32*Inflation!I$10</f>
        <v>1575851.7192735297</v>
      </c>
      <c r="K19" s="158">
        <f>'Historical Expenditure'!K32*Inflation!J$10</f>
        <v>2203095.9122231859</v>
      </c>
      <c r="L19" s="157">
        <f>'Forecast Volumes'!E19*'Historical Volumes'!$M19</f>
        <v>1819954.6486619643</v>
      </c>
      <c r="M19" s="157">
        <f>'Forecast Volumes'!F19*'Historical Volumes'!$M19</f>
        <v>1941585.2811220461</v>
      </c>
      <c r="N19" s="157">
        <f>'Forecast Volumes'!G19*'Historical Volumes'!$M19</f>
        <v>2063215.913582128</v>
      </c>
      <c r="O19" s="157">
        <f>'Forecast Volumes'!H19*'Historical Volumes'!$M19</f>
        <v>2184846.5460422095</v>
      </c>
      <c r="P19" s="157">
        <f>'Forecast Volumes'!I19*'Historical Volumes'!$M19</f>
        <v>2306477.1785022914</v>
      </c>
      <c r="Q19" s="157">
        <f>'Forecast Volumes'!J19*'Historical Volumes'!$M19</f>
        <v>2428107.8109623734</v>
      </c>
      <c r="R19" s="157">
        <f>'Forecast Volumes'!K19*'Historical Volumes'!$M19</f>
        <v>2549738.4434224549</v>
      </c>
      <c r="S19" s="89"/>
      <c r="T19" s="89"/>
      <c r="U19" s="89"/>
      <c r="V19" s="89"/>
      <c r="W19" s="89"/>
      <c r="X19" s="89"/>
      <c r="Y19" s="89"/>
      <c r="Z19" s="89"/>
      <c r="AA19" s="89"/>
    </row>
    <row r="20" spans="1:27" s="137" customFormat="1" x14ac:dyDescent="0.2">
      <c r="A20" s="89"/>
      <c r="B20" s="95"/>
      <c r="C20" s="93" t="s">
        <v>156</v>
      </c>
      <c r="D20" s="158">
        <f>'Historical Expenditure'!D33*Inflation!C$10</f>
        <v>125118.8124737944</v>
      </c>
      <c r="E20" s="158">
        <f>'Historical Expenditure'!E33*Inflation!D$10</f>
        <v>136223.36594867168</v>
      </c>
      <c r="F20" s="158">
        <f>'Historical Expenditure'!F33*Inflation!E$10</f>
        <v>145775.52357381745</v>
      </c>
      <c r="G20" s="158">
        <f>'Historical Expenditure'!G33*Inflation!F$10</f>
        <v>201511.28491006271</v>
      </c>
      <c r="H20" s="158">
        <f>'Historical Expenditure'!H33*Inflation!G$10</f>
        <v>257072.09531749226</v>
      </c>
      <c r="I20" s="158">
        <f>'Historical Expenditure'!I33*Inflation!H$10</f>
        <v>143860.29018841728</v>
      </c>
      <c r="J20" s="158">
        <f>'Historical Expenditure'!J33*Inflation!I$10</f>
        <v>49176.520216101853</v>
      </c>
      <c r="K20" s="158">
        <f>'Historical Expenditure'!K33*Inflation!J$10</f>
        <v>89013.673179579695</v>
      </c>
      <c r="L20" s="157">
        <f>'Forecast Volumes'!E20*'Historical Volumes'!$M20</f>
        <v>59625.376920581941</v>
      </c>
      <c r="M20" s="157">
        <f>'Forecast Volumes'!F20*'Historical Volumes'!$M20</f>
        <v>63884.332414909222</v>
      </c>
      <c r="N20" s="157">
        <f>'Forecast Volumes'!G20*'Historical Volumes'!$M20</f>
        <v>68143.287909236504</v>
      </c>
      <c r="O20" s="157">
        <f>'Forecast Volumes'!H20*'Historical Volumes'!$M20</f>
        <v>72402.243403563771</v>
      </c>
      <c r="P20" s="157">
        <f>'Forecast Volumes'!I20*'Historical Volumes'!$M20</f>
        <v>76661.198897891052</v>
      </c>
      <c r="Q20" s="157">
        <f>'Forecast Volumes'!J20*'Historical Volumes'!$M20</f>
        <v>80920.154392218334</v>
      </c>
      <c r="R20" s="157">
        <f>'Forecast Volumes'!K20*'Historical Volumes'!$M20</f>
        <v>85179.109886545615</v>
      </c>
      <c r="S20" s="89"/>
      <c r="T20" s="89"/>
      <c r="U20" s="89"/>
      <c r="V20" s="89"/>
      <c r="W20" s="89"/>
      <c r="X20" s="89"/>
      <c r="Y20" s="89"/>
      <c r="Z20" s="89"/>
      <c r="AA20" s="89"/>
    </row>
    <row r="21" spans="1:27" s="137" customFormat="1" x14ac:dyDescent="0.2">
      <c r="A21" s="89"/>
      <c r="B21" s="95"/>
      <c r="C21" s="93" t="s">
        <v>157</v>
      </c>
      <c r="D21" s="158">
        <f>'Historical Expenditure'!D34*Inflation!C$10</f>
        <v>0</v>
      </c>
      <c r="E21" s="158">
        <f>'Historical Expenditure'!E34*Inflation!D$10</f>
        <v>0</v>
      </c>
      <c r="F21" s="158">
        <f>'Historical Expenditure'!F34*Inflation!E$10</f>
        <v>0</v>
      </c>
      <c r="G21" s="158">
        <f>'Historical Expenditure'!G34*Inflation!F$10</f>
        <v>0</v>
      </c>
      <c r="H21" s="158">
        <f>'Historical Expenditure'!H34*Inflation!G$10</f>
        <v>0</v>
      </c>
      <c r="I21" s="158">
        <f>'Historical Expenditure'!I34*Inflation!H$10</f>
        <v>0</v>
      </c>
      <c r="J21" s="158">
        <f>'Historical Expenditure'!J34*Inflation!I$10</f>
        <v>0</v>
      </c>
      <c r="K21" s="158">
        <f>'Historical Expenditure'!K34*Inflation!J$10</f>
        <v>0</v>
      </c>
      <c r="L21" s="157">
        <f>'Forecast Volumes'!E21*'Historical Volumes'!$M21</f>
        <v>0</v>
      </c>
      <c r="M21" s="157">
        <f>'Forecast Volumes'!F21*'Historical Volumes'!$M21</f>
        <v>0</v>
      </c>
      <c r="N21" s="157">
        <f>'Forecast Volumes'!G21*'Historical Volumes'!$M21</f>
        <v>0</v>
      </c>
      <c r="O21" s="157">
        <f>'Forecast Volumes'!H21*'Historical Volumes'!$M21</f>
        <v>0</v>
      </c>
      <c r="P21" s="157">
        <f>'Forecast Volumes'!I21*'Historical Volumes'!$M21</f>
        <v>0</v>
      </c>
      <c r="Q21" s="157">
        <f>'Forecast Volumes'!J21*'Historical Volumes'!$M21</f>
        <v>0</v>
      </c>
      <c r="R21" s="157">
        <f>'Forecast Volumes'!K21*'Historical Volumes'!$M21</f>
        <v>0</v>
      </c>
      <c r="S21" s="89"/>
      <c r="T21" s="89"/>
      <c r="U21" s="89"/>
      <c r="V21" s="89"/>
      <c r="W21" s="89"/>
      <c r="X21" s="89"/>
      <c r="Y21" s="89"/>
      <c r="Z21" s="89"/>
      <c r="AA21" s="89"/>
    </row>
    <row r="22" spans="1:27" s="137" customFormat="1" x14ac:dyDescent="0.2">
      <c r="A22" s="89"/>
      <c r="B22" s="95"/>
      <c r="C22" s="93" t="s">
        <v>158</v>
      </c>
      <c r="D22" s="158">
        <f>'Historical Expenditure'!D35*Inflation!C$10</f>
        <v>0</v>
      </c>
      <c r="E22" s="158">
        <f>'Historical Expenditure'!E35*Inflation!D$10</f>
        <v>0</v>
      </c>
      <c r="F22" s="158">
        <f>'Historical Expenditure'!F35*Inflation!E$10</f>
        <v>0</v>
      </c>
      <c r="G22" s="158">
        <f>'Historical Expenditure'!G35*Inflation!F$10</f>
        <v>0</v>
      </c>
      <c r="H22" s="158">
        <f>'Historical Expenditure'!H35*Inflation!G$10</f>
        <v>0</v>
      </c>
      <c r="I22" s="158">
        <f>'Historical Expenditure'!I35*Inflation!H$10</f>
        <v>0</v>
      </c>
      <c r="J22" s="158">
        <f>'Historical Expenditure'!J35*Inflation!I$10</f>
        <v>0</v>
      </c>
      <c r="K22" s="158">
        <f>'Historical Expenditure'!K35*Inflation!J$10</f>
        <v>0</v>
      </c>
      <c r="L22" s="157">
        <f>'Forecast Volumes'!E22*'Historical Volumes'!$M22</f>
        <v>0</v>
      </c>
      <c r="M22" s="157">
        <f>'Forecast Volumes'!F22*'Historical Volumes'!$M22</f>
        <v>0</v>
      </c>
      <c r="N22" s="157">
        <f>'Forecast Volumes'!G22*'Historical Volumes'!$M22</f>
        <v>0</v>
      </c>
      <c r="O22" s="157">
        <f>'Forecast Volumes'!H22*'Historical Volumes'!$M22</f>
        <v>0</v>
      </c>
      <c r="P22" s="157">
        <f>'Forecast Volumes'!I22*'Historical Volumes'!$M22</f>
        <v>0</v>
      </c>
      <c r="Q22" s="157">
        <f>'Forecast Volumes'!J22*'Historical Volumes'!$M22</f>
        <v>0</v>
      </c>
      <c r="R22" s="157">
        <f>'Forecast Volumes'!K22*'Historical Volumes'!$M22</f>
        <v>0</v>
      </c>
      <c r="S22" s="89"/>
      <c r="T22" s="89"/>
      <c r="U22" s="89"/>
      <c r="V22" s="89"/>
      <c r="W22" s="89"/>
      <c r="X22" s="89"/>
      <c r="Y22" s="89"/>
      <c r="Z22" s="89"/>
      <c r="AA22" s="89"/>
    </row>
    <row r="23" spans="1:27" s="137" customFormat="1" x14ac:dyDescent="0.2">
      <c r="A23" s="89"/>
      <c r="B23" s="95"/>
      <c r="C23" s="93" t="s">
        <v>159</v>
      </c>
      <c r="D23" s="158">
        <f>'Historical Expenditure'!D36*Inflation!C$10</f>
        <v>0</v>
      </c>
      <c r="E23" s="158">
        <f>'Historical Expenditure'!E36*Inflation!D$10</f>
        <v>0</v>
      </c>
      <c r="F23" s="158">
        <f>'Historical Expenditure'!F36*Inflation!E$10</f>
        <v>0</v>
      </c>
      <c r="G23" s="158">
        <f>'Historical Expenditure'!G36*Inflation!F$10</f>
        <v>0</v>
      </c>
      <c r="H23" s="158">
        <f>'Historical Expenditure'!H36*Inflation!G$10</f>
        <v>0</v>
      </c>
      <c r="I23" s="158">
        <f>'Historical Expenditure'!I36*Inflation!H$10</f>
        <v>0</v>
      </c>
      <c r="J23" s="158">
        <f>'Historical Expenditure'!J36*Inflation!I$10</f>
        <v>0</v>
      </c>
      <c r="K23" s="158">
        <f>'Historical Expenditure'!K36*Inflation!J$10</f>
        <v>0</v>
      </c>
      <c r="L23" s="157">
        <f>'Forecast Volumes'!E23*'Historical Volumes'!$M23</f>
        <v>0</v>
      </c>
      <c r="M23" s="157">
        <f>'Forecast Volumes'!F23*'Historical Volumes'!$M23</f>
        <v>0</v>
      </c>
      <c r="N23" s="157">
        <f>'Forecast Volumes'!G23*'Historical Volumes'!$M23</f>
        <v>0</v>
      </c>
      <c r="O23" s="157">
        <f>'Forecast Volumes'!H23*'Historical Volumes'!$M23</f>
        <v>0</v>
      </c>
      <c r="P23" s="157">
        <f>'Forecast Volumes'!I23*'Historical Volumes'!$M23</f>
        <v>0</v>
      </c>
      <c r="Q23" s="157">
        <f>'Forecast Volumes'!J23*'Historical Volumes'!$M23</f>
        <v>0</v>
      </c>
      <c r="R23" s="157">
        <f>'Forecast Volumes'!K23*'Historical Volumes'!$M23</f>
        <v>0</v>
      </c>
      <c r="S23" s="89"/>
      <c r="T23" s="89"/>
      <c r="U23" s="89"/>
      <c r="V23" s="89"/>
      <c r="W23" s="89"/>
      <c r="X23" s="89"/>
      <c r="Y23" s="89"/>
      <c r="Z23" s="89"/>
      <c r="AA23" s="89"/>
    </row>
    <row r="24" spans="1:27" s="137" customFormat="1" x14ac:dyDescent="0.2">
      <c r="A24" s="89"/>
      <c r="B24" s="95"/>
      <c r="C24" s="93" t="s">
        <v>160</v>
      </c>
      <c r="D24" s="158">
        <f>'Historical Expenditure'!D37*Inflation!C$10</f>
        <v>0</v>
      </c>
      <c r="E24" s="158">
        <f>'Historical Expenditure'!E37*Inflation!D$10</f>
        <v>0</v>
      </c>
      <c r="F24" s="158">
        <f>'Historical Expenditure'!F37*Inflation!E$10</f>
        <v>0</v>
      </c>
      <c r="G24" s="158">
        <f>'Historical Expenditure'!G37*Inflation!F$10</f>
        <v>0</v>
      </c>
      <c r="H24" s="158">
        <f>'Historical Expenditure'!H37*Inflation!G$10</f>
        <v>0</v>
      </c>
      <c r="I24" s="158">
        <f>'Historical Expenditure'!I37*Inflation!H$10</f>
        <v>0</v>
      </c>
      <c r="J24" s="158">
        <f>'Historical Expenditure'!J37*Inflation!I$10</f>
        <v>0</v>
      </c>
      <c r="K24" s="158">
        <f>'Historical Expenditure'!K37*Inflation!J$10</f>
        <v>0</v>
      </c>
      <c r="L24" s="157">
        <f>'Forecast Volumes'!E24*'Historical Volumes'!$M24</f>
        <v>0</v>
      </c>
      <c r="M24" s="157">
        <f>'Forecast Volumes'!F24*'Historical Volumes'!$M24</f>
        <v>0</v>
      </c>
      <c r="N24" s="157">
        <f>'Forecast Volumes'!G24*'Historical Volumes'!$M24</f>
        <v>0</v>
      </c>
      <c r="O24" s="157">
        <f>'Forecast Volumes'!H24*'Historical Volumes'!$M24</f>
        <v>0</v>
      </c>
      <c r="P24" s="157">
        <f>'Forecast Volumes'!I24*'Historical Volumes'!$M24</f>
        <v>0</v>
      </c>
      <c r="Q24" s="157">
        <f>'Forecast Volumes'!J24*'Historical Volumes'!$M24</f>
        <v>0</v>
      </c>
      <c r="R24" s="157">
        <f>'Forecast Volumes'!K24*'Historical Volumes'!$M24</f>
        <v>0</v>
      </c>
      <c r="S24" s="89"/>
      <c r="T24" s="89"/>
      <c r="U24" s="89"/>
      <c r="V24" s="89"/>
      <c r="W24" s="89"/>
      <c r="X24" s="89"/>
      <c r="Y24" s="89"/>
      <c r="Z24" s="89"/>
      <c r="AA24" s="89"/>
    </row>
    <row r="25" spans="1:27" s="137" customFormat="1" x14ac:dyDescent="0.2">
      <c r="A25" s="89"/>
      <c r="B25" s="95"/>
      <c r="C25" s="93" t="s">
        <v>161</v>
      </c>
      <c r="D25" s="158">
        <f>'Historical Expenditure'!D38*Inflation!C$10</f>
        <v>0</v>
      </c>
      <c r="E25" s="158">
        <f>'Historical Expenditure'!E38*Inflation!D$10</f>
        <v>0</v>
      </c>
      <c r="F25" s="158">
        <f>'Historical Expenditure'!F38*Inflation!E$10</f>
        <v>0</v>
      </c>
      <c r="G25" s="158">
        <f>'Historical Expenditure'!G38*Inflation!F$10</f>
        <v>0</v>
      </c>
      <c r="H25" s="158">
        <f>'Historical Expenditure'!H38*Inflation!G$10</f>
        <v>0</v>
      </c>
      <c r="I25" s="158">
        <f>'Historical Expenditure'!I38*Inflation!H$10</f>
        <v>0</v>
      </c>
      <c r="J25" s="158">
        <f>'Historical Expenditure'!J38*Inflation!I$10</f>
        <v>0</v>
      </c>
      <c r="K25" s="158">
        <f>'Historical Expenditure'!K38*Inflation!J$10</f>
        <v>0</v>
      </c>
      <c r="L25" s="157">
        <f>'Forecast Volumes'!E25*'Historical Volumes'!$M25</f>
        <v>0</v>
      </c>
      <c r="M25" s="157">
        <f>'Forecast Volumes'!F25*'Historical Volumes'!$M25</f>
        <v>0</v>
      </c>
      <c r="N25" s="157">
        <f>'Forecast Volumes'!G25*'Historical Volumes'!$M25</f>
        <v>0</v>
      </c>
      <c r="O25" s="157">
        <f>'Forecast Volumes'!H25*'Historical Volumes'!$M25</f>
        <v>0</v>
      </c>
      <c r="P25" s="157">
        <f>'Forecast Volumes'!I25*'Historical Volumes'!$M25</f>
        <v>0</v>
      </c>
      <c r="Q25" s="157">
        <f>'Forecast Volumes'!J25*'Historical Volumes'!$M25</f>
        <v>0</v>
      </c>
      <c r="R25" s="157">
        <f>'Forecast Volumes'!K25*'Historical Volumes'!$M25</f>
        <v>0</v>
      </c>
      <c r="S25" s="89"/>
      <c r="T25" s="89"/>
      <c r="U25" s="89"/>
      <c r="V25" s="89"/>
      <c r="W25" s="89"/>
      <c r="X25" s="89"/>
      <c r="Y25" s="89"/>
      <c r="Z25" s="89"/>
      <c r="AA25" s="89"/>
    </row>
    <row r="26" spans="1:27" s="137" customFormat="1" x14ac:dyDescent="0.2">
      <c r="A26" s="89"/>
      <c r="B26" s="95"/>
      <c r="C26" s="93" t="s">
        <v>162</v>
      </c>
      <c r="D26" s="158">
        <f>'Historical Expenditure'!D39*Inflation!C$10</f>
        <v>0</v>
      </c>
      <c r="E26" s="158">
        <f>'Historical Expenditure'!E39*Inflation!D$10</f>
        <v>0</v>
      </c>
      <c r="F26" s="158">
        <f>'Historical Expenditure'!F39*Inflation!E$10</f>
        <v>0</v>
      </c>
      <c r="G26" s="158">
        <f>'Historical Expenditure'!G39*Inflation!F$10</f>
        <v>0</v>
      </c>
      <c r="H26" s="158">
        <f>'Historical Expenditure'!H39*Inflation!G$10</f>
        <v>0</v>
      </c>
      <c r="I26" s="158">
        <f>'Historical Expenditure'!I39*Inflation!H$10</f>
        <v>0</v>
      </c>
      <c r="J26" s="158">
        <f>'Historical Expenditure'!J39*Inflation!I$10</f>
        <v>0</v>
      </c>
      <c r="K26" s="158">
        <f>'Historical Expenditure'!K39*Inflation!J$10</f>
        <v>0</v>
      </c>
      <c r="L26" s="157">
        <f>'Forecast Volumes'!E26*'Historical Volumes'!$M26</f>
        <v>0</v>
      </c>
      <c r="M26" s="157">
        <f>'Forecast Volumes'!F26*'Historical Volumes'!$M26</f>
        <v>0</v>
      </c>
      <c r="N26" s="157">
        <f>'Forecast Volumes'!G26*'Historical Volumes'!$M26</f>
        <v>0</v>
      </c>
      <c r="O26" s="157">
        <f>'Forecast Volumes'!H26*'Historical Volumes'!$M26</f>
        <v>0</v>
      </c>
      <c r="P26" s="157">
        <f>'Forecast Volumes'!I26*'Historical Volumes'!$M26</f>
        <v>0</v>
      </c>
      <c r="Q26" s="157">
        <f>'Forecast Volumes'!J26*'Historical Volumes'!$M26</f>
        <v>0</v>
      </c>
      <c r="R26" s="157">
        <f>'Forecast Volumes'!K26*'Historical Volumes'!$M26</f>
        <v>0</v>
      </c>
      <c r="S26" s="89"/>
      <c r="T26" s="89"/>
      <c r="U26" s="89"/>
      <c r="V26" s="89"/>
      <c r="W26" s="89"/>
      <c r="X26" s="89"/>
      <c r="Y26" s="89"/>
      <c r="Z26" s="89"/>
      <c r="AA26" s="89"/>
    </row>
    <row r="27" spans="1:27" s="137" customFormat="1" x14ac:dyDescent="0.2">
      <c r="A27" s="89"/>
      <c r="B27" s="95"/>
      <c r="C27" s="93" t="s">
        <v>163</v>
      </c>
      <c r="D27" s="158">
        <f>'Historical Expenditure'!D40*Inflation!C$10</f>
        <v>0</v>
      </c>
      <c r="E27" s="158">
        <f>'Historical Expenditure'!E40*Inflation!D$10</f>
        <v>0</v>
      </c>
      <c r="F27" s="158">
        <f>'Historical Expenditure'!F40*Inflation!E$10</f>
        <v>0</v>
      </c>
      <c r="G27" s="158">
        <f>'Historical Expenditure'!G40*Inflation!F$10</f>
        <v>0</v>
      </c>
      <c r="H27" s="158">
        <f>'Historical Expenditure'!H40*Inflation!G$10</f>
        <v>0</v>
      </c>
      <c r="I27" s="158">
        <f>'Historical Expenditure'!I40*Inflation!H$10</f>
        <v>0</v>
      </c>
      <c r="J27" s="158">
        <f>'Historical Expenditure'!J40*Inflation!I$10</f>
        <v>0</v>
      </c>
      <c r="K27" s="158">
        <f>'Historical Expenditure'!K40*Inflation!J$10</f>
        <v>0</v>
      </c>
      <c r="L27" s="157">
        <f>'Forecast Volumes'!E27*'Historical Volumes'!$M27</f>
        <v>0</v>
      </c>
      <c r="M27" s="157">
        <f>'Forecast Volumes'!F27*'Historical Volumes'!$M27</f>
        <v>0</v>
      </c>
      <c r="N27" s="157">
        <f>'Forecast Volumes'!G27*'Historical Volumes'!$M27</f>
        <v>0</v>
      </c>
      <c r="O27" s="157">
        <f>'Forecast Volumes'!H27*'Historical Volumes'!$M27</f>
        <v>0</v>
      </c>
      <c r="P27" s="157">
        <f>'Forecast Volumes'!I27*'Historical Volumes'!$M27</f>
        <v>0</v>
      </c>
      <c r="Q27" s="157">
        <f>'Forecast Volumes'!J27*'Historical Volumes'!$M27</f>
        <v>0</v>
      </c>
      <c r="R27" s="157">
        <f>'Forecast Volumes'!K27*'Historical Volumes'!$M27</f>
        <v>0</v>
      </c>
      <c r="S27" s="89"/>
      <c r="T27" s="89"/>
      <c r="U27" s="89"/>
      <c r="V27" s="89"/>
      <c r="W27" s="89"/>
      <c r="X27" s="89"/>
      <c r="Y27" s="89"/>
      <c r="Z27" s="89"/>
      <c r="AA27" s="89"/>
    </row>
    <row r="28" spans="1:27" s="137" customFormat="1" x14ac:dyDescent="0.2">
      <c r="A28" s="89"/>
      <c r="B28" s="95"/>
      <c r="C28" s="93" t="s">
        <v>164</v>
      </c>
      <c r="D28" s="158">
        <f>'Historical Expenditure'!D41*Inflation!C$10</f>
        <v>0</v>
      </c>
      <c r="E28" s="158">
        <f>'Historical Expenditure'!E41*Inflation!D$10</f>
        <v>0</v>
      </c>
      <c r="F28" s="158">
        <f>'Historical Expenditure'!F41*Inflation!E$10</f>
        <v>0</v>
      </c>
      <c r="G28" s="158">
        <f>'Historical Expenditure'!G41*Inflation!F$10</f>
        <v>0</v>
      </c>
      <c r="H28" s="158">
        <f>'Historical Expenditure'!H41*Inflation!G$10</f>
        <v>0</v>
      </c>
      <c r="I28" s="158">
        <f>'Historical Expenditure'!I41*Inflation!H$10</f>
        <v>0</v>
      </c>
      <c r="J28" s="158">
        <f>'Historical Expenditure'!J41*Inflation!I$10</f>
        <v>0</v>
      </c>
      <c r="K28" s="158">
        <f>'Historical Expenditure'!K41*Inflation!J$10</f>
        <v>0</v>
      </c>
      <c r="L28" s="157">
        <f>'Forecast Volumes'!E28*'Historical Volumes'!$M28</f>
        <v>0</v>
      </c>
      <c r="M28" s="157">
        <f>'Forecast Volumes'!F28*'Historical Volumes'!$M28</f>
        <v>0</v>
      </c>
      <c r="N28" s="157">
        <f>'Forecast Volumes'!G28*'Historical Volumes'!$M28</f>
        <v>0</v>
      </c>
      <c r="O28" s="157">
        <f>'Forecast Volumes'!H28*'Historical Volumes'!$M28</f>
        <v>0</v>
      </c>
      <c r="P28" s="157">
        <f>'Forecast Volumes'!I28*'Historical Volumes'!$M28</f>
        <v>0</v>
      </c>
      <c r="Q28" s="157">
        <f>'Forecast Volumes'!J28*'Historical Volumes'!$M28</f>
        <v>0</v>
      </c>
      <c r="R28" s="157">
        <f>'Forecast Volumes'!K28*'Historical Volumes'!$M28</f>
        <v>0</v>
      </c>
      <c r="S28" s="89"/>
      <c r="T28" s="89"/>
      <c r="U28" s="89"/>
      <c r="V28" s="89"/>
      <c r="W28" s="89"/>
      <c r="X28" s="89"/>
      <c r="Y28" s="89"/>
      <c r="Z28" s="89"/>
      <c r="AA28" s="89"/>
    </row>
    <row r="29" spans="1:27" s="137" customFormat="1" x14ac:dyDescent="0.2">
      <c r="A29" s="89"/>
      <c r="B29" s="95"/>
      <c r="C29" s="93" t="s">
        <v>165</v>
      </c>
      <c r="D29" s="158">
        <f>'Historical Expenditure'!D42*Inflation!C$10</f>
        <v>0</v>
      </c>
      <c r="E29" s="158">
        <f>'Historical Expenditure'!E42*Inflation!D$10</f>
        <v>0</v>
      </c>
      <c r="F29" s="158">
        <f>'Historical Expenditure'!F42*Inflation!E$10</f>
        <v>0</v>
      </c>
      <c r="G29" s="158">
        <f>'Historical Expenditure'!G42*Inflation!F$10</f>
        <v>0</v>
      </c>
      <c r="H29" s="158">
        <f>'Historical Expenditure'!H42*Inflation!G$10</f>
        <v>0</v>
      </c>
      <c r="I29" s="158">
        <f>'Historical Expenditure'!I42*Inflation!H$10</f>
        <v>0</v>
      </c>
      <c r="J29" s="158">
        <f>'Historical Expenditure'!J42*Inflation!I$10</f>
        <v>0</v>
      </c>
      <c r="K29" s="158">
        <f>'Historical Expenditure'!K42*Inflation!J$10</f>
        <v>0</v>
      </c>
      <c r="L29" s="157">
        <f>'Forecast Volumes'!E29*'Historical Volumes'!$M29</f>
        <v>0</v>
      </c>
      <c r="M29" s="157">
        <f>'Forecast Volumes'!F29*'Historical Volumes'!$M29</f>
        <v>0</v>
      </c>
      <c r="N29" s="157">
        <f>'Forecast Volumes'!G29*'Historical Volumes'!$M29</f>
        <v>0</v>
      </c>
      <c r="O29" s="157">
        <f>'Forecast Volumes'!H29*'Historical Volumes'!$M29</f>
        <v>0</v>
      </c>
      <c r="P29" s="157">
        <f>'Forecast Volumes'!I29*'Historical Volumes'!$M29</f>
        <v>0</v>
      </c>
      <c r="Q29" s="157">
        <f>'Forecast Volumes'!J29*'Historical Volumes'!$M29</f>
        <v>0</v>
      </c>
      <c r="R29" s="157">
        <f>'Forecast Volumes'!K29*'Historical Volumes'!$M29</f>
        <v>0</v>
      </c>
      <c r="S29" s="89"/>
      <c r="T29" s="89"/>
      <c r="U29" s="89"/>
      <c r="V29" s="89"/>
      <c r="W29" s="89"/>
      <c r="X29" s="89"/>
      <c r="Y29" s="89"/>
      <c r="Z29" s="89"/>
      <c r="AA29" s="89"/>
    </row>
    <row r="30" spans="1:27" s="137" customFormat="1" x14ac:dyDescent="0.2">
      <c r="A30" s="89"/>
      <c r="B30" s="94" t="s">
        <v>166</v>
      </c>
      <c r="C30" s="93" t="s">
        <v>167</v>
      </c>
      <c r="D30" s="158">
        <f>'Historical Expenditure'!D43*Inflation!C$10</f>
        <v>457201.0741523616</v>
      </c>
      <c r="E30" s="158">
        <f>'Historical Expenditure'!E43*Inflation!D$10</f>
        <v>497778.61542146187</v>
      </c>
      <c r="F30" s="158">
        <f>'Historical Expenditure'!F43*Inflation!E$10</f>
        <v>532683.49215695693</v>
      </c>
      <c r="G30" s="158">
        <f>'Historical Expenditure'!G43*Inflation!F$10</f>
        <v>550086.51591047761</v>
      </c>
      <c r="H30" s="158">
        <f>'Historical Expenditure'!H43*Inflation!G$10</f>
        <v>559653.72962657374</v>
      </c>
      <c r="I30" s="158">
        <f>'Historical Expenditure'!I43*Inflation!H$10</f>
        <v>650159.38873670972</v>
      </c>
      <c r="J30" s="158">
        <f>'Historical Expenditure'!J43*Inflation!I$10</f>
        <v>622179.48655267153</v>
      </c>
      <c r="K30" s="158">
        <f>'Historical Expenditure'!K43*Inflation!J$10</f>
        <v>647692.09493009874</v>
      </c>
      <c r="L30" s="157">
        <f>'Forecast Volumes'!E30*'Historical Volumes'!$M30</f>
        <v>655264.48307523225</v>
      </c>
      <c r="M30" s="157">
        <f>'Forecast Volumes'!F30*'Historical Volumes'!$M30</f>
        <v>679355.08907064516</v>
      </c>
      <c r="N30" s="157">
        <f>'Forecast Volumes'!G30*'Historical Volumes'!$M30</f>
        <v>703445.69506605808</v>
      </c>
      <c r="O30" s="157">
        <f>'Forecast Volumes'!H30*'Historical Volumes'!$M30</f>
        <v>727536.30106147111</v>
      </c>
      <c r="P30" s="157">
        <f>'Forecast Volumes'!I30*'Historical Volumes'!$M30</f>
        <v>751626.90705688403</v>
      </c>
      <c r="Q30" s="157">
        <f>'Forecast Volumes'!J30*'Historical Volumes'!$M30</f>
        <v>775717.51305229694</v>
      </c>
      <c r="R30" s="157">
        <f>'Forecast Volumes'!K30*'Historical Volumes'!$M30</f>
        <v>799808.11904770986</v>
      </c>
      <c r="S30" s="89"/>
      <c r="T30" s="89"/>
      <c r="U30" s="89"/>
      <c r="V30" s="89"/>
      <c r="W30" s="89"/>
      <c r="X30" s="89"/>
      <c r="Y30" s="89"/>
      <c r="Z30" s="89"/>
      <c r="AA30" s="89"/>
    </row>
    <row r="31" spans="1:27" s="137" customFormat="1" x14ac:dyDescent="0.2">
      <c r="A31" s="89"/>
      <c r="B31" s="67" t="s">
        <v>168</v>
      </c>
      <c r="C31" s="93" t="s">
        <v>169</v>
      </c>
      <c r="D31" s="158">
        <f>'Historical Expenditure'!D44*Inflation!C$10</f>
        <v>0</v>
      </c>
      <c r="E31" s="158">
        <f>'Historical Expenditure'!E44*Inflation!D$10</f>
        <v>0</v>
      </c>
      <c r="F31" s="158">
        <f>'Historical Expenditure'!F44*Inflation!E$10</f>
        <v>0</v>
      </c>
      <c r="G31" s="158">
        <f>'Historical Expenditure'!G44*Inflation!F$10</f>
        <v>0</v>
      </c>
      <c r="H31" s="158">
        <f>'Historical Expenditure'!H44*Inflation!G$10</f>
        <v>0</v>
      </c>
      <c r="I31" s="158">
        <f>'Historical Expenditure'!I44*Inflation!H$10</f>
        <v>0</v>
      </c>
      <c r="J31" s="158">
        <f>'Historical Expenditure'!J44*Inflation!I$10</f>
        <v>0</v>
      </c>
      <c r="K31" s="158">
        <f>'Historical Expenditure'!K44*Inflation!J$10</f>
        <v>0</v>
      </c>
      <c r="L31" s="157">
        <f>'Forecast Volumes'!E31*'Historical Volumes'!$M31</f>
        <v>0</v>
      </c>
      <c r="M31" s="157">
        <f>'Forecast Volumes'!F31*'Historical Volumes'!$M31</f>
        <v>0</v>
      </c>
      <c r="N31" s="157">
        <f>'Forecast Volumes'!G31*'Historical Volumes'!$M31</f>
        <v>0</v>
      </c>
      <c r="O31" s="157">
        <f>'Forecast Volumes'!H31*'Historical Volumes'!$M31</f>
        <v>0</v>
      </c>
      <c r="P31" s="157">
        <f>'Forecast Volumes'!I31*'Historical Volumes'!$M31</f>
        <v>0</v>
      </c>
      <c r="Q31" s="157">
        <f>'Forecast Volumes'!J31*'Historical Volumes'!$M31</f>
        <v>0</v>
      </c>
      <c r="R31" s="157">
        <f>'Forecast Volumes'!K31*'Historical Volumes'!$M31</f>
        <v>0</v>
      </c>
      <c r="S31" s="89"/>
      <c r="T31" s="89"/>
      <c r="U31" s="89"/>
      <c r="V31" s="89"/>
      <c r="W31" s="89"/>
      <c r="X31" s="89"/>
      <c r="Y31" s="89"/>
      <c r="Z31" s="89"/>
      <c r="AA31" s="89"/>
    </row>
    <row r="32" spans="1:27" s="137" customFormat="1" x14ac:dyDescent="0.2">
      <c r="A32" s="89"/>
      <c r="B32" s="95"/>
      <c r="C32" s="93" t="s">
        <v>170</v>
      </c>
      <c r="D32" s="158">
        <f>'Historical Expenditure'!D45*Inflation!C$10</f>
        <v>1563514.784446965</v>
      </c>
      <c r="E32" s="158">
        <f>'Historical Expenditure'!E45*Inflation!D$10</f>
        <v>1702279.9564412953</v>
      </c>
      <c r="F32" s="158">
        <f>'Historical Expenditure'!F45*Inflation!E$10</f>
        <v>1821646.0163886058</v>
      </c>
      <c r="G32" s="158">
        <f>'Historical Expenditure'!G45*Inflation!F$10</f>
        <v>1279231.8058775291</v>
      </c>
      <c r="H32" s="158">
        <f>'Historical Expenditure'!H45*Inflation!G$10</f>
        <v>699520.24270645436</v>
      </c>
      <c r="I32" s="158">
        <f>'Historical Expenditure'!I45*Inflation!H$10</f>
        <v>694526.10741370043</v>
      </c>
      <c r="J32" s="158">
        <f>'Historical Expenditure'!J45*Inflation!I$10</f>
        <v>676888.60551757575</v>
      </c>
      <c r="K32" s="158">
        <f>'Historical Expenditure'!K45*Inflation!J$10</f>
        <v>847593.7458682179</v>
      </c>
      <c r="L32" s="157">
        <f>'Forecast Volumes'!E32*'Historical Volumes'!$M32</f>
        <v>633752.87763101223</v>
      </c>
      <c r="M32" s="157">
        <f>'Forecast Volumes'!F32*'Historical Volumes'!$M32</f>
        <v>620465.44263966009</v>
      </c>
      <c r="N32" s="157">
        <f>'Forecast Volumes'!G32*'Historical Volumes'!$M32</f>
        <v>607178.00764830783</v>
      </c>
      <c r="O32" s="157">
        <f>'Forecast Volumes'!H32*'Historical Volumes'!$M32</f>
        <v>593890.57265695569</v>
      </c>
      <c r="P32" s="157">
        <f>'Forecast Volumes'!I32*'Historical Volumes'!$M32</f>
        <v>580603.13766560354</v>
      </c>
      <c r="Q32" s="157">
        <f>'Forecast Volumes'!J32*'Historical Volumes'!$M32</f>
        <v>567315.7026742514</v>
      </c>
      <c r="R32" s="157">
        <f>'Forecast Volumes'!K32*'Historical Volumes'!$M32</f>
        <v>554028.26768289926</v>
      </c>
      <c r="S32" s="89"/>
      <c r="T32" s="89"/>
      <c r="U32" s="89"/>
      <c r="V32" s="89"/>
      <c r="W32" s="89"/>
      <c r="X32" s="89"/>
      <c r="Y32" s="89"/>
      <c r="Z32" s="89"/>
      <c r="AA32" s="89"/>
    </row>
    <row r="33" spans="1:27" s="137" customFormat="1" x14ac:dyDescent="0.2">
      <c r="A33" s="89"/>
      <c r="B33" s="95"/>
      <c r="C33" s="93" t="s">
        <v>171</v>
      </c>
      <c r="D33" s="158">
        <f>'Historical Expenditure'!D46*Inflation!C$10</f>
        <v>100659.49574959402</v>
      </c>
      <c r="E33" s="158">
        <f>'Historical Expenditure'!E46*Inflation!D$10</f>
        <v>109593.23425945766</v>
      </c>
      <c r="F33" s="158">
        <f>'Historical Expenditure'!F46*Inflation!E$10</f>
        <v>117278.05279998845</v>
      </c>
      <c r="G33" s="158">
        <f>'Historical Expenditure'!G46*Inflation!F$10</f>
        <v>160535.4526024455</v>
      </c>
      <c r="H33" s="158">
        <f>'Historical Expenditure'!H46*Inflation!G$10</f>
        <v>150194.8368805699</v>
      </c>
      <c r="I33" s="158">
        <f>'Historical Expenditure'!I46*Inflation!H$10</f>
        <v>70646.120187548222</v>
      </c>
      <c r="J33" s="158">
        <f>'Historical Expenditure'!J46*Inflation!I$10</f>
        <v>55257.910626888326</v>
      </c>
      <c r="K33" s="158">
        <f>'Historical Expenditure'!K46*Inflation!J$10</f>
        <v>88176.402238813142</v>
      </c>
      <c r="L33" s="157">
        <f>'Forecast Volumes'!E33*'Historical Volumes'!$M33</f>
        <v>49833.264816557014</v>
      </c>
      <c r="M33" s="157">
        <f>'Forecast Volumes'!F33*'Historical Volumes'!$M33</f>
        <v>46273.74590108866</v>
      </c>
      <c r="N33" s="157">
        <f>'Forecast Volumes'!G33*'Historical Volumes'!$M33</f>
        <v>42714.226985620298</v>
      </c>
      <c r="O33" s="157">
        <f>'Forecast Volumes'!H33*'Historical Volumes'!$M33</f>
        <v>39154.708070151944</v>
      </c>
      <c r="P33" s="157">
        <f>'Forecast Volumes'!I33*'Historical Volumes'!$M33</f>
        <v>35595.189154683583</v>
      </c>
      <c r="Q33" s="157">
        <f>'Forecast Volumes'!J33*'Historical Volumes'!$M33</f>
        <v>32035.670239215226</v>
      </c>
      <c r="R33" s="157">
        <f>'Forecast Volumes'!K33*'Historical Volumes'!$M33</f>
        <v>28476.151323746868</v>
      </c>
      <c r="S33" s="89"/>
      <c r="T33" s="89"/>
      <c r="U33" s="89"/>
      <c r="V33" s="89"/>
      <c r="W33" s="89"/>
      <c r="X33" s="89"/>
      <c r="Y33" s="89"/>
      <c r="Z33" s="89"/>
      <c r="AA33" s="89"/>
    </row>
    <row r="34" spans="1:27" s="137" customFormat="1" x14ac:dyDescent="0.2">
      <c r="A34" s="89"/>
      <c r="B34" s="95"/>
      <c r="C34" s="93" t="s">
        <v>172</v>
      </c>
      <c r="D34" s="158">
        <f>'Historical Expenditure'!D47*Inflation!C$10</f>
        <v>0</v>
      </c>
      <c r="E34" s="158">
        <f>'Historical Expenditure'!E47*Inflation!D$10</f>
        <v>0</v>
      </c>
      <c r="F34" s="158">
        <f>'Historical Expenditure'!F47*Inflation!E$10</f>
        <v>0</v>
      </c>
      <c r="G34" s="158">
        <f>'Historical Expenditure'!G47*Inflation!F$10</f>
        <v>0</v>
      </c>
      <c r="H34" s="158">
        <f>'Historical Expenditure'!H47*Inflation!G$10</f>
        <v>0</v>
      </c>
      <c r="I34" s="158">
        <f>'Historical Expenditure'!I47*Inflation!H$10</f>
        <v>0</v>
      </c>
      <c r="J34" s="158">
        <f>'Historical Expenditure'!J47*Inflation!I$10</f>
        <v>0</v>
      </c>
      <c r="K34" s="158">
        <f>'Historical Expenditure'!K47*Inflation!J$10</f>
        <v>0</v>
      </c>
      <c r="L34" s="157">
        <f>'Forecast Volumes'!E34*'Historical Volumes'!$M34</f>
        <v>0</v>
      </c>
      <c r="M34" s="157">
        <f>'Forecast Volumes'!F34*'Historical Volumes'!$M34</f>
        <v>0</v>
      </c>
      <c r="N34" s="157">
        <f>'Forecast Volumes'!G34*'Historical Volumes'!$M34</f>
        <v>0</v>
      </c>
      <c r="O34" s="157">
        <f>'Forecast Volumes'!H34*'Historical Volumes'!$M34</f>
        <v>0</v>
      </c>
      <c r="P34" s="157">
        <f>'Forecast Volumes'!I34*'Historical Volumes'!$M34</f>
        <v>0</v>
      </c>
      <c r="Q34" s="157">
        <f>'Forecast Volumes'!J34*'Historical Volumes'!$M34</f>
        <v>0</v>
      </c>
      <c r="R34" s="157">
        <f>'Forecast Volumes'!K34*'Historical Volumes'!$M34</f>
        <v>0</v>
      </c>
      <c r="S34" s="89"/>
      <c r="T34" s="89"/>
      <c r="U34" s="89"/>
      <c r="V34" s="89"/>
      <c r="W34" s="89"/>
      <c r="X34" s="89"/>
      <c r="Y34" s="89"/>
      <c r="Z34" s="89"/>
      <c r="AA34" s="89"/>
    </row>
    <row r="35" spans="1:27" s="137" customFormat="1" x14ac:dyDescent="0.2">
      <c r="A35" s="89"/>
      <c r="B35" s="95"/>
      <c r="C35" s="93" t="s">
        <v>173</v>
      </c>
      <c r="D35" s="158">
        <f>'Historical Expenditure'!D48*Inflation!C$10</f>
        <v>0</v>
      </c>
      <c r="E35" s="158">
        <f>'Historical Expenditure'!E48*Inflation!D$10</f>
        <v>0</v>
      </c>
      <c r="F35" s="158">
        <f>'Historical Expenditure'!F48*Inflation!E$10</f>
        <v>0</v>
      </c>
      <c r="G35" s="158">
        <f>'Historical Expenditure'!G48*Inflation!F$10</f>
        <v>0</v>
      </c>
      <c r="H35" s="158">
        <f>'Historical Expenditure'!H48*Inflation!G$10</f>
        <v>0</v>
      </c>
      <c r="I35" s="158">
        <f>'Historical Expenditure'!I48*Inflation!H$10</f>
        <v>0</v>
      </c>
      <c r="J35" s="158">
        <f>'Historical Expenditure'!J48*Inflation!I$10</f>
        <v>0</v>
      </c>
      <c r="K35" s="158">
        <f>'Historical Expenditure'!K48*Inflation!J$10</f>
        <v>0</v>
      </c>
      <c r="L35" s="157">
        <f>'Forecast Volumes'!E35*'Historical Volumes'!$M35</f>
        <v>0</v>
      </c>
      <c r="M35" s="157">
        <f>'Forecast Volumes'!F35*'Historical Volumes'!$M35</f>
        <v>0</v>
      </c>
      <c r="N35" s="157">
        <f>'Forecast Volumes'!G35*'Historical Volumes'!$M35</f>
        <v>0</v>
      </c>
      <c r="O35" s="157">
        <f>'Forecast Volumes'!H35*'Historical Volumes'!$M35</f>
        <v>0</v>
      </c>
      <c r="P35" s="157">
        <f>'Forecast Volumes'!I35*'Historical Volumes'!$M35</f>
        <v>0</v>
      </c>
      <c r="Q35" s="157">
        <f>'Forecast Volumes'!J35*'Historical Volumes'!$M35</f>
        <v>0</v>
      </c>
      <c r="R35" s="157">
        <f>'Forecast Volumes'!K35*'Historical Volumes'!$M35</f>
        <v>0</v>
      </c>
      <c r="S35" s="89"/>
      <c r="T35" s="89"/>
      <c r="U35" s="89"/>
      <c r="V35" s="89"/>
      <c r="W35" s="89"/>
      <c r="X35" s="89"/>
      <c r="Y35" s="89"/>
      <c r="Z35" s="89"/>
      <c r="AA35" s="89"/>
    </row>
    <row r="36" spans="1:27" s="137" customFormat="1" x14ac:dyDescent="0.2">
      <c r="A36" s="89"/>
      <c r="B36" s="96"/>
      <c r="C36" s="93" t="s">
        <v>165</v>
      </c>
      <c r="D36" s="158">
        <f>'Historical Expenditure'!D49*Inflation!C$10</f>
        <v>0</v>
      </c>
      <c r="E36" s="158">
        <f>'Historical Expenditure'!E49*Inflation!D$10</f>
        <v>0</v>
      </c>
      <c r="F36" s="158">
        <f>'Historical Expenditure'!F49*Inflation!E$10</f>
        <v>0</v>
      </c>
      <c r="G36" s="158">
        <f>'Historical Expenditure'!G49*Inflation!F$10</f>
        <v>0</v>
      </c>
      <c r="H36" s="158">
        <f>'Historical Expenditure'!H49*Inflation!G$10</f>
        <v>0</v>
      </c>
      <c r="I36" s="158">
        <f>'Historical Expenditure'!I49*Inflation!H$10</f>
        <v>0</v>
      </c>
      <c r="J36" s="158">
        <f>'Historical Expenditure'!J49*Inflation!I$10</f>
        <v>0</v>
      </c>
      <c r="K36" s="158">
        <f>'Historical Expenditure'!K49*Inflation!J$10</f>
        <v>0</v>
      </c>
      <c r="L36" s="157">
        <f>'Forecast Volumes'!E36*'Historical Volumes'!$M36</f>
        <v>0</v>
      </c>
      <c r="M36" s="157">
        <f>'Forecast Volumes'!F36*'Historical Volumes'!$M36</f>
        <v>0</v>
      </c>
      <c r="N36" s="157">
        <f>'Forecast Volumes'!G36*'Historical Volumes'!$M36</f>
        <v>0</v>
      </c>
      <c r="O36" s="157">
        <f>'Forecast Volumes'!H36*'Historical Volumes'!$M36</f>
        <v>0</v>
      </c>
      <c r="P36" s="157">
        <f>'Forecast Volumes'!I36*'Historical Volumes'!$M36</f>
        <v>0</v>
      </c>
      <c r="Q36" s="157">
        <f>'Forecast Volumes'!J36*'Historical Volumes'!$M36</f>
        <v>0</v>
      </c>
      <c r="R36" s="157">
        <f>'Forecast Volumes'!K36*'Historical Volumes'!$M36</f>
        <v>0</v>
      </c>
      <c r="S36" s="89"/>
      <c r="T36" s="89"/>
      <c r="U36" s="89"/>
      <c r="V36" s="89"/>
      <c r="W36" s="89"/>
      <c r="X36" s="89"/>
      <c r="Y36" s="89"/>
      <c r="Z36" s="89"/>
      <c r="AA36" s="89"/>
    </row>
    <row r="37" spans="1:27" s="137" customFormat="1" x14ac:dyDescent="0.2">
      <c r="A37" s="89"/>
      <c r="B37" s="68" t="s">
        <v>174</v>
      </c>
      <c r="C37" s="92" t="s">
        <v>167</v>
      </c>
      <c r="D37" s="158">
        <f>'Historical Expenditure'!D50*Inflation!C$10</f>
        <v>88429.837387493797</v>
      </c>
      <c r="E37" s="158">
        <f>'Historical Expenditure'!E50*Inflation!D$10</f>
        <v>96278.168414850661</v>
      </c>
      <c r="F37" s="158">
        <f>'Historical Expenditure'!F50*Inflation!E$10</f>
        <v>103029.31741307398</v>
      </c>
      <c r="G37" s="158">
        <f>'Historical Expenditure'!G50*Inflation!F$10</f>
        <v>52763.400505698868</v>
      </c>
      <c r="H37" s="158">
        <f>'Historical Expenditure'!H50*Inflation!G$10</f>
        <v>138175.76134018146</v>
      </c>
      <c r="I37" s="158">
        <f>'Historical Expenditure'!I50*Inflation!H$10</f>
        <v>277868.86460283468</v>
      </c>
      <c r="J37" s="158">
        <f>'Historical Expenditure'!J50*Inflation!I$10</f>
        <v>285172.5381184764</v>
      </c>
      <c r="K37" s="158">
        <f>'Historical Expenditure'!K50*Inflation!J$10</f>
        <v>361652.07439112704</v>
      </c>
      <c r="L37" s="186" t="s">
        <v>333</v>
      </c>
      <c r="M37" s="187"/>
      <c r="N37" s="187"/>
      <c r="O37" s="187"/>
      <c r="P37" s="187"/>
      <c r="Q37" s="187"/>
      <c r="R37" s="188"/>
      <c r="S37" s="89"/>
      <c r="T37" s="89"/>
      <c r="U37" s="89"/>
      <c r="V37" s="89"/>
      <c r="W37" s="89"/>
      <c r="X37" s="89"/>
      <c r="Y37" s="89"/>
      <c r="Z37" s="89"/>
      <c r="AA37" s="89"/>
    </row>
    <row r="38" spans="1:27" s="137" customFormat="1" x14ac:dyDescent="0.2">
      <c r="A38" s="89"/>
      <c r="B38" s="182" t="s">
        <v>175</v>
      </c>
      <c r="C38" s="92" t="s">
        <v>169</v>
      </c>
      <c r="D38" s="158">
        <f>'Historical Expenditure'!D51*Inflation!C$10</f>
        <v>0</v>
      </c>
      <c r="E38" s="158">
        <f>'Historical Expenditure'!E51*Inflation!D$10</f>
        <v>0</v>
      </c>
      <c r="F38" s="158">
        <f>'Historical Expenditure'!F51*Inflation!E$10</f>
        <v>0</v>
      </c>
      <c r="G38" s="158">
        <f>'Historical Expenditure'!G51*Inflation!F$10</f>
        <v>0</v>
      </c>
      <c r="H38" s="158">
        <f>'Historical Expenditure'!H51*Inflation!G$10</f>
        <v>0</v>
      </c>
      <c r="I38" s="158">
        <f>'Historical Expenditure'!I51*Inflation!H$10</f>
        <v>0</v>
      </c>
      <c r="J38" s="158">
        <f>'Historical Expenditure'!J51*Inflation!I$10</f>
        <v>0</v>
      </c>
      <c r="K38" s="158">
        <f>'Historical Expenditure'!K51*Inflation!J$10</f>
        <v>0</v>
      </c>
      <c r="L38" s="189"/>
      <c r="M38" s="190"/>
      <c r="N38" s="190"/>
      <c r="O38" s="190"/>
      <c r="P38" s="190"/>
      <c r="Q38" s="190"/>
      <c r="R38" s="191"/>
      <c r="S38" s="89"/>
      <c r="T38" s="89"/>
      <c r="U38" s="89"/>
      <c r="V38" s="89"/>
      <c r="W38" s="89"/>
      <c r="X38" s="89"/>
      <c r="Y38" s="89"/>
      <c r="Z38" s="89"/>
      <c r="AA38" s="89"/>
    </row>
    <row r="39" spans="1:27" s="137" customFormat="1" x14ac:dyDescent="0.2">
      <c r="A39" s="89"/>
      <c r="B39" s="182"/>
      <c r="C39" s="92" t="s">
        <v>176</v>
      </c>
      <c r="D39" s="158">
        <f>'Historical Expenditure'!D52*Inflation!C$10</f>
        <v>0</v>
      </c>
      <c r="E39" s="158">
        <f>'Historical Expenditure'!E52*Inflation!D$10</f>
        <v>0</v>
      </c>
      <c r="F39" s="158">
        <f>'Historical Expenditure'!F52*Inflation!E$10</f>
        <v>0</v>
      </c>
      <c r="G39" s="158">
        <f>'Historical Expenditure'!G52*Inflation!F$10</f>
        <v>0</v>
      </c>
      <c r="H39" s="158">
        <f>'Historical Expenditure'!H52*Inflation!G$10</f>
        <v>0</v>
      </c>
      <c r="I39" s="158">
        <f>'Historical Expenditure'!I52*Inflation!H$10</f>
        <v>0</v>
      </c>
      <c r="J39" s="158">
        <f>'Historical Expenditure'!J52*Inflation!I$10</f>
        <v>0</v>
      </c>
      <c r="K39" s="158">
        <f>'Historical Expenditure'!K52*Inflation!J$10</f>
        <v>0</v>
      </c>
      <c r="L39" s="189"/>
      <c r="M39" s="190"/>
      <c r="N39" s="190"/>
      <c r="O39" s="190"/>
      <c r="P39" s="190"/>
      <c r="Q39" s="190"/>
      <c r="R39" s="191"/>
      <c r="S39" s="89"/>
      <c r="T39" s="89"/>
      <c r="U39" s="89"/>
      <c r="V39" s="89"/>
      <c r="W39" s="89"/>
      <c r="X39" s="89"/>
      <c r="Y39" s="89"/>
      <c r="Z39" s="89"/>
      <c r="AA39" s="89"/>
    </row>
    <row r="40" spans="1:27" s="137" customFormat="1" x14ac:dyDescent="0.2">
      <c r="A40" s="89"/>
      <c r="B40" s="66"/>
      <c r="C40" s="92" t="s">
        <v>177</v>
      </c>
      <c r="D40" s="158">
        <f>'Historical Expenditure'!D53*Inflation!C$10</f>
        <v>69614.978368878103</v>
      </c>
      <c r="E40" s="158">
        <f>'Historical Expenditure'!E53*Inflation!D$10</f>
        <v>75793.451730839879</v>
      </c>
      <c r="F40" s="158">
        <f>'Historical Expenditure'!F53*Inflation!E$10</f>
        <v>81108.186048590142</v>
      </c>
      <c r="G40" s="158">
        <f>'Historical Expenditure'!G53*Inflation!F$10</f>
        <v>118998.30752349106</v>
      </c>
      <c r="H40" s="158">
        <f>'Historical Expenditure'!H53*Inflation!G$10</f>
        <v>271822.4276675547</v>
      </c>
      <c r="I40" s="158">
        <f>'Historical Expenditure'!I53*Inflation!H$10</f>
        <v>290112.93010760873</v>
      </c>
      <c r="J40" s="158">
        <f>'Historical Expenditure'!J53*Inflation!I$10</f>
        <v>196718.58556199668</v>
      </c>
      <c r="K40" s="158">
        <f>'Historical Expenditure'!K53*Inflation!J$10</f>
        <v>250541.49257831028</v>
      </c>
      <c r="L40" s="189"/>
      <c r="M40" s="190"/>
      <c r="N40" s="190"/>
      <c r="O40" s="190"/>
      <c r="P40" s="190"/>
      <c r="Q40" s="190"/>
      <c r="R40" s="191"/>
      <c r="S40" s="89"/>
      <c r="T40" s="89"/>
      <c r="U40" s="89"/>
      <c r="V40" s="89"/>
      <c r="W40" s="89"/>
      <c r="X40" s="89"/>
      <c r="Y40" s="89"/>
      <c r="Z40" s="89"/>
      <c r="AA40" s="89"/>
    </row>
    <row r="41" spans="1:27" s="137" customFormat="1" x14ac:dyDescent="0.2">
      <c r="A41" s="89"/>
      <c r="B41" s="65"/>
      <c r="C41" s="92" t="s">
        <v>178</v>
      </c>
      <c r="D41" s="158">
        <f>'Historical Expenditure'!D54*Inflation!C$10</f>
        <v>238007.96658548864</v>
      </c>
      <c r="E41" s="158">
        <f>'Historical Expenditure'!E54*Inflation!D$10</f>
        <v>259131.66605273631</v>
      </c>
      <c r="F41" s="158">
        <f>'Historical Expenditure'!F54*Inflation!E$10</f>
        <v>277302.31176072039</v>
      </c>
      <c r="G41" s="158">
        <f>'Historical Expenditure'!G54*Inflation!F$10</f>
        <v>142012.13114831716</v>
      </c>
      <c r="H41" s="158">
        <f>'Historical Expenditure'!H54*Inflation!G$10</f>
        <v>46184.625304893874</v>
      </c>
      <c r="I41" s="158">
        <f>'Historical Expenditure'!I54*Inflation!H$10</f>
        <v>190909.83489364313</v>
      </c>
      <c r="J41" s="158">
        <f>'Historical Expenditure'!J54*Inflation!I$10</f>
        <v>293925.53552471136</v>
      </c>
      <c r="K41" s="158">
        <f>'Historical Expenditure'!K54*Inflation!J$10</f>
        <v>374344.05123356136</v>
      </c>
      <c r="L41" s="189"/>
      <c r="M41" s="190"/>
      <c r="N41" s="190"/>
      <c r="O41" s="190"/>
      <c r="P41" s="190"/>
      <c r="Q41" s="190"/>
      <c r="R41" s="191"/>
      <c r="S41" s="89"/>
      <c r="T41" s="89"/>
      <c r="U41" s="89"/>
      <c r="V41" s="89"/>
      <c r="W41" s="89"/>
      <c r="X41" s="89"/>
      <c r="Y41" s="89"/>
      <c r="Z41" s="89"/>
      <c r="AA41" s="89"/>
    </row>
    <row r="42" spans="1:27" s="137" customFormat="1" x14ac:dyDescent="0.2">
      <c r="A42" s="89"/>
      <c r="B42" s="66"/>
      <c r="C42" s="92" t="s">
        <v>171</v>
      </c>
      <c r="D42" s="158">
        <f>'Historical Expenditure'!D55*Inflation!C$10</f>
        <v>0</v>
      </c>
      <c r="E42" s="158">
        <f>'Historical Expenditure'!E55*Inflation!D$10</f>
        <v>0</v>
      </c>
      <c r="F42" s="158">
        <f>'Historical Expenditure'!F55*Inflation!E$10</f>
        <v>0</v>
      </c>
      <c r="G42" s="158">
        <f>'Historical Expenditure'!G55*Inflation!F$10</f>
        <v>0</v>
      </c>
      <c r="H42" s="158">
        <f>'Historical Expenditure'!H55*Inflation!G$10</f>
        <v>0</v>
      </c>
      <c r="I42" s="158">
        <f>'Historical Expenditure'!I55*Inflation!H$10</f>
        <v>0</v>
      </c>
      <c r="J42" s="158">
        <f>'Historical Expenditure'!J55*Inflation!I$10</f>
        <v>0</v>
      </c>
      <c r="K42" s="158">
        <f>'Historical Expenditure'!K55*Inflation!J$10</f>
        <v>0</v>
      </c>
      <c r="L42" s="189"/>
      <c r="M42" s="190"/>
      <c r="N42" s="190"/>
      <c r="O42" s="190"/>
      <c r="P42" s="190"/>
      <c r="Q42" s="190"/>
      <c r="R42" s="191"/>
      <c r="S42" s="89"/>
      <c r="T42" s="89"/>
      <c r="U42" s="89"/>
      <c r="V42" s="89"/>
      <c r="W42" s="89"/>
      <c r="X42" s="89"/>
      <c r="Y42" s="89"/>
      <c r="Z42" s="89"/>
      <c r="AA42" s="89"/>
    </row>
    <row r="43" spans="1:27" s="137" customFormat="1" x14ac:dyDescent="0.2">
      <c r="A43" s="89"/>
      <c r="B43" s="66"/>
      <c r="C43" s="92" t="s">
        <v>172</v>
      </c>
      <c r="D43" s="158">
        <f>'Historical Expenditure'!D56*Inflation!C$10</f>
        <v>0</v>
      </c>
      <c r="E43" s="158">
        <f>'Historical Expenditure'!E56*Inflation!D$10</f>
        <v>0</v>
      </c>
      <c r="F43" s="158">
        <f>'Historical Expenditure'!F56*Inflation!E$10</f>
        <v>0</v>
      </c>
      <c r="G43" s="158">
        <f>'Historical Expenditure'!G56*Inflation!F$10</f>
        <v>97107.109441339402</v>
      </c>
      <c r="H43" s="158">
        <f>'Historical Expenditure'!H56*Inflation!G$10</f>
        <v>95494.629764269208</v>
      </c>
      <c r="I43" s="158">
        <f>'Historical Expenditure'!I56*Inflation!H$10</f>
        <v>0</v>
      </c>
      <c r="J43" s="158">
        <f>'Historical Expenditure'!J56*Inflation!I$10</f>
        <v>0</v>
      </c>
      <c r="K43" s="158">
        <f>'Historical Expenditure'!K56*Inflation!J$10</f>
        <v>0</v>
      </c>
      <c r="L43" s="189"/>
      <c r="M43" s="190"/>
      <c r="N43" s="190"/>
      <c r="O43" s="190"/>
      <c r="P43" s="190"/>
      <c r="Q43" s="190"/>
      <c r="R43" s="191"/>
      <c r="S43" s="89"/>
      <c r="T43" s="89"/>
      <c r="U43" s="89"/>
      <c r="V43" s="89"/>
      <c r="W43" s="89"/>
      <c r="X43" s="89"/>
      <c r="Y43" s="89"/>
      <c r="Z43" s="89"/>
      <c r="AA43" s="89"/>
    </row>
    <row r="44" spans="1:27" s="137" customFormat="1" x14ac:dyDescent="0.2">
      <c r="A44" s="89"/>
      <c r="B44" s="66"/>
      <c r="C44" s="92" t="s">
        <v>173</v>
      </c>
      <c r="D44" s="158">
        <f>'Historical Expenditure'!D57*Inflation!C$10</f>
        <v>0</v>
      </c>
      <c r="E44" s="158">
        <f>'Historical Expenditure'!E57*Inflation!D$10</f>
        <v>0</v>
      </c>
      <c r="F44" s="158">
        <f>'Historical Expenditure'!F57*Inflation!E$10</f>
        <v>0</v>
      </c>
      <c r="G44" s="158">
        <f>'Historical Expenditure'!G57*Inflation!F$10</f>
        <v>38730.581222268316</v>
      </c>
      <c r="H44" s="158">
        <f>'Historical Expenditure'!H57*Inflation!G$10</f>
        <v>38087.453489795233</v>
      </c>
      <c r="I44" s="158">
        <f>'Historical Expenditure'!I57*Inflation!H$10</f>
        <v>0</v>
      </c>
      <c r="J44" s="158">
        <f>'Historical Expenditure'!J57*Inflation!I$10</f>
        <v>0</v>
      </c>
      <c r="K44" s="158">
        <f>'Historical Expenditure'!K57*Inflation!J$10</f>
        <v>0</v>
      </c>
      <c r="L44" s="189"/>
      <c r="M44" s="190"/>
      <c r="N44" s="190"/>
      <c r="O44" s="190"/>
      <c r="P44" s="190"/>
      <c r="Q44" s="190"/>
      <c r="R44" s="191"/>
      <c r="S44" s="89"/>
      <c r="T44" s="89"/>
      <c r="U44" s="89"/>
      <c r="V44" s="89"/>
      <c r="W44" s="89"/>
      <c r="X44" s="89"/>
      <c r="Y44" s="89"/>
      <c r="Z44" s="89"/>
      <c r="AA44" s="89"/>
    </row>
    <row r="45" spans="1:27" s="137" customFormat="1" x14ac:dyDescent="0.2">
      <c r="A45" s="89"/>
      <c r="B45" s="63"/>
      <c r="C45" s="92" t="s">
        <v>165</v>
      </c>
      <c r="D45" s="158">
        <f>'Historical Expenditure'!D58*Inflation!C$10</f>
        <v>0</v>
      </c>
      <c r="E45" s="158">
        <f>'Historical Expenditure'!E58*Inflation!D$10</f>
        <v>0</v>
      </c>
      <c r="F45" s="158">
        <f>'Historical Expenditure'!F58*Inflation!E$10</f>
        <v>0</v>
      </c>
      <c r="G45" s="158">
        <f>'Historical Expenditure'!G58*Inflation!F$10</f>
        <v>0</v>
      </c>
      <c r="H45" s="158">
        <f>'Historical Expenditure'!H58*Inflation!G$10</f>
        <v>0</v>
      </c>
      <c r="I45" s="158">
        <f>'Historical Expenditure'!I58*Inflation!H$10</f>
        <v>0</v>
      </c>
      <c r="J45" s="158">
        <f>'Historical Expenditure'!J58*Inflation!I$10</f>
        <v>0</v>
      </c>
      <c r="K45" s="158">
        <f>'Historical Expenditure'!K58*Inflation!J$10</f>
        <v>0</v>
      </c>
      <c r="L45" s="189"/>
      <c r="M45" s="190"/>
      <c r="N45" s="190"/>
      <c r="O45" s="190"/>
      <c r="P45" s="190"/>
      <c r="Q45" s="190"/>
      <c r="R45" s="191"/>
      <c r="S45" s="89"/>
      <c r="T45" s="89"/>
      <c r="U45" s="89"/>
      <c r="V45" s="89"/>
      <c r="W45" s="89"/>
      <c r="X45" s="89"/>
      <c r="Y45" s="89"/>
      <c r="Z45" s="89"/>
      <c r="AA45" s="89"/>
    </row>
    <row r="46" spans="1:27" s="137" customFormat="1" x14ac:dyDescent="0.2">
      <c r="A46" s="89"/>
      <c r="B46" s="94" t="s">
        <v>208</v>
      </c>
      <c r="C46" s="93" t="s">
        <v>167</v>
      </c>
      <c r="D46" s="158">
        <f>'Historical Expenditure'!D59*Inflation!C$10</f>
        <v>445912.15874119214</v>
      </c>
      <c r="E46" s="158">
        <f>'Historical Expenditure'!E59*Inflation!D$10</f>
        <v>485487.78541105549</v>
      </c>
      <c r="F46" s="158">
        <f>'Historical Expenditure'!F59*Inflation!E$10</f>
        <v>519530.81333826663</v>
      </c>
      <c r="G46" s="158">
        <f>'Historical Expenditure'!G59*Inflation!F$10</f>
        <v>266062.25361384323</v>
      </c>
      <c r="H46" s="158">
        <f>'Historical Expenditure'!H59*Inflation!G$10</f>
        <v>540675.13794706448</v>
      </c>
      <c r="I46" s="158">
        <f>'Historical Expenditure'!I59*Inflation!H$10</f>
        <v>805166.57084941643</v>
      </c>
      <c r="J46" s="158">
        <f>'Historical Expenditure'!J59*Inflation!I$10</f>
        <v>793719.20724497666</v>
      </c>
      <c r="K46" s="158">
        <f>'Historical Expenditure'!K59*Inflation!J$10</f>
        <v>1302983.3117691746</v>
      </c>
      <c r="L46" s="189"/>
      <c r="M46" s="190"/>
      <c r="N46" s="190"/>
      <c r="O46" s="190"/>
      <c r="P46" s="190"/>
      <c r="Q46" s="190"/>
      <c r="R46" s="191"/>
      <c r="S46" s="89"/>
      <c r="T46" s="89"/>
      <c r="U46" s="89"/>
      <c r="V46" s="89"/>
      <c r="W46" s="89"/>
      <c r="X46" s="89"/>
      <c r="Y46" s="89"/>
      <c r="Z46" s="89"/>
      <c r="AA46" s="89"/>
    </row>
    <row r="47" spans="1:27" s="137" customFormat="1" x14ac:dyDescent="0.2">
      <c r="A47" s="89"/>
      <c r="B47" s="95" t="s">
        <v>209</v>
      </c>
      <c r="C47" s="93" t="s">
        <v>169</v>
      </c>
      <c r="D47" s="158">
        <f>'Historical Expenditure'!D60*Inflation!C$10</f>
        <v>0</v>
      </c>
      <c r="E47" s="158">
        <f>'Historical Expenditure'!E60*Inflation!D$10</f>
        <v>0</v>
      </c>
      <c r="F47" s="158">
        <f>'Historical Expenditure'!F60*Inflation!E$10</f>
        <v>0</v>
      </c>
      <c r="G47" s="158">
        <f>'Historical Expenditure'!G60*Inflation!F$10</f>
        <v>0</v>
      </c>
      <c r="H47" s="158">
        <f>'Historical Expenditure'!H60*Inflation!G$10</f>
        <v>0</v>
      </c>
      <c r="I47" s="158">
        <f>'Historical Expenditure'!I60*Inflation!H$10</f>
        <v>0</v>
      </c>
      <c r="J47" s="158">
        <f>'Historical Expenditure'!J60*Inflation!I$10</f>
        <v>0</v>
      </c>
      <c r="K47" s="158">
        <f>'Historical Expenditure'!K60*Inflation!J$10</f>
        <v>0</v>
      </c>
      <c r="L47" s="189"/>
      <c r="M47" s="190"/>
      <c r="N47" s="190"/>
      <c r="O47" s="190"/>
      <c r="P47" s="190"/>
      <c r="Q47" s="190"/>
      <c r="R47" s="191"/>
      <c r="S47" s="89"/>
      <c r="T47" s="89"/>
      <c r="U47" s="89"/>
      <c r="V47" s="89"/>
      <c r="W47" s="89"/>
      <c r="X47" s="89"/>
      <c r="Y47" s="89"/>
      <c r="Z47" s="89"/>
      <c r="AA47" s="89"/>
    </row>
    <row r="48" spans="1:27" s="137" customFormat="1" x14ac:dyDescent="0.2">
      <c r="A48" s="89"/>
      <c r="B48" s="95"/>
      <c r="C48" s="93" t="s">
        <v>210</v>
      </c>
      <c r="D48" s="158">
        <f>'Historical Expenditure'!D61*Inflation!C$10</f>
        <v>0</v>
      </c>
      <c r="E48" s="158">
        <f>'Historical Expenditure'!E61*Inflation!D$10</f>
        <v>0</v>
      </c>
      <c r="F48" s="158">
        <f>'Historical Expenditure'!F61*Inflation!E$10</f>
        <v>0</v>
      </c>
      <c r="G48" s="158">
        <f>'Historical Expenditure'!G61*Inflation!F$10</f>
        <v>0</v>
      </c>
      <c r="H48" s="158">
        <f>'Historical Expenditure'!H61*Inflation!G$10</f>
        <v>406257.3386845428</v>
      </c>
      <c r="I48" s="158">
        <f>'Historical Expenditure'!I61*Inflation!H$10</f>
        <v>529613.90114281559</v>
      </c>
      <c r="J48" s="158">
        <f>'Historical Expenditure'!J61*Inflation!I$10</f>
        <v>249194.08007572041</v>
      </c>
      <c r="K48" s="158">
        <f>'Historical Expenditure'!K61*Inflation!J$10</f>
        <v>302811.59651633998</v>
      </c>
      <c r="L48" s="189"/>
      <c r="M48" s="190"/>
      <c r="N48" s="190"/>
      <c r="O48" s="190"/>
      <c r="P48" s="190"/>
      <c r="Q48" s="190"/>
      <c r="R48" s="191"/>
      <c r="S48" s="89"/>
      <c r="T48" s="89"/>
      <c r="U48" s="89"/>
      <c r="V48" s="89"/>
      <c r="W48" s="89"/>
      <c r="X48" s="89"/>
      <c r="Y48" s="89"/>
      <c r="Z48" s="89"/>
      <c r="AA48" s="89"/>
    </row>
    <row r="49" spans="1:27" s="137" customFormat="1" x14ac:dyDescent="0.2">
      <c r="A49" s="89"/>
      <c r="B49" s="95"/>
      <c r="C49" s="93" t="s">
        <v>211</v>
      </c>
      <c r="D49" s="158">
        <f>'Historical Expenditure'!D62*Inflation!C$10</f>
        <v>0</v>
      </c>
      <c r="E49" s="158">
        <f>'Historical Expenditure'!E62*Inflation!D$10</f>
        <v>0</v>
      </c>
      <c r="F49" s="158">
        <f>'Historical Expenditure'!F62*Inflation!E$10</f>
        <v>0</v>
      </c>
      <c r="G49" s="158">
        <f>'Historical Expenditure'!G62*Inflation!F$10</f>
        <v>0</v>
      </c>
      <c r="H49" s="158">
        <f>'Historical Expenditure'!H62*Inflation!G$10</f>
        <v>0</v>
      </c>
      <c r="I49" s="158">
        <f>'Historical Expenditure'!I62*Inflation!H$10</f>
        <v>0</v>
      </c>
      <c r="J49" s="158">
        <f>'Historical Expenditure'!J62*Inflation!I$10</f>
        <v>0</v>
      </c>
      <c r="K49" s="158">
        <f>'Historical Expenditure'!K62*Inflation!J$10</f>
        <v>0</v>
      </c>
      <c r="L49" s="189"/>
      <c r="M49" s="190"/>
      <c r="N49" s="190"/>
      <c r="O49" s="190"/>
      <c r="P49" s="190"/>
      <c r="Q49" s="190"/>
      <c r="R49" s="191"/>
      <c r="S49" s="89"/>
      <c r="T49" s="89"/>
      <c r="U49" s="89"/>
      <c r="V49" s="89"/>
      <c r="W49" s="89"/>
      <c r="X49" s="89"/>
      <c r="Y49" s="89"/>
      <c r="Z49" s="89"/>
      <c r="AA49" s="89"/>
    </row>
    <row r="50" spans="1:27" s="137" customFormat="1" x14ac:dyDescent="0.2">
      <c r="A50" s="89"/>
      <c r="B50" s="95"/>
      <c r="C50" s="93" t="s">
        <v>212</v>
      </c>
      <c r="D50" s="158">
        <f>'Historical Expenditure'!D63*Inflation!C$10</f>
        <v>0</v>
      </c>
      <c r="E50" s="158">
        <f>'Historical Expenditure'!E63*Inflation!D$10</f>
        <v>0</v>
      </c>
      <c r="F50" s="158">
        <f>'Historical Expenditure'!F63*Inflation!E$10</f>
        <v>0</v>
      </c>
      <c r="G50" s="158">
        <f>'Historical Expenditure'!G63*Inflation!F$10</f>
        <v>0</v>
      </c>
      <c r="H50" s="158">
        <f>'Historical Expenditure'!H63*Inflation!G$10</f>
        <v>0</v>
      </c>
      <c r="I50" s="158">
        <f>'Historical Expenditure'!I63*Inflation!H$10</f>
        <v>0</v>
      </c>
      <c r="J50" s="158">
        <f>'Historical Expenditure'!J63*Inflation!I$10</f>
        <v>0</v>
      </c>
      <c r="K50" s="158">
        <f>'Historical Expenditure'!K63*Inflation!J$10</f>
        <v>0</v>
      </c>
      <c r="L50" s="189"/>
      <c r="M50" s="190"/>
      <c r="N50" s="190"/>
      <c r="O50" s="190"/>
      <c r="P50" s="190"/>
      <c r="Q50" s="190"/>
      <c r="R50" s="191"/>
      <c r="S50" s="89"/>
      <c r="T50" s="89"/>
      <c r="U50" s="89"/>
      <c r="V50" s="89"/>
      <c r="W50" s="89"/>
      <c r="X50" s="89"/>
      <c r="Y50" s="89"/>
      <c r="Z50" s="89"/>
      <c r="AA50" s="89"/>
    </row>
    <row r="51" spans="1:27" s="137" customFormat="1" x14ac:dyDescent="0.2">
      <c r="A51" s="89"/>
      <c r="B51" s="95"/>
      <c r="C51" s="93" t="s">
        <v>172</v>
      </c>
      <c r="D51" s="158">
        <f>'Historical Expenditure'!D64*Inflation!C$10</f>
        <v>0</v>
      </c>
      <c r="E51" s="158">
        <f>'Historical Expenditure'!E64*Inflation!D$10</f>
        <v>0</v>
      </c>
      <c r="F51" s="158">
        <f>'Historical Expenditure'!F64*Inflation!E$10</f>
        <v>0</v>
      </c>
      <c r="G51" s="158">
        <f>'Historical Expenditure'!G64*Inflation!F$10</f>
        <v>256519.93650111047</v>
      </c>
      <c r="H51" s="158">
        <f>'Historical Expenditure'!H64*Inflation!G$10</f>
        <v>252260.38035994812</v>
      </c>
      <c r="I51" s="158">
        <f>'Historical Expenditure'!I64*Inflation!H$10</f>
        <v>0</v>
      </c>
      <c r="J51" s="158">
        <f>'Historical Expenditure'!J64*Inflation!I$10</f>
        <v>0</v>
      </c>
      <c r="K51" s="158">
        <f>'Historical Expenditure'!K64*Inflation!J$10</f>
        <v>0</v>
      </c>
      <c r="L51" s="189"/>
      <c r="M51" s="190"/>
      <c r="N51" s="190"/>
      <c r="O51" s="190"/>
      <c r="P51" s="190"/>
      <c r="Q51" s="190"/>
      <c r="R51" s="191"/>
      <c r="S51" s="89"/>
      <c r="T51" s="89"/>
      <c r="U51" s="89"/>
      <c r="V51" s="89"/>
      <c r="W51" s="89"/>
      <c r="X51" s="89"/>
      <c r="Y51" s="89"/>
      <c r="Z51" s="89"/>
      <c r="AA51" s="89"/>
    </row>
    <row r="52" spans="1:27" s="137" customFormat="1" x14ac:dyDescent="0.2">
      <c r="A52" s="89"/>
      <c r="B52" s="95"/>
      <c r="C52" s="93" t="s">
        <v>213</v>
      </c>
      <c r="D52" s="158">
        <f>'Historical Expenditure'!D65*Inflation!C$10</f>
        <v>0</v>
      </c>
      <c r="E52" s="158">
        <f>'Historical Expenditure'!E65*Inflation!D$10</f>
        <v>0</v>
      </c>
      <c r="F52" s="158">
        <f>'Historical Expenditure'!F65*Inflation!E$10</f>
        <v>0</v>
      </c>
      <c r="G52" s="158">
        <f>'Historical Expenditure'!G65*Inflation!F$10</f>
        <v>0</v>
      </c>
      <c r="H52" s="158">
        <f>'Historical Expenditure'!H65*Inflation!G$10</f>
        <v>0</v>
      </c>
      <c r="I52" s="158">
        <f>'Historical Expenditure'!I65*Inflation!H$10</f>
        <v>0</v>
      </c>
      <c r="J52" s="158">
        <f>'Historical Expenditure'!J65*Inflation!I$10</f>
        <v>0</v>
      </c>
      <c r="K52" s="158">
        <f>'Historical Expenditure'!K65*Inflation!J$10</f>
        <v>0</v>
      </c>
      <c r="L52" s="189"/>
      <c r="M52" s="190"/>
      <c r="N52" s="190"/>
      <c r="O52" s="190"/>
      <c r="P52" s="190"/>
      <c r="Q52" s="190"/>
      <c r="R52" s="191"/>
      <c r="S52" s="89"/>
      <c r="T52" s="89"/>
      <c r="U52" s="89"/>
      <c r="V52" s="89"/>
      <c r="W52" s="89"/>
      <c r="X52" s="89"/>
      <c r="Y52" s="89"/>
      <c r="Z52" s="89"/>
      <c r="AA52" s="89"/>
    </row>
    <row r="53" spans="1:27" s="137" customFormat="1" x14ac:dyDescent="0.2">
      <c r="A53" s="89"/>
      <c r="B53" s="95"/>
      <c r="C53" s="93" t="s">
        <v>165</v>
      </c>
      <c r="D53" s="158">
        <f>'Historical Expenditure'!D66*Inflation!C$10</f>
        <v>0</v>
      </c>
      <c r="E53" s="158">
        <f>'Historical Expenditure'!E66*Inflation!D$10</f>
        <v>0</v>
      </c>
      <c r="F53" s="158">
        <f>'Historical Expenditure'!F66*Inflation!E$10</f>
        <v>0</v>
      </c>
      <c r="G53" s="158">
        <f>'Historical Expenditure'!G66*Inflation!F$10</f>
        <v>0</v>
      </c>
      <c r="H53" s="158">
        <f>'Historical Expenditure'!H66*Inflation!G$10</f>
        <v>0</v>
      </c>
      <c r="I53" s="158">
        <f>'Historical Expenditure'!I66*Inflation!H$10</f>
        <v>0</v>
      </c>
      <c r="J53" s="158">
        <f>'Historical Expenditure'!J66*Inflation!I$10</f>
        <v>0</v>
      </c>
      <c r="K53" s="158">
        <f>'Historical Expenditure'!K66*Inflation!J$10</f>
        <v>0</v>
      </c>
      <c r="L53" s="192"/>
      <c r="M53" s="193"/>
      <c r="N53" s="193"/>
      <c r="O53" s="193"/>
      <c r="P53" s="193"/>
      <c r="Q53" s="193"/>
      <c r="R53" s="194"/>
      <c r="S53" s="89"/>
      <c r="T53" s="89"/>
      <c r="U53" s="89"/>
      <c r="V53" s="89"/>
      <c r="W53" s="89"/>
      <c r="X53" s="89"/>
      <c r="Y53" s="89"/>
      <c r="Z53" s="89"/>
      <c r="AA53" s="89"/>
    </row>
    <row r="54" spans="1:27" s="137" customFormat="1" x14ac:dyDescent="0.2">
      <c r="A54" s="89"/>
      <c r="B54" s="94" t="s">
        <v>179</v>
      </c>
      <c r="C54" s="96" t="s">
        <v>180</v>
      </c>
      <c r="D54" s="158">
        <f>'Historical Expenditure'!D67*Inflation!C$10</f>
        <v>1104432.2243927417</v>
      </c>
      <c r="E54" s="158">
        <f>'Historical Expenditure'!E67*Inflation!D$10</f>
        <v>1202452.8693514327</v>
      </c>
      <c r="F54" s="158">
        <f>'Historical Expenditure'!F67*Inflation!E$10</f>
        <v>1286770.4110952003</v>
      </c>
      <c r="G54" s="158">
        <f>'Historical Expenditure'!G67*Inflation!F$10</f>
        <v>1221977.9032011323</v>
      </c>
      <c r="H54" s="158">
        <f>'Historical Expenditure'!H67*Inflation!G$10</f>
        <v>1287218.4819272677</v>
      </c>
      <c r="I54" s="158">
        <f>'Historical Expenditure'!I67*Inflation!H$10</f>
        <v>1368020.4253797762</v>
      </c>
      <c r="J54" s="158">
        <f>'Historical Expenditure'!J67*Inflation!I$10</f>
        <v>1513612.3810573425</v>
      </c>
      <c r="K54" s="158">
        <f>'Historical Expenditure'!K67*Inflation!J$10</f>
        <v>2179397.7110096002</v>
      </c>
      <c r="L54" s="157">
        <f>'Forecast Volumes'!E54*'Historical Volumes'!$M54</f>
        <v>1539872.5829630336</v>
      </c>
      <c r="M54" s="157">
        <f>'Forecast Volumes'!F54*'Historical Volumes'!$M54</f>
        <v>1587308.2074133689</v>
      </c>
      <c r="N54" s="157">
        <f>'Forecast Volumes'!G54*'Historical Volumes'!$M54</f>
        <v>1634743.8318637041</v>
      </c>
      <c r="O54" s="157">
        <f>'Forecast Volumes'!H54*'Historical Volumes'!$M54</f>
        <v>1682179.4563140394</v>
      </c>
      <c r="P54" s="157">
        <f>'Forecast Volumes'!I54*'Historical Volumes'!$M54</f>
        <v>1729615.0807643745</v>
      </c>
      <c r="Q54" s="157">
        <f>'Forecast Volumes'!J54*'Historical Volumes'!$M54</f>
        <v>1777050.7052147097</v>
      </c>
      <c r="R54" s="157">
        <f>'Forecast Volumes'!K54*'Historical Volumes'!$M54</f>
        <v>1824486.329665045</v>
      </c>
      <c r="S54" s="89"/>
      <c r="T54" s="89"/>
      <c r="U54" s="89"/>
      <c r="V54" s="89"/>
      <c r="W54" s="89"/>
      <c r="X54" s="89"/>
      <c r="Y54" s="89"/>
      <c r="Z54" s="89"/>
      <c r="AA54" s="89"/>
    </row>
    <row r="55" spans="1:27" s="137" customFormat="1" x14ac:dyDescent="0.2">
      <c r="A55" s="89"/>
      <c r="B55" s="182" t="s">
        <v>181</v>
      </c>
      <c r="C55" s="92" t="s">
        <v>182</v>
      </c>
      <c r="D55" s="158">
        <f>'Historical Expenditure'!D68*Inflation!C$10</f>
        <v>0</v>
      </c>
      <c r="E55" s="158">
        <f>'Historical Expenditure'!E68*Inflation!D$10</f>
        <v>0</v>
      </c>
      <c r="F55" s="158">
        <f>'Historical Expenditure'!F68*Inflation!E$10</f>
        <v>0</v>
      </c>
      <c r="G55" s="158">
        <f>'Historical Expenditure'!G68*Inflation!F$10</f>
        <v>0</v>
      </c>
      <c r="H55" s="158">
        <f>'Historical Expenditure'!H68*Inflation!G$10</f>
        <v>0</v>
      </c>
      <c r="I55" s="158">
        <f>'Historical Expenditure'!I68*Inflation!H$10</f>
        <v>0</v>
      </c>
      <c r="J55" s="158">
        <f>'Historical Expenditure'!J68*Inflation!I$10</f>
        <v>0</v>
      </c>
      <c r="K55" s="158">
        <f>'Historical Expenditure'!K68*Inflation!J$10</f>
        <v>0</v>
      </c>
      <c r="L55" s="157">
        <f>'Forecast Volumes'!E55*'Historical Volumes'!$M55</f>
        <v>0</v>
      </c>
      <c r="M55" s="157">
        <f>'Forecast Volumes'!F55*'Historical Volumes'!$M55</f>
        <v>0</v>
      </c>
      <c r="N55" s="157">
        <f>'Forecast Volumes'!G55*'Historical Volumes'!$M55</f>
        <v>0</v>
      </c>
      <c r="O55" s="157">
        <f>'Forecast Volumes'!H55*'Historical Volumes'!$M55</f>
        <v>0</v>
      </c>
      <c r="P55" s="157">
        <f>'Forecast Volumes'!I55*'Historical Volumes'!$M55</f>
        <v>0</v>
      </c>
      <c r="Q55" s="157">
        <f>'Forecast Volumes'!J55*'Historical Volumes'!$M55</f>
        <v>0</v>
      </c>
      <c r="R55" s="157">
        <f>'Forecast Volumes'!K55*'Historical Volumes'!$M55</f>
        <v>0</v>
      </c>
      <c r="S55" s="89"/>
      <c r="T55" s="89"/>
      <c r="U55" s="89"/>
      <c r="V55" s="89"/>
      <c r="W55" s="89"/>
      <c r="X55" s="89"/>
      <c r="Y55" s="89"/>
      <c r="Z55" s="89"/>
      <c r="AA55" s="89"/>
    </row>
    <row r="56" spans="1:27" s="137" customFormat="1" x14ac:dyDescent="0.2">
      <c r="A56" s="89"/>
      <c r="B56" s="182"/>
      <c r="C56" s="92" t="s">
        <v>183</v>
      </c>
      <c r="D56" s="158">
        <f>'Historical Expenditure'!D69*Inflation!C$10</f>
        <v>0</v>
      </c>
      <c r="E56" s="158">
        <f>'Historical Expenditure'!E69*Inflation!D$10</f>
        <v>0</v>
      </c>
      <c r="F56" s="158">
        <f>'Historical Expenditure'!F69*Inflation!E$10</f>
        <v>0</v>
      </c>
      <c r="G56" s="158">
        <f>'Historical Expenditure'!G69*Inflation!F$10</f>
        <v>0</v>
      </c>
      <c r="H56" s="158">
        <f>'Historical Expenditure'!H69*Inflation!G$10</f>
        <v>0</v>
      </c>
      <c r="I56" s="158">
        <f>'Historical Expenditure'!I69*Inflation!H$10</f>
        <v>0</v>
      </c>
      <c r="J56" s="158">
        <f>'Historical Expenditure'!J69*Inflation!I$10</f>
        <v>0</v>
      </c>
      <c r="K56" s="158">
        <f>'Historical Expenditure'!K69*Inflation!J$10</f>
        <v>0</v>
      </c>
      <c r="L56" s="157">
        <f>'Forecast Volumes'!E56*'Historical Volumes'!$M56</f>
        <v>0</v>
      </c>
      <c r="M56" s="157">
        <f>'Forecast Volumes'!F56*'Historical Volumes'!$M56</f>
        <v>0</v>
      </c>
      <c r="N56" s="157">
        <f>'Forecast Volumes'!G56*'Historical Volumes'!$M56</f>
        <v>0</v>
      </c>
      <c r="O56" s="157">
        <f>'Forecast Volumes'!H56*'Historical Volumes'!$M56</f>
        <v>0</v>
      </c>
      <c r="P56" s="157">
        <f>'Forecast Volumes'!I56*'Historical Volumes'!$M56</f>
        <v>0</v>
      </c>
      <c r="Q56" s="157">
        <f>'Forecast Volumes'!J56*'Historical Volumes'!$M56</f>
        <v>0</v>
      </c>
      <c r="R56" s="157">
        <f>'Forecast Volumes'!K56*'Historical Volumes'!$M56</f>
        <v>0</v>
      </c>
      <c r="S56" s="89"/>
      <c r="T56" s="89"/>
      <c r="U56" s="89"/>
      <c r="V56" s="89"/>
      <c r="W56" s="89"/>
      <c r="X56" s="89"/>
      <c r="Y56" s="89"/>
      <c r="Z56" s="89"/>
      <c r="AA56" s="89"/>
    </row>
    <row r="57" spans="1:27" s="137" customFormat="1" x14ac:dyDescent="0.2">
      <c r="A57" s="89"/>
      <c r="B57" s="95"/>
      <c r="C57" s="92" t="s">
        <v>184</v>
      </c>
      <c r="D57" s="158">
        <f>'Historical Expenditure'!D70*Inflation!C$10</f>
        <v>0</v>
      </c>
      <c r="E57" s="158">
        <f>'Historical Expenditure'!E70*Inflation!D$10</f>
        <v>0</v>
      </c>
      <c r="F57" s="158">
        <f>'Historical Expenditure'!F70*Inflation!E$10</f>
        <v>0</v>
      </c>
      <c r="G57" s="158">
        <f>'Historical Expenditure'!G70*Inflation!F$10</f>
        <v>0</v>
      </c>
      <c r="H57" s="158">
        <f>'Historical Expenditure'!H70*Inflation!G$10</f>
        <v>0</v>
      </c>
      <c r="I57" s="158">
        <f>'Historical Expenditure'!I70*Inflation!H$10</f>
        <v>0</v>
      </c>
      <c r="J57" s="158">
        <f>'Historical Expenditure'!J70*Inflation!I$10</f>
        <v>0</v>
      </c>
      <c r="K57" s="158">
        <f>'Historical Expenditure'!K70*Inflation!J$10</f>
        <v>0</v>
      </c>
      <c r="L57" s="157">
        <f>'Forecast Volumes'!E57*'Historical Volumes'!$M57</f>
        <v>0</v>
      </c>
      <c r="M57" s="157">
        <f>'Forecast Volumes'!F57*'Historical Volumes'!$M57</f>
        <v>0</v>
      </c>
      <c r="N57" s="157">
        <f>'Forecast Volumes'!G57*'Historical Volumes'!$M57</f>
        <v>0</v>
      </c>
      <c r="O57" s="157">
        <f>'Forecast Volumes'!H57*'Historical Volumes'!$M57</f>
        <v>0</v>
      </c>
      <c r="P57" s="157">
        <f>'Forecast Volumes'!I57*'Historical Volumes'!$M57</f>
        <v>0</v>
      </c>
      <c r="Q57" s="157">
        <f>'Forecast Volumes'!J57*'Historical Volumes'!$M57</f>
        <v>0</v>
      </c>
      <c r="R57" s="157">
        <f>'Forecast Volumes'!K57*'Historical Volumes'!$M57</f>
        <v>0</v>
      </c>
      <c r="S57" s="89"/>
      <c r="T57" s="89"/>
      <c r="U57" s="89"/>
      <c r="V57" s="89"/>
      <c r="W57" s="89"/>
      <c r="X57" s="89"/>
      <c r="Y57" s="89"/>
      <c r="Z57" s="89"/>
      <c r="AA57" s="89"/>
    </row>
    <row r="58" spans="1:27" s="137" customFormat="1" x14ac:dyDescent="0.2">
      <c r="A58" s="89"/>
      <c r="B58" s="64"/>
      <c r="C58" s="92" t="s">
        <v>185</v>
      </c>
      <c r="D58" s="158">
        <f>'Historical Expenditure'!D71*Inflation!C$10</f>
        <v>0</v>
      </c>
      <c r="E58" s="158">
        <f>'Historical Expenditure'!E71*Inflation!D$10</f>
        <v>0</v>
      </c>
      <c r="F58" s="158">
        <f>'Historical Expenditure'!F71*Inflation!E$10</f>
        <v>0</v>
      </c>
      <c r="G58" s="158">
        <f>'Historical Expenditure'!G71*Inflation!F$10</f>
        <v>0</v>
      </c>
      <c r="H58" s="158">
        <f>'Historical Expenditure'!H71*Inflation!G$10</f>
        <v>0</v>
      </c>
      <c r="I58" s="158">
        <f>'Historical Expenditure'!I71*Inflation!H$10</f>
        <v>0</v>
      </c>
      <c r="J58" s="158">
        <f>'Historical Expenditure'!J71*Inflation!I$10</f>
        <v>0</v>
      </c>
      <c r="K58" s="158">
        <f>'Historical Expenditure'!K71*Inflation!J$10</f>
        <v>0</v>
      </c>
      <c r="L58" s="157">
        <f>'Forecast Volumes'!E58*'Historical Volumes'!$M58</f>
        <v>0</v>
      </c>
      <c r="M58" s="157">
        <f>'Forecast Volumes'!F58*'Historical Volumes'!$M58</f>
        <v>0</v>
      </c>
      <c r="N58" s="157">
        <f>'Forecast Volumes'!G58*'Historical Volumes'!$M58</f>
        <v>0</v>
      </c>
      <c r="O58" s="157">
        <f>'Forecast Volumes'!H58*'Historical Volumes'!$M58</f>
        <v>0</v>
      </c>
      <c r="P58" s="157">
        <f>'Forecast Volumes'!I58*'Historical Volumes'!$M58</f>
        <v>0</v>
      </c>
      <c r="Q58" s="157">
        <f>'Forecast Volumes'!J58*'Historical Volumes'!$M58</f>
        <v>0</v>
      </c>
      <c r="R58" s="157">
        <f>'Forecast Volumes'!K58*'Historical Volumes'!$M58</f>
        <v>0</v>
      </c>
      <c r="S58" s="89"/>
      <c r="T58" s="89"/>
      <c r="U58" s="89"/>
      <c r="V58" s="89"/>
      <c r="W58" s="89"/>
      <c r="X58" s="89"/>
      <c r="Y58" s="89"/>
      <c r="Z58" s="89"/>
      <c r="AA58" s="89"/>
    </row>
    <row r="59" spans="1:27" s="137" customFormat="1" x14ac:dyDescent="0.2">
      <c r="A59" s="89"/>
      <c r="B59" s="98" t="s">
        <v>214</v>
      </c>
      <c r="C59" s="93" t="s">
        <v>215</v>
      </c>
      <c r="D59" s="158">
        <f>'Historical Expenditure'!D72*Inflation!C$10</f>
        <v>1887130.3595671549</v>
      </c>
      <c r="E59" s="158">
        <f>'Historical Expenditure'!E72*Inflation!D$10</f>
        <v>2054617.083406281</v>
      </c>
      <c r="F59" s="158">
        <f>'Historical Expenditure'!F72*Inflation!E$10</f>
        <v>2198689.4758577272</v>
      </c>
      <c r="G59" s="158">
        <f>'Historical Expenditure'!G72*Inflation!F$10</f>
        <v>2651414.0990883475</v>
      </c>
      <c r="H59" s="158">
        <f>'Historical Expenditure'!H72*Inflation!G$10</f>
        <v>2335010.851977916</v>
      </c>
      <c r="I59" s="158">
        <f>'Historical Expenditure'!I72*Inflation!H$10</f>
        <v>1858668.6175038223</v>
      </c>
      <c r="J59" s="158">
        <f>'Historical Expenditure'!J72*Inflation!I$10</f>
        <v>2021020.5419583139</v>
      </c>
      <c r="K59" s="158">
        <f>'Historical Expenditure'!K72*Inflation!J$10</f>
        <v>2486184.0124779004</v>
      </c>
      <c r="L59" s="157">
        <f>'Forecast Volumes'!E59*'Historical Volumes'!$M59</f>
        <v>1890177.5585403647</v>
      </c>
      <c r="M59" s="157">
        <f>'Forecast Volumes'!F59*'Historical Volumes'!$M59</f>
        <v>1795668.6806133466</v>
      </c>
      <c r="N59" s="157">
        <f>'Forecast Volumes'!G59*'Historical Volumes'!$M59</f>
        <v>1701159.8026863283</v>
      </c>
      <c r="O59" s="157">
        <f>'Forecast Volumes'!H59*'Historical Volumes'!$M59</f>
        <v>1606650.9247593102</v>
      </c>
      <c r="P59" s="157">
        <f>'Forecast Volumes'!I59*'Historical Volumes'!$M59</f>
        <v>1512142.0468322919</v>
      </c>
      <c r="Q59" s="157">
        <f>'Forecast Volumes'!J59*'Historical Volumes'!$M59</f>
        <v>1417633.1689052735</v>
      </c>
      <c r="R59" s="157">
        <f>'Forecast Volumes'!K59*'Historical Volumes'!$M59</f>
        <v>1323124.2909782554</v>
      </c>
      <c r="S59" s="89"/>
      <c r="T59" s="89"/>
      <c r="U59" s="89"/>
      <c r="V59" s="89"/>
      <c r="W59" s="89"/>
      <c r="X59" s="89"/>
      <c r="Y59" s="89"/>
      <c r="Z59" s="89"/>
      <c r="AA59" s="89"/>
    </row>
    <row r="60" spans="1:27" s="137" customFormat="1" x14ac:dyDescent="0.2">
      <c r="A60" s="89"/>
      <c r="B60" s="184" t="s">
        <v>216</v>
      </c>
      <c r="C60" s="93" t="s">
        <v>217</v>
      </c>
      <c r="D60" s="158">
        <f>'Historical Expenditure'!D73*Inflation!C$10</f>
        <v>162748.53051102583</v>
      </c>
      <c r="E60" s="158">
        <f>'Historical Expenditure'!E73*Inflation!D$10</f>
        <v>177192.79931669324</v>
      </c>
      <c r="F60" s="158">
        <f>'Historical Expenditure'!F73*Inflation!E$10</f>
        <v>189617.78630278507</v>
      </c>
      <c r="G60" s="158">
        <f>'Historical Expenditure'!G73*Inflation!F$10</f>
        <v>249222.87047372657</v>
      </c>
      <c r="H60" s="158">
        <f>'Historical Expenditure'!H73*Inflation!G$10</f>
        <v>220430.86107615012</v>
      </c>
      <c r="I60" s="158">
        <f>'Historical Expenditure'!I73*Inflation!H$10</f>
        <v>215168.95743646641</v>
      </c>
      <c r="J60" s="158">
        <f>'Historical Expenditure'!J73*Inflation!I$10</f>
        <v>377972.66600684827</v>
      </c>
      <c r="K60" s="158">
        <f>'Historical Expenditure'!K73*Inflation!J$10</f>
        <v>582451.48396921263</v>
      </c>
      <c r="L60" s="157">
        <f>'Forecast Volumes'!E60*'Historical Volumes'!$M60</f>
        <v>421744.18848936161</v>
      </c>
      <c r="M60" s="157">
        <f>'Forecast Volumes'!F60*'Historical Volumes'!$M60</f>
        <v>436505.23508648924</v>
      </c>
      <c r="N60" s="157">
        <f>'Forecast Volumes'!G60*'Historical Volumes'!$M60</f>
        <v>451266.28168361686</v>
      </c>
      <c r="O60" s="157">
        <f>'Forecast Volumes'!H60*'Historical Volumes'!$M60</f>
        <v>466027.32828074449</v>
      </c>
      <c r="P60" s="157">
        <f>'Forecast Volumes'!I60*'Historical Volumes'!$M60</f>
        <v>480788.37487787212</v>
      </c>
      <c r="Q60" s="157">
        <f>'Forecast Volumes'!J60*'Historical Volumes'!$M60</f>
        <v>495549.42147499975</v>
      </c>
      <c r="R60" s="157">
        <f>'Forecast Volumes'!K60*'Historical Volumes'!$M60</f>
        <v>510310.46807212738</v>
      </c>
      <c r="S60" s="89"/>
      <c r="T60" s="89"/>
      <c r="U60" s="89"/>
      <c r="V60" s="89"/>
      <c r="W60" s="89"/>
      <c r="X60" s="89"/>
      <c r="Y60" s="89"/>
      <c r="Z60" s="89"/>
      <c r="AA60" s="89"/>
    </row>
    <row r="61" spans="1:27" s="137" customFormat="1" x14ac:dyDescent="0.2">
      <c r="A61" s="89"/>
      <c r="B61" s="184"/>
      <c r="C61" s="97" t="s">
        <v>218</v>
      </c>
      <c r="D61" s="158">
        <f>'Historical Expenditure'!D74*Inflation!C$10</f>
        <v>0</v>
      </c>
      <c r="E61" s="158">
        <f>'Historical Expenditure'!E74*Inflation!D$10</f>
        <v>0</v>
      </c>
      <c r="F61" s="158">
        <f>'Historical Expenditure'!F74*Inflation!E$10</f>
        <v>0</v>
      </c>
      <c r="G61" s="158">
        <f>'Historical Expenditure'!G74*Inflation!F$10</f>
        <v>0</v>
      </c>
      <c r="H61" s="158">
        <f>'Historical Expenditure'!H74*Inflation!G$10</f>
        <v>0</v>
      </c>
      <c r="I61" s="158">
        <f>'Historical Expenditure'!I74*Inflation!H$10</f>
        <v>0</v>
      </c>
      <c r="J61" s="158">
        <f>'Historical Expenditure'!J74*Inflation!I$10</f>
        <v>0</v>
      </c>
      <c r="K61" s="158">
        <f>'Historical Expenditure'!K74*Inflation!J$10</f>
        <v>0</v>
      </c>
      <c r="L61" s="157">
        <f>'Forecast Volumes'!E61*'Historical Volumes'!$M61</f>
        <v>0</v>
      </c>
      <c r="M61" s="157">
        <f>'Forecast Volumes'!F61*'Historical Volumes'!$M61</f>
        <v>0</v>
      </c>
      <c r="N61" s="157">
        <f>'Forecast Volumes'!G61*'Historical Volumes'!$M61</f>
        <v>0</v>
      </c>
      <c r="O61" s="157">
        <f>'Forecast Volumes'!H61*'Historical Volumes'!$M61</f>
        <v>0</v>
      </c>
      <c r="P61" s="157">
        <f>'Forecast Volumes'!I61*'Historical Volumes'!$M61</f>
        <v>0</v>
      </c>
      <c r="Q61" s="157">
        <f>'Forecast Volumes'!J61*'Historical Volumes'!$M61</f>
        <v>0</v>
      </c>
      <c r="R61" s="157">
        <f>'Forecast Volumes'!K61*'Historical Volumes'!$M61</f>
        <v>0</v>
      </c>
      <c r="S61" s="89"/>
      <c r="T61" s="89"/>
      <c r="U61" s="89"/>
      <c r="V61" s="89"/>
      <c r="W61" s="89"/>
      <c r="X61" s="89"/>
      <c r="Y61" s="89"/>
      <c r="Z61" s="89"/>
      <c r="AA61" s="89"/>
    </row>
    <row r="62" spans="1:27" s="137" customFormat="1" x14ac:dyDescent="0.2">
      <c r="A62" s="89"/>
      <c r="B62" s="184"/>
      <c r="C62" s="97" t="s">
        <v>219</v>
      </c>
      <c r="D62" s="158">
        <f>'Historical Expenditure'!D75*Inflation!C$10</f>
        <v>251178.36789851965</v>
      </c>
      <c r="E62" s="158">
        <f>'Historical Expenditure'!E75*Inflation!D$10</f>
        <v>273470.96773154387</v>
      </c>
      <c r="F62" s="158">
        <f>'Historical Expenditure'!F75*Inflation!E$10</f>
        <v>292647.10371585906</v>
      </c>
      <c r="G62" s="158">
        <f>'Historical Expenditure'!G75*Inflation!F$10</f>
        <v>285146.88783930877</v>
      </c>
      <c r="H62" s="158">
        <f>'Historical Expenditure'!H75*Inflation!G$10</f>
        <v>253873.85320850858</v>
      </c>
      <c r="I62" s="158">
        <f>'Historical Expenditure'!I75*Inflation!H$10</f>
        <v>358847.56394819461</v>
      </c>
      <c r="J62" s="158">
        <f>'Historical Expenditure'!J75*Inflation!I$10</f>
        <v>481613.33545585279</v>
      </c>
      <c r="K62" s="158">
        <f>'Historical Expenditure'!K75*Inflation!J$10</f>
        <v>609690.90254850662</v>
      </c>
      <c r="L62" s="157">
        <f>'Forecast Volumes'!E62*'Historical Volumes'!$M62</f>
        <v>535815.60893257451</v>
      </c>
      <c r="M62" s="157">
        <f>'Forecast Volumes'!F62*'Historical Volumes'!$M62</f>
        <v>558222.44348793675</v>
      </c>
      <c r="N62" s="157">
        <f>'Forecast Volumes'!G62*'Historical Volumes'!$M62</f>
        <v>580629.27804329887</v>
      </c>
      <c r="O62" s="157">
        <f>'Forecast Volumes'!H62*'Historical Volumes'!$M62</f>
        <v>603036.1125986611</v>
      </c>
      <c r="P62" s="157">
        <f>'Forecast Volumes'!I62*'Historical Volumes'!$M62</f>
        <v>625442.94715402322</v>
      </c>
      <c r="Q62" s="157">
        <f>'Forecast Volumes'!J62*'Historical Volumes'!$M62</f>
        <v>647849.78170938545</v>
      </c>
      <c r="R62" s="157">
        <f>'Forecast Volumes'!K62*'Historical Volumes'!$M62</f>
        <v>670256.61626474757</v>
      </c>
      <c r="S62" s="89"/>
      <c r="T62" s="89"/>
      <c r="U62" s="89"/>
      <c r="V62" s="89"/>
      <c r="W62" s="89"/>
      <c r="X62" s="89"/>
      <c r="Y62" s="89"/>
      <c r="Z62" s="89"/>
      <c r="AA62" s="89"/>
    </row>
    <row r="63" spans="1:27" s="137" customFormat="1" x14ac:dyDescent="0.2">
      <c r="A63" s="89"/>
      <c r="B63" s="184"/>
      <c r="C63" s="93" t="s">
        <v>220</v>
      </c>
      <c r="D63" s="158">
        <f>'Historical Expenditure'!D76*Inflation!C$10</f>
        <v>851372.3705923605</v>
      </c>
      <c r="E63" s="158">
        <f>'Historical Expenditure'!E76*Inflation!D$10</f>
        <v>926933.42995148769</v>
      </c>
      <c r="F63" s="158">
        <f>'Historical Expenditure'!F76*Inflation!E$10</f>
        <v>991931.19424289302</v>
      </c>
      <c r="G63" s="158">
        <f>'Historical Expenditure'!G76*Inflation!F$10</f>
        <v>1059197.199513338</v>
      </c>
      <c r="H63" s="158">
        <f>'Historical Expenditure'!H76*Inflation!G$10</f>
        <v>1117068.5793784431</v>
      </c>
      <c r="I63" s="158">
        <f>'Historical Expenditure'!I76*Inflation!H$10</f>
        <v>1131407.3544629596</v>
      </c>
      <c r="J63" s="158">
        <f>'Historical Expenditure'!J76*Inflation!I$10</f>
        <v>1396233.856116456</v>
      </c>
      <c r="K63" s="158">
        <f>'Historical Expenditure'!K76*Inflation!J$10</f>
        <v>2084055.5225251513</v>
      </c>
      <c r="L63" s="157">
        <f>'Forecast Volumes'!E63*'Historical Volumes'!$M63</f>
        <v>1584430.6132514533</v>
      </c>
      <c r="M63" s="157">
        <f>'Forecast Volumes'!F63*'Historical Volumes'!$M63</f>
        <v>1666738.6970567233</v>
      </c>
      <c r="N63" s="157">
        <f>'Forecast Volumes'!G63*'Historical Volumes'!$M63</f>
        <v>1749046.7808619936</v>
      </c>
      <c r="O63" s="157">
        <f>'Forecast Volumes'!H63*'Historical Volumes'!$M63</f>
        <v>1831354.8646672638</v>
      </c>
      <c r="P63" s="157">
        <f>'Forecast Volumes'!I63*'Historical Volumes'!$M63</f>
        <v>1913662.9484725338</v>
      </c>
      <c r="Q63" s="157">
        <f>'Forecast Volumes'!J63*'Historical Volumes'!$M63</f>
        <v>1995971.0322778041</v>
      </c>
      <c r="R63" s="157">
        <f>'Forecast Volumes'!K63*'Historical Volumes'!$M63</f>
        <v>2078279.1160830741</v>
      </c>
      <c r="S63" s="89"/>
      <c r="T63" s="89"/>
      <c r="U63" s="89"/>
      <c r="V63" s="89"/>
      <c r="W63" s="89"/>
      <c r="X63" s="89"/>
      <c r="Y63" s="89"/>
      <c r="Z63" s="89"/>
      <c r="AA63" s="89"/>
    </row>
    <row r="64" spans="1:27" s="137" customFormat="1" x14ac:dyDescent="0.2">
      <c r="A64" s="89"/>
      <c r="B64" s="184"/>
      <c r="C64" s="93" t="s">
        <v>221</v>
      </c>
      <c r="D64" s="158">
        <f>'Historical Expenditure'!D77*Inflation!C$10</f>
        <v>547512.39744171698</v>
      </c>
      <c r="E64" s="158">
        <f>'Historical Expenditure'!E77*Inflation!D$10</f>
        <v>596105.25550471351</v>
      </c>
      <c r="F64" s="158">
        <f>'Historical Expenditure'!F77*Inflation!E$10</f>
        <v>637904.92270647932</v>
      </c>
      <c r="G64" s="158">
        <f>'Historical Expenditure'!G77*Inflation!F$10</f>
        <v>390673.6888507065</v>
      </c>
      <c r="H64" s="158">
        <f>'Historical Expenditure'!H77*Inflation!G$10</f>
        <v>62927.097070096468</v>
      </c>
      <c r="I64" s="158">
        <f>'Historical Expenditure'!I77*Inflation!H$10</f>
        <v>122409.64915082073</v>
      </c>
      <c r="J64" s="158">
        <f>'Historical Expenditure'!J77*Inflation!I$10</f>
        <v>229117.00798712412</v>
      </c>
      <c r="K64" s="158">
        <f>'Historical Expenditure'!K77*Inflation!J$10</f>
        <v>269772.3134086972</v>
      </c>
      <c r="L64" s="157">
        <f>'Forecast Volumes'!E64*'Historical Volumes'!$M64</f>
        <v>268375.81435291591</v>
      </c>
      <c r="M64" s="157">
        <f>'Forecast Volumes'!F64*'Historical Volumes'!$M64</f>
        <v>287545.51537812414</v>
      </c>
      <c r="N64" s="157">
        <f>'Forecast Volumes'!G64*'Historical Volumes'!$M64</f>
        <v>306715.21640333242</v>
      </c>
      <c r="O64" s="157">
        <f>'Forecast Volumes'!H64*'Historical Volumes'!$M64</f>
        <v>325884.91742854071</v>
      </c>
      <c r="P64" s="157">
        <f>'Forecast Volumes'!I64*'Historical Volumes'!$M64</f>
        <v>345054.61845374893</v>
      </c>
      <c r="Q64" s="157">
        <f>'Forecast Volumes'!J64*'Historical Volumes'!$M64</f>
        <v>364224.31947895722</v>
      </c>
      <c r="R64" s="157">
        <f>'Forecast Volumes'!K64*'Historical Volumes'!$M64</f>
        <v>383394.0205041655</v>
      </c>
      <c r="S64" s="89"/>
      <c r="T64" s="89"/>
      <c r="U64" s="89"/>
      <c r="V64" s="89"/>
      <c r="W64" s="89"/>
      <c r="X64" s="89"/>
      <c r="Y64" s="89"/>
      <c r="Z64" s="89"/>
      <c r="AA64" s="89"/>
    </row>
    <row r="65" spans="1:27" s="137" customFormat="1" x14ac:dyDescent="0.2">
      <c r="A65" s="89"/>
      <c r="B65" s="143"/>
      <c r="C65" s="93" t="s">
        <v>222</v>
      </c>
      <c r="D65" s="158">
        <f>'Historical Expenditure'!D78*Inflation!C$10</f>
        <v>0</v>
      </c>
      <c r="E65" s="158">
        <f>'Historical Expenditure'!E78*Inflation!D$10</f>
        <v>0</v>
      </c>
      <c r="F65" s="158">
        <f>'Historical Expenditure'!F78*Inflation!E$10</f>
        <v>0</v>
      </c>
      <c r="G65" s="158">
        <f>'Historical Expenditure'!G78*Inflation!F$10</f>
        <v>0</v>
      </c>
      <c r="H65" s="158">
        <f>'Historical Expenditure'!H78*Inflation!G$10</f>
        <v>5492.8731837239466</v>
      </c>
      <c r="I65" s="158">
        <f>'Historical Expenditure'!I78*Inflation!H$10</f>
        <v>5412.9768465061443</v>
      </c>
      <c r="J65" s="158">
        <f>'Historical Expenditure'!J78*Inflation!I$10</f>
        <v>0</v>
      </c>
      <c r="K65" s="158">
        <f>'Historical Expenditure'!K78*Inflation!J$10</f>
        <v>0</v>
      </c>
      <c r="L65" s="157">
        <f>'Forecast Volumes'!E65*'Historical Volumes'!$M65</f>
        <v>0</v>
      </c>
      <c r="M65" s="157">
        <f>'Forecast Volumes'!F65*'Historical Volumes'!$M65</f>
        <v>0</v>
      </c>
      <c r="N65" s="157">
        <f>'Forecast Volumes'!G65*'Historical Volumes'!$M65</f>
        <v>0</v>
      </c>
      <c r="O65" s="157">
        <f>'Forecast Volumes'!H65*'Historical Volumes'!$M65</f>
        <v>0</v>
      </c>
      <c r="P65" s="157">
        <f>'Forecast Volumes'!I65*'Historical Volumes'!$M65</f>
        <v>0</v>
      </c>
      <c r="Q65" s="157">
        <f>'Forecast Volumes'!J65*'Historical Volumes'!$M65</f>
        <v>0</v>
      </c>
      <c r="R65" s="157">
        <f>'Forecast Volumes'!K65*'Historical Volumes'!$M65</f>
        <v>0</v>
      </c>
      <c r="S65" s="89"/>
      <c r="T65" s="89"/>
      <c r="U65" s="89"/>
      <c r="V65" s="89"/>
      <c r="W65" s="89"/>
      <c r="X65" s="89"/>
      <c r="Y65" s="89"/>
      <c r="Z65" s="89"/>
      <c r="AA65" s="89"/>
    </row>
    <row r="66" spans="1:27" s="137" customFormat="1" x14ac:dyDescent="0.2">
      <c r="A66" s="89"/>
      <c r="B66" s="143"/>
      <c r="C66" s="93" t="s">
        <v>223</v>
      </c>
      <c r="D66" s="158">
        <f>'Historical Expenditure'!D79*Inflation!C$10</f>
        <v>0</v>
      </c>
      <c r="E66" s="158">
        <f>'Historical Expenditure'!E79*Inflation!D$10</f>
        <v>0</v>
      </c>
      <c r="F66" s="158">
        <f>'Historical Expenditure'!F79*Inflation!E$10</f>
        <v>0</v>
      </c>
      <c r="G66" s="158">
        <f>'Historical Expenditure'!G79*Inflation!F$10</f>
        <v>0</v>
      </c>
      <c r="H66" s="158">
        <f>'Historical Expenditure'!H79*Inflation!G$10</f>
        <v>0</v>
      </c>
      <c r="I66" s="158">
        <f>'Historical Expenditure'!I79*Inflation!H$10</f>
        <v>0</v>
      </c>
      <c r="J66" s="158">
        <f>'Historical Expenditure'!J79*Inflation!I$10</f>
        <v>0</v>
      </c>
      <c r="K66" s="158">
        <f>'Historical Expenditure'!K79*Inflation!J$10</f>
        <v>0</v>
      </c>
      <c r="L66" s="157">
        <f>'Forecast Volumes'!E66*'Historical Volumes'!$M66</f>
        <v>0</v>
      </c>
      <c r="M66" s="157">
        <f>'Forecast Volumes'!F66*'Historical Volumes'!$M66</f>
        <v>0</v>
      </c>
      <c r="N66" s="157">
        <f>'Forecast Volumes'!G66*'Historical Volumes'!$M66</f>
        <v>0</v>
      </c>
      <c r="O66" s="157">
        <f>'Forecast Volumes'!H66*'Historical Volumes'!$M66</f>
        <v>0</v>
      </c>
      <c r="P66" s="157">
        <f>'Forecast Volumes'!I66*'Historical Volumes'!$M66</f>
        <v>0</v>
      </c>
      <c r="Q66" s="157">
        <f>'Forecast Volumes'!J66*'Historical Volumes'!$M66</f>
        <v>0</v>
      </c>
      <c r="R66" s="157">
        <f>'Forecast Volumes'!K66*'Historical Volumes'!$M66</f>
        <v>0</v>
      </c>
      <c r="S66" s="89"/>
      <c r="T66" s="89"/>
      <c r="U66" s="89"/>
      <c r="V66" s="89"/>
      <c r="W66" s="89"/>
      <c r="X66" s="89"/>
      <c r="Y66" s="89"/>
      <c r="Z66" s="89"/>
      <c r="AA66" s="89"/>
    </row>
    <row r="67" spans="1:27" s="137" customFormat="1" x14ac:dyDescent="0.2">
      <c r="A67" s="89"/>
      <c r="B67" s="143"/>
      <c r="C67" s="93" t="s">
        <v>224</v>
      </c>
      <c r="D67" s="158">
        <f>'Historical Expenditure'!D80*Inflation!C$10</f>
        <v>0</v>
      </c>
      <c r="E67" s="158">
        <f>'Historical Expenditure'!E80*Inflation!D$10</f>
        <v>0</v>
      </c>
      <c r="F67" s="158">
        <f>'Historical Expenditure'!F80*Inflation!E$10</f>
        <v>0</v>
      </c>
      <c r="G67" s="158">
        <f>'Historical Expenditure'!G80*Inflation!F$10</f>
        <v>0</v>
      </c>
      <c r="H67" s="158">
        <f>'Historical Expenditure'!H80*Inflation!G$10</f>
        <v>0</v>
      </c>
      <c r="I67" s="158">
        <f>'Historical Expenditure'!I80*Inflation!H$10</f>
        <v>0</v>
      </c>
      <c r="J67" s="158">
        <f>'Historical Expenditure'!J80*Inflation!I$10</f>
        <v>0</v>
      </c>
      <c r="K67" s="158">
        <f>'Historical Expenditure'!K80*Inflation!J$10</f>
        <v>0</v>
      </c>
      <c r="L67" s="157">
        <f>'Forecast Volumes'!E67*'Historical Volumes'!$M67</f>
        <v>0</v>
      </c>
      <c r="M67" s="157">
        <f>'Forecast Volumes'!F67*'Historical Volumes'!$M67</f>
        <v>0</v>
      </c>
      <c r="N67" s="157">
        <f>'Forecast Volumes'!G67*'Historical Volumes'!$M67</f>
        <v>0</v>
      </c>
      <c r="O67" s="157">
        <f>'Forecast Volumes'!H67*'Historical Volumes'!$M67</f>
        <v>0</v>
      </c>
      <c r="P67" s="157">
        <f>'Forecast Volumes'!I67*'Historical Volumes'!$M67</f>
        <v>0</v>
      </c>
      <c r="Q67" s="157">
        <f>'Forecast Volumes'!J67*'Historical Volumes'!$M67</f>
        <v>0</v>
      </c>
      <c r="R67" s="157">
        <f>'Forecast Volumes'!K67*'Historical Volumes'!$M67</f>
        <v>0</v>
      </c>
      <c r="S67" s="89"/>
      <c r="T67" s="89"/>
      <c r="U67" s="89"/>
      <c r="V67" s="89"/>
      <c r="W67" s="89"/>
      <c r="X67" s="89"/>
      <c r="Y67" s="89"/>
      <c r="Z67" s="89"/>
      <c r="AA67" s="89"/>
    </row>
    <row r="68" spans="1:27" s="137" customFormat="1" x14ac:dyDescent="0.2">
      <c r="A68" s="89"/>
      <c r="B68" s="143"/>
      <c r="C68" s="93" t="s">
        <v>225</v>
      </c>
      <c r="D68" s="158">
        <f>'Historical Expenditure'!D81*Inflation!C$10</f>
        <v>0</v>
      </c>
      <c r="E68" s="158">
        <f>'Historical Expenditure'!E81*Inflation!D$10</f>
        <v>0</v>
      </c>
      <c r="F68" s="158">
        <f>'Historical Expenditure'!F81*Inflation!E$10</f>
        <v>0</v>
      </c>
      <c r="G68" s="158">
        <f>'Historical Expenditure'!G81*Inflation!F$10</f>
        <v>0</v>
      </c>
      <c r="H68" s="158">
        <f>'Historical Expenditure'!H81*Inflation!G$10</f>
        <v>0</v>
      </c>
      <c r="I68" s="158">
        <f>'Historical Expenditure'!I81*Inflation!H$10</f>
        <v>0</v>
      </c>
      <c r="J68" s="158">
        <f>'Historical Expenditure'!J81*Inflation!I$10</f>
        <v>0</v>
      </c>
      <c r="K68" s="158">
        <f>'Historical Expenditure'!K81*Inflation!J$10</f>
        <v>0</v>
      </c>
      <c r="L68" s="157">
        <f>'Forecast Volumes'!E68*'Historical Volumes'!$M68</f>
        <v>0</v>
      </c>
      <c r="M68" s="157">
        <f>'Forecast Volumes'!F68*'Historical Volumes'!$M68</f>
        <v>0</v>
      </c>
      <c r="N68" s="157">
        <f>'Forecast Volumes'!G68*'Historical Volumes'!$M68</f>
        <v>0</v>
      </c>
      <c r="O68" s="157">
        <f>'Forecast Volumes'!H68*'Historical Volumes'!$M68</f>
        <v>0</v>
      </c>
      <c r="P68" s="157">
        <f>'Forecast Volumes'!I68*'Historical Volumes'!$M68</f>
        <v>0</v>
      </c>
      <c r="Q68" s="157">
        <f>'Forecast Volumes'!J68*'Historical Volumes'!$M68</f>
        <v>0</v>
      </c>
      <c r="R68" s="157">
        <f>'Forecast Volumes'!K68*'Historical Volumes'!$M68</f>
        <v>0</v>
      </c>
      <c r="S68" s="89"/>
      <c r="T68" s="89"/>
      <c r="U68" s="89"/>
      <c r="V68" s="89"/>
      <c r="W68" s="89"/>
      <c r="X68" s="89"/>
      <c r="Y68" s="89"/>
      <c r="Z68" s="89"/>
      <c r="AA68" s="89"/>
    </row>
    <row r="69" spans="1:27" s="137" customFormat="1" x14ac:dyDescent="0.2">
      <c r="A69" s="89"/>
      <c r="B69" s="143"/>
      <c r="C69" s="93" t="s">
        <v>226</v>
      </c>
      <c r="D69" s="158">
        <f>'Historical Expenditure'!D82*Inflation!C$10</f>
        <v>467549.24661260023</v>
      </c>
      <c r="E69" s="158">
        <f>'Historical Expenditure'!E82*Inflation!D$10</f>
        <v>509045.20959766785</v>
      </c>
      <c r="F69" s="158">
        <f>'Historical Expenditure'!F82*Inflation!E$10</f>
        <v>544740.11440742307</v>
      </c>
      <c r="G69" s="158">
        <f>'Historical Expenditure'!G82*Inflation!F$10</f>
        <v>532685.81999902369</v>
      </c>
      <c r="H69" s="158">
        <f>'Historical Expenditure'!H82*Inflation!G$10</f>
        <v>628204.52200325043</v>
      </c>
      <c r="I69" s="158">
        <f>'Historical Expenditure'!I82*Inflation!H$10</f>
        <v>797047.37756120914</v>
      </c>
      <c r="J69" s="158">
        <f>'Historical Expenditure'!J82*Inflation!I$10</f>
        <v>793333.5920917996</v>
      </c>
      <c r="K69" s="158">
        <f>'Historical Expenditure'!K82*Inflation!J$10</f>
        <v>934105.98586297885</v>
      </c>
      <c r="L69" s="157">
        <f>'Forecast Volumes'!E69*'Historical Volumes'!$M69</f>
        <v>878878.33566765976</v>
      </c>
      <c r="M69" s="157">
        <f>'Forecast Volumes'!F69*'Historical Volumes'!$M69</f>
        <v>917090.43721842754</v>
      </c>
      <c r="N69" s="157">
        <f>'Forecast Volumes'!G69*'Historical Volumes'!$M69</f>
        <v>955302.53876919532</v>
      </c>
      <c r="O69" s="157">
        <f>'Forecast Volumes'!H69*'Historical Volumes'!$M69</f>
        <v>993514.64031996322</v>
      </c>
      <c r="P69" s="157">
        <f>'Forecast Volumes'!I69*'Historical Volumes'!$M69</f>
        <v>1031726.7418707311</v>
      </c>
      <c r="Q69" s="157">
        <f>'Forecast Volumes'!J69*'Historical Volumes'!$M69</f>
        <v>1069938.843421499</v>
      </c>
      <c r="R69" s="157">
        <f>'Forecast Volumes'!K69*'Historical Volumes'!$M69</f>
        <v>1108150.9449722669</v>
      </c>
      <c r="S69" s="89"/>
      <c r="T69" s="89"/>
      <c r="U69" s="89"/>
      <c r="V69" s="89"/>
      <c r="W69" s="89"/>
      <c r="X69" s="89"/>
      <c r="Y69" s="89"/>
      <c r="Z69" s="89"/>
      <c r="AA69" s="89"/>
    </row>
    <row r="70" spans="1:27" s="137" customFormat="1" x14ac:dyDescent="0.2">
      <c r="A70" s="89"/>
      <c r="B70" s="143"/>
      <c r="C70" s="93" t="s">
        <v>227</v>
      </c>
      <c r="D70" s="158">
        <f>'Historical Expenditure'!D83*Inflation!C$10</f>
        <v>94074.295093078501</v>
      </c>
      <c r="E70" s="158">
        <f>'Historical Expenditure'!E83*Inflation!D$10</f>
        <v>102423.58342005387</v>
      </c>
      <c r="F70" s="158">
        <f>'Historical Expenditure'!F83*Inflation!E$10</f>
        <v>109605.65682241911</v>
      </c>
      <c r="G70" s="158">
        <f>'Historical Expenditure'!G83*Inflation!F$10</f>
        <v>56131.2771337222</v>
      </c>
      <c r="H70" s="158">
        <f>'Historical Expenditure'!H83*Inflation!G$10</f>
        <v>164056.46198253712</v>
      </c>
      <c r="I70" s="158">
        <f>'Historical Expenditure'!I83*Inflation!H$10</f>
        <v>161670.18617188203</v>
      </c>
      <c r="J70" s="158">
        <f>'Historical Expenditure'!J83*Inflation!I$10</f>
        <v>54500.246158636626</v>
      </c>
      <c r="K70" s="158">
        <f>'Historical Expenditure'!K83*Inflation!J$10</f>
        <v>134886.1567043486</v>
      </c>
      <c r="L70" s="157">
        <f>'Forecast Volumes'!E70*'Historical Volumes'!$M70</f>
        <v>24242.120635932115</v>
      </c>
      <c r="M70" s="157">
        <f>'Forecast Volumes'!F70*'Historical Volumes'!$M70</f>
        <v>18181.590476949088</v>
      </c>
      <c r="N70" s="157">
        <f>'Forecast Volumes'!G70*'Historical Volumes'!$M70</f>
        <v>12121.060317966061</v>
      </c>
      <c r="O70" s="157">
        <f>'Forecast Volumes'!H70*'Historical Volumes'!$M70</f>
        <v>6060.5301589830342</v>
      </c>
      <c r="P70" s="157">
        <f>'Forecast Volumes'!I70*'Historical Volumes'!$M70</f>
        <v>6.0556861115443061E-12</v>
      </c>
      <c r="Q70" s="157">
        <f>'Forecast Volumes'!J70*'Historical Volumes'!$M70</f>
        <v>0</v>
      </c>
      <c r="R70" s="157">
        <f>'Forecast Volumes'!K70*'Historical Volumes'!$M70</f>
        <v>0</v>
      </c>
      <c r="S70" s="89"/>
      <c r="T70" s="89"/>
      <c r="U70" s="89"/>
      <c r="V70" s="89"/>
      <c r="W70" s="89"/>
      <c r="X70" s="89"/>
      <c r="Y70" s="89"/>
      <c r="Z70" s="89"/>
      <c r="AA70" s="89"/>
    </row>
    <row r="71" spans="1:27" s="137" customFormat="1" x14ac:dyDescent="0.2">
      <c r="A71" s="89"/>
      <c r="B71" s="143"/>
      <c r="C71" s="93" t="s">
        <v>228</v>
      </c>
      <c r="D71" s="158">
        <f>'Historical Expenditure'!D84*Inflation!C$10</f>
        <v>0</v>
      </c>
      <c r="E71" s="158">
        <f>'Historical Expenditure'!E84*Inflation!D$10</f>
        <v>0</v>
      </c>
      <c r="F71" s="158">
        <f>'Historical Expenditure'!F84*Inflation!E$10</f>
        <v>0</v>
      </c>
      <c r="G71" s="158">
        <f>'Historical Expenditure'!G84*Inflation!F$10</f>
        <v>0</v>
      </c>
      <c r="H71" s="158">
        <f>'Historical Expenditure'!H84*Inflation!G$10</f>
        <v>0</v>
      </c>
      <c r="I71" s="158">
        <f>'Historical Expenditure'!I84*Inflation!H$10</f>
        <v>0</v>
      </c>
      <c r="J71" s="158">
        <f>'Historical Expenditure'!J84*Inflation!I$10</f>
        <v>0</v>
      </c>
      <c r="K71" s="158">
        <f>'Historical Expenditure'!K84*Inflation!J$10</f>
        <v>0</v>
      </c>
      <c r="L71" s="157">
        <f>'Forecast Volumes'!E71*'Historical Volumes'!$M71</f>
        <v>0</v>
      </c>
      <c r="M71" s="157">
        <f>'Forecast Volumes'!F71*'Historical Volumes'!$M71</f>
        <v>0</v>
      </c>
      <c r="N71" s="157">
        <f>'Forecast Volumes'!G71*'Historical Volumes'!$M71</f>
        <v>0</v>
      </c>
      <c r="O71" s="157">
        <f>'Forecast Volumes'!H71*'Historical Volumes'!$M71</f>
        <v>0</v>
      </c>
      <c r="P71" s="157">
        <f>'Forecast Volumes'!I71*'Historical Volumes'!$M71</f>
        <v>0</v>
      </c>
      <c r="Q71" s="157">
        <f>'Forecast Volumes'!J71*'Historical Volumes'!$M71</f>
        <v>0</v>
      </c>
      <c r="R71" s="157">
        <f>'Forecast Volumes'!K71*'Historical Volumes'!$M71</f>
        <v>0</v>
      </c>
      <c r="S71" s="89"/>
      <c r="T71" s="89"/>
      <c r="U71" s="89"/>
      <c r="V71" s="89"/>
      <c r="W71" s="89"/>
      <c r="X71" s="89"/>
      <c r="Y71" s="89"/>
      <c r="Z71" s="89"/>
      <c r="AA71" s="89"/>
    </row>
    <row r="72" spans="1:27" s="137" customFormat="1" x14ac:dyDescent="0.2">
      <c r="A72" s="89"/>
      <c r="B72" s="143"/>
      <c r="C72" s="93" t="s">
        <v>229</v>
      </c>
      <c r="D72" s="158">
        <f>'Historical Expenditure'!D85*Inflation!C$10</f>
        <v>0</v>
      </c>
      <c r="E72" s="158">
        <f>'Historical Expenditure'!E85*Inflation!D$10</f>
        <v>0</v>
      </c>
      <c r="F72" s="158">
        <f>'Historical Expenditure'!F85*Inflation!E$10</f>
        <v>0</v>
      </c>
      <c r="G72" s="158">
        <f>'Historical Expenditure'!G85*Inflation!F$10</f>
        <v>0</v>
      </c>
      <c r="H72" s="158">
        <f>'Historical Expenditure'!H85*Inflation!G$10</f>
        <v>0</v>
      </c>
      <c r="I72" s="158">
        <f>'Historical Expenditure'!I85*Inflation!H$10</f>
        <v>0</v>
      </c>
      <c r="J72" s="158">
        <f>'Historical Expenditure'!J85*Inflation!I$10</f>
        <v>0</v>
      </c>
      <c r="K72" s="158">
        <f>'Historical Expenditure'!K85*Inflation!J$10</f>
        <v>0</v>
      </c>
      <c r="L72" s="157">
        <f>'Forecast Volumes'!E72*'Historical Volumes'!$M72</f>
        <v>0</v>
      </c>
      <c r="M72" s="157">
        <f>'Forecast Volumes'!F72*'Historical Volumes'!$M72</f>
        <v>0</v>
      </c>
      <c r="N72" s="157">
        <f>'Forecast Volumes'!G72*'Historical Volumes'!$M72</f>
        <v>0</v>
      </c>
      <c r="O72" s="157">
        <f>'Forecast Volumes'!H72*'Historical Volumes'!$M72</f>
        <v>0</v>
      </c>
      <c r="P72" s="157">
        <f>'Forecast Volumes'!I72*'Historical Volumes'!$M72</f>
        <v>0</v>
      </c>
      <c r="Q72" s="157">
        <f>'Forecast Volumes'!J72*'Historical Volumes'!$M72</f>
        <v>0</v>
      </c>
      <c r="R72" s="157">
        <f>'Forecast Volumes'!K72*'Historical Volumes'!$M72</f>
        <v>0</v>
      </c>
      <c r="S72" s="89"/>
      <c r="T72" s="89"/>
      <c r="U72" s="89"/>
      <c r="V72" s="89"/>
      <c r="W72" s="89"/>
      <c r="X72" s="89"/>
      <c r="Y72" s="89"/>
      <c r="Z72" s="89"/>
      <c r="AA72" s="89"/>
    </row>
    <row r="73" spans="1:27" s="137" customFormat="1" x14ac:dyDescent="0.2">
      <c r="A73" s="89"/>
      <c r="B73" s="143"/>
      <c r="C73" s="93" t="s">
        <v>230</v>
      </c>
      <c r="D73" s="158">
        <f>'Historical Expenditure'!D86*Inflation!C$10</f>
        <v>0</v>
      </c>
      <c r="E73" s="158">
        <f>'Historical Expenditure'!E86*Inflation!D$10</f>
        <v>0</v>
      </c>
      <c r="F73" s="158">
        <f>'Historical Expenditure'!F86*Inflation!E$10</f>
        <v>0</v>
      </c>
      <c r="G73" s="158">
        <f>'Historical Expenditure'!G86*Inflation!F$10</f>
        <v>0</v>
      </c>
      <c r="H73" s="158">
        <f>'Historical Expenditure'!H86*Inflation!G$10</f>
        <v>0</v>
      </c>
      <c r="I73" s="158">
        <f>'Historical Expenditure'!I86*Inflation!H$10</f>
        <v>0</v>
      </c>
      <c r="J73" s="158">
        <f>'Historical Expenditure'!J86*Inflation!I$10</f>
        <v>0</v>
      </c>
      <c r="K73" s="158">
        <f>'Historical Expenditure'!K86*Inflation!J$10</f>
        <v>0</v>
      </c>
      <c r="L73" s="157">
        <f>'Forecast Volumes'!E73*'Historical Volumes'!$M73</f>
        <v>0</v>
      </c>
      <c r="M73" s="157">
        <f>'Forecast Volumes'!F73*'Historical Volumes'!$M73</f>
        <v>0</v>
      </c>
      <c r="N73" s="157">
        <f>'Forecast Volumes'!G73*'Historical Volumes'!$M73</f>
        <v>0</v>
      </c>
      <c r="O73" s="157">
        <f>'Forecast Volumes'!H73*'Historical Volumes'!$M73</f>
        <v>0</v>
      </c>
      <c r="P73" s="157">
        <f>'Forecast Volumes'!I73*'Historical Volumes'!$M73</f>
        <v>0</v>
      </c>
      <c r="Q73" s="157">
        <f>'Forecast Volumes'!J73*'Historical Volumes'!$M73</f>
        <v>0</v>
      </c>
      <c r="R73" s="157">
        <f>'Forecast Volumes'!K73*'Historical Volumes'!$M73</f>
        <v>0</v>
      </c>
      <c r="S73" s="89"/>
      <c r="T73" s="89"/>
      <c r="U73" s="89"/>
      <c r="V73" s="89"/>
      <c r="W73" s="89"/>
      <c r="X73" s="89"/>
      <c r="Y73" s="89"/>
      <c r="Z73" s="89"/>
      <c r="AA73" s="89"/>
    </row>
    <row r="74" spans="1:27" s="137" customFormat="1" x14ac:dyDescent="0.2">
      <c r="A74" s="89"/>
      <c r="B74" s="143"/>
      <c r="C74" s="93" t="s">
        <v>231</v>
      </c>
      <c r="D74" s="158">
        <f>'Historical Expenditure'!D87*Inflation!C$10</f>
        <v>0</v>
      </c>
      <c r="E74" s="158">
        <f>'Historical Expenditure'!E87*Inflation!D$10</f>
        <v>0</v>
      </c>
      <c r="F74" s="158">
        <f>'Historical Expenditure'!F87*Inflation!E$10</f>
        <v>0</v>
      </c>
      <c r="G74" s="158">
        <f>'Historical Expenditure'!G87*Inflation!F$10</f>
        <v>0</v>
      </c>
      <c r="H74" s="158">
        <f>'Historical Expenditure'!H87*Inflation!G$10</f>
        <v>0</v>
      </c>
      <c r="I74" s="158">
        <f>'Historical Expenditure'!I87*Inflation!H$10</f>
        <v>0</v>
      </c>
      <c r="J74" s="158">
        <f>'Historical Expenditure'!J87*Inflation!I$10</f>
        <v>0</v>
      </c>
      <c r="K74" s="158">
        <f>'Historical Expenditure'!K87*Inflation!J$10</f>
        <v>0</v>
      </c>
      <c r="L74" s="157">
        <f>'Forecast Volumes'!E74*'Historical Volumes'!$M74</f>
        <v>0</v>
      </c>
      <c r="M74" s="157">
        <f>'Forecast Volumes'!F74*'Historical Volumes'!$M74</f>
        <v>0</v>
      </c>
      <c r="N74" s="157">
        <f>'Forecast Volumes'!G74*'Historical Volumes'!$M74</f>
        <v>0</v>
      </c>
      <c r="O74" s="157">
        <f>'Forecast Volumes'!H74*'Historical Volumes'!$M74</f>
        <v>0</v>
      </c>
      <c r="P74" s="157">
        <f>'Forecast Volumes'!I74*'Historical Volumes'!$M74</f>
        <v>0</v>
      </c>
      <c r="Q74" s="157">
        <f>'Forecast Volumes'!J74*'Historical Volumes'!$M74</f>
        <v>0</v>
      </c>
      <c r="R74" s="157">
        <f>'Forecast Volumes'!K74*'Historical Volumes'!$M74</f>
        <v>0</v>
      </c>
      <c r="S74" s="89"/>
      <c r="T74" s="89"/>
      <c r="U74" s="89"/>
      <c r="V74" s="89"/>
      <c r="W74" s="89"/>
      <c r="X74" s="89"/>
      <c r="Y74" s="89"/>
      <c r="Z74" s="89"/>
      <c r="AA74" s="89"/>
    </row>
    <row r="75" spans="1:27" s="137" customFormat="1" x14ac:dyDescent="0.2">
      <c r="A75" s="89"/>
      <c r="B75" s="143"/>
      <c r="C75" s="93" t="s">
        <v>232</v>
      </c>
      <c r="D75" s="158">
        <f>'Historical Expenditure'!D88*Inflation!C$10</f>
        <v>0</v>
      </c>
      <c r="E75" s="158">
        <f>'Historical Expenditure'!E88*Inflation!D$10</f>
        <v>0</v>
      </c>
      <c r="F75" s="158">
        <f>'Historical Expenditure'!F88*Inflation!E$10</f>
        <v>0</v>
      </c>
      <c r="G75" s="158">
        <f>'Historical Expenditure'!G88*Inflation!F$10</f>
        <v>0</v>
      </c>
      <c r="H75" s="158">
        <f>'Historical Expenditure'!H88*Inflation!G$10</f>
        <v>0</v>
      </c>
      <c r="I75" s="158">
        <f>'Historical Expenditure'!I88*Inflation!H$10</f>
        <v>0</v>
      </c>
      <c r="J75" s="158">
        <f>'Historical Expenditure'!J88*Inflation!I$10</f>
        <v>0</v>
      </c>
      <c r="K75" s="158">
        <f>'Historical Expenditure'!K88*Inflation!J$10</f>
        <v>0</v>
      </c>
      <c r="L75" s="157">
        <f>'Forecast Volumes'!E75*'Historical Volumes'!$M75</f>
        <v>0</v>
      </c>
      <c r="M75" s="157">
        <f>'Forecast Volumes'!F75*'Historical Volumes'!$M75</f>
        <v>0</v>
      </c>
      <c r="N75" s="157">
        <f>'Forecast Volumes'!G75*'Historical Volumes'!$M75</f>
        <v>0</v>
      </c>
      <c r="O75" s="157">
        <f>'Forecast Volumes'!H75*'Historical Volumes'!$M75</f>
        <v>0</v>
      </c>
      <c r="P75" s="157">
        <f>'Forecast Volumes'!I75*'Historical Volumes'!$M75</f>
        <v>0</v>
      </c>
      <c r="Q75" s="157">
        <f>'Forecast Volumes'!J75*'Historical Volumes'!$M75</f>
        <v>0</v>
      </c>
      <c r="R75" s="157">
        <f>'Forecast Volumes'!K75*'Historical Volumes'!$M75</f>
        <v>0</v>
      </c>
      <c r="S75" s="89"/>
      <c r="T75" s="89"/>
      <c r="U75" s="89"/>
      <c r="V75" s="89"/>
      <c r="W75" s="89"/>
      <c r="X75" s="89"/>
      <c r="Y75" s="89"/>
      <c r="Z75" s="89"/>
      <c r="AA75" s="89"/>
    </row>
    <row r="76" spans="1:27" s="137" customFormat="1" x14ac:dyDescent="0.2">
      <c r="A76" s="89"/>
      <c r="B76" s="143"/>
      <c r="C76" s="93" t="s">
        <v>233</v>
      </c>
      <c r="D76" s="158">
        <f>'Historical Expenditure'!D89*Inflation!C$10</f>
        <v>0</v>
      </c>
      <c r="E76" s="158">
        <f>'Historical Expenditure'!E89*Inflation!D$10</f>
        <v>0</v>
      </c>
      <c r="F76" s="158">
        <f>'Historical Expenditure'!F89*Inflation!E$10</f>
        <v>0</v>
      </c>
      <c r="G76" s="158">
        <f>'Historical Expenditure'!G89*Inflation!F$10</f>
        <v>0</v>
      </c>
      <c r="H76" s="158">
        <f>'Historical Expenditure'!H89*Inflation!G$10</f>
        <v>11807.110581836521</v>
      </c>
      <c r="I76" s="158">
        <f>'Historical Expenditure'!I89*Inflation!H$10</f>
        <v>11635.370791555262</v>
      </c>
      <c r="J76" s="158">
        <f>'Historical Expenditure'!J89*Inflation!I$10</f>
        <v>0</v>
      </c>
      <c r="K76" s="158">
        <f>'Historical Expenditure'!K89*Inflation!J$10</f>
        <v>0</v>
      </c>
      <c r="L76" s="157">
        <f>'Forecast Volumes'!E76*'Historical Volumes'!$M76</f>
        <v>0</v>
      </c>
      <c r="M76" s="157">
        <f>'Forecast Volumes'!F76*'Historical Volumes'!$M76</f>
        <v>0</v>
      </c>
      <c r="N76" s="157">
        <f>'Forecast Volumes'!G76*'Historical Volumes'!$M76</f>
        <v>0</v>
      </c>
      <c r="O76" s="157">
        <f>'Forecast Volumes'!H76*'Historical Volumes'!$M76</f>
        <v>0</v>
      </c>
      <c r="P76" s="157">
        <f>'Forecast Volumes'!I76*'Historical Volumes'!$M76</f>
        <v>0</v>
      </c>
      <c r="Q76" s="157">
        <f>'Forecast Volumes'!J76*'Historical Volumes'!$M76</f>
        <v>0</v>
      </c>
      <c r="R76" s="157">
        <f>'Forecast Volumes'!K76*'Historical Volumes'!$M76</f>
        <v>0</v>
      </c>
      <c r="S76" s="89"/>
      <c r="T76" s="89"/>
      <c r="U76" s="89"/>
      <c r="V76" s="89"/>
      <c r="W76" s="89"/>
      <c r="X76" s="89"/>
      <c r="Y76" s="89"/>
      <c r="Z76" s="89"/>
      <c r="AA76" s="89"/>
    </row>
    <row r="77" spans="1:27" s="137" customFormat="1" x14ac:dyDescent="0.2">
      <c r="A77" s="89"/>
      <c r="B77" s="143"/>
      <c r="C77" s="93" t="s">
        <v>234</v>
      </c>
      <c r="D77" s="158">
        <f>'Historical Expenditure'!D90*Inflation!C$10</f>
        <v>0</v>
      </c>
      <c r="E77" s="158">
        <f>'Historical Expenditure'!E90*Inflation!D$10</f>
        <v>0</v>
      </c>
      <c r="F77" s="158">
        <f>'Historical Expenditure'!F90*Inflation!E$10</f>
        <v>0</v>
      </c>
      <c r="G77" s="158">
        <f>'Historical Expenditure'!G90*Inflation!F$10</f>
        <v>0</v>
      </c>
      <c r="H77" s="158">
        <f>'Historical Expenditure'!H90*Inflation!G$10</f>
        <v>0</v>
      </c>
      <c r="I77" s="158">
        <f>'Historical Expenditure'!I90*Inflation!H$10</f>
        <v>0</v>
      </c>
      <c r="J77" s="158">
        <f>'Historical Expenditure'!J90*Inflation!I$10</f>
        <v>0</v>
      </c>
      <c r="K77" s="158">
        <f>'Historical Expenditure'!K90*Inflation!J$10</f>
        <v>0</v>
      </c>
      <c r="L77" s="157">
        <f>'Forecast Volumes'!E77*'Historical Volumes'!$M77</f>
        <v>0</v>
      </c>
      <c r="M77" s="157">
        <f>'Forecast Volumes'!F77*'Historical Volumes'!$M77</f>
        <v>0</v>
      </c>
      <c r="N77" s="157">
        <f>'Forecast Volumes'!G77*'Historical Volumes'!$M77</f>
        <v>0</v>
      </c>
      <c r="O77" s="157">
        <f>'Forecast Volumes'!H77*'Historical Volumes'!$M77</f>
        <v>0</v>
      </c>
      <c r="P77" s="157">
        <f>'Forecast Volumes'!I77*'Historical Volumes'!$M77</f>
        <v>0</v>
      </c>
      <c r="Q77" s="157">
        <f>'Forecast Volumes'!J77*'Historical Volumes'!$M77</f>
        <v>0</v>
      </c>
      <c r="R77" s="157">
        <f>'Forecast Volumes'!K77*'Historical Volumes'!$M77</f>
        <v>0</v>
      </c>
      <c r="S77" s="89"/>
      <c r="T77" s="89"/>
      <c r="U77" s="89"/>
      <c r="V77" s="89"/>
      <c r="W77" s="89"/>
      <c r="X77" s="89"/>
      <c r="Y77" s="89"/>
      <c r="Z77" s="89"/>
      <c r="AA77" s="89"/>
    </row>
    <row r="78" spans="1:27" s="137" customFormat="1" x14ac:dyDescent="0.2">
      <c r="A78" s="89"/>
      <c r="B78" s="143"/>
      <c r="C78" s="93" t="s">
        <v>235</v>
      </c>
      <c r="D78" s="158">
        <f>'Historical Expenditure'!D91*Inflation!C$10</f>
        <v>0</v>
      </c>
      <c r="E78" s="158">
        <f>'Historical Expenditure'!E91*Inflation!D$10</f>
        <v>0</v>
      </c>
      <c r="F78" s="158">
        <f>'Historical Expenditure'!F91*Inflation!E$10</f>
        <v>0</v>
      </c>
      <c r="G78" s="158">
        <f>'Historical Expenditure'!G91*Inflation!F$10</f>
        <v>0</v>
      </c>
      <c r="H78" s="158">
        <f>'Historical Expenditure'!H91*Inflation!G$10</f>
        <v>0</v>
      </c>
      <c r="I78" s="158">
        <f>'Historical Expenditure'!I91*Inflation!H$10</f>
        <v>0</v>
      </c>
      <c r="J78" s="158">
        <f>'Historical Expenditure'!J91*Inflation!I$10</f>
        <v>0</v>
      </c>
      <c r="K78" s="158">
        <f>'Historical Expenditure'!K91*Inflation!J$10</f>
        <v>0</v>
      </c>
      <c r="L78" s="157">
        <f>'Forecast Volumes'!E78*'Historical Volumes'!$M78</f>
        <v>0</v>
      </c>
      <c r="M78" s="157">
        <f>'Forecast Volumes'!F78*'Historical Volumes'!$M78</f>
        <v>0</v>
      </c>
      <c r="N78" s="157">
        <f>'Forecast Volumes'!G78*'Historical Volumes'!$M78</f>
        <v>0</v>
      </c>
      <c r="O78" s="157">
        <f>'Forecast Volumes'!H78*'Historical Volumes'!$M78</f>
        <v>0</v>
      </c>
      <c r="P78" s="157">
        <f>'Forecast Volumes'!I78*'Historical Volumes'!$M78</f>
        <v>0</v>
      </c>
      <c r="Q78" s="157">
        <f>'Forecast Volumes'!J78*'Historical Volumes'!$M78</f>
        <v>0</v>
      </c>
      <c r="R78" s="157">
        <f>'Forecast Volumes'!K78*'Historical Volumes'!$M78</f>
        <v>0</v>
      </c>
      <c r="S78" s="89"/>
      <c r="T78" s="89"/>
      <c r="U78" s="89"/>
      <c r="V78" s="89"/>
      <c r="W78" s="89"/>
      <c r="X78" s="89"/>
      <c r="Y78" s="89"/>
      <c r="Z78" s="89"/>
      <c r="AA78" s="89"/>
    </row>
    <row r="79" spans="1:27" s="137" customFormat="1" x14ac:dyDescent="0.2">
      <c r="A79" s="89"/>
      <c r="B79" s="143"/>
      <c r="C79" s="93" t="s">
        <v>236</v>
      </c>
      <c r="D79" s="158">
        <f>'Historical Expenditure'!D92*Inflation!C$10</f>
        <v>0</v>
      </c>
      <c r="E79" s="158">
        <f>'Historical Expenditure'!E92*Inflation!D$10</f>
        <v>0</v>
      </c>
      <c r="F79" s="158">
        <f>'Historical Expenditure'!F92*Inflation!E$10</f>
        <v>0</v>
      </c>
      <c r="G79" s="158">
        <f>'Historical Expenditure'!G92*Inflation!F$10</f>
        <v>0</v>
      </c>
      <c r="H79" s="158">
        <f>'Historical Expenditure'!H92*Inflation!G$10</f>
        <v>0</v>
      </c>
      <c r="I79" s="158">
        <f>'Historical Expenditure'!I92*Inflation!H$10</f>
        <v>0</v>
      </c>
      <c r="J79" s="158">
        <f>'Historical Expenditure'!J92*Inflation!I$10</f>
        <v>0</v>
      </c>
      <c r="K79" s="158">
        <f>'Historical Expenditure'!K92*Inflation!J$10</f>
        <v>0</v>
      </c>
      <c r="L79" s="157">
        <f>'Forecast Volumes'!E79*'Historical Volumes'!$M79</f>
        <v>0</v>
      </c>
      <c r="M79" s="157">
        <f>'Forecast Volumes'!F79*'Historical Volumes'!$M79</f>
        <v>0</v>
      </c>
      <c r="N79" s="157">
        <f>'Forecast Volumes'!G79*'Historical Volumes'!$M79</f>
        <v>0</v>
      </c>
      <c r="O79" s="157">
        <f>'Forecast Volumes'!H79*'Historical Volumes'!$M79</f>
        <v>0</v>
      </c>
      <c r="P79" s="157">
        <f>'Forecast Volumes'!I79*'Historical Volumes'!$M79</f>
        <v>0</v>
      </c>
      <c r="Q79" s="157">
        <f>'Forecast Volumes'!J79*'Historical Volumes'!$M79</f>
        <v>0</v>
      </c>
      <c r="R79" s="157">
        <f>'Forecast Volumes'!K79*'Historical Volumes'!$M79</f>
        <v>0</v>
      </c>
      <c r="S79" s="89"/>
      <c r="T79" s="89"/>
      <c r="U79" s="89"/>
      <c r="V79" s="89"/>
      <c r="W79" s="89"/>
      <c r="X79" s="89"/>
      <c r="Y79" s="89"/>
      <c r="Z79" s="89"/>
      <c r="AA79" s="89"/>
    </row>
    <row r="80" spans="1:27" s="137" customFormat="1" x14ac:dyDescent="0.2">
      <c r="A80" s="89"/>
      <c r="B80" s="143"/>
      <c r="C80" s="93" t="s">
        <v>237</v>
      </c>
      <c r="D80" s="158">
        <f>'Historical Expenditure'!D93*Inflation!C$10</f>
        <v>0</v>
      </c>
      <c r="E80" s="158">
        <f>'Historical Expenditure'!E93*Inflation!D$10</f>
        <v>0</v>
      </c>
      <c r="F80" s="158">
        <f>'Historical Expenditure'!F93*Inflation!E$10</f>
        <v>0</v>
      </c>
      <c r="G80" s="158">
        <f>'Historical Expenditure'!G93*Inflation!F$10</f>
        <v>0</v>
      </c>
      <c r="H80" s="158">
        <f>'Historical Expenditure'!H93*Inflation!G$10</f>
        <v>0</v>
      </c>
      <c r="I80" s="158">
        <f>'Historical Expenditure'!I93*Inflation!H$10</f>
        <v>0</v>
      </c>
      <c r="J80" s="158">
        <f>'Historical Expenditure'!J93*Inflation!I$10</f>
        <v>0</v>
      </c>
      <c r="K80" s="158">
        <f>'Historical Expenditure'!K93*Inflation!J$10</f>
        <v>0</v>
      </c>
      <c r="L80" s="157">
        <f>'Forecast Volumes'!E80*'Historical Volumes'!$M80</f>
        <v>0</v>
      </c>
      <c r="M80" s="157">
        <f>'Forecast Volumes'!F80*'Historical Volumes'!$M80</f>
        <v>0</v>
      </c>
      <c r="N80" s="157">
        <f>'Forecast Volumes'!G80*'Historical Volumes'!$M80</f>
        <v>0</v>
      </c>
      <c r="O80" s="157">
        <f>'Forecast Volumes'!H80*'Historical Volumes'!$M80</f>
        <v>0</v>
      </c>
      <c r="P80" s="157">
        <f>'Forecast Volumes'!I80*'Historical Volumes'!$M80</f>
        <v>0</v>
      </c>
      <c r="Q80" s="157">
        <f>'Forecast Volumes'!J80*'Historical Volumes'!$M80</f>
        <v>0</v>
      </c>
      <c r="R80" s="157">
        <f>'Forecast Volumes'!K80*'Historical Volumes'!$M80</f>
        <v>0</v>
      </c>
      <c r="S80" s="89"/>
      <c r="T80" s="89"/>
      <c r="U80" s="89"/>
      <c r="V80" s="89"/>
      <c r="W80" s="89"/>
      <c r="X80" s="89"/>
      <c r="Y80" s="89"/>
      <c r="Z80" s="89"/>
      <c r="AA80" s="89"/>
    </row>
    <row r="81" spans="1:27" s="137" customFormat="1" x14ac:dyDescent="0.2">
      <c r="A81" s="89"/>
      <c r="B81" s="143"/>
      <c r="C81" s="93" t="s">
        <v>238</v>
      </c>
      <c r="D81" s="158">
        <f>'Historical Expenditure'!D94*Inflation!C$10</f>
        <v>0</v>
      </c>
      <c r="E81" s="158">
        <f>'Historical Expenditure'!E94*Inflation!D$10</f>
        <v>0</v>
      </c>
      <c r="F81" s="158">
        <f>'Historical Expenditure'!F94*Inflation!E$10</f>
        <v>0</v>
      </c>
      <c r="G81" s="158">
        <f>'Historical Expenditure'!G94*Inflation!F$10</f>
        <v>0</v>
      </c>
      <c r="H81" s="158">
        <f>'Historical Expenditure'!H94*Inflation!G$10</f>
        <v>0</v>
      </c>
      <c r="I81" s="158">
        <f>'Historical Expenditure'!I94*Inflation!H$10</f>
        <v>0</v>
      </c>
      <c r="J81" s="158">
        <f>'Historical Expenditure'!J94*Inflation!I$10</f>
        <v>0</v>
      </c>
      <c r="K81" s="158">
        <f>'Historical Expenditure'!K94*Inflation!J$10</f>
        <v>0</v>
      </c>
      <c r="L81" s="157">
        <f>'Forecast Volumes'!E81*'Historical Volumes'!$M81</f>
        <v>0</v>
      </c>
      <c r="M81" s="157">
        <f>'Forecast Volumes'!F81*'Historical Volumes'!$M81</f>
        <v>0</v>
      </c>
      <c r="N81" s="157">
        <f>'Forecast Volumes'!G81*'Historical Volumes'!$M81</f>
        <v>0</v>
      </c>
      <c r="O81" s="157">
        <f>'Forecast Volumes'!H81*'Historical Volumes'!$M81</f>
        <v>0</v>
      </c>
      <c r="P81" s="157">
        <f>'Forecast Volumes'!I81*'Historical Volumes'!$M81</f>
        <v>0</v>
      </c>
      <c r="Q81" s="157">
        <f>'Forecast Volumes'!J81*'Historical Volumes'!$M81</f>
        <v>0</v>
      </c>
      <c r="R81" s="157">
        <f>'Forecast Volumes'!K81*'Historical Volumes'!$M81</f>
        <v>0</v>
      </c>
      <c r="S81" s="89"/>
      <c r="T81" s="89"/>
      <c r="U81" s="89"/>
      <c r="V81" s="89"/>
      <c r="W81" s="89"/>
      <c r="X81" s="89"/>
      <c r="Y81" s="89"/>
      <c r="Z81" s="89"/>
      <c r="AA81" s="89"/>
    </row>
    <row r="82" spans="1:27" s="137" customFormat="1" x14ac:dyDescent="0.2">
      <c r="A82" s="89"/>
      <c r="B82" s="143"/>
      <c r="C82" s="93" t="s">
        <v>239</v>
      </c>
      <c r="D82" s="158">
        <f>'Historical Expenditure'!D95*Inflation!C$10</f>
        <v>0</v>
      </c>
      <c r="E82" s="158">
        <f>'Historical Expenditure'!E95*Inflation!D$10</f>
        <v>0</v>
      </c>
      <c r="F82" s="158">
        <f>'Historical Expenditure'!F95*Inflation!E$10</f>
        <v>0</v>
      </c>
      <c r="G82" s="158">
        <f>'Historical Expenditure'!G95*Inflation!F$10</f>
        <v>0</v>
      </c>
      <c r="H82" s="158">
        <f>'Historical Expenditure'!H95*Inflation!G$10</f>
        <v>0</v>
      </c>
      <c r="I82" s="158">
        <f>'Historical Expenditure'!I95*Inflation!H$10</f>
        <v>0</v>
      </c>
      <c r="J82" s="158">
        <f>'Historical Expenditure'!J95*Inflation!I$10</f>
        <v>0</v>
      </c>
      <c r="K82" s="158">
        <f>'Historical Expenditure'!K95*Inflation!J$10</f>
        <v>0</v>
      </c>
      <c r="L82" s="157">
        <f>'Forecast Volumes'!E82*'Historical Volumes'!$M82</f>
        <v>0</v>
      </c>
      <c r="M82" s="157">
        <f>'Forecast Volumes'!F82*'Historical Volumes'!$M82</f>
        <v>0</v>
      </c>
      <c r="N82" s="157">
        <f>'Forecast Volumes'!G82*'Historical Volumes'!$M82</f>
        <v>0</v>
      </c>
      <c r="O82" s="157">
        <f>'Forecast Volumes'!H82*'Historical Volumes'!$M82</f>
        <v>0</v>
      </c>
      <c r="P82" s="157">
        <f>'Forecast Volumes'!I82*'Historical Volumes'!$M82</f>
        <v>0</v>
      </c>
      <c r="Q82" s="157">
        <f>'Forecast Volumes'!J82*'Historical Volumes'!$M82</f>
        <v>0</v>
      </c>
      <c r="R82" s="157">
        <f>'Forecast Volumes'!K82*'Historical Volumes'!$M82</f>
        <v>0</v>
      </c>
      <c r="S82" s="89"/>
      <c r="T82" s="89"/>
      <c r="U82" s="89"/>
      <c r="V82" s="89"/>
      <c r="W82" s="89"/>
      <c r="X82" s="89"/>
      <c r="Y82" s="89"/>
      <c r="Z82" s="89"/>
      <c r="AA82" s="89"/>
    </row>
    <row r="83" spans="1:27" s="137" customFormat="1" x14ac:dyDescent="0.2">
      <c r="A83" s="89"/>
      <c r="B83" s="143"/>
      <c r="C83" s="93" t="s">
        <v>240</v>
      </c>
      <c r="D83" s="158">
        <f>'Historical Expenditure'!D96*Inflation!C$10</f>
        <v>0</v>
      </c>
      <c r="E83" s="158">
        <f>'Historical Expenditure'!E96*Inflation!D$10</f>
        <v>0</v>
      </c>
      <c r="F83" s="158">
        <f>'Historical Expenditure'!F96*Inflation!E$10</f>
        <v>0</v>
      </c>
      <c r="G83" s="158">
        <f>'Historical Expenditure'!G96*Inflation!F$10</f>
        <v>0</v>
      </c>
      <c r="H83" s="158">
        <f>'Historical Expenditure'!H96*Inflation!G$10</f>
        <v>0</v>
      </c>
      <c r="I83" s="158">
        <f>'Historical Expenditure'!I96*Inflation!H$10</f>
        <v>0</v>
      </c>
      <c r="J83" s="158">
        <f>'Historical Expenditure'!J96*Inflation!I$10</f>
        <v>0</v>
      </c>
      <c r="K83" s="158">
        <f>'Historical Expenditure'!K96*Inflation!J$10</f>
        <v>0</v>
      </c>
      <c r="L83" s="157">
        <f>'Forecast Volumes'!E83*'Historical Volumes'!$M83</f>
        <v>0</v>
      </c>
      <c r="M83" s="157">
        <f>'Forecast Volumes'!F83*'Historical Volumes'!$M83</f>
        <v>0</v>
      </c>
      <c r="N83" s="157">
        <f>'Forecast Volumes'!G83*'Historical Volumes'!$M83</f>
        <v>0</v>
      </c>
      <c r="O83" s="157">
        <f>'Forecast Volumes'!H83*'Historical Volumes'!$M83</f>
        <v>0</v>
      </c>
      <c r="P83" s="157">
        <f>'Forecast Volumes'!I83*'Historical Volumes'!$M83</f>
        <v>0</v>
      </c>
      <c r="Q83" s="157">
        <f>'Forecast Volumes'!J83*'Historical Volumes'!$M83</f>
        <v>0</v>
      </c>
      <c r="R83" s="157">
        <f>'Forecast Volumes'!K83*'Historical Volumes'!$M83</f>
        <v>0</v>
      </c>
      <c r="S83" s="89"/>
      <c r="T83" s="89"/>
      <c r="U83" s="89"/>
      <c r="V83" s="89"/>
      <c r="W83" s="89"/>
      <c r="X83" s="89"/>
      <c r="Y83" s="89"/>
      <c r="Z83" s="89"/>
      <c r="AA83" s="89"/>
    </row>
    <row r="84" spans="1:27" s="137" customFormat="1" x14ac:dyDescent="0.2">
      <c r="A84" s="89"/>
      <c r="B84" s="143"/>
      <c r="C84" s="93" t="s">
        <v>241</v>
      </c>
      <c r="D84" s="158">
        <f>'Historical Expenditure'!D97*Inflation!C$10</f>
        <v>0</v>
      </c>
      <c r="E84" s="158">
        <f>'Historical Expenditure'!E97*Inflation!D$10</f>
        <v>0</v>
      </c>
      <c r="F84" s="158">
        <f>'Historical Expenditure'!F97*Inflation!E$10</f>
        <v>0</v>
      </c>
      <c r="G84" s="158">
        <f>'Historical Expenditure'!G97*Inflation!F$10</f>
        <v>0</v>
      </c>
      <c r="H84" s="158">
        <f>'Historical Expenditure'!H97*Inflation!G$10</f>
        <v>0</v>
      </c>
      <c r="I84" s="158">
        <f>'Historical Expenditure'!I97*Inflation!H$10</f>
        <v>0</v>
      </c>
      <c r="J84" s="158">
        <f>'Historical Expenditure'!J97*Inflation!I$10</f>
        <v>0</v>
      </c>
      <c r="K84" s="158">
        <f>'Historical Expenditure'!K97*Inflation!J$10</f>
        <v>0</v>
      </c>
      <c r="L84" s="157">
        <f>'Forecast Volumes'!E84*'Historical Volumes'!$M84</f>
        <v>0</v>
      </c>
      <c r="M84" s="157">
        <f>'Forecast Volumes'!F84*'Historical Volumes'!$M84</f>
        <v>0</v>
      </c>
      <c r="N84" s="157">
        <f>'Forecast Volumes'!G84*'Historical Volumes'!$M84</f>
        <v>0</v>
      </c>
      <c r="O84" s="157">
        <f>'Forecast Volumes'!H84*'Historical Volumes'!$M84</f>
        <v>0</v>
      </c>
      <c r="P84" s="157">
        <f>'Forecast Volumes'!I84*'Historical Volumes'!$M84</f>
        <v>0</v>
      </c>
      <c r="Q84" s="157">
        <f>'Forecast Volumes'!J84*'Historical Volumes'!$M84</f>
        <v>0</v>
      </c>
      <c r="R84" s="157">
        <f>'Forecast Volumes'!K84*'Historical Volumes'!$M84</f>
        <v>0</v>
      </c>
      <c r="S84" s="89"/>
      <c r="T84" s="89"/>
      <c r="U84" s="89"/>
      <c r="V84" s="89"/>
      <c r="W84" s="89"/>
      <c r="X84" s="89"/>
      <c r="Y84" s="89"/>
      <c r="Z84" s="89"/>
      <c r="AA84" s="89"/>
    </row>
    <row r="85" spans="1:27" s="137" customFormat="1" x14ac:dyDescent="0.2">
      <c r="A85" s="89"/>
      <c r="B85" s="143"/>
      <c r="C85" s="93" t="s">
        <v>242</v>
      </c>
      <c r="D85" s="158">
        <f>'Historical Expenditure'!D98*Inflation!C$10</f>
        <v>0</v>
      </c>
      <c r="E85" s="158">
        <f>'Historical Expenditure'!E98*Inflation!D$10</f>
        <v>0</v>
      </c>
      <c r="F85" s="158">
        <f>'Historical Expenditure'!F98*Inflation!E$10</f>
        <v>0</v>
      </c>
      <c r="G85" s="158">
        <f>'Historical Expenditure'!G98*Inflation!F$10</f>
        <v>0</v>
      </c>
      <c r="H85" s="158">
        <f>'Historical Expenditure'!H98*Inflation!G$10</f>
        <v>0</v>
      </c>
      <c r="I85" s="158">
        <f>'Historical Expenditure'!I98*Inflation!H$10</f>
        <v>0</v>
      </c>
      <c r="J85" s="158">
        <f>'Historical Expenditure'!J98*Inflation!I$10</f>
        <v>0</v>
      </c>
      <c r="K85" s="158">
        <f>'Historical Expenditure'!K98*Inflation!J$10</f>
        <v>0</v>
      </c>
      <c r="L85" s="157">
        <f>'Forecast Volumes'!E85*'Historical Volumes'!$M85</f>
        <v>0</v>
      </c>
      <c r="M85" s="157">
        <f>'Forecast Volumes'!F85*'Historical Volumes'!$M85</f>
        <v>0</v>
      </c>
      <c r="N85" s="157">
        <f>'Forecast Volumes'!G85*'Historical Volumes'!$M85</f>
        <v>0</v>
      </c>
      <c r="O85" s="157">
        <f>'Forecast Volumes'!H85*'Historical Volumes'!$M85</f>
        <v>0</v>
      </c>
      <c r="P85" s="157">
        <f>'Forecast Volumes'!I85*'Historical Volumes'!$M85</f>
        <v>0</v>
      </c>
      <c r="Q85" s="157">
        <f>'Forecast Volumes'!J85*'Historical Volumes'!$M85</f>
        <v>0</v>
      </c>
      <c r="R85" s="157">
        <f>'Forecast Volumes'!K85*'Historical Volumes'!$M85</f>
        <v>0</v>
      </c>
      <c r="S85" s="89"/>
      <c r="T85" s="89"/>
      <c r="U85" s="89"/>
      <c r="V85" s="89"/>
      <c r="W85" s="89"/>
      <c r="X85" s="89"/>
      <c r="Y85" s="89"/>
      <c r="Z85" s="89"/>
      <c r="AA85" s="89"/>
    </row>
    <row r="86" spans="1:27" s="137" customFormat="1" x14ac:dyDescent="0.2">
      <c r="A86" s="89"/>
      <c r="B86" s="143"/>
      <c r="C86" s="93" t="s">
        <v>243</v>
      </c>
      <c r="D86" s="158">
        <f>'Historical Expenditure'!D99*Inflation!C$10</f>
        <v>0</v>
      </c>
      <c r="E86" s="158">
        <f>'Historical Expenditure'!E99*Inflation!D$10</f>
        <v>0</v>
      </c>
      <c r="F86" s="158">
        <f>'Historical Expenditure'!F99*Inflation!E$10</f>
        <v>0</v>
      </c>
      <c r="G86" s="158">
        <f>'Historical Expenditure'!G99*Inflation!F$10</f>
        <v>0</v>
      </c>
      <c r="H86" s="158">
        <f>'Historical Expenditure'!H99*Inflation!G$10</f>
        <v>0</v>
      </c>
      <c r="I86" s="158">
        <f>'Historical Expenditure'!I99*Inflation!H$10</f>
        <v>0</v>
      </c>
      <c r="J86" s="158">
        <f>'Historical Expenditure'!J99*Inflation!I$10</f>
        <v>0</v>
      </c>
      <c r="K86" s="158">
        <f>'Historical Expenditure'!K99*Inflation!J$10</f>
        <v>0</v>
      </c>
      <c r="L86" s="157">
        <f>'Forecast Volumes'!E86*'Historical Volumes'!$M86</f>
        <v>0</v>
      </c>
      <c r="M86" s="157">
        <f>'Forecast Volumes'!F86*'Historical Volumes'!$M86</f>
        <v>0</v>
      </c>
      <c r="N86" s="157">
        <f>'Forecast Volumes'!G86*'Historical Volumes'!$M86</f>
        <v>0</v>
      </c>
      <c r="O86" s="157">
        <f>'Forecast Volumes'!H86*'Historical Volumes'!$M86</f>
        <v>0</v>
      </c>
      <c r="P86" s="157">
        <f>'Forecast Volumes'!I86*'Historical Volumes'!$M86</f>
        <v>0</v>
      </c>
      <c r="Q86" s="157">
        <f>'Forecast Volumes'!J86*'Historical Volumes'!$M86</f>
        <v>0</v>
      </c>
      <c r="R86" s="157">
        <f>'Forecast Volumes'!K86*'Historical Volumes'!$M86</f>
        <v>0</v>
      </c>
      <c r="S86" s="89"/>
      <c r="T86" s="89"/>
      <c r="U86" s="89"/>
      <c r="V86" s="89"/>
      <c r="W86" s="89"/>
      <c r="X86" s="89"/>
      <c r="Y86" s="89"/>
      <c r="Z86" s="89"/>
      <c r="AA86" s="89"/>
    </row>
    <row r="87" spans="1:27" s="137" customFormat="1" x14ac:dyDescent="0.2">
      <c r="A87" s="89"/>
      <c r="B87" s="100"/>
      <c r="C87" s="93" t="s">
        <v>165</v>
      </c>
      <c r="D87" s="158">
        <f>'Historical Expenditure'!D100*Inflation!C$10</f>
        <v>226719.05117431923</v>
      </c>
      <c r="E87" s="158">
        <f>'Historical Expenditure'!E100*Inflation!D$10</f>
        <v>246840.83604232987</v>
      </c>
      <c r="F87" s="158">
        <f>'Historical Expenditure'!F100*Inflation!E$10</f>
        <v>264149.63294203009</v>
      </c>
      <c r="G87" s="158">
        <f>'Historical Expenditure'!G100*Inflation!F$10</f>
        <v>250906.80878773823</v>
      </c>
      <c r="H87" s="158">
        <f>'Historical Expenditure'!H100*Inflation!G$10</f>
        <v>179420.0575329932</v>
      </c>
      <c r="I87" s="158">
        <f>'Historical Expenditure'!I100*Inflation!H$10</f>
        <v>138297.17952524591</v>
      </c>
      <c r="J87" s="158">
        <f>'Historical Expenditure'!J100*Inflation!I$10</f>
        <v>104909.17806288259</v>
      </c>
      <c r="K87" s="158">
        <f>'Historical Expenditure'!K100*Inflation!J$10</f>
        <v>81039.27790163907</v>
      </c>
      <c r="L87" s="157">
        <f>'Forecast Volumes'!E87*'Historical Volumes'!$M87</f>
        <v>94530.978794225972</v>
      </c>
      <c r="M87" s="157">
        <f>'Forecast Volumes'!F87*'Historical Volumes'!$M87</f>
        <v>88622.792619586849</v>
      </c>
      <c r="N87" s="157">
        <f>'Forecast Volumes'!G87*'Historical Volumes'!$M87</f>
        <v>82714.606444947727</v>
      </c>
      <c r="O87" s="157">
        <f>'Forecast Volumes'!H87*'Historical Volumes'!$M87</f>
        <v>76806.420270308619</v>
      </c>
      <c r="P87" s="157">
        <f>'Forecast Volumes'!I87*'Historical Volumes'!$M87</f>
        <v>70898.234095669497</v>
      </c>
      <c r="Q87" s="157">
        <f>'Forecast Volumes'!J87*'Historical Volumes'!$M87</f>
        <v>64990.047921030375</v>
      </c>
      <c r="R87" s="157">
        <f>'Forecast Volumes'!K87*'Historical Volumes'!$M87</f>
        <v>59081.861746391252</v>
      </c>
      <c r="S87" s="89"/>
      <c r="T87" s="89"/>
      <c r="U87" s="89"/>
      <c r="V87" s="89"/>
      <c r="W87" s="89"/>
      <c r="X87" s="89"/>
      <c r="Y87" s="89"/>
      <c r="Z87" s="89"/>
      <c r="AA87" s="89"/>
    </row>
    <row r="88" spans="1:27" s="137" customFormat="1" x14ac:dyDescent="0.2">
      <c r="A88" s="89"/>
      <c r="B88" s="101" t="s">
        <v>186</v>
      </c>
      <c r="C88" s="92" t="s">
        <v>187</v>
      </c>
      <c r="D88" s="158">
        <f>'Historical Expenditure'!D101*Inflation!C$10</f>
        <v>0</v>
      </c>
      <c r="E88" s="158">
        <f>'Historical Expenditure'!E101*Inflation!D$10</f>
        <v>0</v>
      </c>
      <c r="F88" s="158">
        <f>'Historical Expenditure'!F101*Inflation!E$10</f>
        <v>0</v>
      </c>
      <c r="G88" s="158">
        <f>'Historical Expenditure'!G101*Inflation!F$10</f>
        <v>0</v>
      </c>
      <c r="H88" s="158">
        <f>'Historical Expenditure'!H101*Inflation!G$10</f>
        <v>0</v>
      </c>
      <c r="I88" s="158">
        <f>'Historical Expenditure'!I101*Inflation!H$10</f>
        <v>0</v>
      </c>
      <c r="J88" s="158">
        <f>'Historical Expenditure'!J101*Inflation!I$10</f>
        <v>0</v>
      </c>
      <c r="K88" s="158">
        <f>'Historical Expenditure'!K101*Inflation!J$10</f>
        <v>0</v>
      </c>
      <c r="L88" s="157">
        <f>'Forecast Volumes'!E88*'Historical Volumes'!$M88</f>
        <v>0</v>
      </c>
      <c r="M88" s="157">
        <f>'Forecast Volumes'!F88*'Historical Volumes'!$M88</f>
        <v>0</v>
      </c>
      <c r="N88" s="157">
        <f>'Forecast Volumes'!G88*'Historical Volumes'!$M88</f>
        <v>0</v>
      </c>
      <c r="O88" s="157">
        <f>'Forecast Volumes'!H88*'Historical Volumes'!$M88</f>
        <v>0</v>
      </c>
      <c r="P88" s="157">
        <f>'Forecast Volumes'!I88*'Historical Volumes'!$M88</f>
        <v>0</v>
      </c>
      <c r="Q88" s="157">
        <f>'Forecast Volumes'!J88*'Historical Volumes'!$M88</f>
        <v>0</v>
      </c>
      <c r="R88" s="157">
        <f>'Forecast Volumes'!K88*'Historical Volumes'!$M88</f>
        <v>0</v>
      </c>
      <c r="S88" s="89"/>
      <c r="T88" s="89"/>
      <c r="U88" s="89"/>
      <c r="V88" s="89"/>
      <c r="W88" s="89"/>
      <c r="X88" s="89"/>
      <c r="Y88" s="89"/>
      <c r="Z88" s="89"/>
      <c r="AA88" s="89"/>
    </row>
    <row r="89" spans="1:27" s="137" customFormat="1" x14ac:dyDescent="0.2">
      <c r="A89" s="89"/>
      <c r="B89" s="182" t="s">
        <v>188</v>
      </c>
      <c r="C89" s="92" t="s">
        <v>189</v>
      </c>
      <c r="D89" s="158">
        <f>'Historical Expenditure'!D102*Inflation!C$10</f>
        <v>0</v>
      </c>
      <c r="E89" s="158">
        <f>'Historical Expenditure'!E102*Inflation!D$10</f>
        <v>0</v>
      </c>
      <c r="F89" s="158">
        <f>'Historical Expenditure'!F102*Inflation!E$10</f>
        <v>0</v>
      </c>
      <c r="G89" s="158">
        <f>'Historical Expenditure'!G102*Inflation!F$10</f>
        <v>0</v>
      </c>
      <c r="H89" s="158">
        <f>'Historical Expenditure'!H102*Inflation!G$10</f>
        <v>0</v>
      </c>
      <c r="I89" s="158">
        <f>'Historical Expenditure'!I102*Inflation!H$10</f>
        <v>0</v>
      </c>
      <c r="J89" s="158">
        <f>'Historical Expenditure'!J102*Inflation!I$10</f>
        <v>0</v>
      </c>
      <c r="K89" s="158">
        <f>'Historical Expenditure'!K102*Inflation!J$10</f>
        <v>0</v>
      </c>
      <c r="L89" s="157">
        <f>'Forecast Volumes'!E89*'Historical Volumes'!$M89</f>
        <v>0</v>
      </c>
      <c r="M89" s="157">
        <f>'Forecast Volumes'!F89*'Historical Volumes'!$M89</f>
        <v>0</v>
      </c>
      <c r="N89" s="157">
        <f>'Forecast Volumes'!G89*'Historical Volumes'!$M89</f>
        <v>0</v>
      </c>
      <c r="O89" s="157">
        <f>'Forecast Volumes'!H89*'Historical Volumes'!$M89</f>
        <v>0</v>
      </c>
      <c r="P89" s="157">
        <f>'Forecast Volumes'!I89*'Historical Volumes'!$M89</f>
        <v>0</v>
      </c>
      <c r="Q89" s="157">
        <f>'Forecast Volumes'!J89*'Historical Volumes'!$M89</f>
        <v>0</v>
      </c>
      <c r="R89" s="157">
        <f>'Forecast Volumes'!K89*'Historical Volumes'!$M89</f>
        <v>0</v>
      </c>
      <c r="S89" s="89"/>
      <c r="T89" s="89"/>
      <c r="U89" s="89"/>
      <c r="V89" s="89"/>
      <c r="W89" s="89"/>
      <c r="X89" s="89"/>
      <c r="Y89" s="89"/>
      <c r="Z89" s="89"/>
      <c r="AA89" s="89"/>
    </row>
    <row r="90" spans="1:27" s="137" customFormat="1" x14ac:dyDescent="0.2">
      <c r="A90" s="89"/>
      <c r="B90" s="182"/>
      <c r="C90" s="92" t="s">
        <v>190</v>
      </c>
      <c r="D90" s="158">
        <f>'Historical Expenditure'!D103*Inflation!C$10</f>
        <v>0</v>
      </c>
      <c r="E90" s="158">
        <f>'Historical Expenditure'!E103*Inflation!D$10</f>
        <v>0</v>
      </c>
      <c r="F90" s="158">
        <f>'Historical Expenditure'!F103*Inflation!E$10</f>
        <v>0</v>
      </c>
      <c r="G90" s="158">
        <f>'Historical Expenditure'!G103*Inflation!F$10</f>
        <v>0</v>
      </c>
      <c r="H90" s="158">
        <f>'Historical Expenditure'!H103*Inflation!G$10</f>
        <v>0</v>
      </c>
      <c r="I90" s="158">
        <f>'Historical Expenditure'!I103*Inflation!H$10</f>
        <v>0</v>
      </c>
      <c r="J90" s="158">
        <f>'Historical Expenditure'!J103*Inflation!I$10</f>
        <v>0</v>
      </c>
      <c r="K90" s="158">
        <f>'Historical Expenditure'!K103*Inflation!J$10</f>
        <v>0</v>
      </c>
      <c r="L90" s="157">
        <f>'Forecast Volumes'!E90*'Historical Volumes'!$M90</f>
        <v>0</v>
      </c>
      <c r="M90" s="157">
        <f>'Forecast Volumes'!F90*'Historical Volumes'!$M90</f>
        <v>0</v>
      </c>
      <c r="N90" s="157">
        <f>'Forecast Volumes'!G90*'Historical Volumes'!$M90</f>
        <v>0</v>
      </c>
      <c r="O90" s="157">
        <f>'Forecast Volumes'!H90*'Historical Volumes'!$M90</f>
        <v>0</v>
      </c>
      <c r="P90" s="157">
        <f>'Forecast Volumes'!I90*'Historical Volumes'!$M90</f>
        <v>0</v>
      </c>
      <c r="Q90" s="157">
        <f>'Forecast Volumes'!J90*'Historical Volumes'!$M90</f>
        <v>0</v>
      </c>
      <c r="R90" s="157">
        <f>'Forecast Volumes'!K90*'Historical Volumes'!$M90</f>
        <v>0</v>
      </c>
      <c r="S90" s="89"/>
      <c r="T90" s="89"/>
      <c r="U90" s="89"/>
      <c r="V90" s="89"/>
      <c r="W90" s="89"/>
      <c r="X90" s="89"/>
      <c r="Y90" s="89"/>
      <c r="Z90" s="89"/>
      <c r="AA90" s="89"/>
    </row>
    <row r="91" spans="1:27" s="137" customFormat="1" x14ac:dyDescent="0.2">
      <c r="A91" s="89"/>
      <c r="B91" s="182"/>
      <c r="C91" s="92" t="s">
        <v>191</v>
      </c>
      <c r="D91" s="158">
        <f>'Historical Expenditure'!D104*Inflation!C$10</f>
        <v>205081.96330291117</v>
      </c>
      <c r="E91" s="158">
        <f>'Historical Expenditure'!E104*Inflation!D$10</f>
        <v>223283.41185571748</v>
      </c>
      <c r="F91" s="158">
        <f>'Historical Expenditure'!F104*Inflation!E$10</f>
        <v>238940.33187287368</v>
      </c>
      <c r="G91" s="158">
        <f>'Historical Expenditure'!G104*Inflation!F$10</f>
        <v>308722.02423547208</v>
      </c>
      <c r="H91" s="158">
        <f>'Historical Expenditure'!H104*Inflation!G$10</f>
        <v>295569.67892240221</v>
      </c>
      <c r="I91" s="158">
        <f>'Historical Expenditure'!I104*Inflation!H$10</f>
        <v>194472.79322392301</v>
      </c>
      <c r="J91" s="158">
        <f>'Historical Expenditure'!J104*Inflation!I$10</f>
        <v>166174.21314271473</v>
      </c>
      <c r="K91" s="158">
        <f>'Historical Expenditure'!K104*Inflation!J$10</f>
        <v>207763.25600492966</v>
      </c>
      <c r="L91" s="157">
        <f>'Forecast Volumes'!E91*'Historical Volumes'!$M91</f>
        <v>103864.93053909676</v>
      </c>
      <c r="M91" s="157">
        <f>'Forecast Volumes'!F91*'Historical Volumes'!$M91</f>
        <v>70360.114236162321</v>
      </c>
      <c r="N91" s="157">
        <f>'Forecast Volumes'!G91*'Historical Volumes'!$M91</f>
        <v>36855.29793322787</v>
      </c>
      <c r="O91" s="157">
        <f>'Forecast Volumes'!H91*'Historical Volumes'!$M91</f>
        <v>3350.4816302934237</v>
      </c>
      <c r="P91" s="157">
        <f>'Forecast Volumes'!I91*'Historical Volumes'!$M91</f>
        <v>0</v>
      </c>
      <c r="Q91" s="157">
        <f>'Forecast Volumes'!J91*'Historical Volumes'!$M91</f>
        <v>0</v>
      </c>
      <c r="R91" s="157">
        <f>'Forecast Volumes'!K91*'Historical Volumes'!$M91</f>
        <v>0</v>
      </c>
      <c r="S91" s="89"/>
      <c r="T91" s="89"/>
      <c r="U91" s="89"/>
      <c r="V91" s="89"/>
      <c r="W91" s="89"/>
      <c r="X91" s="89"/>
      <c r="Y91" s="89"/>
      <c r="Z91" s="89"/>
      <c r="AA91" s="89"/>
    </row>
    <row r="92" spans="1:27" s="137" customFormat="1" x14ac:dyDescent="0.2">
      <c r="A92" s="89"/>
      <c r="B92" s="182"/>
      <c r="C92" s="92" t="s">
        <v>192</v>
      </c>
      <c r="D92" s="158">
        <f>'Historical Expenditure'!D105*Inflation!C$10</f>
        <v>0</v>
      </c>
      <c r="E92" s="158">
        <f>'Historical Expenditure'!E105*Inflation!D$10</f>
        <v>0</v>
      </c>
      <c r="F92" s="158">
        <f>'Historical Expenditure'!F105*Inflation!E$10</f>
        <v>0</v>
      </c>
      <c r="G92" s="158">
        <f>'Historical Expenditure'!G105*Inflation!F$10</f>
        <v>0</v>
      </c>
      <c r="H92" s="158">
        <f>'Historical Expenditure'!H105*Inflation!G$10</f>
        <v>0</v>
      </c>
      <c r="I92" s="158">
        <f>'Historical Expenditure'!I105*Inflation!H$10</f>
        <v>0</v>
      </c>
      <c r="J92" s="158">
        <f>'Historical Expenditure'!J105*Inflation!I$10</f>
        <v>0</v>
      </c>
      <c r="K92" s="158">
        <f>'Historical Expenditure'!K105*Inflation!J$10</f>
        <v>0</v>
      </c>
      <c r="L92" s="157">
        <f>'Forecast Volumes'!E92*'Historical Volumes'!$M92</f>
        <v>0</v>
      </c>
      <c r="M92" s="157">
        <f>'Forecast Volumes'!F92*'Historical Volumes'!$M92</f>
        <v>0</v>
      </c>
      <c r="N92" s="157">
        <f>'Forecast Volumes'!G92*'Historical Volumes'!$M92</f>
        <v>0</v>
      </c>
      <c r="O92" s="157">
        <f>'Forecast Volumes'!H92*'Historical Volumes'!$M92</f>
        <v>0</v>
      </c>
      <c r="P92" s="157">
        <f>'Forecast Volumes'!I92*'Historical Volumes'!$M92</f>
        <v>0</v>
      </c>
      <c r="Q92" s="157">
        <f>'Forecast Volumes'!J92*'Historical Volumes'!$M92</f>
        <v>0</v>
      </c>
      <c r="R92" s="157">
        <f>'Forecast Volumes'!K92*'Historical Volumes'!$M92</f>
        <v>0</v>
      </c>
      <c r="S92" s="89"/>
      <c r="T92" s="89"/>
      <c r="U92" s="89"/>
      <c r="V92" s="89"/>
      <c r="W92" s="89"/>
      <c r="X92" s="89"/>
      <c r="Y92" s="89"/>
      <c r="Z92" s="89"/>
      <c r="AA92" s="89"/>
    </row>
    <row r="93" spans="1:27" s="137" customFormat="1" x14ac:dyDescent="0.2">
      <c r="A93" s="89"/>
      <c r="B93" s="182"/>
      <c r="C93" s="92" t="s">
        <v>193</v>
      </c>
      <c r="D93" s="158">
        <f>'Historical Expenditure'!D106*Inflation!C$10</f>
        <v>0</v>
      </c>
      <c r="E93" s="158">
        <f>'Historical Expenditure'!E106*Inflation!D$10</f>
        <v>0</v>
      </c>
      <c r="F93" s="158">
        <f>'Historical Expenditure'!F106*Inflation!E$10</f>
        <v>0</v>
      </c>
      <c r="G93" s="158">
        <f>'Historical Expenditure'!G106*Inflation!F$10</f>
        <v>0</v>
      </c>
      <c r="H93" s="158">
        <f>'Historical Expenditure'!H106*Inflation!G$10</f>
        <v>40987.067883735726</v>
      </c>
      <c r="I93" s="158">
        <f>'Historical Expenditure'!I106*Inflation!H$10</f>
        <v>132137.34133714062</v>
      </c>
      <c r="J93" s="158">
        <f>'Historical Expenditure'!J106*Inflation!I$10</f>
        <v>375965.16536809865</v>
      </c>
      <c r="K93" s="158">
        <f>'Historical Expenditure'!K106*Inflation!J$10</f>
        <v>707684.88958849129</v>
      </c>
      <c r="L93" s="157">
        <f>'Forecast Volumes'!E93*'Historical Volumes'!$M93</f>
        <v>506851.91500520764</v>
      </c>
      <c r="M93" s="157">
        <f>'Forecast Volumes'!F93*'Historical Volumes'!$M93</f>
        <v>570208.40438085853</v>
      </c>
      <c r="N93" s="157">
        <f>'Forecast Volumes'!G93*'Historical Volumes'!$M93</f>
        <v>633564.89375650953</v>
      </c>
      <c r="O93" s="157">
        <f>'Forecast Volumes'!H93*'Historical Volumes'!$M93</f>
        <v>696921.38313216052</v>
      </c>
      <c r="P93" s="157">
        <f>'Forecast Volumes'!I93*'Historical Volumes'!$M93</f>
        <v>760277.87250781141</v>
      </c>
      <c r="Q93" s="157">
        <f>'Forecast Volumes'!J93*'Historical Volumes'!$M93</f>
        <v>823634.36188346241</v>
      </c>
      <c r="R93" s="157">
        <f>'Forecast Volumes'!K93*'Historical Volumes'!$M93</f>
        <v>886990.85125911329</v>
      </c>
      <c r="S93" s="89"/>
      <c r="T93" s="89"/>
      <c r="U93" s="89"/>
      <c r="V93" s="89"/>
      <c r="W93" s="89"/>
      <c r="X93" s="89"/>
      <c r="Y93" s="89"/>
      <c r="Z93" s="89"/>
      <c r="AA93" s="89"/>
    </row>
    <row r="94" spans="1:27" s="137" customFormat="1" x14ac:dyDescent="0.2">
      <c r="A94" s="89"/>
      <c r="B94" s="182"/>
      <c r="C94" s="92" t="s">
        <v>194</v>
      </c>
      <c r="D94" s="158">
        <f>'Historical Expenditure'!D107*Inflation!C$10</f>
        <v>0</v>
      </c>
      <c r="E94" s="158">
        <f>'Historical Expenditure'!E107*Inflation!D$10</f>
        <v>0</v>
      </c>
      <c r="F94" s="158">
        <f>'Historical Expenditure'!F107*Inflation!E$10</f>
        <v>0</v>
      </c>
      <c r="G94" s="158">
        <f>'Historical Expenditure'!G107*Inflation!F$10</f>
        <v>0</v>
      </c>
      <c r="H94" s="158">
        <f>'Historical Expenditure'!H107*Inflation!G$10</f>
        <v>0</v>
      </c>
      <c r="I94" s="158">
        <f>'Historical Expenditure'!I107*Inflation!H$10</f>
        <v>0</v>
      </c>
      <c r="J94" s="158">
        <f>'Historical Expenditure'!J107*Inflation!I$10</f>
        <v>0</v>
      </c>
      <c r="K94" s="158">
        <f>'Historical Expenditure'!K107*Inflation!J$10</f>
        <v>0</v>
      </c>
      <c r="L94" s="157">
        <f>'Forecast Volumes'!E94*'Historical Volumes'!$M94</f>
        <v>0</v>
      </c>
      <c r="M94" s="157">
        <f>'Forecast Volumes'!F94*'Historical Volumes'!$M94</f>
        <v>0</v>
      </c>
      <c r="N94" s="157">
        <f>'Forecast Volumes'!G94*'Historical Volumes'!$M94</f>
        <v>0</v>
      </c>
      <c r="O94" s="157">
        <f>'Forecast Volumes'!H94*'Historical Volumes'!$M94</f>
        <v>0</v>
      </c>
      <c r="P94" s="157">
        <f>'Forecast Volumes'!I94*'Historical Volumes'!$M94</f>
        <v>0</v>
      </c>
      <c r="Q94" s="157">
        <f>'Forecast Volumes'!J94*'Historical Volumes'!$M94</f>
        <v>0</v>
      </c>
      <c r="R94" s="157">
        <f>'Forecast Volumes'!K94*'Historical Volumes'!$M94</f>
        <v>0</v>
      </c>
      <c r="S94" s="89"/>
      <c r="T94" s="89"/>
      <c r="U94" s="89"/>
      <c r="V94" s="89"/>
      <c r="W94" s="89"/>
      <c r="X94" s="89"/>
      <c r="Y94" s="89"/>
      <c r="Z94" s="89"/>
      <c r="AA94" s="89"/>
    </row>
    <row r="95" spans="1:27" s="137" customFormat="1" x14ac:dyDescent="0.2">
      <c r="A95" s="89"/>
      <c r="B95" s="182"/>
      <c r="C95" s="92" t="s">
        <v>195</v>
      </c>
      <c r="D95" s="158">
        <f>'Historical Expenditure'!D108*Inflation!C$10</f>
        <v>0</v>
      </c>
      <c r="E95" s="158">
        <f>'Historical Expenditure'!E108*Inflation!D$10</f>
        <v>0</v>
      </c>
      <c r="F95" s="158">
        <f>'Historical Expenditure'!F108*Inflation!E$10</f>
        <v>0</v>
      </c>
      <c r="G95" s="158">
        <f>'Historical Expenditure'!G108*Inflation!F$10</f>
        <v>0</v>
      </c>
      <c r="H95" s="158">
        <f>'Historical Expenditure'!H108*Inflation!G$10</f>
        <v>0</v>
      </c>
      <c r="I95" s="158">
        <f>'Historical Expenditure'!I108*Inflation!H$10</f>
        <v>0</v>
      </c>
      <c r="J95" s="158">
        <f>'Historical Expenditure'!J108*Inflation!I$10</f>
        <v>0</v>
      </c>
      <c r="K95" s="158">
        <f>'Historical Expenditure'!K108*Inflation!J$10</f>
        <v>0</v>
      </c>
      <c r="L95" s="157">
        <f>'Forecast Volumes'!E95*'Historical Volumes'!$M95</f>
        <v>0</v>
      </c>
      <c r="M95" s="157">
        <f>'Forecast Volumes'!F95*'Historical Volumes'!$M95</f>
        <v>0</v>
      </c>
      <c r="N95" s="157">
        <f>'Forecast Volumes'!G95*'Historical Volumes'!$M95</f>
        <v>0</v>
      </c>
      <c r="O95" s="157">
        <f>'Forecast Volumes'!H95*'Historical Volumes'!$M95</f>
        <v>0</v>
      </c>
      <c r="P95" s="157">
        <f>'Forecast Volumes'!I95*'Historical Volumes'!$M95</f>
        <v>0</v>
      </c>
      <c r="Q95" s="157">
        <f>'Forecast Volumes'!J95*'Historical Volumes'!$M95</f>
        <v>0</v>
      </c>
      <c r="R95" s="157">
        <f>'Forecast Volumes'!K95*'Historical Volumes'!$M95</f>
        <v>0</v>
      </c>
      <c r="S95" s="89"/>
      <c r="T95" s="89"/>
      <c r="U95" s="89"/>
      <c r="V95" s="89"/>
      <c r="W95" s="89"/>
      <c r="X95" s="89"/>
      <c r="Y95" s="89"/>
      <c r="Z95" s="89"/>
      <c r="AA95" s="89"/>
    </row>
    <row r="96" spans="1:27" s="137" customFormat="1" x14ac:dyDescent="0.2">
      <c r="A96" s="89"/>
      <c r="B96" s="182"/>
      <c r="C96" s="92" t="s">
        <v>196</v>
      </c>
      <c r="D96" s="158">
        <f>'Historical Expenditure'!D109*Inflation!C$10</f>
        <v>0</v>
      </c>
      <c r="E96" s="158">
        <f>'Historical Expenditure'!E109*Inflation!D$10</f>
        <v>0</v>
      </c>
      <c r="F96" s="158">
        <f>'Historical Expenditure'!F109*Inflation!E$10</f>
        <v>0</v>
      </c>
      <c r="G96" s="158">
        <f>'Historical Expenditure'!G109*Inflation!F$10</f>
        <v>0</v>
      </c>
      <c r="H96" s="158">
        <f>'Historical Expenditure'!H109*Inflation!G$10</f>
        <v>0</v>
      </c>
      <c r="I96" s="158">
        <f>'Historical Expenditure'!I109*Inflation!H$10</f>
        <v>0</v>
      </c>
      <c r="J96" s="158">
        <f>'Historical Expenditure'!J109*Inflation!I$10</f>
        <v>0</v>
      </c>
      <c r="K96" s="158">
        <f>'Historical Expenditure'!K109*Inflation!J$10</f>
        <v>0</v>
      </c>
      <c r="L96" s="157">
        <f>'Forecast Volumes'!E96*'Historical Volumes'!$M96</f>
        <v>0</v>
      </c>
      <c r="M96" s="157">
        <f>'Forecast Volumes'!F96*'Historical Volumes'!$M96</f>
        <v>0</v>
      </c>
      <c r="N96" s="157">
        <f>'Forecast Volumes'!G96*'Historical Volumes'!$M96</f>
        <v>0</v>
      </c>
      <c r="O96" s="157">
        <f>'Forecast Volumes'!H96*'Historical Volumes'!$M96</f>
        <v>0</v>
      </c>
      <c r="P96" s="157">
        <f>'Forecast Volumes'!I96*'Historical Volumes'!$M96</f>
        <v>0</v>
      </c>
      <c r="Q96" s="157">
        <f>'Forecast Volumes'!J96*'Historical Volumes'!$M96</f>
        <v>0</v>
      </c>
      <c r="R96" s="157">
        <f>'Forecast Volumes'!K96*'Historical Volumes'!$M96</f>
        <v>0</v>
      </c>
      <c r="S96" s="89"/>
      <c r="T96" s="89"/>
      <c r="U96" s="89"/>
      <c r="V96" s="89"/>
      <c r="W96" s="89"/>
      <c r="X96" s="89"/>
      <c r="Y96" s="89"/>
      <c r="Z96" s="89"/>
      <c r="AA96" s="89"/>
    </row>
    <row r="97" spans="1:27" s="137" customFormat="1" x14ac:dyDescent="0.2">
      <c r="A97" s="89"/>
      <c r="B97" s="182"/>
      <c r="C97" s="92" t="s">
        <v>197</v>
      </c>
      <c r="D97" s="158">
        <f>'Historical Expenditure'!D110*Inflation!C$10</f>
        <v>0</v>
      </c>
      <c r="E97" s="158">
        <f>'Historical Expenditure'!E110*Inflation!D$10</f>
        <v>0</v>
      </c>
      <c r="F97" s="158">
        <f>'Historical Expenditure'!F110*Inflation!E$10</f>
        <v>0</v>
      </c>
      <c r="G97" s="158">
        <f>'Historical Expenditure'!G110*Inflation!F$10</f>
        <v>0</v>
      </c>
      <c r="H97" s="158">
        <f>'Historical Expenditure'!H110*Inflation!G$10</f>
        <v>0</v>
      </c>
      <c r="I97" s="158">
        <f>'Historical Expenditure'!I110*Inflation!H$10</f>
        <v>0</v>
      </c>
      <c r="J97" s="158">
        <f>'Historical Expenditure'!J110*Inflation!I$10</f>
        <v>0</v>
      </c>
      <c r="K97" s="158">
        <f>'Historical Expenditure'!K110*Inflation!J$10</f>
        <v>0</v>
      </c>
      <c r="L97" s="157">
        <f>'Forecast Volumes'!E97*'Historical Volumes'!$M97</f>
        <v>0</v>
      </c>
      <c r="M97" s="157">
        <f>'Forecast Volumes'!F97*'Historical Volumes'!$M97</f>
        <v>0</v>
      </c>
      <c r="N97" s="157">
        <f>'Forecast Volumes'!G97*'Historical Volumes'!$M97</f>
        <v>0</v>
      </c>
      <c r="O97" s="157">
        <f>'Forecast Volumes'!H97*'Historical Volumes'!$M97</f>
        <v>0</v>
      </c>
      <c r="P97" s="157">
        <f>'Forecast Volumes'!I97*'Historical Volumes'!$M97</f>
        <v>0</v>
      </c>
      <c r="Q97" s="157">
        <f>'Forecast Volumes'!J97*'Historical Volumes'!$M97</f>
        <v>0</v>
      </c>
      <c r="R97" s="157">
        <f>'Forecast Volumes'!K97*'Historical Volumes'!$M97</f>
        <v>0</v>
      </c>
      <c r="S97" s="89"/>
      <c r="T97" s="89"/>
      <c r="U97" s="89"/>
      <c r="V97" s="89"/>
      <c r="W97" s="89"/>
      <c r="X97" s="89"/>
      <c r="Y97" s="89"/>
      <c r="Z97" s="89"/>
      <c r="AA97" s="89"/>
    </row>
    <row r="98" spans="1:27" s="137" customFormat="1" x14ac:dyDescent="0.2">
      <c r="A98" s="89"/>
      <c r="B98" s="182"/>
      <c r="C98" s="92" t="s">
        <v>198</v>
      </c>
      <c r="D98" s="158">
        <f>'Historical Expenditure'!D111*Inflation!C$10</f>
        <v>0</v>
      </c>
      <c r="E98" s="158">
        <f>'Historical Expenditure'!E111*Inflation!D$10</f>
        <v>0</v>
      </c>
      <c r="F98" s="158">
        <f>'Historical Expenditure'!F111*Inflation!E$10</f>
        <v>0</v>
      </c>
      <c r="G98" s="158">
        <f>'Historical Expenditure'!G111*Inflation!F$10</f>
        <v>0</v>
      </c>
      <c r="H98" s="158">
        <f>'Historical Expenditure'!H111*Inflation!G$10</f>
        <v>0</v>
      </c>
      <c r="I98" s="158">
        <f>'Historical Expenditure'!I111*Inflation!H$10</f>
        <v>0</v>
      </c>
      <c r="J98" s="158">
        <f>'Historical Expenditure'!J111*Inflation!I$10</f>
        <v>0</v>
      </c>
      <c r="K98" s="158">
        <f>'Historical Expenditure'!K111*Inflation!J$10</f>
        <v>0</v>
      </c>
      <c r="L98" s="157">
        <f>'Forecast Volumes'!E98*'Historical Volumes'!$M98</f>
        <v>0</v>
      </c>
      <c r="M98" s="157">
        <f>'Forecast Volumes'!F98*'Historical Volumes'!$M98</f>
        <v>0</v>
      </c>
      <c r="N98" s="157">
        <f>'Forecast Volumes'!G98*'Historical Volumes'!$M98</f>
        <v>0</v>
      </c>
      <c r="O98" s="157">
        <f>'Forecast Volumes'!H98*'Historical Volumes'!$M98</f>
        <v>0</v>
      </c>
      <c r="P98" s="157">
        <f>'Forecast Volumes'!I98*'Historical Volumes'!$M98</f>
        <v>0</v>
      </c>
      <c r="Q98" s="157">
        <f>'Forecast Volumes'!J98*'Historical Volumes'!$M98</f>
        <v>0</v>
      </c>
      <c r="R98" s="157">
        <f>'Forecast Volumes'!K98*'Historical Volumes'!$M98</f>
        <v>0</v>
      </c>
      <c r="S98" s="89"/>
      <c r="T98" s="89"/>
      <c r="U98" s="89"/>
      <c r="V98" s="89"/>
      <c r="W98" s="89"/>
      <c r="X98" s="89"/>
      <c r="Y98" s="89"/>
      <c r="Z98" s="89"/>
      <c r="AA98" s="89"/>
    </row>
    <row r="99" spans="1:27" s="137" customFormat="1" x14ac:dyDescent="0.2">
      <c r="A99" s="89"/>
      <c r="B99" s="182"/>
      <c r="C99" s="92" t="s">
        <v>199</v>
      </c>
      <c r="D99" s="158">
        <f>'Historical Expenditure'!D112*Inflation!C$10</f>
        <v>0</v>
      </c>
      <c r="E99" s="158">
        <f>'Historical Expenditure'!E112*Inflation!D$10</f>
        <v>0</v>
      </c>
      <c r="F99" s="158">
        <f>'Historical Expenditure'!F112*Inflation!E$10</f>
        <v>0</v>
      </c>
      <c r="G99" s="158">
        <f>'Historical Expenditure'!G112*Inflation!F$10</f>
        <v>0</v>
      </c>
      <c r="H99" s="158">
        <f>'Historical Expenditure'!H112*Inflation!G$10</f>
        <v>0</v>
      </c>
      <c r="I99" s="158">
        <f>'Historical Expenditure'!I112*Inflation!H$10</f>
        <v>0</v>
      </c>
      <c r="J99" s="158">
        <f>'Historical Expenditure'!J112*Inflation!I$10</f>
        <v>0</v>
      </c>
      <c r="K99" s="158">
        <f>'Historical Expenditure'!K112*Inflation!J$10</f>
        <v>0</v>
      </c>
      <c r="L99" s="157">
        <f>'Forecast Volumes'!E99*'Historical Volumes'!$M99</f>
        <v>0</v>
      </c>
      <c r="M99" s="157">
        <f>'Forecast Volumes'!F99*'Historical Volumes'!$M99</f>
        <v>0</v>
      </c>
      <c r="N99" s="157">
        <f>'Forecast Volumes'!G99*'Historical Volumes'!$M99</f>
        <v>0</v>
      </c>
      <c r="O99" s="157">
        <f>'Forecast Volumes'!H99*'Historical Volumes'!$M99</f>
        <v>0</v>
      </c>
      <c r="P99" s="157">
        <f>'Forecast Volumes'!I99*'Historical Volumes'!$M99</f>
        <v>0</v>
      </c>
      <c r="Q99" s="157">
        <f>'Forecast Volumes'!J99*'Historical Volumes'!$M99</f>
        <v>0</v>
      </c>
      <c r="R99" s="157">
        <f>'Forecast Volumes'!K99*'Historical Volumes'!$M99</f>
        <v>0</v>
      </c>
      <c r="S99" s="89"/>
      <c r="T99" s="89"/>
      <c r="U99" s="89"/>
      <c r="V99" s="89"/>
      <c r="W99" s="89"/>
      <c r="X99" s="89"/>
      <c r="Y99" s="89"/>
      <c r="Z99" s="89"/>
      <c r="AA99" s="89"/>
    </row>
    <row r="100" spans="1:27" s="137" customFormat="1" x14ac:dyDescent="0.2">
      <c r="A100" s="89"/>
      <c r="B100" s="182"/>
      <c r="C100" s="92" t="s">
        <v>200</v>
      </c>
      <c r="D100" s="158">
        <f>'Historical Expenditure'!D113*Inflation!C$10</f>
        <v>0</v>
      </c>
      <c r="E100" s="158">
        <f>'Historical Expenditure'!E113*Inflation!D$10</f>
        <v>0</v>
      </c>
      <c r="F100" s="158">
        <f>'Historical Expenditure'!F113*Inflation!E$10</f>
        <v>0</v>
      </c>
      <c r="G100" s="158">
        <f>'Historical Expenditure'!G113*Inflation!F$10</f>
        <v>0</v>
      </c>
      <c r="H100" s="158">
        <f>'Historical Expenditure'!H113*Inflation!G$10</f>
        <v>0</v>
      </c>
      <c r="I100" s="158">
        <f>'Historical Expenditure'!I113*Inflation!H$10</f>
        <v>0</v>
      </c>
      <c r="J100" s="158">
        <f>'Historical Expenditure'!J113*Inflation!I$10</f>
        <v>0</v>
      </c>
      <c r="K100" s="158">
        <f>'Historical Expenditure'!K113*Inflation!J$10</f>
        <v>0</v>
      </c>
      <c r="L100" s="157">
        <f>'Forecast Volumes'!E100*'Historical Volumes'!$M100</f>
        <v>0</v>
      </c>
      <c r="M100" s="157">
        <f>'Forecast Volumes'!F100*'Historical Volumes'!$M100</f>
        <v>0</v>
      </c>
      <c r="N100" s="157">
        <f>'Forecast Volumes'!G100*'Historical Volumes'!$M100</f>
        <v>0</v>
      </c>
      <c r="O100" s="157">
        <f>'Forecast Volumes'!H100*'Historical Volumes'!$M100</f>
        <v>0</v>
      </c>
      <c r="P100" s="157">
        <f>'Forecast Volumes'!I100*'Historical Volumes'!$M100</f>
        <v>0</v>
      </c>
      <c r="Q100" s="157">
        <f>'Forecast Volumes'!J100*'Historical Volumes'!$M100</f>
        <v>0</v>
      </c>
      <c r="R100" s="157">
        <f>'Forecast Volumes'!K100*'Historical Volumes'!$M100</f>
        <v>0</v>
      </c>
      <c r="S100" s="89"/>
      <c r="T100" s="89"/>
      <c r="U100" s="89"/>
      <c r="V100" s="89"/>
      <c r="W100" s="89"/>
      <c r="X100" s="89"/>
      <c r="Y100" s="89"/>
      <c r="Z100" s="89"/>
      <c r="AA100" s="89"/>
    </row>
    <row r="101" spans="1:27" s="137" customFormat="1" x14ac:dyDescent="0.2">
      <c r="A101" s="89"/>
      <c r="B101" s="182"/>
      <c r="C101" s="92" t="s">
        <v>201</v>
      </c>
      <c r="D101" s="158">
        <f>'Historical Expenditure'!D114*Inflation!C$10</f>
        <v>0</v>
      </c>
      <c r="E101" s="158">
        <f>'Historical Expenditure'!E114*Inflation!D$10</f>
        <v>0</v>
      </c>
      <c r="F101" s="158">
        <f>'Historical Expenditure'!F114*Inflation!E$10</f>
        <v>0</v>
      </c>
      <c r="G101" s="158">
        <f>'Historical Expenditure'!G114*Inflation!F$10</f>
        <v>0</v>
      </c>
      <c r="H101" s="158">
        <f>'Historical Expenditure'!H114*Inflation!G$10</f>
        <v>0</v>
      </c>
      <c r="I101" s="158">
        <f>'Historical Expenditure'!I114*Inflation!H$10</f>
        <v>0</v>
      </c>
      <c r="J101" s="158">
        <f>'Historical Expenditure'!J114*Inflation!I$10</f>
        <v>0</v>
      </c>
      <c r="K101" s="158">
        <f>'Historical Expenditure'!K114*Inflation!J$10</f>
        <v>0</v>
      </c>
      <c r="L101" s="157">
        <f>'Forecast Volumes'!E101*'Historical Volumes'!$M101</f>
        <v>0</v>
      </c>
      <c r="M101" s="157">
        <f>'Forecast Volumes'!F101*'Historical Volumes'!$M101</f>
        <v>0</v>
      </c>
      <c r="N101" s="157">
        <f>'Forecast Volumes'!G101*'Historical Volumes'!$M101</f>
        <v>0</v>
      </c>
      <c r="O101" s="157">
        <f>'Forecast Volumes'!H101*'Historical Volumes'!$M101</f>
        <v>0</v>
      </c>
      <c r="P101" s="157">
        <f>'Forecast Volumes'!I101*'Historical Volumes'!$M101</f>
        <v>0</v>
      </c>
      <c r="Q101" s="157">
        <f>'Forecast Volumes'!J101*'Historical Volumes'!$M101</f>
        <v>0</v>
      </c>
      <c r="R101" s="157">
        <f>'Forecast Volumes'!K101*'Historical Volumes'!$M101</f>
        <v>0</v>
      </c>
      <c r="S101" s="89"/>
      <c r="T101" s="89"/>
      <c r="U101" s="89"/>
      <c r="V101" s="89"/>
      <c r="W101" s="89"/>
      <c r="X101" s="89"/>
      <c r="Y101" s="89"/>
      <c r="Z101" s="89"/>
      <c r="AA101" s="89"/>
    </row>
    <row r="102" spans="1:27" s="137" customFormat="1" x14ac:dyDescent="0.2">
      <c r="A102" s="89"/>
      <c r="B102" s="182"/>
      <c r="C102" s="92" t="s">
        <v>202</v>
      </c>
      <c r="D102" s="158">
        <f>'Historical Expenditure'!D115*Inflation!C$10</f>
        <v>0</v>
      </c>
      <c r="E102" s="158">
        <f>'Historical Expenditure'!E115*Inflation!D$10</f>
        <v>0</v>
      </c>
      <c r="F102" s="158">
        <f>'Historical Expenditure'!F115*Inflation!E$10</f>
        <v>0</v>
      </c>
      <c r="G102" s="158">
        <f>'Historical Expenditure'!G115*Inflation!F$10</f>
        <v>0</v>
      </c>
      <c r="H102" s="158">
        <f>'Historical Expenditure'!H115*Inflation!G$10</f>
        <v>0</v>
      </c>
      <c r="I102" s="158">
        <f>'Historical Expenditure'!I115*Inflation!H$10</f>
        <v>0</v>
      </c>
      <c r="J102" s="158">
        <f>'Historical Expenditure'!J115*Inflation!I$10</f>
        <v>0</v>
      </c>
      <c r="K102" s="158">
        <f>'Historical Expenditure'!K115*Inflation!J$10</f>
        <v>0</v>
      </c>
      <c r="L102" s="157">
        <f>'Forecast Volumes'!E102*'Historical Volumes'!$M102</f>
        <v>0</v>
      </c>
      <c r="M102" s="157">
        <f>'Forecast Volumes'!F102*'Historical Volumes'!$M102</f>
        <v>0</v>
      </c>
      <c r="N102" s="157">
        <f>'Forecast Volumes'!G102*'Historical Volumes'!$M102</f>
        <v>0</v>
      </c>
      <c r="O102" s="157">
        <f>'Forecast Volumes'!H102*'Historical Volumes'!$M102</f>
        <v>0</v>
      </c>
      <c r="P102" s="157">
        <f>'Forecast Volumes'!I102*'Historical Volumes'!$M102</f>
        <v>0</v>
      </c>
      <c r="Q102" s="157">
        <f>'Forecast Volumes'!J102*'Historical Volumes'!$M102</f>
        <v>0</v>
      </c>
      <c r="R102" s="157">
        <f>'Forecast Volumes'!K102*'Historical Volumes'!$M102</f>
        <v>0</v>
      </c>
      <c r="S102" s="89"/>
      <c r="T102" s="89"/>
      <c r="U102" s="89"/>
      <c r="V102" s="89"/>
      <c r="W102" s="89"/>
      <c r="X102" s="89"/>
      <c r="Y102" s="89"/>
      <c r="Z102" s="89"/>
      <c r="AA102" s="89"/>
    </row>
    <row r="103" spans="1:27" s="137" customFormat="1" x14ac:dyDescent="0.2">
      <c r="A103" s="89"/>
      <c r="B103" s="182"/>
      <c r="C103" s="92" t="s">
        <v>203</v>
      </c>
      <c r="D103" s="158">
        <f>'Historical Expenditure'!D116*Inflation!C$10</f>
        <v>0</v>
      </c>
      <c r="E103" s="158">
        <f>'Historical Expenditure'!E116*Inflation!D$10</f>
        <v>0</v>
      </c>
      <c r="F103" s="158">
        <f>'Historical Expenditure'!F116*Inflation!E$10</f>
        <v>0</v>
      </c>
      <c r="G103" s="158">
        <f>'Historical Expenditure'!G116*Inflation!F$10</f>
        <v>0</v>
      </c>
      <c r="H103" s="158">
        <f>'Historical Expenditure'!H116*Inflation!G$10</f>
        <v>0</v>
      </c>
      <c r="I103" s="158">
        <f>'Historical Expenditure'!I116*Inflation!H$10</f>
        <v>0</v>
      </c>
      <c r="J103" s="158">
        <f>'Historical Expenditure'!J116*Inflation!I$10</f>
        <v>0</v>
      </c>
      <c r="K103" s="158">
        <f>'Historical Expenditure'!K116*Inflation!J$10</f>
        <v>0</v>
      </c>
      <c r="L103" s="157">
        <f>'Forecast Volumes'!E103*'Historical Volumes'!$M103</f>
        <v>0</v>
      </c>
      <c r="M103" s="157">
        <f>'Forecast Volumes'!F103*'Historical Volumes'!$M103</f>
        <v>0</v>
      </c>
      <c r="N103" s="157">
        <f>'Forecast Volumes'!G103*'Historical Volumes'!$M103</f>
        <v>0</v>
      </c>
      <c r="O103" s="157">
        <f>'Forecast Volumes'!H103*'Historical Volumes'!$M103</f>
        <v>0</v>
      </c>
      <c r="P103" s="157">
        <f>'Forecast Volumes'!I103*'Historical Volumes'!$M103</f>
        <v>0</v>
      </c>
      <c r="Q103" s="157">
        <f>'Forecast Volumes'!J103*'Historical Volumes'!$M103</f>
        <v>0</v>
      </c>
      <c r="R103" s="157">
        <f>'Forecast Volumes'!K103*'Historical Volumes'!$M103</f>
        <v>0</v>
      </c>
      <c r="S103" s="89"/>
      <c r="T103" s="89"/>
      <c r="U103" s="89"/>
      <c r="V103" s="89"/>
      <c r="W103" s="89"/>
      <c r="X103" s="89"/>
      <c r="Y103" s="89"/>
      <c r="Z103" s="89"/>
      <c r="AA103" s="89"/>
    </row>
    <row r="104" spans="1:27" s="137" customFormat="1" x14ac:dyDescent="0.2">
      <c r="A104" s="89"/>
      <c r="B104" s="182"/>
      <c r="C104" s="92" t="s">
        <v>204</v>
      </c>
      <c r="D104" s="158">
        <f>'Historical Expenditure'!D117*Inflation!C$10</f>
        <v>0</v>
      </c>
      <c r="E104" s="158">
        <f>'Historical Expenditure'!E117*Inflation!D$10</f>
        <v>0</v>
      </c>
      <c r="F104" s="158">
        <f>'Historical Expenditure'!F117*Inflation!E$10</f>
        <v>0</v>
      </c>
      <c r="G104" s="158">
        <f>'Historical Expenditure'!G117*Inflation!F$10</f>
        <v>0</v>
      </c>
      <c r="H104" s="158">
        <f>'Historical Expenditure'!H117*Inflation!G$10</f>
        <v>0</v>
      </c>
      <c r="I104" s="158">
        <f>'Historical Expenditure'!I117*Inflation!H$10</f>
        <v>0</v>
      </c>
      <c r="J104" s="158">
        <f>'Historical Expenditure'!J117*Inflation!I$10</f>
        <v>0</v>
      </c>
      <c r="K104" s="158">
        <f>'Historical Expenditure'!K117*Inflation!J$10</f>
        <v>0</v>
      </c>
      <c r="L104" s="157">
        <f>'Forecast Volumes'!E104*'Historical Volumes'!$M104</f>
        <v>0</v>
      </c>
      <c r="M104" s="157">
        <f>'Forecast Volumes'!F104*'Historical Volumes'!$M104</f>
        <v>0</v>
      </c>
      <c r="N104" s="157">
        <f>'Forecast Volumes'!G104*'Historical Volumes'!$M104</f>
        <v>0</v>
      </c>
      <c r="O104" s="157">
        <f>'Forecast Volumes'!H104*'Historical Volumes'!$M104</f>
        <v>0</v>
      </c>
      <c r="P104" s="157">
        <f>'Forecast Volumes'!I104*'Historical Volumes'!$M104</f>
        <v>0</v>
      </c>
      <c r="Q104" s="157">
        <f>'Forecast Volumes'!J104*'Historical Volumes'!$M104</f>
        <v>0</v>
      </c>
      <c r="R104" s="157">
        <f>'Forecast Volumes'!K104*'Historical Volumes'!$M104</f>
        <v>0</v>
      </c>
      <c r="S104" s="89"/>
      <c r="T104" s="89"/>
      <c r="U104" s="89"/>
      <c r="V104" s="89"/>
      <c r="W104" s="89"/>
      <c r="X104" s="89"/>
      <c r="Y104" s="89"/>
      <c r="Z104" s="89"/>
      <c r="AA104" s="89"/>
    </row>
    <row r="105" spans="1:27" s="137" customFormat="1" x14ac:dyDescent="0.2">
      <c r="A105" s="89"/>
      <c r="B105" s="182"/>
      <c r="C105" s="92" t="s">
        <v>205</v>
      </c>
      <c r="D105" s="158">
        <f>'Historical Expenditure'!D118*Inflation!C$10</f>
        <v>0</v>
      </c>
      <c r="E105" s="158">
        <f>'Historical Expenditure'!E118*Inflation!D$10</f>
        <v>0</v>
      </c>
      <c r="F105" s="158">
        <f>'Historical Expenditure'!F118*Inflation!E$10</f>
        <v>0</v>
      </c>
      <c r="G105" s="158">
        <f>'Historical Expenditure'!G118*Inflation!F$10</f>
        <v>0</v>
      </c>
      <c r="H105" s="158">
        <f>'Historical Expenditure'!H118*Inflation!G$10</f>
        <v>0</v>
      </c>
      <c r="I105" s="158">
        <f>'Historical Expenditure'!I118*Inflation!H$10</f>
        <v>0</v>
      </c>
      <c r="J105" s="158">
        <f>'Historical Expenditure'!J118*Inflation!I$10</f>
        <v>0</v>
      </c>
      <c r="K105" s="158">
        <f>'Historical Expenditure'!K118*Inflation!J$10</f>
        <v>0</v>
      </c>
      <c r="L105" s="157">
        <f>'Forecast Volumes'!E105*'Historical Volumes'!$M105</f>
        <v>0</v>
      </c>
      <c r="M105" s="157">
        <f>'Forecast Volumes'!F105*'Historical Volumes'!$M105</f>
        <v>0</v>
      </c>
      <c r="N105" s="157">
        <f>'Forecast Volumes'!G105*'Historical Volumes'!$M105</f>
        <v>0</v>
      </c>
      <c r="O105" s="157">
        <f>'Forecast Volumes'!H105*'Historical Volumes'!$M105</f>
        <v>0</v>
      </c>
      <c r="P105" s="157">
        <f>'Forecast Volumes'!I105*'Historical Volumes'!$M105</f>
        <v>0</v>
      </c>
      <c r="Q105" s="157">
        <f>'Forecast Volumes'!J105*'Historical Volumes'!$M105</f>
        <v>0</v>
      </c>
      <c r="R105" s="157">
        <f>'Forecast Volumes'!K105*'Historical Volumes'!$M105</f>
        <v>0</v>
      </c>
      <c r="S105" s="89"/>
      <c r="T105" s="89"/>
      <c r="U105" s="89"/>
      <c r="V105" s="89"/>
      <c r="W105" s="89"/>
      <c r="X105" s="89"/>
      <c r="Y105" s="89"/>
      <c r="Z105" s="89"/>
      <c r="AA105" s="89"/>
    </row>
    <row r="106" spans="1:27" s="137" customFormat="1" x14ac:dyDescent="0.2">
      <c r="A106" s="89"/>
      <c r="B106" s="183"/>
      <c r="C106" s="92" t="s">
        <v>165</v>
      </c>
      <c r="D106" s="158">
        <f>'Historical Expenditure'!D119*Inflation!C$10</f>
        <v>204141.22035198039</v>
      </c>
      <c r="E106" s="158">
        <f>'Historical Expenditure'!E119*Inflation!D$10</f>
        <v>222259.17602151693</v>
      </c>
      <c r="F106" s="158">
        <f>'Historical Expenditure'!F119*Inflation!E$10</f>
        <v>237844.27530464949</v>
      </c>
      <c r="G106" s="158">
        <f>'Historical Expenditure'!G119*Inflation!F$10</f>
        <v>244171.05553169159</v>
      </c>
      <c r="H106" s="158">
        <f>'Historical Expenditure'!H119*Inflation!G$10</f>
        <v>206160.76183530682</v>
      </c>
      <c r="I106" s="158">
        <f>'Historical Expenditure'!I119*Inflation!H$10</f>
        <v>167263.21480576566</v>
      </c>
      <c r="J106" s="158">
        <f>'Historical Expenditure'!J119*Inflation!I$10</f>
        <v>179741.80255421068</v>
      </c>
      <c r="K106" s="158">
        <f>'Historical Expenditure'!K119*Inflation!J$10</f>
        <v>244045.46046662668</v>
      </c>
      <c r="L106" s="157">
        <f>'Forecast Volumes'!E106*'Historical Volumes'!$M106</f>
        <v>165859.71518255223</v>
      </c>
      <c r="M106" s="157">
        <f>'Forecast Volumes'!F106*'Historical Volumes'!$M106</f>
        <v>156783.20130212259</v>
      </c>
      <c r="N106" s="157">
        <f>'Forecast Volumes'!G106*'Historical Volumes'!$M106</f>
        <v>147706.68742169291</v>
      </c>
      <c r="O106" s="157">
        <f>'Forecast Volumes'!H106*'Historical Volumes'!$M106</f>
        <v>138630.17354126327</v>
      </c>
      <c r="P106" s="157">
        <f>'Forecast Volumes'!I106*'Historical Volumes'!$M106</f>
        <v>129553.6596608336</v>
      </c>
      <c r="Q106" s="157">
        <f>'Forecast Volumes'!J106*'Historical Volumes'!$M106</f>
        <v>120477.14578040394</v>
      </c>
      <c r="R106" s="157">
        <f>'Forecast Volumes'!K106*'Historical Volumes'!$M106</f>
        <v>111400.63189997428</v>
      </c>
      <c r="S106" s="89"/>
      <c r="T106" s="89"/>
      <c r="U106" s="89"/>
      <c r="V106" s="89"/>
      <c r="W106" s="89"/>
      <c r="X106" s="89"/>
      <c r="Y106" s="89"/>
      <c r="Z106" s="89"/>
      <c r="AA106" s="89"/>
    </row>
    <row r="107" spans="1:27" s="137" customFormat="1" x14ac:dyDescent="0.2">
      <c r="A107" s="89"/>
      <c r="B107" s="142" t="s">
        <v>253</v>
      </c>
      <c r="C107" s="92" t="s">
        <v>244</v>
      </c>
      <c r="D107" s="158">
        <f>'Historical Expenditure'!D120*Inflation!C$10</f>
        <v>0</v>
      </c>
      <c r="E107" s="158">
        <f>'Historical Expenditure'!E120*Inflation!D$10</f>
        <v>0</v>
      </c>
      <c r="F107" s="158">
        <f>'Historical Expenditure'!F120*Inflation!E$10</f>
        <v>0</v>
      </c>
      <c r="G107" s="158">
        <f>'Historical Expenditure'!G120*Inflation!F$10</f>
        <v>0</v>
      </c>
      <c r="H107" s="158">
        <f>'Historical Expenditure'!H120*Inflation!G$10</f>
        <v>0</v>
      </c>
      <c r="I107" s="158">
        <f>'Historical Expenditure'!I120*Inflation!H$10</f>
        <v>0</v>
      </c>
      <c r="J107" s="158">
        <f>'Historical Expenditure'!J120*Inflation!I$10</f>
        <v>0</v>
      </c>
      <c r="K107" s="158">
        <f>'Historical Expenditure'!K120*Inflation!J$10</f>
        <v>0</v>
      </c>
      <c r="L107" s="157">
        <f>'Forecast Volumes'!E107*'Historical Volumes'!$M107</f>
        <v>0</v>
      </c>
      <c r="M107" s="157">
        <f>'Forecast Volumes'!F107*'Historical Volumes'!$M107</f>
        <v>0</v>
      </c>
      <c r="N107" s="157">
        <f>'Forecast Volumes'!G107*'Historical Volumes'!$M107</f>
        <v>0</v>
      </c>
      <c r="O107" s="157">
        <f>'Forecast Volumes'!H107*'Historical Volumes'!$M107</f>
        <v>0</v>
      </c>
      <c r="P107" s="157">
        <f>'Forecast Volumes'!I107*'Historical Volumes'!$M107</f>
        <v>0</v>
      </c>
      <c r="Q107" s="157">
        <f>'Forecast Volumes'!J107*'Historical Volumes'!$M107</f>
        <v>0</v>
      </c>
      <c r="R107" s="157">
        <f>'Forecast Volumes'!K107*'Historical Volumes'!$M107</f>
        <v>0</v>
      </c>
      <c r="S107" s="89"/>
      <c r="T107" s="89"/>
      <c r="U107" s="89"/>
      <c r="V107" s="89"/>
      <c r="W107" s="89"/>
      <c r="X107" s="89"/>
      <c r="Y107" s="89"/>
      <c r="Z107" s="89"/>
      <c r="AA107" s="89"/>
    </row>
    <row r="108" spans="1:27" s="137" customFormat="1" x14ac:dyDescent="0.2">
      <c r="A108" s="89"/>
      <c r="B108" s="142" t="s">
        <v>252</v>
      </c>
      <c r="C108" s="92" t="s">
        <v>245</v>
      </c>
      <c r="D108" s="158">
        <f>'Historical Expenditure'!D121*Inflation!C$10</f>
        <v>0</v>
      </c>
      <c r="E108" s="158">
        <f>'Historical Expenditure'!E121*Inflation!D$10</f>
        <v>0</v>
      </c>
      <c r="F108" s="158">
        <f>'Historical Expenditure'!F121*Inflation!E$10</f>
        <v>0</v>
      </c>
      <c r="G108" s="158">
        <f>'Historical Expenditure'!G121*Inflation!F$10</f>
        <v>0</v>
      </c>
      <c r="H108" s="158">
        <f>'Historical Expenditure'!H121*Inflation!G$10</f>
        <v>0</v>
      </c>
      <c r="I108" s="158">
        <f>'Historical Expenditure'!I121*Inflation!H$10</f>
        <v>0</v>
      </c>
      <c r="J108" s="158">
        <f>'Historical Expenditure'!J121*Inflation!I$10</f>
        <v>0</v>
      </c>
      <c r="K108" s="158">
        <f>'Historical Expenditure'!K121*Inflation!J$10</f>
        <v>0</v>
      </c>
      <c r="L108" s="157">
        <f>'Forecast Volumes'!E108*'Historical Volumes'!$M108</f>
        <v>0</v>
      </c>
      <c r="M108" s="157">
        <f>'Forecast Volumes'!F108*'Historical Volumes'!$M108</f>
        <v>0</v>
      </c>
      <c r="N108" s="157">
        <f>'Forecast Volumes'!G108*'Historical Volumes'!$M108</f>
        <v>0</v>
      </c>
      <c r="O108" s="157">
        <f>'Forecast Volumes'!H108*'Historical Volumes'!$M108</f>
        <v>0</v>
      </c>
      <c r="P108" s="157">
        <f>'Forecast Volumes'!I108*'Historical Volumes'!$M108</f>
        <v>0</v>
      </c>
      <c r="Q108" s="157">
        <f>'Forecast Volumes'!J108*'Historical Volumes'!$M108</f>
        <v>0</v>
      </c>
      <c r="R108" s="157">
        <f>'Forecast Volumes'!K108*'Historical Volumes'!$M108</f>
        <v>0</v>
      </c>
      <c r="S108" s="89"/>
      <c r="T108" s="89"/>
      <c r="U108" s="89"/>
      <c r="V108" s="89"/>
      <c r="W108" s="89"/>
      <c r="X108" s="89"/>
      <c r="Y108" s="89"/>
      <c r="Z108" s="89"/>
      <c r="AA108" s="89"/>
    </row>
    <row r="109" spans="1:27" s="137" customFormat="1" x14ac:dyDescent="0.2">
      <c r="A109" s="89"/>
      <c r="B109" s="142"/>
      <c r="C109" s="92" t="s">
        <v>246</v>
      </c>
      <c r="D109" s="158">
        <f>'Historical Expenditure'!D122*Inflation!C$10</f>
        <v>0</v>
      </c>
      <c r="E109" s="158">
        <f>'Historical Expenditure'!E122*Inflation!D$10</f>
        <v>0</v>
      </c>
      <c r="F109" s="158">
        <f>'Historical Expenditure'!F122*Inflation!E$10</f>
        <v>0</v>
      </c>
      <c r="G109" s="158">
        <f>'Historical Expenditure'!G122*Inflation!F$10</f>
        <v>0</v>
      </c>
      <c r="H109" s="158">
        <f>'Historical Expenditure'!H122*Inflation!G$10</f>
        <v>0</v>
      </c>
      <c r="I109" s="158">
        <f>'Historical Expenditure'!I122*Inflation!H$10</f>
        <v>0</v>
      </c>
      <c r="J109" s="158">
        <f>'Historical Expenditure'!J122*Inflation!I$10</f>
        <v>0</v>
      </c>
      <c r="K109" s="158">
        <f>'Historical Expenditure'!K122*Inflation!J$10</f>
        <v>0</v>
      </c>
      <c r="L109" s="157">
        <f>'Forecast Volumes'!E109*'Historical Volumes'!$M109</f>
        <v>0</v>
      </c>
      <c r="M109" s="157">
        <f>'Forecast Volumes'!F109*'Historical Volumes'!$M109</f>
        <v>0</v>
      </c>
      <c r="N109" s="157">
        <f>'Forecast Volumes'!G109*'Historical Volumes'!$M109</f>
        <v>0</v>
      </c>
      <c r="O109" s="157">
        <f>'Forecast Volumes'!H109*'Historical Volumes'!$M109</f>
        <v>0</v>
      </c>
      <c r="P109" s="157">
        <f>'Forecast Volumes'!I109*'Historical Volumes'!$M109</f>
        <v>0</v>
      </c>
      <c r="Q109" s="157">
        <f>'Forecast Volumes'!J109*'Historical Volumes'!$M109</f>
        <v>0</v>
      </c>
      <c r="R109" s="157">
        <f>'Forecast Volumes'!K109*'Historical Volumes'!$M109</f>
        <v>0</v>
      </c>
      <c r="S109" s="89"/>
      <c r="T109" s="89"/>
      <c r="U109" s="89"/>
      <c r="V109" s="89"/>
      <c r="W109" s="89"/>
      <c r="X109" s="89"/>
      <c r="Y109" s="89"/>
      <c r="Z109" s="89"/>
      <c r="AA109" s="89"/>
    </row>
    <row r="110" spans="1:27" s="137" customFormat="1" x14ac:dyDescent="0.2">
      <c r="A110" s="89"/>
      <c r="B110" s="142"/>
      <c r="C110" s="92" t="s">
        <v>247</v>
      </c>
      <c r="D110" s="158">
        <f>'Historical Expenditure'!D123*Inflation!C$10</f>
        <v>0</v>
      </c>
      <c r="E110" s="158">
        <f>'Historical Expenditure'!E123*Inflation!D$10</f>
        <v>0</v>
      </c>
      <c r="F110" s="158">
        <f>'Historical Expenditure'!F123*Inflation!E$10</f>
        <v>0</v>
      </c>
      <c r="G110" s="158">
        <f>'Historical Expenditure'!G123*Inflation!F$10</f>
        <v>0</v>
      </c>
      <c r="H110" s="158">
        <f>'Historical Expenditure'!H123*Inflation!G$10</f>
        <v>0</v>
      </c>
      <c r="I110" s="158">
        <f>'Historical Expenditure'!I123*Inflation!H$10</f>
        <v>0</v>
      </c>
      <c r="J110" s="158">
        <f>'Historical Expenditure'!J123*Inflation!I$10</f>
        <v>0</v>
      </c>
      <c r="K110" s="158">
        <f>'Historical Expenditure'!K123*Inflation!J$10</f>
        <v>0</v>
      </c>
      <c r="L110" s="157">
        <f>'Forecast Volumes'!E110*'Historical Volumes'!$M110</f>
        <v>0</v>
      </c>
      <c r="M110" s="157">
        <f>'Forecast Volumes'!F110*'Historical Volumes'!$M110</f>
        <v>0</v>
      </c>
      <c r="N110" s="157">
        <f>'Forecast Volumes'!G110*'Historical Volumes'!$M110</f>
        <v>0</v>
      </c>
      <c r="O110" s="157">
        <f>'Forecast Volumes'!H110*'Historical Volumes'!$M110</f>
        <v>0</v>
      </c>
      <c r="P110" s="157">
        <f>'Forecast Volumes'!I110*'Historical Volumes'!$M110</f>
        <v>0</v>
      </c>
      <c r="Q110" s="157">
        <f>'Forecast Volumes'!J110*'Historical Volumes'!$M110</f>
        <v>0</v>
      </c>
      <c r="R110" s="157">
        <f>'Forecast Volumes'!K110*'Historical Volumes'!$M110</f>
        <v>0</v>
      </c>
      <c r="S110" s="89"/>
      <c r="T110" s="89"/>
      <c r="U110" s="89"/>
      <c r="V110" s="89"/>
      <c r="W110" s="89"/>
      <c r="X110" s="89"/>
      <c r="Y110" s="89"/>
      <c r="Z110" s="89"/>
      <c r="AA110" s="89"/>
    </row>
    <row r="111" spans="1:27" s="137" customFormat="1" x14ac:dyDescent="0.2">
      <c r="A111" s="89"/>
      <c r="B111" s="142"/>
      <c r="C111" s="92" t="s">
        <v>248</v>
      </c>
      <c r="D111" s="158">
        <f>'Historical Expenditure'!D124*Inflation!C$10</f>
        <v>0</v>
      </c>
      <c r="E111" s="158">
        <f>'Historical Expenditure'!E124*Inflation!D$10</f>
        <v>0</v>
      </c>
      <c r="F111" s="158">
        <f>'Historical Expenditure'!F124*Inflation!E$10</f>
        <v>0</v>
      </c>
      <c r="G111" s="158">
        <f>'Historical Expenditure'!G124*Inflation!F$10</f>
        <v>0</v>
      </c>
      <c r="H111" s="158">
        <f>'Historical Expenditure'!H124*Inflation!G$10</f>
        <v>0</v>
      </c>
      <c r="I111" s="158">
        <f>'Historical Expenditure'!I124*Inflation!H$10</f>
        <v>0</v>
      </c>
      <c r="J111" s="158">
        <f>'Historical Expenditure'!J124*Inflation!I$10</f>
        <v>0</v>
      </c>
      <c r="K111" s="158">
        <f>'Historical Expenditure'!K124*Inflation!J$10</f>
        <v>0</v>
      </c>
      <c r="L111" s="157">
        <f>'Forecast Volumes'!E111*'Historical Volumes'!$M111</f>
        <v>0</v>
      </c>
      <c r="M111" s="157">
        <f>'Forecast Volumes'!F111*'Historical Volumes'!$M111</f>
        <v>0</v>
      </c>
      <c r="N111" s="157">
        <f>'Forecast Volumes'!G111*'Historical Volumes'!$M111</f>
        <v>0</v>
      </c>
      <c r="O111" s="157">
        <f>'Forecast Volumes'!H111*'Historical Volumes'!$M111</f>
        <v>0</v>
      </c>
      <c r="P111" s="157">
        <f>'Forecast Volumes'!I111*'Historical Volumes'!$M111</f>
        <v>0</v>
      </c>
      <c r="Q111" s="157">
        <f>'Forecast Volumes'!J111*'Historical Volumes'!$M111</f>
        <v>0</v>
      </c>
      <c r="R111" s="157">
        <f>'Forecast Volumes'!K111*'Historical Volumes'!$M111</f>
        <v>0</v>
      </c>
      <c r="S111" s="89"/>
      <c r="T111" s="89"/>
      <c r="U111" s="89"/>
      <c r="V111" s="89"/>
      <c r="W111" s="89"/>
      <c r="X111" s="89"/>
      <c r="Y111" s="89"/>
      <c r="Z111" s="89"/>
      <c r="AA111" s="89"/>
    </row>
    <row r="112" spans="1:27" s="137" customFormat="1" x14ac:dyDescent="0.2">
      <c r="A112" s="89"/>
      <c r="B112" s="142"/>
      <c r="C112" s="92" t="s">
        <v>249</v>
      </c>
      <c r="D112" s="158">
        <f>'Historical Expenditure'!D125*Inflation!C$10</f>
        <v>0</v>
      </c>
      <c r="E112" s="158">
        <f>'Historical Expenditure'!E125*Inflation!D$10</f>
        <v>0</v>
      </c>
      <c r="F112" s="158">
        <f>'Historical Expenditure'!F125*Inflation!E$10</f>
        <v>0</v>
      </c>
      <c r="G112" s="158">
        <f>'Historical Expenditure'!G125*Inflation!F$10</f>
        <v>0</v>
      </c>
      <c r="H112" s="158">
        <f>'Historical Expenditure'!H125*Inflation!G$10</f>
        <v>0</v>
      </c>
      <c r="I112" s="158">
        <f>'Historical Expenditure'!I125*Inflation!H$10</f>
        <v>0</v>
      </c>
      <c r="J112" s="158">
        <f>'Historical Expenditure'!J125*Inflation!I$10</f>
        <v>0</v>
      </c>
      <c r="K112" s="158">
        <f>'Historical Expenditure'!K125*Inflation!J$10</f>
        <v>0</v>
      </c>
      <c r="L112" s="157">
        <f>'Forecast Volumes'!E112*'Historical Volumes'!$M112</f>
        <v>0</v>
      </c>
      <c r="M112" s="157">
        <f>'Forecast Volumes'!F112*'Historical Volumes'!$M112</f>
        <v>0</v>
      </c>
      <c r="N112" s="157">
        <f>'Forecast Volumes'!G112*'Historical Volumes'!$M112</f>
        <v>0</v>
      </c>
      <c r="O112" s="157">
        <f>'Forecast Volumes'!H112*'Historical Volumes'!$M112</f>
        <v>0</v>
      </c>
      <c r="P112" s="157">
        <f>'Forecast Volumes'!I112*'Historical Volumes'!$M112</f>
        <v>0</v>
      </c>
      <c r="Q112" s="157">
        <f>'Forecast Volumes'!J112*'Historical Volumes'!$M112</f>
        <v>0</v>
      </c>
      <c r="R112" s="157">
        <f>'Forecast Volumes'!K112*'Historical Volumes'!$M112</f>
        <v>0</v>
      </c>
      <c r="S112" s="89"/>
      <c r="T112" s="89"/>
      <c r="U112" s="89"/>
      <c r="V112" s="89"/>
      <c r="W112" s="89"/>
      <c r="X112" s="89"/>
      <c r="Y112" s="89"/>
      <c r="Z112" s="89"/>
      <c r="AA112" s="89"/>
    </row>
    <row r="113" spans="1:27" s="137" customFormat="1" x14ac:dyDescent="0.2">
      <c r="A113" s="89"/>
      <c r="B113" s="142"/>
      <c r="C113" s="92" t="s">
        <v>250</v>
      </c>
      <c r="D113" s="158">
        <f>'Historical Expenditure'!D126*Inflation!C$10</f>
        <v>20696.34492047727</v>
      </c>
      <c r="E113" s="158">
        <f>'Historical Expenditure'!E126*Inflation!D$10</f>
        <v>22533.188352411853</v>
      </c>
      <c r="F113" s="158">
        <f>'Historical Expenditure'!F126*Inflation!E$10</f>
        <v>24113.244500932204</v>
      </c>
      <c r="G113" s="158">
        <f>'Historical Expenditure'!G126*Inflation!F$10</f>
        <v>26381.700252849434</v>
      </c>
      <c r="H113" s="158">
        <f>'Historical Expenditure'!H126*Inflation!G$10</f>
        <v>21565.778556417536</v>
      </c>
      <c r="I113" s="158">
        <f>'Historical Expenditure'!I126*Inflation!H$10</f>
        <v>81470.441991248939</v>
      </c>
      <c r="J113" s="158">
        <f>'Historical Expenditure'!J126*Inflation!I$10</f>
        <v>90361.293380522751</v>
      </c>
      <c r="K113" s="158">
        <f>'Historical Expenditure'!K126*Inflation!J$10</f>
        <v>44367.965838612596</v>
      </c>
      <c r="L113" s="157">
        <f>'Forecast Volumes'!E113*'Historical Volumes'!$M113</f>
        <v>95459.658684693553</v>
      </c>
      <c r="M113" s="157">
        <f>'Forecast Volumes'!F113*'Historical Volumes'!$M113</f>
        <v>96569.654715910918</v>
      </c>
      <c r="N113" s="157">
        <f>'Forecast Volumes'!G113*'Historical Volumes'!$M113</f>
        <v>97679.650747128268</v>
      </c>
      <c r="O113" s="157">
        <f>'Forecast Volumes'!H113*'Historical Volumes'!$M113</f>
        <v>98789.646778345632</v>
      </c>
      <c r="P113" s="157">
        <f>'Forecast Volumes'!I113*'Historical Volumes'!$M113</f>
        <v>99899.642809562996</v>
      </c>
      <c r="Q113" s="157">
        <f>'Forecast Volumes'!J113*'Historical Volumes'!$M113</f>
        <v>101009.63884078036</v>
      </c>
      <c r="R113" s="157">
        <f>'Forecast Volumes'!K113*'Historical Volumes'!$M113</f>
        <v>102119.63487199772</v>
      </c>
      <c r="S113" s="89"/>
      <c r="T113" s="89"/>
      <c r="U113" s="89"/>
      <c r="V113" s="89"/>
      <c r="W113" s="89"/>
      <c r="X113" s="89"/>
      <c r="Y113" s="89"/>
      <c r="Z113" s="89"/>
      <c r="AA113" s="89"/>
    </row>
    <row r="114" spans="1:27" s="137" customFormat="1" x14ac:dyDescent="0.2">
      <c r="A114" s="89"/>
      <c r="B114" s="142"/>
      <c r="C114" s="92" t="s">
        <v>251</v>
      </c>
      <c r="D114" s="158">
        <f>'Historical Expenditure'!D127*Inflation!C$10</f>
        <v>0</v>
      </c>
      <c r="E114" s="158">
        <f>'Historical Expenditure'!E127*Inflation!D$10</f>
        <v>0</v>
      </c>
      <c r="F114" s="158">
        <f>'Historical Expenditure'!F127*Inflation!E$10</f>
        <v>0</v>
      </c>
      <c r="G114" s="158">
        <f>'Historical Expenditure'!G127*Inflation!F$10</f>
        <v>0</v>
      </c>
      <c r="H114" s="158">
        <f>'Historical Expenditure'!H127*Inflation!G$10</f>
        <v>53850.691305854394</v>
      </c>
      <c r="I114" s="158">
        <f>'Historical Expenditure'!I127*Inflation!H$10</f>
        <v>101167.34598200237</v>
      </c>
      <c r="J114" s="158">
        <f>'Historical Expenditure'!J127*Inflation!I$10</f>
        <v>55765.105367237971</v>
      </c>
      <c r="K114" s="158">
        <f>'Historical Expenditure'!K127*Inflation!J$10</f>
        <v>21201.130197910577</v>
      </c>
      <c r="L114" s="157">
        <f>'Forecast Volumes'!E114*'Historical Volumes'!$M114</f>
        <v>88750.796907408308</v>
      </c>
      <c r="M114" s="157">
        <f>'Forecast Volumes'!F114*'Historical Volumes'!$M114</f>
        <v>99844.646520834343</v>
      </c>
      <c r="N114" s="157">
        <f>'Forecast Volumes'!G114*'Historical Volumes'!$M114</f>
        <v>110938.49613426038</v>
      </c>
      <c r="O114" s="157">
        <f>'Forecast Volumes'!H114*'Historical Volumes'!$M114</f>
        <v>122032.34574768643</v>
      </c>
      <c r="P114" s="157">
        <f>'Forecast Volumes'!I114*'Historical Volumes'!$M114</f>
        <v>133126.19536111248</v>
      </c>
      <c r="Q114" s="157">
        <f>'Forecast Volumes'!J114*'Historical Volumes'!$M114</f>
        <v>144220.0449745385</v>
      </c>
      <c r="R114" s="157">
        <f>'Forecast Volumes'!K114*'Historical Volumes'!$M114</f>
        <v>155313.89458796455</v>
      </c>
      <c r="S114" s="89"/>
      <c r="T114" s="89"/>
      <c r="U114" s="89"/>
      <c r="V114" s="89"/>
      <c r="W114" s="89"/>
      <c r="X114" s="89"/>
      <c r="Y114" s="89"/>
      <c r="Z114" s="89"/>
      <c r="AA114" s="89"/>
    </row>
    <row r="115" spans="1:27" s="137" customFormat="1" x14ac:dyDescent="0.2">
      <c r="A115" s="89"/>
      <c r="B115" s="142"/>
      <c r="C115" s="92" t="s">
        <v>165</v>
      </c>
      <c r="D115" s="158">
        <f>'Historical Expenditure'!D128*Inflation!C$10</f>
        <v>0</v>
      </c>
      <c r="E115" s="158">
        <f>'Historical Expenditure'!E128*Inflation!D$10</f>
        <v>0</v>
      </c>
      <c r="F115" s="158">
        <f>'Historical Expenditure'!F128*Inflation!E$10</f>
        <v>0</v>
      </c>
      <c r="G115" s="158">
        <f>'Historical Expenditure'!G128*Inflation!F$10</f>
        <v>0</v>
      </c>
      <c r="H115" s="158">
        <f>'Historical Expenditure'!H128*Inflation!G$10</f>
        <v>0</v>
      </c>
      <c r="I115" s="158">
        <f>'Historical Expenditure'!I128*Inflation!H$10</f>
        <v>0</v>
      </c>
      <c r="J115" s="158">
        <f>'Historical Expenditure'!J128*Inflation!I$10</f>
        <v>0</v>
      </c>
      <c r="K115" s="158">
        <f>'Historical Expenditure'!K128*Inflation!J$10</f>
        <v>0</v>
      </c>
      <c r="L115" s="157">
        <f>'Forecast Volumes'!E115*'Historical Volumes'!$M115</f>
        <v>0</v>
      </c>
      <c r="M115" s="157">
        <f>'Forecast Volumes'!F115*'Historical Volumes'!$M115</f>
        <v>0</v>
      </c>
      <c r="N115" s="157">
        <f>'Forecast Volumes'!G115*'Historical Volumes'!$M115</f>
        <v>0</v>
      </c>
      <c r="O115" s="157">
        <f>'Forecast Volumes'!H115*'Historical Volumes'!$M115</f>
        <v>0</v>
      </c>
      <c r="P115" s="157">
        <f>'Forecast Volumes'!I115*'Historical Volumes'!$M115</f>
        <v>0</v>
      </c>
      <c r="Q115" s="157">
        <f>'Forecast Volumes'!J115*'Historical Volumes'!$M115</f>
        <v>0</v>
      </c>
      <c r="R115" s="157">
        <f>'Forecast Volumes'!K115*'Historical Volumes'!$M115</f>
        <v>0</v>
      </c>
      <c r="S115" s="89"/>
      <c r="T115" s="89"/>
      <c r="U115" s="89"/>
      <c r="V115" s="89"/>
      <c r="W115" s="89"/>
      <c r="X115" s="89"/>
      <c r="Y115" s="89"/>
      <c r="Z115" s="89"/>
      <c r="AA115" s="89"/>
    </row>
    <row r="116" spans="1:27" s="137" customFormat="1" x14ac:dyDescent="0.2">
      <c r="A116" s="89"/>
      <c r="B116" s="98" t="s">
        <v>206</v>
      </c>
      <c r="C116" s="92" t="s">
        <v>256</v>
      </c>
      <c r="D116" s="158">
        <f>'Historical Expenditure'!D129*Inflation!C$10</f>
        <v>0</v>
      </c>
      <c r="E116" s="158">
        <f>'Historical Expenditure'!E129*Inflation!D$10</f>
        <v>0</v>
      </c>
      <c r="F116" s="158">
        <f>'Historical Expenditure'!F129*Inflation!E$10</f>
        <v>0</v>
      </c>
      <c r="G116" s="158">
        <f>'Historical Expenditure'!G129*Inflation!F$10</f>
        <v>0</v>
      </c>
      <c r="H116" s="158">
        <f>'Historical Expenditure'!H129*Inflation!G$10</f>
        <v>0</v>
      </c>
      <c r="I116" s="158">
        <f>'Historical Expenditure'!I129*Inflation!H$10</f>
        <v>0</v>
      </c>
      <c r="J116" s="158">
        <f>'Historical Expenditure'!J129*Inflation!I$10</f>
        <v>0</v>
      </c>
      <c r="K116" s="158">
        <f>'Historical Expenditure'!K129*Inflation!J$10</f>
        <v>0</v>
      </c>
      <c r="L116" s="157">
        <f>'Forecast Volumes'!E116*'Historical Volumes'!$M116</f>
        <v>0</v>
      </c>
      <c r="M116" s="157">
        <f>'Forecast Volumes'!F116*'Historical Volumes'!$M116</f>
        <v>0</v>
      </c>
      <c r="N116" s="157">
        <f>'Forecast Volumes'!G116*'Historical Volumes'!$M116</f>
        <v>0</v>
      </c>
      <c r="O116" s="157">
        <f>'Forecast Volumes'!H116*'Historical Volumes'!$M116</f>
        <v>0</v>
      </c>
      <c r="P116" s="157">
        <f>'Forecast Volumes'!I116*'Historical Volumes'!$M116</f>
        <v>0</v>
      </c>
      <c r="Q116" s="157">
        <f>'Forecast Volumes'!J116*'Historical Volumes'!$M116</f>
        <v>0</v>
      </c>
      <c r="R116" s="157">
        <f>'Forecast Volumes'!K116*'Historical Volumes'!$M116</f>
        <v>0</v>
      </c>
      <c r="S116" s="89"/>
      <c r="T116" s="89"/>
      <c r="U116" s="89"/>
      <c r="V116" s="89"/>
      <c r="W116" s="89"/>
      <c r="X116" s="89"/>
      <c r="Y116" s="89"/>
      <c r="Z116" s="89"/>
      <c r="AA116" s="89"/>
    </row>
    <row r="117" spans="1:27" s="137" customFormat="1" x14ac:dyDescent="0.2">
      <c r="A117" s="89"/>
      <c r="B117" s="95" t="s">
        <v>207</v>
      </c>
      <c r="C117" s="92" t="s">
        <v>257</v>
      </c>
      <c r="D117" s="158">
        <f>'Historical Expenditure'!D130*Inflation!C$10</f>
        <v>38570.460988162195</v>
      </c>
      <c r="E117" s="158">
        <f>'Historical Expenditure'!E130*Inflation!D$10</f>
        <v>41993.669202222096</v>
      </c>
      <c r="F117" s="158">
        <f>'Historical Expenditure'!F130*Inflation!E$10</f>
        <v>44938.319297191847</v>
      </c>
      <c r="G117" s="158">
        <f>'Historical Expenditure'!G130*Inflation!F$10</f>
        <v>27504.325795523881</v>
      </c>
      <c r="H117" s="158">
        <f>'Historical Expenditure'!H130*Inflation!G$10</f>
        <v>6728.2314577842617</v>
      </c>
      <c r="I117" s="158">
        <f>'Historical Expenditure'!I130*Inflation!H$10</f>
        <v>2278.6614420675546</v>
      </c>
      <c r="J117" s="158">
        <f>'Historical Expenditure'!J130*Inflation!I$10</f>
        <v>6159.1360341255386</v>
      </c>
      <c r="K117" s="158">
        <f>'Historical Expenditure'!K130*Inflation!J$10</f>
        <v>15243.641025845238</v>
      </c>
      <c r="L117" s="157">
        <f>'Forecast Volumes'!E117*'Historical Volumes'!$M117</f>
        <v>0</v>
      </c>
      <c r="M117" s="157">
        <f>'Forecast Volumes'!F117*'Historical Volumes'!$M117</f>
        <v>0</v>
      </c>
      <c r="N117" s="157">
        <f>'Forecast Volumes'!G117*'Historical Volumes'!$M117</f>
        <v>0</v>
      </c>
      <c r="O117" s="157">
        <f>'Forecast Volumes'!H117*'Historical Volumes'!$M117</f>
        <v>0</v>
      </c>
      <c r="P117" s="157">
        <f>'Forecast Volumes'!I117*'Historical Volumes'!$M117</f>
        <v>0</v>
      </c>
      <c r="Q117" s="157">
        <f>'Forecast Volumes'!J117*'Historical Volumes'!$M117</f>
        <v>0</v>
      </c>
      <c r="R117" s="157">
        <f>'Forecast Volumes'!K117*'Historical Volumes'!$M117</f>
        <v>0</v>
      </c>
      <c r="S117" s="89"/>
      <c r="T117" s="89"/>
      <c r="U117" s="89"/>
      <c r="V117" s="89"/>
      <c r="W117" s="89"/>
      <c r="X117" s="89"/>
      <c r="Y117" s="89"/>
      <c r="Z117" s="89"/>
      <c r="AA117" s="89"/>
    </row>
    <row r="118" spans="1:27" s="137" customFormat="1" x14ac:dyDescent="0.2">
      <c r="A118" s="89"/>
      <c r="B118" s="95"/>
      <c r="C118" s="92" t="s">
        <v>258</v>
      </c>
      <c r="D118" s="158">
        <f>'Historical Expenditure'!D131*Inflation!C$10</f>
        <v>0</v>
      </c>
      <c r="E118" s="158">
        <f>'Historical Expenditure'!E131*Inflation!D$10</f>
        <v>0</v>
      </c>
      <c r="F118" s="158">
        <f>'Historical Expenditure'!F131*Inflation!E$10</f>
        <v>0</v>
      </c>
      <c r="G118" s="158">
        <f>'Historical Expenditure'!G131*Inflation!F$10</f>
        <v>0</v>
      </c>
      <c r="H118" s="158">
        <f>'Historical Expenditure'!H131*Inflation!G$10</f>
        <v>0</v>
      </c>
      <c r="I118" s="158">
        <f>'Historical Expenditure'!I131*Inflation!H$10</f>
        <v>0</v>
      </c>
      <c r="J118" s="158">
        <f>'Historical Expenditure'!J131*Inflation!I$10</f>
        <v>0</v>
      </c>
      <c r="K118" s="158">
        <f>'Historical Expenditure'!K131*Inflation!J$10</f>
        <v>0</v>
      </c>
      <c r="L118" s="157">
        <f>'Forecast Volumes'!E118*'Historical Volumes'!$M118</f>
        <v>0</v>
      </c>
      <c r="M118" s="157">
        <f>'Forecast Volumes'!F118*'Historical Volumes'!$M118</f>
        <v>0</v>
      </c>
      <c r="N118" s="157">
        <f>'Forecast Volumes'!G118*'Historical Volumes'!$M118</f>
        <v>0</v>
      </c>
      <c r="O118" s="157">
        <f>'Forecast Volumes'!H118*'Historical Volumes'!$M118</f>
        <v>0</v>
      </c>
      <c r="P118" s="157">
        <f>'Forecast Volumes'!I118*'Historical Volumes'!$M118</f>
        <v>0</v>
      </c>
      <c r="Q118" s="157">
        <f>'Forecast Volumes'!J118*'Historical Volumes'!$M118</f>
        <v>0</v>
      </c>
      <c r="R118" s="157">
        <f>'Forecast Volumes'!K118*'Historical Volumes'!$M118</f>
        <v>0</v>
      </c>
      <c r="S118" s="89"/>
      <c r="T118" s="89"/>
      <c r="U118" s="89"/>
      <c r="V118" s="89"/>
      <c r="W118" s="89"/>
      <c r="X118" s="89"/>
      <c r="Y118" s="89"/>
      <c r="Z118" s="89"/>
      <c r="AA118" s="89"/>
    </row>
    <row r="119" spans="1:27" s="137" customFormat="1" x14ac:dyDescent="0.2">
      <c r="A119" s="89"/>
      <c r="B119" s="96"/>
      <c r="C119" s="92" t="s">
        <v>259</v>
      </c>
      <c r="D119" s="158">
        <f>'Historical Expenditure'!D132*Inflation!C$10</f>
        <v>0</v>
      </c>
      <c r="E119" s="158">
        <f>'Historical Expenditure'!E132*Inflation!D$10</f>
        <v>0</v>
      </c>
      <c r="F119" s="158">
        <f>'Historical Expenditure'!F132*Inflation!E$10</f>
        <v>0</v>
      </c>
      <c r="G119" s="158">
        <f>'Historical Expenditure'!G132*Inflation!F$10</f>
        <v>0</v>
      </c>
      <c r="H119" s="158">
        <f>'Historical Expenditure'!H132*Inflation!G$10</f>
        <v>0</v>
      </c>
      <c r="I119" s="158">
        <f>'Historical Expenditure'!I132*Inflation!H$10</f>
        <v>0</v>
      </c>
      <c r="J119" s="158">
        <f>'Historical Expenditure'!J132*Inflation!I$10</f>
        <v>0</v>
      </c>
      <c r="K119" s="158">
        <f>'Historical Expenditure'!K132*Inflation!J$10</f>
        <v>0</v>
      </c>
      <c r="L119" s="157">
        <f>'Forecast Volumes'!E119*'Historical Volumes'!$M119</f>
        <v>0</v>
      </c>
      <c r="M119" s="157">
        <f>'Forecast Volumes'!F119*'Historical Volumes'!$M119</f>
        <v>0</v>
      </c>
      <c r="N119" s="157">
        <f>'Forecast Volumes'!G119*'Historical Volumes'!$M119</f>
        <v>0</v>
      </c>
      <c r="O119" s="157">
        <f>'Forecast Volumes'!H119*'Historical Volumes'!$M119</f>
        <v>0</v>
      </c>
      <c r="P119" s="157">
        <f>'Forecast Volumes'!I119*'Historical Volumes'!$M119</f>
        <v>0</v>
      </c>
      <c r="Q119" s="157">
        <f>'Forecast Volumes'!J119*'Historical Volumes'!$M119</f>
        <v>0</v>
      </c>
      <c r="R119" s="157">
        <f>'Forecast Volumes'!K119*'Historical Volumes'!$M119</f>
        <v>0</v>
      </c>
      <c r="S119" s="89"/>
      <c r="T119" s="89"/>
      <c r="U119" s="89"/>
      <c r="V119" s="89"/>
      <c r="W119" s="89"/>
      <c r="X119" s="89"/>
      <c r="Y119" s="89"/>
      <c r="Z119" s="89"/>
      <c r="AA119" s="89"/>
    </row>
    <row r="120" spans="1:27" s="137" customFormat="1" x14ac:dyDescent="0.2">
      <c r="A120" s="89"/>
      <c r="B120" s="88"/>
      <c r="C120" s="5" t="s">
        <v>46</v>
      </c>
      <c r="D120" s="156">
        <f t="shared" ref="D120:F120" si="0">SUM(D10:D119)</f>
        <v>12715296.911324991</v>
      </c>
      <c r="E120" s="156">
        <f t="shared" si="0"/>
        <v>13843805.819850022</v>
      </c>
      <c r="F120" s="156">
        <f t="shared" si="0"/>
        <v>14814551.289264899</v>
      </c>
      <c r="G120" s="156">
        <f>SUM(G10:G119)</f>
        <v>13726243.47285286</v>
      </c>
      <c r="H120" s="156">
        <f t="shared" ref="H120:K120" si="1">SUM(H10:H119)</f>
        <v>12612990.215050695</v>
      </c>
      <c r="I120" s="156">
        <f t="shared" si="1"/>
        <v>13053636.000912335</v>
      </c>
      <c r="J120" s="156">
        <f t="shared" si="1"/>
        <v>14238716.440368647</v>
      </c>
      <c r="K120" s="156">
        <f t="shared" si="1"/>
        <v>19275290.542301558</v>
      </c>
      <c r="L120" s="156">
        <f t="shared" ref="L120:R120" si="2">SUM(L10:L119)</f>
        <v>13261962.058211667</v>
      </c>
      <c r="M120" s="156">
        <f>SUM(M10:M119)</f>
        <v>13667165.548725713</v>
      </c>
      <c r="N120" s="156">
        <f t="shared" si="2"/>
        <v>14072369.039239757</v>
      </c>
      <c r="O120" s="156">
        <f t="shared" si="2"/>
        <v>14477572.529753808</v>
      </c>
      <c r="P120" s="156">
        <f t="shared" si="2"/>
        <v>14912930.354940495</v>
      </c>
      <c r="Q120" s="156">
        <f t="shared" si="2"/>
        <v>15357699.191916458</v>
      </c>
      <c r="R120" s="156">
        <f t="shared" si="2"/>
        <v>15802468.028892426</v>
      </c>
      <c r="S120" s="89"/>
      <c r="T120" s="89"/>
      <c r="U120" s="89"/>
      <c r="V120" s="89"/>
      <c r="W120" s="89"/>
      <c r="X120" s="89"/>
      <c r="Y120" s="89"/>
      <c r="Z120" s="89"/>
      <c r="AA120" s="89"/>
    </row>
    <row r="121" spans="1:27" s="137" customFormat="1" x14ac:dyDescent="0.2">
      <c r="A121" s="89"/>
      <c r="B121" s="89"/>
      <c r="C121" s="89"/>
      <c r="D121" s="164">
        <f>D120-'Historical Expenditure'!D133*Inflation!C10</f>
        <v>0</v>
      </c>
      <c r="E121" s="164">
        <f>E120-'Historical Expenditure'!E133*Inflation!D10</f>
        <v>0</v>
      </c>
      <c r="F121" s="164">
        <f>F120-'Historical Expenditure'!F133*Inflation!E10</f>
        <v>0</v>
      </c>
      <c r="G121" s="164">
        <f>G120-'Historical Expenditure'!G133*Inflation!F10</f>
        <v>0</v>
      </c>
      <c r="H121" s="164">
        <f>H120-'Historical Expenditure'!H133*Inflation!G10</f>
        <v>0</v>
      </c>
      <c r="I121" s="164">
        <f>I120-'Historical Expenditure'!I133*Inflation!H10</f>
        <v>0</v>
      </c>
      <c r="J121" s="164">
        <f>J120-'Historical Expenditure'!J133*Inflation!I10</f>
        <v>0</v>
      </c>
      <c r="K121" s="164">
        <f>K120-'Historical Expenditure'!K133*Inflation!J10</f>
        <v>0</v>
      </c>
      <c r="L121" s="165">
        <f>SUMPRODUCT('Forecast Volumes'!E10:E119,'Historical Volumes'!$M$10:$M$119)-SUMPRODUCT('Forecast Volumes'!E37:E53,'Historical Volumes'!$M$37:$M$53)-L120</f>
        <v>0</v>
      </c>
      <c r="M121" s="165">
        <f>SUMPRODUCT('Forecast Volumes'!F10:F119,'Historical Volumes'!$M$10:$M$119)-SUMPRODUCT('Forecast Volumes'!F37:F53,'Historical Volumes'!$M$37:$M$53)-M120</f>
        <v>0</v>
      </c>
      <c r="N121" s="165">
        <f>SUMPRODUCT('Forecast Volumes'!G10:G119,'Historical Volumes'!$M$10:$M$119)-SUMPRODUCT('Forecast Volumes'!G37:G53,'Historical Volumes'!$M$37:$M$53)-N120</f>
        <v>0</v>
      </c>
      <c r="O121" s="165">
        <f>SUMPRODUCT('Forecast Volumes'!H10:H119,'Historical Volumes'!$M$10:$M$119)-SUMPRODUCT('Forecast Volumes'!H37:H53,'Historical Volumes'!$M$37:$M$53)-O120</f>
        <v>0</v>
      </c>
      <c r="P121" s="165">
        <f>SUMPRODUCT('Forecast Volumes'!I10:I119,'Historical Volumes'!$M$10:$M$119)-SUMPRODUCT('Forecast Volumes'!I37:I53,'Historical Volumes'!$M$37:$M$53)-P120</f>
        <v>0</v>
      </c>
      <c r="Q121" s="165">
        <f>SUMPRODUCT('Forecast Volumes'!J10:J119,'Historical Volumes'!$M$10:$M$119)-SUMPRODUCT('Forecast Volumes'!J37:J53,'Historical Volumes'!$M$37:$M$53)-Q120</f>
        <v>0</v>
      </c>
      <c r="R121" s="165">
        <f>SUMPRODUCT('Forecast Volumes'!K10:K119,'Historical Volumes'!$M$10:$M$119)-SUMPRODUCT('Forecast Volumes'!K37:K53,'Historical Volumes'!$M$37:$M$53)-R120</f>
        <v>0</v>
      </c>
      <c r="S121" s="89"/>
      <c r="T121" s="89"/>
      <c r="U121" s="89"/>
      <c r="V121" s="89"/>
      <c r="W121" s="89"/>
      <c r="X121" s="89"/>
      <c r="Y121" s="89"/>
      <c r="Z121" s="89"/>
      <c r="AA121" s="89"/>
    </row>
    <row r="122" spans="1:27" s="137" customFormat="1" x14ac:dyDescent="0.2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</row>
    <row r="123" spans="1:27" s="137" customFormat="1" x14ac:dyDescent="0.2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</row>
    <row r="124" spans="1:27" x14ac:dyDescent="0.2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</row>
    <row r="125" spans="1:27" x14ac:dyDescent="0.2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</row>
    <row r="126" spans="1:27" ht="15.75" x14ac:dyDescent="0.25">
      <c r="A126" s="32"/>
      <c r="B126" s="32" t="s">
        <v>264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</row>
    <row r="127" spans="1:27" x14ac:dyDescent="0.2">
      <c r="A127" s="89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</row>
    <row r="128" spans="1:27" hidden="1" x14ac:dyDescent="0.2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89"/>
    </row>
    <row r="129" spans="1:11" hidden="1" x14ac:dyDescent="0.2">
      <c r="A129" s="89"/>
      <c r="B129" s="89"/>
      <c r="C129" s="89"/>
      <c r="D129" s="89"/>
      <c r="E129" s="89"/>
      <c r="F129" s="89"/>
      <c r="G129" s="89"/>
      <c r="H129" s="89"/>
      <c r="I129" s="89"/>
      <c r="J129" s="89"/>
      <c r="K129" s="89"/>
    </row>
    <row r="130" spans="1:11" hidden="1" x14ac:dyDescent="0.2">
      <c r="A130" s="89"/>
      <c r="B130" s="89"/>
      <c r="C130" s="89"/>
      <c r="D130" s="89"/>
      <c r="E130" s="89"/>
      <c r="F130" s="89"/>
      <c r="G130" s="89"/>
      <c r="H130" s="89"/>
      <c r="I130" s="89"/>
      <c r="J130" s="89"/>
      <c r="K130" s="89"/>
    </row>
    <row r="131" spans="1:11" hidden="1" x14ac:dyDescent="0.2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</row>
    <row r="132" spans="1:11" hidden="1" x14ac:dyDescent="0.2">
      <c r="A132" s="89"/>
      <c r="B132" s="89"/>
      <c r="C132" s="89"/>
      <c r="D132" s="89"/>
      <c r="E132" s="89"/>
      <c r="F132" s="89"/>
      <c r="G132" s="89"/>
      <c r="H132" s="89"/>
      <c r="I132" s="89"/>
      <c r="J132" s="89"/>
      <c r="K132" s="89"/>
    </row>
    <row r="133" spans="1:11" hidden="1" x14ac:dyDescent="0.2">
      <c r="B133" s="89"/>
      <c r="C133" s="89"/>
      <c r="D133" s="89"/>
      <c r="E133" s="89"/>
      <c r="F133" s="89"/>
      <c r="G133" s="89"/>
      <c r="H133" s="89"/>
      <c r="I133" s="89"/>
      <c r="J133" s="89"/>
      <c r="K133" s="89"/>
    </row>
    <row r="134" spans="1:11" hidden="1" x14ac:dyDescent="0.2">
      <c r="B134" s="89"/>
      <c r="C134" s="89"/>
      <c r="D134" s="89"/>
      <c r="E134" s="89"/>
      <c r="F134" s="89"/>
      <c r="G134" s="89"/>
      <c r="H134" s="89"/>
      <c r="I134" s="89"/>
      <c r="J134" s="89"/>
      <c r="K134" s="89"/>
    </row>
    <row r="135" spans="1:11" hidden="1" x14ac:dyDescent="0.2"/>
    <row r="136" spans="1:11" hidden="1" x14ac:dyDescent="0.2"/>
    <row r="137" spans="1:11" hidden="1" x14ac:dyDescent="0.2"/>
    <row r="138" spans="1:11" hidden="1" x14ac:dyDescent="0.2"/>
    <row r="139" spans="1:11" hidden="1" x14ac:dyDescent="0.2"/>
    <row r="140" spans="1:11" hidden="1" x14ac:dyDescent="0.2"/>
    <row r="141" spans="1:11" hidden="1" x14ac:dyDescent="0.2"/>
    <row r="142" spans="1:11" hidden="1" x14ac:dyDescent="0.2"/>
    <row r="143" spans="1:11" hidden="1" x14ac:dyDescent="0.2"/>
    <row r="144" spans="1:11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</sheetData>
  <sortState ref="B8:M15">
    <sortCondition ref="B8"/>
  </sortState>
  <mergeCells count="7">
    <mergeCell ref="D8:R8"/>
    <mergeCell ref="L37:R53"/>
    <mergeCell ref="B60:B64"/>
    <mergeCell ref="B89:B106"/>
    <mergeCell ref="B11:B13"/>
    <mergeCell ref="B38:B39"/>
    <mergeCell ref="B55:B56"/>
  </mergeCells>
  <conditionalFormatting sqref="R2">
    <cfRule type="expression" dxfId="2" priority="1">
      <formula>R2="Check!"</formula>
    </cfRule>
  </conditionalFormatting>
  <hyperlinks>
    <hyperlink ref="R1" location="Menu!A1" display="Menu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R101"/>
  <sheetViews>
    <sheetView zoomScale="80" zoomScaleNormal="80" workbookViewId="0">
      <pane ySplit="7" topLeftCell="A8" activePane="bottomLeft" state="frozen"/>
      <selection pane="bottomLeft" activeCell="A8" sqref="A8"/>
    </sheetView>
  </sheetViews>
  <sheetFormatPr defaultColWidth="0" defaultRowHeight="12.75" zeroHeight="1" x14ac:dyDescent="0.2"/>
  <cols>
    <col min="1" max="1" width="3.625" style="137" customWidth="1"/>
    <col min="2" max="2" width="7.625" style="137" customWidth="1"/>
    <col min="3" max="3" width="34" style="137" bestFit="1" customWidth="1"/>
    <col min="4" max="5" width="2.625" style="137" customWidth="1"/>
    <col min="6" max="12" width="9.625" style="137" customWidth="1"/>
    <col min="13" max="13" width="3.625" style="137" customWidth="1"/>
    <col min="14" max="15" width="9" style="137" hidden="1" customWidth="1"/>
    <col min="16" max="18" width="0" style="137" hidden="1" customWidth="1"/>
    <col min="19" max="16384" width="9" style="137" hidden="1"/>
  </cols>
  <sheetData>
    <row r="1" spans="1:15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41" t="s">
        <v>39</v>
      </c>
      <c r="M1" s="41"/>
      <c r="N1" s="41"/>
      <c r="O1" s="41"/>
    </row>
    <row r="2" spans="1:15" ht="15.75" x14ac:dyDescent="0.25">
      <c r="A2" s="32" t="str">
        <f ca="1">RIGHT(CELL("filename", $A$1), LEN(CELL("filename", $A$1)) - SEARCH("]", CELL("filename", $A$1)))</f>
        <v>Direct Capex</v>
      </c>
      <c r="B2" s="32"/>
      <c r="C2" s="32"/>
      <c r="D2" s="32"/>
      <c r="E2" s="32"/>
      <c r="F2" s="32"/>
      <c r="G2" s="32"/>
      <c r="H2" s="32"/>
      <c r="I2" s="32"/>
      <c r="J2" s="32"/>
      <c r="K2" s="1" t="s">
        <v>40</v>
      </c>
      <c r="L2" s="2" t="str">
        <f>IF(ROUND(SUM(F8:L91)*1000,0)=ROUND((SUM('Forecast Expenditure'!L120:R120)),0),"OK","Check!")</f>
        <v>OK</v>
      </c>
      <c r="M2" s="32"/>
      <c r="N2" s="32"/>
      <c r="O2" s="32"/>
    </row>
    <row r="3" spans="1:15" x14ac:dyDescent="0.2">
      <c r="A3" s="33"/>
      <c r="B3" s="33"/>
      <c r="C3" s="138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x14ac:dyDescent="0.2">
      <c r="A4" s="33"/>
      <c r="B4" s="11" t="s">
        <v>52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33"/>
      <c r="N4" s="33"/>
      <c r="O4" s="33"/>
    </row>
    <row r="5" spans="1:15" x14ac:dyDescent="0.2">
      <c r="A5" s="33"/>
      <c r="B5" s="89"/>
      <c r="C5" s="139"/>
      <c r="D5" s="89"/>
      <c r="E5" s="89"/>
      <c r="F5" s="16" t="s">
        <v>303</v>
      </c>
      <c r="G5" s="16" t="s">
        <v>304</v>
      </c>
      <c r="H5" s="16" t="s">
        <v>305</v>
      </c>
      <c r="I5" s="16" t="s">
        <v>306</v>
      </c>
      <c r="J5" s="16" t="s">
        <v>307</v>
      </c>
      <c r="K5" s="16" t="s">
        <v>308</v>
      </c>
      <c r="L5" s="16" t="s">
        <v>309</v>
      </c>
      <c r="M5" s="33"/>
      <c r="N5" s="33"/>
      <c r="O5" s="33"/>
    </row>
    <row r="6" spans="1:15" x14ac:dyDescent="0.2">
      <c r="A6" s="33"/>
      <c r="B6" s="195" t="s">
        <v>44</v>
      </c>
      <c r="C6" s="195" t="s">
        <v>47</v>
      </c>
      <c r="D6" s="89"/>
      <c r="E6" s="89"/>
      <c r="F6" s="16" t="s">
        <v>312</v>
      </c>
      <c r="G6" s="16" t="s">
        <v>312</v>
      </c>
      <c r="H6" s="16" t="s">
        <v>312</v>
      </c>
      <c r="I6" s="16" t="s">
        <v>312</v>
      </c>
      <c r="J6" s="16" t="s">
        <v>312</v>
      </c>
      <c r="K6" s="16" t="s">
        <v>312</v>
      </c>
      <c r="L6" s="16" t="s">
        <v>312</v>
      </c>
      <c r="M6" s="89"/>
      <c r="N6" s="89"/>
      <c r="O6" s="89"/>
    </row>
    <row r="7" spans="1:15" x14ac:dyDescent="0.2">
      <c r="A7" s="33"/>
      <c r="B7" s="196"/>
      <c r="C7" s="196"/>
      <c r="D7" s="89"/>
      <c r="E7" s="89"/>
      <c r="F7" s="16" t="s">
        <v>53</v>
      </c>
      <c r="G7" s="16" t="s">
        <v>53</v>
      </c>
      <c r="H7" s="16" t="s">
        <v>53</v>
      </c>
      <c r="I7" s="16" t="s">
        <v>53</v>
      </c>
      <c r="J7" s="16" t="s">
        <v>53</v>
      </c>
      <c r="K7" s="16" t="s">
        <v>53</v>
      </c>
      <c r="L7" s="16" t="s">
        <v>53</v>
      </c>
      <c r="M7" s="89"/>
      <c r="N7" s="89"/>
      <c r="O7" s="89"/>
    </row>
    <row r="8" spans="1:15" x14ac:dyDescent="0.2">
      <c r="A8" s="33"/>
      <c r="B8" s="59">
        <v>102</v>
      </c>
      <c r="C8" s="60" t="s">
        <v>54</v>
      </c>
      <c r="D8" s="89"/>
      <c r="E8" s="89"/>
      <c r="F8" s="105"/>
      <c r="G8" s="105"/>
      <c r="H8" s="105"/>
      <c r="I8" s="105"/>
      <c r="J8" s="105"/>
      <c r="K8" s="105"/>
      <c r="L8" s="105"/>
      <c r="M8" s="89"/>
      <c r="N8" s="89"/>
      <c r="O8" s="89"/>
    </row>
    <row r="9" spans="1:15" x14ac:dyDescent="0.2">
      <c r="A9" s="33"/>
      <c r="B9" s="61">
        <v>103</v>
      </c>
      <c r="C9" s="62" t="s">
        <v>55</v>
      </c>
      <c r="D9" s="89"/>
      <c r="E9" s="89"/>
      <c r="F9" s="105"/>
      <c r="G9" s="105"/>
      <c r="H9" s="105"/>
      <c r="I9" s="105"/>
      <c r="J9" s="105"/>
      <c r="K9" s="105"/>
      <c r="L9" s="105"/>
      <c r="M9" s="89"/>
      <c r="N9" s="89"/>
      <c r="O9" s="89"/>
    </row>
    <row r="10" spans="1:15" x14ac:dyDescent="0.2">
      <c r="A10" s="33"/>
      <c r="B10" s="61">
        <v>104</v>
      </c>
      <c r="C10" s="62" t="s">
        <v>56</v>
      </c>
      <c r="D10" s="89"/>
      <c r="E10" s="89"/>
      <c r="F10" s="105"/>
      <c r="G10" s="105"/>
      <c r="H10" s="105"/>
      <c r="I10" s="105"/>
      <c r="J10" s="105"/>
      <c r="K10" s="105"/>
      <c r="L10" s="105"/>
      <c r="M10" s="89"/>
      <c r="N10" s="89"/>
      <c r="O10" s="89"/>
    </row>
    <row r="11" spans="1:15" x14ac:dyDescent="0.2">
      <c r="A11" s="33"/>
      <c r="B11" s="61">
        <v>105</v>
      </c>
      <c r="C11" s="62" t="s">
        <v>57</v>
      </c>
      <c r="D11" s="89"/>
      <c r="E11" s="89"/>
      <c r="F11" s="105"/>
      <c r="G11" s="105"/>
      <c r="H11" s="105"/>
      <c r="I11" s="105"/>
      <c r="J11" s="105"/>
      <c r="K11" s="105"/>
      <c r="L11" s="105"/>
      <c r="M11" s="89"/>
      <c r="N11" s="89"/>
      <c r="O11" s="89"/>
    </row>
    <row r="12" spans="1:15" x14ac:dyDescent="0.2">
      <c r="A12" s="33"/>
      <c r="B12" s="61">
        <v>106</v>
      </c>
      <c r="C12" s="62" t="s">
        <v>58</v>
      </c>
      <c r="D12" s="89"/>
      <c r="E12" s="89"/>
      <c r="F12" s="105"/>
      <c r="G12" s="105"/>
      <c r="H12" s="105"/>
      <c r="I12" s="105"/>
      <c r="J12" s="105"/>
      <c r="K12" s="105"/>
      <c r="L12" s="105"/>
      <c r="M12" s="89"/>
      <c r="N12" s="89"/>
      <c r="O12" s="89"/>
    </row>
    <row r="13" spans="1:15" x14ac:dyDescent="0.2">
      <c r="A13" s="33"/>
      <c r="B13" s="61">
        <v>107</v>
      </c>
      <c r="C13" s="62" t="s">
        <v>59</v>
      </c>
      <c r="D13" s="89"/>
      <c r="E13" s="89"/>
      <c r="F13" s="105"/>
      <c r="G13" s="105"/>
      <c r="H13" s="105"/>
      <c r="I13" s="105"/>
      <c r="J13" s="105"/>
      <c r="K13" s="105"/>
      <c r="L13" s="105"/>
      <c r="M13" s="89"/>
      <c r="N13" s="89"/>
      <c r="O13" s="89"/>
    </row>
    <row r="14" spans="1:15" x14ac:dyDescent="0.2">
      <c r="A14" s="33"/>
      <c r="B14" s="61">
        <v>108</v>
      </c>
      <c r="C14" s="62" t="s">
        <v>60</v>
      </c>
      <c r="D14" s="89"/>
      <c r="E14" s="89"/>
      <c r="F14" s="105"/>
      <c r="G14" s="105"/>
      <c r="H14" s="105"/>
      <c r="I14" s="105"/>
      <c r="J14" s="105"/>
      <c r="K14" s="105"/>
      <c r="L14" s="105"/>
      <c r="M14" s="89"/>
      <c r="N14" s="89"/>
      <c r="O14" s="89"/>
    </row>
    <row r="15" spans="1:15" x14ac:dyDescent="0.2">
      <c r="A15" s="33"/>
      <c r="B15" s="61">
        <v>109</v>
      </c>
      <c r="C15" s="62" t="s">
        <v>61</v>
      </c>
      <c r="D15" s="89"/>
      <c r="E15" s="89"/>
      <c r="F15" s="105"/>
      <c r="G15" s="105"/>
      <c r="H15" s="105"/>
      <c r="I15" s="105"/>
      <c r="J15" s="105"/>
      <c r="K15" s="105"/>
      <c r="L15" s="105"/>
      <c r="M15" s="89"/>
      <c r="N15" s="89"/>
      <c r="O15" s="89"/>
    </row>
    <row r="16" spans="1:15" x14ac:dyDescent="0.2">
      <c r="A16" s="33"/>
      <c r="B16" s="61">
        <v>110</v>
      </c>
      <c r="C16" s="62" t="s">
        <v>62</v>
      </c>
      <c r="D16" s="89"/>
      <c r="E16" s="89"/>
      <c r="F16" s="105"/>
      <c r="G16" s="105"/>
      <c r="H16" s="105"/>
      <c r="I16" s="105"/>
      <c r="J16" s="105"/>
      <c r="K16" s="105"/>
      <c r="L16" s="105"/>
      <c r="M16" s="89"/>
      <c r="N16" s="89"/>
      <c r="O16" s="89"/>
    </row>
    <row r="17" spans="1:15" x14ac:dyDescent="0.2">
      <c r="A17" s="33"/>
      <c r="B17" s="61">
        <v>111</v>
      </c>
      <c r="C17" s="62" t="s">
        <v>63</v>
      </c>
      <c r="D17" s="89"/>
      <c r="E17" s="89"/>
      <c r="F17" s="105"/>
      <c r="G17" s="105"/>
      <c r="H17" s="105"/>
      <c r="I17" s="105"/>
      <c r="J17" s="105"/>
      <c r="K17" s="105"/>
      <c r="L17" s="105"/>
      <c r="M17" s="33"/>
      <c r="N17" s="33"/>
      <c r="O17" s="33"/>
    </row>
    <row r="18" spans="1:15" x14ac:dyDescent="0.2">
      <c r="A18" s="33"/>
      <c r="B18" s="61">
        <v>112</v>
      </c>
      <c r="C18" s="62" t="s">
        <v>64</v>
      </c>
      <c r="D18" s="89"/>
      <c r="E18" s="89"/>
      <c r="F18" s="105"/>
      <c r="G18" s="105"/>
      <c r="H18" s="105"/>
      <c r="I18" s="105"/>
      <c r="J18" s="105"/>
      <c r="K18" s="105"/>
      <c r="L18" s="105"/>
      <c r="M18" s="33"/>
      <c r="N18" s="33"/>
      <c r="O18" s="33"/>
    </row>
    <row r="19" spans="1:15" x14ac:dyDescent="0.2">
      <c r="A19" s="33"/>
      <c r="B19" s="61">
        <v>113</v>
      </c>
      <c r="C19" s="62" t="s">
        <v>65</v>
      </c>
      <c r="D19" s="89"/>
      <c r="E19" s="89"/>
      <c r="F19" s="105"/>
      <c r="G19" s="105"/>
      <c r="H19" s="105"/>
      <c r="I19" s="105"/>
      <c r="J19" s="105"/>
      <c r="K19" s="105"/>
      <c r="L19" s="105"/>
      <c r="M19" s="33"/>
      <c r="N19" s="33"/>
      <c r="O19" s="33"/>
    </row>
    <row r="20" spans="1:15" x14ac:dyDescent="0.2">
      <c r="A20" s="33"/>
      <c r="B20" s="61">
        <v>114</v>
      </c>
      <c r="C20" s="62" t="s">
        <v>66</v>
      </c>
      <c r="D20" s="89"/>
      <c r="E20" s="89"/>
      <c r="F20" s="105"/>
      <c r="G20" s="105"/>
      <c r="H20" s="105"/>
      <c r="I20" s="105"/>
      <c r="J20" s="105"/>
      <c r="K20" s="105"/>
      <c r="L20" s="105"/>
      <c r="M20" s="33"/>
      <c r="N20" s="33"/>
      <c r="O20" s="33"/>
    </row>
    <row r="21" spans="1:15" x14ac:dyDescent="0.2">
      <c r="A21" s="33"/>
      <c r="B21" s="61">
        <v>115</v>
      </c>
      <c r="C21" s="62" t="s">
        <v>67</v>
      </c>
      <c r="D21" s="89"/>
      <c r="E21" s="89"/>
      <c r="F21" s="105"/>
      <c r="G21" s="105"/>
      <c r="H21" s="105"/>
      <c r="I21" s="105"/>
      <c r="J21" s="105"/>
      <c r="K21" s="105"/>
      <c r="L21" s="105"/>
      <c r="M21" s="33"/>
      <c r="N21" s="33"/>
      <c r="O21" s="33"/>
    </row>
    <row r="22" spans="1:15" x14ac:dyDescent="0.2">
      <c r="A22" s="33"/>
      <c r="B22" s="61">
        <v>116</v>
      </c>
      <c r="C22" s="62" t="s">
        <v>68</v>
      </c>
      <c r="D22" s="89"/>
      <c r="E22" s="89"/>
      <c r="F22" s="105"/>
      <c r="G22" s="105"/>
      <c r="H22" s="105"/>
      <c r="I22" s="105"/>
      <c r="J22" s="105"/>
      <c r="K22" s="105"/>
      <c r="L22" s="105"/>
      <c r="M22" s="33"/>
      <c r="N22" s="33"/>
      <c r="O22" s="33"/>
    </row>
    <row r="23" spans="1:15" x14ac:dyDescent="0.2">
      <c r="A23" s="33"/>
      <c r="B23" s="61">
        <v>118</v>
      </c>
      <c r="C23" s="62" t="s">
        <v>69</v>
      </c>
      <c r="D23" s="89"/>
      <c r="E23" s="89"/>
      <c r="F23" s="105"/>
      <c r="G23" s="105"/>
      <c r="H23" s="105"/>
      <c r="I23" s="105"/>
      <c r="J23" s="105"/>
      <c r="K23" s="105"/>
      <c r="L23" s="105"/>
      <c r="M23" s="33"/>
      <c r="N23" s="33"/>
      <c r="O23" s="33"/>
    </row>
    <row r="24" spans="1:15" x14ac:dyDescent="0.2">
      <c r="A24" s="33"/>
      <c r="B24" s="61">
        <v>119</v>
      </c>
      <c r="C24" s="62" t="s">
        <v>70</v>
      </c>
      <c r="D24" s="89"/>
      <c r="E24" s="89"/>
      <c r="F24" s="105"/>
      <c r="G24" s="105"/>
      <c r="H24" s="105"/>
      <c r="I24" s="105"/>
      <c r="J24" s="105"/>
      <c r="K24" s="105"/>
      <c r="L24" s="105"/>
      <c r="M24" s="33"/>
      <c r="N24" s="33"/>
      <c r="O24" s="33"/>
    </row>
    <row r="25" spans="1:15" x14ac:dyDescent="0.2">
      <c r="A25" s="33"/>
      <c r="B25" s="61">
        <v>120</v>
      </c>
      <c r="C25" s="62" t="s">
        <v>71</v>
      </c>
      <c r="D25" s="89"/>
      <c r="E25" s="89"/>
      <c r="F25" s="105"/>
      <c r="G25" s="105"/>
      <c r="H25" s="105"/>
      <c r="I25" s="105"/>
      <c r="J25" s="105"/>
      <c r="K25" s="105"/>
      <c r="L25" s="105"/>
      <c r="M25" s="33"/>
      <c r="N25" s="33"/>
      <c r="O25" s="33"/>
    </row>
    <row r="26" spans="1:15" x14ac:dyDescent="0.2">
      <c r="A26" s="33"/>
      <c r="B26" s="61">
        <v>121</v>
      </c>
      <c r="C26" s="62" t="s">
        <v>72</v>
      </c>
      <c r="D26" s="89"/>
      <c r="E26" s="89"/>
      <c r="F26" s="105"/>
      <c r="G26" s="105"/>
      <c r="H26" s="105"/>
      <c r="I26" s="105"/>
      <c r="J26" s="105"/>
      <c r="K26" s="105"/>
      <c r="L26" s="105"/>
      <c r="M26" s="33"/>
      <c r="N26" s="33"/>
      <c r="O26" s="33"/>
    </row>
    <row r="27" spans="1:15" x14ac:dyDescent="0.2">
      <c r="A27" s="33"/>
      <c r="B27" s="61">
        <v>122</v>
      </c>
      <c r="C27" s="62" t="s">
        <v>73</v>
      </c>
      <c r="D27" s="89"/>
      <c r="E27" s="89"/>
      <c r="F27" s="105"/>
      <c r="G27" s="105"/>
      <c r="H27" s="105"/>
      <c r="I27" s="105"/>
      <c r="J27" s="105"/>
      <c r="K27" s="105"/>
      <c r="L27" s="105"/>
      <c r="M27" s="33"/>
      <c r="N27" s="33"/>
      <c r="O27" s="33"/>
    </row>
    <row r="28" spans="1:15" x14ac:dyDescent="0.2">
      <c r="A28" s="33"/>
      <c r="B28" s="61">
        <v>123</v>
      </c>
      <c r="C28" s="62" t="s">
        <v>74</v>
      </c>
      <c r="D28" s="89"/>
      <c r="E28" s="89"/>
      <c r="F28" s="105"/>
      <c r="G28" s="105"/>
      <c r="H28" s="105"/>
      <c r="I28" s="105"/>
      <c r="J28" s="105"/>
      <c r="K28" s="105"/>
      <c r="L28" s="105"/>
      <c r="M28" s="33"/>
      <c r="N28" s="33"/>
      <c r="O28" s="33"/>
    </row>
    <row r="29" spans="1:15" x14ac:dyDescent="0.2">
      <c r="A29" s="33"/>
      <c r="B29" s="61">
        <v>124</v>
      </c>
      <c r="C29" s="62" t="s">
        <v>75</v>
      </c>
      <c r="D29" s="89"/>
      <c r="E29" s="89"/>
      <c r="F29" s="105"/>
      <c r="G29" s="105"/>
      <c r="H29" s="105"/>
      <c r="I29" s="105"/>
      <c r="J29" s="105"/>
      <c r="K29" s="105"/>
      <c r="L29" s="105"/>
      <c r="M29" s="33"/>
      <c r="N29" s="33"/>
      <c r="O29" s="33"/>
    </row>
    <row r="30" spans="1:15" x14ac:dyDescent="0.2">
      <c r="A30" s="33"/>
      <c r="B30" s="61">
        <v>125</v>
      </c>
      <c r="C30" s="62" t="s">
        <v>76</v>
      </c>
      <c r="D30" s="89"/>
      <c r="E30" s="89"/>
      <c r="F30" s="105"/>
      <c r="G30" s="105"/>
      <c r="H30" s="105"/>
      <c r="I30" s="105"/>
      <c r="J30" s="105"/>
      <c r="K30" s="105"/>
      <c r="L30" s="105"/>
      <c r="M30" s="33"/>
      <c r="N30" s="33"/>
      <c r="O30" s="33"/>
    </row>
    <row r="31" spans="1:15" x14ac:dyDescent="0.2">
      <c r="A31" s="33"/>
      <c r="B31" s="61">
        <v>126</v>
      </c>
      <c r="C31" s="62" t="s">
        <v>77</v>
      </c>
      <c r="D31" s="89"/>
      <c r="E31" s="89"/>
      <c r="F31" s="105"/>
      <c r="G31" s="105"/>
      <c r="H31" s="105"/>
      <c r="I31" s="105"/>
      <c r="J31" s="105"/>
      <c r="K31" s="105"/>
      <c r="L31" s="105"/>
      <c r="M31" s="33"/>
      <c r="N31" s="33"/>
      <c r="O31" s="33"/>
    </row>
    <row r="32" spans="1:15" x14ac:dyDescent="0.2">
      <c r="A32" s="33"/>
      <c r="B32" s="61">
        <v>130</v>
      </c>
      <c r="C32" s="62" t="s">
        <v>78</v>
      </c>
      <c r="D32" s="89"/>
      <c r="E32" s="89"/>
      <c r="F32" s="105"/>
      <c r="G32" s="105"/>
      <c r="H32" s="105"/>
      <c r="I32" s="105"/>
      <c r="J32" s="105"/>
      <c r="K32" s="105"/>
      <c r="L32" s="105"/>
      <c r="M32" s="33"/>
      <c r="N32" s="33"/>
      <c r="O32" s="33"/>
    </row>
    <row r="33" spans="1:15" x14ac:dyDescent="0.2">
      <c r="A33" s="33"/>
      <c r="B33" s="61">
        <v>131</v>
      </c>
      <c r="C33" s="62" t="s">
        <v>79</v>
      </c>
      <c r="D33" s="89"/>
      <c r="E33" s="89"/>
      <c r="F33" s="105"/>
      <c r="G33" s="105"/>
      <c r="H33" s="105"/>
      <c r="I33" s="105"/>
      <c r="J33" s="105"/>
      <c r="K33" s="105"/>
      <c r="L33" s="105"/>
      <c r="M33" s="33"/>
      <c r="N33" s="33"/>
      <c r="O33" s="33"/>
    </row>
    <row r="34" spans="1:15" x14ac:dyDescent="0.2">
      <c r="A34" s="33"/>
      <c r="B34" s="61">
        <v>132</v>
      </c>
      <c r="C34" s="62" t="s">
        <v>80</v>
      </c>
      <c r="D34" s="89"/>
      <c r="E34" s="89"/>
      <c r="F34" s="105"/>
      <c r="G34" s="105"/>
      <c r="H34" s="105"/>
      <c r="I34" s="105"/>
      <c r="J34" s="105"/>
      <c r="K34" s="105"/>
      <c r="L34" s="105"/>
      <c r="M34" s="33"/>
      <c r="N34" s="33"/>
      <c r="O34" s="33"/>
    </row>
    <row r="35" spans="1:15" x14ac:dyDescent="0.2">
      <c r="A35" s="33"/>
      <c r="B35" s="61">
        <v>133</v>
      </c>
      <c r="C35" s="62" t="s">
        <v>81</v>
      </c>
      <c r="D35" s="89"/>
      <c r="E35" s="89"/>
      <c r="F35" s="105"/>
      <c r="G35" s="105"/>
      <c r="H35" s="105"/>
      <c r="I35" s="105"/>
      <c r="J35" s="105"/>
      <c r="K35" s="105"/>
      <c r="L35" s="105"/>
      <c r="M35" s="33"/>
      <c r="N35" s="33"/>
      <c r="O35" s="33"/>
    </row>
    <row r="36" spans="1:15" x14ac:dyDescent="0.2">
      <c r="A36" s="33"/>
      <c r="B36" s="61">
        <v>134</v>
      </c>
      <c r="C36" s="62" t="s">
        <v>82</v>
      </c>
      <c r="D36" s="89"/>
      <c r="E36" s="89"/>
      <c r="F36" s="105"/>
      <c r="G36" s="105"/>
      <c r="H36" s="105"/>
      <c r="I36" s="105"/>
      <c r="J36" s="105"/>
      <c r="K36" s="105"/>
      <c r="L36" s="105"/>
      <c r="M36" s="33"/>
      <c r="N36" s="33"/>
      <c r="O36" s="33"/>
    </row>
    <row r="37" spans="1:15" x14ac:dyDescent="0.2">
      <c r="A37" s="33"/>
      <c r="B37" s="61">
        <v>135</v>
      </c>
      <c r="C37" s="62" t="s">
        <v>83</v>
      </c>
      <c r="D37" s="89"/>
      <c r="E37" s="89"/>
      <c r="F37" s="105"/>
      <c r="G37" s="105"/>
      <c r="H37" s="105"/>
      <c r="I37" s="105"/>
      <c r="J37" s="105"/>
      <c r="K37" s="105"/>
      <c r="L37" s="105"/>
      <c r="M37" s="33"/>
      <c r="N37" s="33"/>
      <c r="O37" s="33"/>
    </row>
    <row r="38" spans="1:15" x14ac:dyDescent="0.2">
      <c r="A38" s="33"/>
      <c r="B38" s="61">
        <v>136</v>
      </c>
      <c r="C38" s="62" t="s">
        <v>84</v>
      </c>
      <c r="D38" s="89"/>
      <c r="E38" s="89"/>
      <c r="F38" s="105"/>
      <c r="G38" s="105"/>
      <c r="H38" s="105"/>
      <c r="I38" s="105"/>
      <c r="J38" s="105"/>
      <c r="K38" s="105"/>
      <c r="L38" s="105"/>
      <c r="M38" s="33"/>
      <c r="N38" s="33"/>
      <c r="O38" s="33"/>
    </row>
    <row r="39" spans="1:15" x14ac:dyDescent="0.2">
      <c r="A39" s="33"/>
      <c r="B39" s="61">
        <v>137</v>
      </c>
      <c r="C39" s="62" t="s">
        <v>85</v>
      </c>
      <c r="D39" s="89"/>
      <c r="E39" s="89"/>
      <c r="F39" s="105"/>
      <c r="G39" s="105"/>
      <c r="H39" s="105"/>
      <c r="I39" s="105"/>
      <c r="J39" s="105"/>
      <c r="K39" s="105"/>
      <c r="L39" s="105"/>
      <c r="M39" s="33"/>
      <c r="N39" s="33"/>
      <c r="O39" s="33"/>
    </row>
    <row r="40" spans="1:15" x14ac:dyDescent="0.2">
      <c r="A40" s="33"/>
      <c r="B40" s="61">
        <v>138</v>
      </c>
      <c r="C40" s="62" t="s">
        <v>86</v>
      </c>
      <c r="D40" s="89"/>
      <c r="E40" s="89"/>
      <c r="F40" s="105"/>
      <c r="G40" s="105"/>
      <c r="H40" s="105"/>
      <c r="I40" s="105"/>
      <c r="J40" s="105"/>
      <c r="K40" s="105"/>
      <c r="L40" s="105"/>
      <c r="M40" s="33"/>
      <c r="N40" s="33"/>
      <c r="O40" s="33"/>
    </row>
    <row r="41" spans="1:15" x14ac:dyDescent="0.2">
      <c r="A41" s="33"/>
      <c r="B41" s="61">
        <v>139</v>
      </c>
      <c r="C41" s="62" t="s">
        <v>87</v>
      </c>
      <c r="D41" s="89"/>
      <c r="E41" s="89"/>
      <c r="F41" s="105"/>
      <c r="G41" s="105"/>
      <c r="H41" s="105"/>
      <c r="I41" s="105"/>
      <c r="J41" s="105"/>
      <c r="K41" s="105"/>
      <c r="L41" s="105"/>
      <c r="M41" s="33"/>
      <c r="N41" s="33"/>
      <c r="O41" s="33"/>
    </row>
    <row r="42" spans="1:15" x14ac:dyDescent="0.2">
      <c r="A42" s="33"/>
      <c r="B42" s="61">
        <v>140</v>
      </c>
      <c r="C42" s="62" t="s">
        <v>88</v>
      </c>
      <c r="D42" s="89"/>
      <c r="E42" s="89"/>
      <c r="F42" s="105"/>
      <c r="G42" s="105"/>
      <c r="H42" s="105"/>
      <c r="I42" s="105"/>
      <c r="J42" s="105"/>
      <c r="K42" s="105"/>
      <c r="L42" s="105"/>
      <c r="M42" s="33"/>
      <c r="N42" s="33"/>
      <c r="O42" s="33"/>
    </row>
    <row r="43" spans="1:15" x14ac:dyDescent="0.2">
      <c r="A43" s="33"/>
      <c r="B43" s="61">
        <v>141</v>
      </c>
      <c r="C43" s="62" t="s">
        <v>89</v>
      </c>
      <c r="D43" s="89"/>
      <c r="E43" s="89"/>
      <c r="F43" s="106">
        <f>'Forecast Expenditure'!L120/1000</f>
        <v>13261.962058211668</v>
      </c>
      <c r="G43" s="106">
        <f>'Forecast Expenditure'!M120/1000</f>
        <v>13667.165548725712</v>
      </c>
      <c r="H43" s="106">
        <f>'Forecast Expenditure'!N120/1000</f>
        <v>14072.369039239757</v>
      </c>
      <c r="I43" s="106">
        <f>'Forecast Expenditure'!O120/1000</f>
        <v>14477.572529753808</v>
      </c>
      <c r="J43" s="106">
        <f>'Forecast Expenditure'!P120/1000</f>
        <v>14912.930354940494</v>
      </c>
      <c r="K43" s="106">
        <f>'Forecast Expenditure'!Q120/1000</f>
        <v>15357.699191916457</v>
      </c>
      <c r="L43" s="106">
        <f>'Forecast Expenditure'!R120/1000</f>
        <v>15802.468028892426</v>
      </c>
      <c r="M43" s="33"/>
      <c r="N43" s="33"/>
      <c r="O43" s="33"/>
    </row>
    <row r="44" spans="1:15" x14ac:dyDescent="0.2">
      <c r="A44" s="33"/>
      <c r="B44" s="61">
        <v>142</v>
      </c>
      <c r="C44" s="62" t="s">
        <v>90</v>
      </c>
      <c r="D44" s="89"/>
      <c r="E44" s="89"/>
      <c r="F44" s="105"/>
      <c r="G44" s="105"/>
      <c r="H44" s="105"/>
      <c r="I44" s="105"/>
      <c r="J44" s="105"/>
      <c r="K44" s="105"/>
      <c r="L44" s="105"/>
      <c r="M44" s="33"/>
      <c r="N44" s="33"/>
      <c r="O44" s="33"/>
    </row>
    <row r="45" spans="1:15" x14ac:dyDescent="0.2">
      <c r="A45" s="33"/>
      <c r="B45" s="61">
        <v>143</v>
      </c>
      <c r="C45" s="62" t="s">
        <v>91</v>
      </c>
      <c r="D45" s="89"/>
      <c r="E45" s="89"/>
      <c r="F45" s="105"/>
      <c r="G45" s="105"/>
      <c r="H45" s="105"/>
      <c r="I45" s="105"/>
      <c r="J45" s="105"/>
      <c r="K45" s="105"/>
      <c r="L45" s="105"/>
      <c r="M45" s="33"/>
      <c r="N45" s="33"/>
      <c r="O45" s="33"/>
    </row>
    <row r="46" spans="1:15" x14ac:dyDescent="0.2">
      <c r="A46" s="33"/>
      <c r="B46" s="61">
        <v>144</v>
      </c>
      <c r="C46" s="62" t="s">
        <v>92</v>
      </c>
      <c r="D46" s="89"/>
      <c r="E46" s="89"/>
      <c r="F46" s="105"/>
      <c r="G46" s="105"/>
      <c r="H46" s="105"/>
      <c r="I46" s="105"/>
      <c r="J46" s="105"/>
      <c r="K46" s="105"/>
      <c r="L46" s="105"/>
      <c r="M46" s="33"/>
      <c r="N46" s="33"/>
      <c r="O46" s="33"/>
    </row>
    <row r="47" spans="1:15" x14ac:dyDescent="0.2">
      <c r="A47" s="33"/>
      <c r="B47" s="61">
        <v>145</v>
      </c>
      <c r="C47" s="62" t="s">
        <v>93</v>
      </c>
      <c r="D47" s="89"/>
      <c r="E47" s="89"/>
      <c r="F47" s="105"/>
      <c r="G47" s="105"/>
      <c r="H47" s="105"/>
      <c r="I47" s="105"/>
      <c r="J47" s="105"/>
      <c r="K47" s="105"/>
      <c r="L47" s="105"/>
      <c r="M47" s="33"/>
      <c r="N47" s="33"/>
      <c r="O47" s="33"/>
    </row>
    <row r="48" spans="1:15" x14ac:dyDescent="0.2">
      <c r="A48" s="89"/>
      <c r="B48" s="61">
        <v>146</v>
      </c>
      <c r="C48" s="62" t="s">
        <v>94</v>
      </c>
      <c r="D48" s="89"/>
      <c r="E48" s="89"/>
      <c r="F48" s="105"/>
      <c r="G48" s="105"/>
      <c r="H48" s="105"/>
      <c r="I48" s="105"/>
      <c r="J48" s="105"/>
      <c r="K48" s="105"/>
      <c r="L48" s="105"/>
      <c r="M48" s="89"/>
      <c r="N48" s="89"/>
      <c r="O48" s="89"/>
    </row>
    <row r="49" spans="1:15" x14ac:dyDescent="0.2">
      <c r="A49" s="89"/>
      <c r="B49" s="61">
        <v>147</v>
      </c>
      <c r="C49" s="62" t="s">
        <v>95</v>
      </c>
      <c r="D49" s="89"/>
      <c r="E49" s="89"/>
      <c r="F49" s="105"/>
      <c r="G49" s="105"/>
      <c r="H49" s="105"/>
      <c r="I49" s="105"/>
      <c r="J49" s="105"/>
      <c r="K49" s="105"/>
      <c r="L49" s="105"/>
      <c r="M49" s="89"/>
      <c r="N49" s="89"/>
      <c r="O49" s="89"/>
    </row>
    <row r="50" spans="1:15" x14ac:dyDescent="0.2">
      <c r="A50" s="89"/>
      <c r="B50" s="61">
        <v>148</v>
      </c>
      <c r="C50" s="62" t="s">
        <v>96</v>
      </c>
      <c r="D50" s="89"/>
      <c r="E50" s="89"/>
      <c r="F50" s="105"/>
      <c r="G50" s="105"/>
      <c r="H50" s="105"/>
      <c r="I50" s="105"/>
      <c r="J50" s="105"/>
      <c r="K50" s="105"/>
      <c r="L50" s="105"/>
      <c r="M50" s="89"/>
      <c r="N50" s="89"/>
      <c r="O50" s="89"/>
    </row>
    <row r="51" spans="1:15" x14ac:dyDescent="0.2">
      <c r="A51" s="89"/>
      <c r="B51" s="61">
        <v>149</v>
      </c>
      <c r="C51" s="62" t="s">
        <v>97</v>
      </c>
      <c r="D51" s="89"/>
      <c r="E51" s="89"/>
      <c r="F51" s="105"/>
      <c r="G51" s="105"/>
      <c r="H51" s="105"/>
      <c r="I51" s="105"/>
      <c r="J51" s="105"/>
      <c r="K51" s="105"/>
      <c r="L51" s="105"/>
      <c r="M51" s="89"/>
      <c r="N51" s="89"/>
      <c r="O51" s="89"/>
    </row>
    <row r="52" spans="1:15" x14ac:dyDescent="0.2">
      <c r="A52" s="89"/>
      <c r="B52" s="61">
        <v>150</v>
      </c>
      <c r="C52" s="62" t="s">
        <v>98</v>
      </c>
      <c r="D52" s="89"/>
      <c r="E52" s="89"/>
      <c r="F52" s="105"/>
      <c r="G52" s="105"/>
      <c r="H52" s="105"/>
      <c r="I52" s="105"/>
      <c r="J52" s="105"/>
      <c r="K52" s="105"/>
      <c r="L52" s="105"/>
      <c r="M52" s="89"/>
      <c r="N52" s="89"/>
      <c r="O52" s="89"/>
    </row>
    <row r="53" spans="1:15" x14ac:dyDescent="0.2">
      <c r="A53" s="89"/>
      <c r="B53" s="61">
        <v>151</v>
      </c>
      <c r="C53" s="62" t="s">
        <v>99</v>
      </c>
      <c r="D53" s="89"/>
      <c r="E53" s="89"/>
      <c r="F53" s="105"/>
      <c r="G53" s="105"/>
      <c r="H53" s="105"/>
      <c r="I53" s="105"/>
      <c r="J53" s="105"/>
      <c r="K53" s="105"/>
      <c r="L53" s="105"/>
      <c r="M53" s="89"/>
      <c r="N53" s="89"/>
      <c r="O53" s="89"/>
    </row>
    <row r="54" spans="1:15" x14ac:dyDescent="0.2">
      <c r="A54" s="89"/>
      <c r="B54" s="61">
        <v>152</v>
      </c>
      <c r="C54" s="62" t="s">
        <v>100</v>
      </c>
      <c r="D54" s="89"/>
      <c r="E54" s="89"/>
      <c r="F54" s="105"/>
      <c r="G54" s="105"/>
      <c r="H54" s="105"/>
      <c r="I54" s="105"/>
      <c r="J54" s="105"/>
      <c r="K54" s="105"/>
      <c r="L54" s="105"/>
      <c r="M54" s="89"/>
      <c r="N54" s="89"/>
      <c r="O54" s="89"/>
    </row>
    <row r="55" spans="1:15" x14ac:dyDescent="0.2">
      <c r="A55" s="89"/>
      <c r="B55" s="61">
        <v>153</v>
      </c>
      <c r="C55" s="62" t="s">
        <v>101</v>
      </c>
      <c r="D55" s="89"/>
      <c r="E55" s="89"/>
      <c r="F55" s="105"/>
      <c r="G55" s="105"/>
      <c r="H55" s="105"/>
      <c r="I55" s="105"/>
      <c r="J55" s="105"/>
      <c r="K55" s="105"/>
      <c r="L55" s="105"/>
      <c r="M55" s="89"/>
      <c r="N55" s="89"/>
      <c r="O55" s="89"/>
    </row>
    <row r="56" spans="1:15" x14ac:dyDescent="0.2">
      <c r="A56" s="89"/>
      <c r="B56" s="61">
        <v>154</v>
      </c>
      <c r="C56" s="62" t="s">
        <v>102</v>
      </c>
      <c r="D56" s="89"/>
      <c r="E56" s="89"/>
      <c r="F56" s="105"/>
      <c r="G56" s="105"/>
      <c r="H56" s="105"/>
      <c r="I56" s="105"/>
      <c r="J56" s="105"/>
      <c r="K56" s="105"/>
      <c r="L56" s="105"/>
      <c r="M56" s="89"/>
      <c r="N56" s="89"/>
      <c r="O56" s="89"/>
    </row>
    <row r="57" spans="1:15" x14ac:dyDescent="0.2">
      <c r="A57" s="89"/>
      <c r="B57" s="61">
        <v>155</v>
      </c>
      <c r="C57" s="62" t="s">
        <v>103</v>
      </c>
      <c r="D57" s="89"/>
      <c r="E57" s="89"/>
      <c r="F57" s="105"/>
      <c r="G57" s="105"/>
      <c r="H57" s="105"/>
      <c r="I57" s="105"/>
      <c r="J57" s="105"/>
      <c r="K57" s="105"/>
      <c r="L57" s="105"/>
      <c r="M57" s="89"/>
      <c r="N57" s="89"/>
      <c r="O57" s="89"/>
    </row>
    <row r="58" spans="1:15" x14ac:dyDescent="0.2">
      <c r="A58" s="89"/>
      <c r="B58" s="61">
        <v>156</v>
      </c>
      <c r="C58" s="62" t="s">
        <v>104</v>
      </c>
      <c r="D58" s="89"/>
      <c r="E58" s="89"/>
      <c r="F58" s="105"/>
      <c r="G58" s="105"/>
      <c r="H58" s="105"/>
      <c r="I58" s="105"/>
      <c r="J58" s="105"/>
      <c r="K58" s="105"/>
      <c r="L58" s="105"/>
      <c r="M58" s="89"/>
      <c r="N58" s="89"/>
      <c r="O58" s="89"/>
    </row>
    <row r="59" spans="1:15" x14ac:dyDescent="0.2">
      <c r="A59" s="89"/>
      <c r="B59" s="61">
        <v>157</v>
      </c>
      <c r="C59" s="62" t="s">
        <v>105</v>
      </c>
      <c r="D59" s="89"/>
      <c r="E59" s="89"/>
      <c r="F59" s="105"/>
      <c r="G59" s="105"/>
      <c r="H59" s="105"/>
      <c r="I59" s="105"/>
      <c r="J59" s="105"/>
      <c r="K59" s="105"/>
      <c r="L59" s="105"/>
      <c r="M59" s="89"/>
      <c r="N59" s="89"/>
      <c r="O59" s="89"/>
    </row>
    <row r="60" spans="1:15" x14ac:dyDescent="0.2">
      <c r="A60" s="89"/>
      <c r="B60" s="61">
        <v>158</v>
      </c>
      <c r="C60" s="62" t="s">
        <v>106</v>
      </c>
      <c r="D60" s="89"/>
      <c r="E60" s="89"/>
      <c r="F60" s="105"/>
      <c r="G60" s="105"/>
      <c r="H60" s="105"/>
      <c r="I60" s="105"/>
      <c r="J60" s="105"/>
      <c r="K60" s="105"/>
      <c r="L60" s="105"/>
      <c r="M60" s="89"/>
      <c r="N60" s="89"/>
      <c r="O60" s="89"/>
    </row>
    <row r="61" spans="1:15" x14ac:dyDescent="0.2">
      <c r="A61" s="89"/>
      <c r="B61" s="61">
        <v>159</v>
      </c>
      <c r="C61" s="62" t="s">
        <v>107</v>
      </c>
      <c r="D61" s="89"/>
      <c r="E61" s="89"/>
      <c r="F61" s="105"/>
      <c r="G61" s="105"/>
      <c r="H61" s="105"/>
      <c r="I61" s="105"/>
      <c r="J61" s="105"/>
      <c r="K61" s="105"/>
      <c r="L61" s="105"/>
      <c r="M61" s="89"/>
      <c r="N61" s="89"/>
      <c r="O61" s="89"/>
    </row>
    <row r="62" spans="1:15" x14ac:dyDescent="0.2">
      <c r="A62" s="89"/>
      <c r="B62" s="61">
        <v>160</v>
      </c>
      <c r="C62" s="62" t="s">
        <v>108</v>
      </c>
      <c r="D62" s="89"/>
      <c r="E62" s="89"/>
      <c r="F62" s="105"/>
      <c r="G62" s="105"/>
      <c r="H62" s="105"/>
      <c r="I62" s="105"/>
      <c r="J62" s="105"/>
      <c r="K62" s="105"/>
      <c r="L62" s="105"/>
      <c r="M62" s="89"/>
      <c r="N62" s="89"/>
      <c r="O62" s="89"/>
    </row>
    <row r="63" spans="1:15" x14ac:dyDescent="0.2">
      <c r="A63" s="89"/>
      <c r="B63" s="61">
        <v>161</v>
      </c>
      <c r="C63" s="62" t="s">
        <v>109</v>
      </c>
      <c r="D63" s="89"/>
      <c r="E63" s="89"/>
      <c r="F63" s="105"/>
      <c r="G63" s="105"/>
      <c r="H63" s="105"/>
      <c r="I63" s="105"/>
      <c r="J63" s="105"/>
      <c r="K63" s="105"/>
      <c r="L63" s="105"/>
      <c r="M63" s="89"/>
      <c r="N63" s="89"/>
      <c r="O63" s="89"/>
    </row>
    <row r="64" spans="1:15" x14ac:dyDescent="0.2">
      <c r="A64" s="89"/>
      <c r="B64" s="61">
        <v>162</v>
      </c>
      <c r="C64" s="62" t="s">
        <v>110</v>
      </c>
      <c r="D64" s="89"/>
      <c r="E64" s="89"/>
      <c r="F64" s="105"/>
      <c r="G64" s="105"/>
      <c r="H64" s="105"/>
      <c r="I64" s="105"/>
      <c r="J64" s="105"/>
      <c r="K64" s="105"/>
      <c r="L64" s="105"/>
      <c r="M64" s="89"/>
      <c r="N64" s="89"/>
      <c r="O64" s="89"/>
    </row>
    <row r="65" spans="1:15" x14ac:dyDescent="0.2">
      <c r="A65" s="89"/>
      <c r="B65" s="61">
        <v>163</v>
      </c>
      <c r="C65" s="62" t="s">
        <v>111</v>
      </c>
      <c r="D65" s="89"/>
      <c r="E65" s="89"/>
      <c r="F65" s="105"/>
      <c r="G65" s="105"/>
      <c r="H65" s="105"/>
      <c r="I65" s="105"/>
      <c r="J65" s="105"/>
      <c r="K65" s="105"/>
      <c r="L65" s="105"/>
      <c r="M65" s="89"/>
      <c r="N65" s="89"/>
      <c r="O65" s="89"/>
    </row>
    <row r="66" spans="1:15" x14ac:dyDescent="0.2">
      <c r="A66" s="89"/>
      <c r="B66" s="61">
        <v>164</v>
      </c>
      <c r="C66" s="62" t="s">
        <v>112</v>
      </c>
      <c r="D66" s="89"/>
      <c r="E66" s="89"/>
      <c r="F66" s="105"/>
      <c r="G66" s="105"/>
      <c r="H66" s="105"/>
      <c r="I66" s="105"/>
      <c r="J66" s="105"/>
      <c r="K66" s="105"/>
      <c r="L66" s="105"/>
      <c r="M66" s="89"/>
      <c r="N66" s="89"/>
      <c r="O66" s="89"/>
    </row>
    <row r="67" spans="1:15" x14ac:dyDescent="0.2">
      <c r="A67" s="89"/>
      <c r="B67" s="61">
        <v>165</v>
      </c>
      <c r="C67" s="62" t="s">
        <v>113</v>
      </c>
      <c r="D67" s="89"/>
      <c r="E67" s="89"/>
      <c r="F67" s="105"/>
      <c r="G67" s="105"/>
      <c r="H67" s="105"/>
      <c r="I67" s="105"/>
      <c r="J67" s="105"/>
      <c r="K67" s="105"/>
      <c r="L67" s="105"/>
      <c r="M67" s="89"/>
      <c r="N67" s="89"/>
      <c r="O67" s="89"/>
    </row>
    <row r="68" spans="1:15" x14ac:dyDescent="0.2">
      <c r="A68" s="89"/>
      <c r="B68" s="61">
        <v>166</v>
      </c>
      <c r="C68" s="62" t="s">
        <v>114</v>
      </c>
      <c r="D68" s="89"/>
      <c r="E68" s="89"/>
      <c r="F68" s="105"/>
      <c r="G68" s="105"/>
      <c r="H68" s="105"/>
      <c r="I68" s="105"/>
      <c r="J68" s="105"/>
      <c r="K68" s="105"/>
      <c r="L68" s="105"/>
      <c r="M68" s="89"/>
      <c r="N68" s="89"/>
      <c r="O68" s="89"/>
    </row>
    <row r="69" spans="1:15" x14ac:dyDescent="0.2">
      <c r="A69" s="89"/>
      <c r="B69" s="61">
        <v>167</v>
      </c>
      <c r="C69" s="62" t="s">
        <v>115</v>
      </c>
      <c r="D69" s="89"/>
      <c r="E69" s="89"/>
      <c r="F69" s="105"/>
      <c r="G69" s="105"/>
      <c r="H69" s="105"/>
      <c r="I69" s="105"/>
      <c r="J69" s="105"/>
      <c r="K69" s="105"/>
      <c r="L69" s="105"/>
      <c r="M69" s="89"/>
      <c r="N69" s="89"/>
      <c r="O69" s="89"/>
    </row>
    <row r="70" spans="1:15" x14ac:dyDescent="0.2">
      <c r="A70" s="89"/>
      <c r="B70" s="61">
        <v>168</v>
      </c>
      <c r="C70" s="62" t="s">
        <v>116</v>
      </c>
      <c r="D70" s="89"/>
      <c r="E70" s="89"/>
      <c r="F70" s="105"/>
      <c r="G70" s="105"/>
      <c r="H70" s="105"/>
      <c r="I70" s="105"/>
      <c r="J70" s="105"/>
      <c r="K70" s="105"/>
      <c r="L70" s="105"/>
      <c r="M70" s="89"/>
      <c r="N70" s="89"/>
      <c r="O70" s="89"/>
    </row>
    <row r="71" spans="1:15" x14ac:dyDescent="0.2">
      <c r="A71" s="89"/>
      <c r="B71" s="61">
        <v>169</v>
      </c>
      <c r="C71" s="62" t="s">
        <v>117</v>
      </c>
      <c r="D71" s="89"/>
      <c r="E71" s="89"/>
      <c r="F71" s="105"/>
      <c r="G71" s="105"/>
      <c r="H71" s="105"/>
      <c r="I71" s="105"/>
      <c r="J71" s="105"/>
      <c r="K71" s="105"/>
      <c r="L71" s="105"/>
      <c r="M71" s="89"/>
      <c r="N71" s="89"/>
      <c r="O71" s="89"/>
    </row>
    <row r="72" spans="1:15" x14ac:dyDescent="0.2">
      <c r="A72" s="89"/>
      <c r="B72" s="61">
        <v>170</v>
      </c>
      <c r="C72" s="62" t="s">
        <v>90</v>
      </c>
      <c r="D72" s="89"/>
      <c r="E72" s="89"/>
      <c r="F72" s="105"/>
      <c r="G72" s="105"/>
      <c r="H72" s="105"/>
      <c r="I72" s="105"/>
      <c r="J72" s="105"/>
      <c r="K72" s="105"/>
      <c r="L72" s="105"/>
      <c r="M72" s="89"/>
      <c r="N72" s="89"/>
      <c r="O72" s="89"/>
    </row>
    <row r="73" spans="1:15" x14ac:dyDescent="0.2">
      <c r="A73" s="89"/>
      <c r="B73" s="61">
        <v>171</v>
      </c>
      <c r="C73" s="62" t="s">
        <v>118</v>
      </c>
      <c r="D73" s="89"/>
      <c r="E73" s="89"/>
      <c r="F73" s="105"/>
      <c r="G73" s="105"/>
      <c r="H73" s="105"/>
      <c r="I73" s="105"/>
      <c r="J73" s="105"/>
      <c r="K73" s="105"/>
      <c r="L73" s="105"/>
      <c r="M73" s="89"/>
      <c r="N73" s="89"/>
      <c r="O73" s="89"/>
    </row>
    <row r="74" spans="1:15" x14ac:dyDescent="0.2">
      <c r="A74" s="89"/>
      <c r="B74" s="61">
        <v>172</v>
      </c>
      <c r="C74" s="62" t="s">
        <v>119</v>
      </c>
      <c r="D74" s="89"/>
      <c r="E74" s="89"/>
      <c r="F74" s="105"/>
      <c r="G74" s="105"/>
      <c r="H74" s="105"/>
      <c r="I74" s="105"/>
      <c r="J74" s="105"/>
      <c r="K74" s="105"/>
      <c r="L74" s="105"/>
      <c r="M74" s="89"/>
      <c r="N74" s="89"/>
      <c r="O74" s="89"/>
    </row>
    <row r="75" spans="1:15" x14ac:dyDescent="0.2">
      <c r="A75" s="89"/>
      <c r="B75" s="61">
        <v>174</v>
      </c>
      <c r="C75" s="62" t="s">
        <v>120</v>
      </c>
      <c r="D75" s="89"/>
      <c r="E75" s="89"/>
      <c r="F75" s="105"/>
      <c r="G75" s="105"/>
      <c r="H75" s="105"/>
      <c r="I75" s="105"/>
      <c r="J75" s="105"/>
      <c r="K75" s="105"/>
      <c r="L75" s="105"/>
      <c r="M75" s="89"/>
      <c r="N75" s="89"/>
      <c r="O75" s="89"/>
    </row>
    <row r="76" spans="1:15" x14ac:dyDescent="0.2">
      <c r="A76" s="89"/>
      <c r="B76" s="61">
        <v>175</v>
      </c>
      <c r="C76" s="62" t="s">
        <v>121</v>
      </c>
      <c r="D76" s="89"/>
      <c r="E76" s="89"/>
      <c r="F76" s="105"/>
      <c r="G76" s="105"/>
      <c r="H76" s="105"/>
      <c r="I76" s="105"/>
      <c r="J76" s="105"/>
      <c r="K76" s="105"/>
      <c r="L76" s="105"/>
      <c r="M76" s="89"/>
      <c r="N76" s="89"/>
      <c r="O76" s="89"/>
    </row>
    <row r="77" spans="1:15" x14ac:dyDescent="0.2">
      <c r="A77" s="89"/>
      <c r="B77" s="61">
        <v>176</v>
      </c>
      <c r="C77" s="62" t="s">
        <v>122</v>
      </c>
      <c r="D77" s="89"/>
      <c r="E77" s="89"/>
      <c r="F77" s="105"/>
      <c r="G77" s="105"/>
      <c r="H77" s="105"/>
      <c r="I77" s="105"/>
      <c r="J77" s="105"/>
      <c r="K77" s="105"/>
      <c r="L77" s="105"/>
      <c r="M77" s="89"/>
      <c r="N77" s="89"/>
      <c r="O77" s="89"/>
    </row>
    <row r="78" spans="1:15" x14ac:dyDescent="0.2">
      <c r="A78" s="89"/>
      <c r="B78" s="61">
        <v>177</v>
      </c>
      <c r="C78" s="62" t="s">
        <v>123</v>
      </c>
      <c r="D78" s="89"/>
      <c r="E78" s="89"/>
      <c r="F78" s="105"/>
      <c r="G78" s="105"/>
      <c r="H78" s="105"/>
      <c r="I78" s="105"/>
      <c r="J78" s="105"/>
      <c r="K78" s="105"/>
      <c r="L78" s="105"/>
      <c r="M78" s="89"/>
      <c r="N78" s="89"/>
      <c r="O78" s="89"/>
    </row>
    <row r="79" spans="1:15" x14ac:dyDescent="0.2">
      <c r="A79" s="89"/>
      <c r="B79" s="61">
        <v>200</v>
      </c>
      <c r="C79" s="62" t="s">
        <v>124</v>
      </c>
      <c r="D79" s="89"/>
      <c r="E79" s="89"/>
      <c r="F79" s="105"/>
      <c r="G79" s="105"/>
      <c r="H79" s="105"/>
      <c r="I79" s="105"/>
      <c r="J79" s="105"/>
      <c r="K79" s="105"/>
      <c r="L79" s="105"/>
      <c r="M79" s="89"/>
      <c r="N79" s="89"/>
      <c r="O79" s="89"/>
    </row>
    <row r="80" spans="1:15" x14ac:dyDescent="0.2">
      <c r="A80" s="89"/>
      <c r="B80" s="61">
        <v>205</v>
      </c>
      <c r="C80" s="62" t="s">
        <v>125</v>
      </c>
      <c r="D80" s="89"/>
      <c r="E80" s="89"/>
      <c r="F80" s="105"/>
      <c r="G80" s="105"/>
      <c r="H80" s="105"/>
      <c r="I80" s="105"/>
      <c r="J80" s="105"/>
      <c r="K80" s="105"/>
      <c r="L80" s="105"/>
      <c r="M80" s="89"/>
      <c r="N80" s="89"/>
      <c r="O80" s="89"/>
    </row>
    <row r="81" spans="1:15" x14ac:dyDescent="0.2">
      <c r="A81" s="89"/>
      <c r="B81" s="61">
        <v>210</v>
      </c>
      <c r="C81" s="62" t="s">
        <v>126</v>
      </c>
      <c r="D81" s="89"/>
      <c r="E81" s="89"/>
      <c r="F81" s="105"/>
      <c r="G81" s="105"/>
      <c r="H81" s="105"/>
      <c r="I81" s="105"/>
      <c r="J81" s="105"/>
      <c r="K81" s="105"/>
      <c r="L81" s="105"/>
      <c r="M81" s="89"/>
      <c r="N81" s="89"/>
      <c r="O81" s="89"/>
    </row>
    <row r="82" spans="1:15" x14ac:dyDescent="0.2">
      <c r="A82" s="89"/>
      <c r="B82" s="61">
        <v>215</v>
      </c>
      <c r="C82" s="62" t="s">
        <v>127</v>
      </c>
      <c r="D82" s="89"/>
      <c r="E82" s="89"/>
      <c r="F82" s="105"/>
      <c r="G82" s="105"/>
      <c r="H82" s="105"/>
      <c r="I82" s="105"/>
      <c r="J82" s="105"/>
      <c r="K82" s="105"/>
      <c r="L82" s="105"/>
      <c r="M82" s="89"/>
      <c r="N82" s="89"/>
      <c r="O82" s="89"/>
    </row>
    <row r="83" spans="1:15" x14ac:dyDescent="0.2">
      <c r="A83" s="89"/>
      <c r="B83" s="61">
        <v>220</v>
      </c>
      <c r="C83" s="62" t="s">
        <v>128</v>
      </c>
      <c r="D83" s="89"/>
      <c r="E83" s="89"/>
      <c r="F83" s="105"/>
      <c r="G83" s="105"/>
      <c r="H83" s="105"/>
      <c r="I83" s="105"/>
      <c r="J83" s="105"/>
      <c r="K83" s="105"/>
      <c r="L83" s="105"/>
      <c r="M83" s="89"/>
      <c r="N83" s="89"/>
      <c r="O83" s="89"/>
    </row>
    <row r="84" spans="1:15" x14ac:dyDescent="0.2">
      <c r="A84" s="89"/>
      <c r="B84" s="61">
        <v>225</v>
      </c>
      <c r="C84" s="62" t="s">
        <v>129</v>
      </c>
      <c r="D84" s="89"/>
      <c r="E84" s="89"/>
      <c r="F84" s="105"/>
      <c r="G84" s="105"/>
      <c r="H84" s="105"/>
      <c r="I84" s="105"/>
      <c r="J84" s="105"/>
      <c r="K84" s="105"/>
      <c r="L84" s="105"/>
      <c r="M84" s="89"/>
      <c r="N84" s="89"/>
      <c r="O84" s="89"/>
    </row>
    <row r="85" spans="1:15" x14ac:dyDescent="0.2">
      <c r="A85" s="89"/>
      <c r="B85" s="61">
        <v>230</v>
      </c>
      <c r="C85" s="62" t="s">
        <v>130</v>
      </c>
      <c r="D85" s="89"/>
      <c r="E85" s="89"/>
      <c r="F85" s="105"/>
      <c r="G85" s="105"/>
      <c r="H85" s="105"/>
      <c r="I85" s="105"/>
      <c r="J85" s="105"/>
      <c r="K85" s="105"/>
      <c r="L85" s="105"/>
      <c r="M85" s="89"/>
      <c r="N85" s="89"/>
      <c r="O85" s="89"/>
    </row>
    <row r="86" spans="1:15" x14ac:dyDescent="0.2">
      <c r="A86" s="89"/>
      <c r="B86" s="61">
        <v>235</v>
      </c>
      <c r="C86" s="62" t="s">
        <v>131</v>
      </c>
      <c r="D86" s="89"/>
      <c r="E86" s="89"/>
      <c r="F86" s="105"/>
      <c r="G86" s="105"/>
      <c r="H86" s="105"/>
      <c r="I86" s="105"/>
      <c r="J86" s="105"/>
      <c r="K86" s="105"/>
      <c r="L86" s="105"/>
      <c r="M86" s="89"/>
      <c r="N86" s="89"/>
      <c r="O86" s="89"/>
    </row>
    <row r="87" spans="1:15" x14ac:dyDescent="0.2">
      <c r="A87" s="89"/>
      <c r="B87" s="61">
        <v>240</v>
      </c>
      <c r="C87" s="62" t="s">
        <v>132</v>
      </c>
      <c r="D87" s="89"/>
      <c r="E87" s="89"/>
      <c r="F87" s="105"/>
      <c r="G87" s="105"/>
      <c r="H87" s="105"/>
      <c r="I87" s="105"/>
      <c r="J87" s="105"/>
      <c r="K87" s="105"/>
      <c r="L87" s="105"/>
      <c r="M87" s="89"/>
      <c r="N87" s="89"/>
      <c r="O87" s="89"/>
    </row>
    <row r="88" spans="1:15" x14ac:dyDescent="0.2">
      <c r="A88" s="89"/>
      <c r="B88" s="61">
        <v>245</v>
      </c>
      <c r="C88" s="62" t="s">
        <v>133</v>
      </c>
      <c r="D88" s="89"/>
      <c r="E88" s="89"/>
      <c r="F88" s="105"/>
      <c r="G88" s="105"/>
      <c r="H88" s="105"/>
      <c r="I88" s="105"/>
      <c r="J88" s="105"/>
      <c r="K88" s="105"/>
      <c r="L88" s="105"/>
      <c r="M88" s="89"/>
      <c r="N88" s="89"/>
      <c r="O88" s="89"/>
    </row>
    <row r="89" spans="1:15" x14ac:dyDescent="0.2">
      <c r="A89" s="89"/>
      <c r="B89" s="61">
        <v>260</v>
      </c>
      <c r="C89" s="62" t="s">
        <v>134</v>
      </c>
      <c r="D89" s="89"/>
      <c r="E89" s="89"/>
      <c r="F89" s="105"/>
      <c r="G89" s="105"/>
      <c r="H89" s="105"/>
      <c r="I89" s="105"/>
      <c r="J89" s="105"/>
      <c r="K89" s="105"/>
      <c r="L89" s="105"/>
      <c r="M89" s="89"/>
      <c r="N89" s="89"/>
      <c r="O89" s="89"/>
    </row>
    <row r="90" spans="1:15" x14ac:dyDescent="0.2">
      <c r="A90" s="89"/>
      <c r="B90" s="61">
        <v>270</v>
      </c>
      <c r="C90" s="62" t="s">
        <v>135</v>
      </c>
      <c r="D90" s="89"/>
      <c r="E90" s="89"/>
      <c r="F90" s="105"/>
      <c r="G90" s="105"/>
      <c r="H90" s="105"/>
      <c r="I90" s="105"/>
      <c r="J90" s="105"/>
      <c r="K90" s="105"/>
      <c r="L90" s="105"/>
      <c r="M90" s="89"/>
      <c r="N90" s="89"/>
      <c r="O90" s="89"/>
    </row>
    <row r="91" spans="1:15" x14ac:dyDescent="0.2">
      <c r="A91" s="89"/>
      <c r="B91" s="61">
        <v>273</v>
      </c>
      <c r="C91" s="62" t="s">
        <v>136</v>
      </c>
      <c r="D91" s="89"/>
      <c r="E91" s="89"/>
      <c r="F91" s="105"/>
      <c r="G91" s="105"/>
      <c r="H91" s="105"/>
      <c r="I91" s="105"/>
      <c r="J91" s="105"/>
      <c r="K91" s="105"/>
      <c r="L91" s="105"/>
      <c r="M91" s="89"/>
      <c r="N91" s="89"/>
      <c r="O91" s="89"/>
    </row>
    <row r="92" spans="1:15" x14ac:dyDescent="0.2">
      <c r="A92" s="89"/>
      <c r="B92" s="89"/>
      <c r="C92" s="89" t="s">
        <v>349</v>
      </c>
      <c r="D92" s="89"/>
      <c r="E92" s="89"/>
      <c r="F92" s="151">
        <f>SUM(F8:F91)*1000-'Forecast Expenditure'!L120</f>
        <v>0</v>
      </c>
      <c r="G92" s="151">
        <f>SUM(G8:G91)*1000-'Forecast Expenditure'!M120</f>
        <v>0</v>
      </c>
      <c r="H92" s="151">
        <f>SUM(H8:H91)*1000-'Forecast Expenditure'!N120</f>
        <v>0</v>
      </c>
      <c r="I92" s="151">
        <f>SUM(I8:I91)*1000-'Forecast Expenditure'!O120</f>
        <v>0</v>
      </c>
      <c r="J92" s="151">
        <f>SUM(J8:J91)*1000-'Forecast Expenditure'!P120</f>
        <v>0</v>
      </c>
      <c r="K92" s="151">
        <f>SUM(K8:K91)*1000-'Forecast Expenditure'!Q120</f>
        <v>0</v>
      </c>
      <c r="L92" s="151">
        <f>SUM(L8:L91)*1000-'Forecast Expenditure'!R120</f>
        <v>0</v>
      </c>
      <c r="M92" s="89"/>
      <c r="N92" s="89"/>
      <c r="O92" s="89"/>
    </row>
    <row r="93" spans="1:15" x14ac:dyDescent="0.2">
      <c r="A93" s="89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</row>
    <row r="94" spans="1:15" ht="15.75" x14ac:dyDescent="0.25">
      <c r="A94" s="32"/>
      <c r="B94" s="32" t="s">
        <v>264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</row>
    <row r="95" spans="1:15" x14ac:dyDescent="0.2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</row>
    <row r="96" spans="1:15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3.625" style="51" customWidth="1"/>
    <col min="2" max="2" width="42.125" style="51" customWidth="1"/>
    <col min="3" max="3" width="39.5" style="51" customWidth="1"/>
    <col min="4" max="4" width="21.5" style="51" bestFit="1" customWidth="1"/>
    <col min="5" max="11" width="13.375" style="51" customWidth="1"/>
    <col min="12" max="12" width="3.625" style="51" customWidth="1"/>
    <col min="13" max="17" width="15.375" style="51" hidden="1" customWidth="1"/>
    <col min="18" max="18" width="3.625" style="51" hidden="1" customWidth="1"/>
    <col min="19" max="16384" width="9" style="51" hidden="1"/>
  </cols>
  <sheetData>
    <row r="1" spans="1:19" ht="18" x14ac:dyDescent="0.25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7" t="s">
        <v>39</v>
      </c>
      <c r="L1" s="41"/>
    </row>
    <row r="2" spans="1:19" ht="15.75" x14ac:dyDescent="0.25">
      <c r="A2" s="32" t="str">
        <f ca="1">RIGHT(CELL("filename", $A$1), LEN(CELL("filename", $A$1)) - SEARCH("]", CELL("filename", $A$1)))</f>
        <v>Reset RIN 2.2 Repex</v>
      </c>
      <c r="B2" s="32"/>
      <c r="C2" s="32"/>
      <c r="D2" s="32"/>
      <c r="E2" s="32"/>
      <c r="F2" s="32"/>
      <c r="G2" s="32"/>
      <c r="H2" s="32"/>
      <c r="I2" s="32"/>
      <c r="J2" s="32" t="s">
        <v>40</v>
      </c>
      <c r="K2" s="2" t="str">
        <f>IF(ROUND(SUM(E22:K156),2)=ROUND(SUM('Forecast Expenditure'!L120:R120),2),"OK","Check!")</f>
        <v>OK</v>
      </c>
      <c r="L2" s="32"/>
    </row>
    <row r="3" spans="1:19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19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19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19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19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ht="18.75" customHeight="1" x14ac:dyDescent="0.2">
      <c r="A18" s="33"/>
      <c r="B18" s="109" t="s">
        <v>265</v>
      </c>
      <c r="C18" s="110"/>
      <c r="D18" s="110"/>
      <c r="E18" s="110"/>
      <c r="F18" s="110"/>
      <c r="G18" s="110"/>
      <c r="H18" s="110"/>
      <c r="I18" s="110"/>
      <c r="J18" s="110"/>
      <c r="K18" s="110"/>
      <c r="L18" s="33"/>
      <c r="M18" s="33"/>
      <c r="N18" s="33"/>
      <c r="O18" s="33"/>
      <c r="P18" s="33"/>
      <c r="Q18" s="33"/>
      <c r="R18" s="33"/>
      <c r="S18" s="33"/>
    </row>
    <row r="19" spans="1:19" ht="13.5" thickBot="1" x14ac:dyDescent="0.25">
      <c r="A19" s="33"/>
      <c r="B19" s="111"/>
      <c r="C19" s="140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</row>
    <row r="20" spans="1:19" ht="13.5" thickBot="1" x14ac:dyDescent="0.25">
      <c r="A20" s="33"/>
      <c r="B20" s="112" t="s">
        <v>266</v>
      </c>
      <c r="C20" s="140"/>
      <c r="D20" s="89"/>
      <c r="E20" s="200" t="s">
        <v>322</v>
      </c>
      <c r="F20" s="201"/>
      <c r="G20" s="201"/>
      <c r="H20" s="201"/>
      <c r="I20" s="201"/>
      <c r="J20" s="201"/>
      <c r="K20" s="202"/>
      <c r="L20" s="33"/>
      <c r="M20" s="33"/>
      <c r="N20" s="33"/>
      <c r="O20" s="33"/>
      <c r="P20" s="33"/>
      <c r="Q20" s="33"/>
      <c r="R20" s="33"/>
      <c r="S20" s="33"/>
    </row>
    <row r="21" spans="1:19" ht="13.5" thickBot="1" x14ac:dyDescent="0.25">
      <c r="A21" s="33"/>
      <c r="B21" s="113" t="s">
        <v>142</v>
      </c>
      <c r="C21" s="114" t="s">
        <v>143</v>
      </c>
      <c r="D21" s="115"/>
      <c r="E21" s="116" t="s">
        <v>323</v>
      </c>
      <c r="F21" s="116" t="s">
        <v>324</v>
      </c>
      <c r="G21" s="117" t="s">
        <v>325</v>
      </c>
      <c r="H21" s="117" t="s">
        <v>326</v>
      </c>
      <c r="I21" s="117" t="s">
        <v>327</v>
      </c>
      <c r="J21" s="117" t="s">
        <v>328</v>
      </c>
      <c r="K21" s="117" t="s">
        <v>329</v>
      </c>
      <c r="L21" s="33"/>
      <c r="M21" s="33"/>
      <c r="N21" s="33"/>
      <c r="O21" s="33"/>
      <c r="P21" s="33"/>
      <c r="Q21" s="33"/>
      <c r="R21" s="33"/>
      <c r="S21" s="33"/>
    </row>
    <row r="22" spans="1:19" x14ac:dyDescent="0.2">
      <c r="A22" s="33"/>
      <c r="B22" s="203" t="s">
        <v>267</v>
      </c>
      <c r="C22" s="118" t="s">
        <v>145</v>
      </c>
      <c r="D22" s="119"/>
      <c r="E22" s="120">
        <f>'Forecast Expenditure'!L10</f>
        <v>0</v>
      </c>
      <c r="F22" s="121">
        <f>'Forecast Expenditure'!M10</f>
        <v>0</v>
      </c>
      <c r="G22" s="121">
        <f>'Forecast Expenditure'!N10</f>
        <v>0</v>
      </c>
      <c r="H22" s="121">
        <f>'Forecast Expenditure'!O10</f>
        <v>0</v>
      </c>
      <c r="I22" s="121">
        <f>'Forecast Expenditure'!P10</f>
        <v>0</v>
      </c>
      <c r="J22" s="121">
        <f>'Forecast Expenditure'!Q10</f>
        <v>0</v>
      </c>
      <c r="K22" s="122">
        <f>'Forecast Expenditure'!R10</f>
        <v>0</v>
      </c>
      <c r="L22" s="33"/>
      <c r="M22" s="33"/>
      <c r="N22" s="33"/>
      <c r="O22" s="33"/>
      <c r="P22" s="33"/>
      <c r="Q22" s="33"/>
      <c r="R22" s="33"/>
      <c r="S22" s="33"/>
    </row>
    <row r="23" spans="1:19" x14ac:dyDescent="0.2">
      <c r="A23" s="33"/>
      <c r="B23" s="204"/>
      <c r="C23" s="123" t="s">
        <v>147</v>
      </c>
      <c r="D23" s="124"/>
      <c r="E23" s="125">
        <f>'Forecast Expenditure'!L11</f>
        <v>330576.8714313914</v>
      </c>
      <c r="F23" s="126">
        <f>'Forecast Expenditure'!M11</f>
        <v>353757.56668420241</v>
      </c>
      <c r="G23" s="126">
        <f>'Forecast Expenditure'!N11</f>
        <v>376938.26193701342</v>
      </c>
      <c r="H23" s="126">
        <f>'Forecast Expenditure'!O11</f>
        <v>400118.95718982437</v>
      </c>
      <c r="I23" s="126">
        <f>'Forecast Expenditure'!P11</f>
        <v>423299.65244263533</v>
      </c>
      <c r="J23" s="126">
        <f>'Forecast Expenditure'!Q11</f>
        <v>446480.34769544628</v>
      </c>
      <c r="K23" s="127">
        <f>'Forecast Expenditure'!R11</f>
        <v>469661.04294825724</v>
      </c>
      <c r="L23" s="33"/>
      <c r="M23" s="33"/>
      <c r="N23" s="33"/>
      <c r="O23" s="33"/>
      <c r="P23" s="33"/>
      <c r="Q23" s="33"/>
      <c r="R23" s="33"/>
      <c r="S23" s="33"/>
    </row>
    <row r="24" spans="1:19" x14ac:dyDescent="0.2">
      <c r="A24" s="33"/>
      <c r="B24" s="204"/>
      <c r="C24" s="123" t="s">
        <v>148</v>
      </c>
      <c r="D24" s="124"/>
      <c r="E24" s="125">
        <f>'Forecast Expenditure'!L12</f>
        <v>0</v>
      </c>
      <c r="F24" s="126">
        <f>'Forecast Expenditure'!M12</f>
        <v>0</v>
      </c>
      <c r="G24" s="126">
        <f>'Forecast Expenditure'!N12</f>
        <v>0</v>
      </c>
      <c r="H24" s="126">
        <f>'Forecast Expenditure'!O12</f>
        <v>0</v>
      </c>
      <c r="I24" s="126">
        <f>'Forecast Expenditure'!P12</f>
        <v>0</v>
      </c>
      <c r="J24" s="126">
        <f>'Forecast Expenditure'!Q12</f>
        <v>0</v>
      </c>
      <c r="K24" s="127">
        <f>'Forecast Expenditure'!R12</f>
        <v>0</v>
      </c>
      <c r="L24" s="33"/>
      <c r="M24" s="33"/>
      <c r="N24" s="33"/>
      <c r="O24" s="33"/>
      <c r="P24" s="33"/>
      <c r="Q24" s="33"/>
      <c r="R24" s="33"/>
      <c r="S24" s="33"/>
    </row>
    <row r="25" spans="1:19" x14ac:dyDescent="0.2">
      <c r="A25" s="33"/>
      <c r="B25" s="204"/>
      <c r="C25" s="123" t="s">
        <v>149</v>
      </c>
      <c r="D25" s="124"/>
      <c r="E25" s="125">
        <f>'Forecast Expenditure'!L13</f>
        <v>1188920.0235751828</v>
      </c>
      <c r="F25" s="126">
        <f>'Forecast Expenditure'!M13</f>
        <v>1279446.9289235468</v>
      </c>
      <c r="G25" s="126">
        <f>'Forecast Expenditure'!N13</f>
        <v>1369973.8342719111</v>
      </c>
      <c r="H25" s="126">
        <f>'Forecast Expenditure'!O13</f>
        <v>1460500.7396202753</v>
      </c>
      <c r="I25" s="126">
        <f>'Forecast Expenditure'!P13</f>
        <v>1551027.6449686394</v>
      </c>
      <c r="J25" s="126">
        <f>'Forecast Expenditure'!Q13</f>
        <v>1641554.5503170036</v>
      </c>
      <c r="K25" s="127">
        <f>'Forecast Expenditure'!R13</f>
        <v>1732081.4556653677</v>
      </c>
      <c r="L25" s="33"/>
      <c r="M25" s="33"/>
      <c r="N25" s="33"/>
      <c r="O25" s="33"/>
      <c r="P25" s="33"/>
      <c r="Q25" s="33"/>
      <c r="R25" s="33"/>
      <c r="S25" s="33"/>
    </row>
    <row r="26" spans="1:19" x14ac:dyDescent="0.2">
      <c r="A26" s="33"/>
      <c r="B26" s="204"/>
      <c r="C26" s="123" t="s">
        <v>150</v>
      </c>
      <c r="D26" s="124"/>
      <c r="E26" s="125">
        <f>'Forecast Expenditure'!L14</f>
        <v>83008.58024894986</v>
      </c>
      <c r="F26" s="126">
        <f>'Forecast Expenditure'!M14</f>
        <v>83008.58024894986</v>
      </c>
      <c r="G26" s="126">
        <f>'Forecast Expenditure'!N14</f>
        <v>83008.58024894986</v>
      </c>
      <c r="H26" s="126">
        <f>'Forecast Expenditure'!O14</f>
        <v>83008.58024894986</v>
      </c>
      <c r="I26" s="126">
        <f>'Forecast Expenditure'!P14</f>
        <v>83008.58024894986</v>
      </c>
      <c r="J26" s="126">
        <f>'Forecast Expenditure'!Q14</f>
        <v>83008.58024894986</v>
      </c>
      <c r="K26" s="127">
        <f>'Forecast Expenditure'!R14</f>
        <v>83008.58024894986</v>
      </c>
      <c r="L26" s="33"/>
      <c r="M26" s="33"/>
      <c r="N26" s="33"/>
      <c r="O26" s="33"/>
      <c r="P26" s="33"/>
      <c r="Q26" s="33"/>
      <c r="R26" s="33"/>
      <c r="S26" s="33"/>
    </row>
    <row r="27" spans="1:19" x14ac:dyDescent="0.2">
      <c r="A27" s="33"/>
      <c r="B27" s="204"/>
      <c r="C27" s="123" t="s">
        <v>151</v>
      </c>
      <c r="D27" s="124"/>
      <c r="E27" s="125">
        <f>'Forecast Expenditure'!L15</f>
        <v>0</v>
      </c>
      <c r="F27" s="126">
        <f>'Forecast Expenditure'!M15</f>
        <v>0</v>
      </c>
      <c r="G27" s="126">
        <f>'Forecast Expenditure'!N15</f>
        <v>0</v>
      </c>
      <c r="H27" s="126">
        <f>'Forecast Expenditure'!O15</f>
        <v>0</v>
      </c>
      <c r="I27" s="126">
        <f>'Forecast Expenditure'!P15</f>
        <v>0</v>
      </c>
      <c r="J27" s="126">
        <f>'Forecast Expenditure'!Q15</f>
        <v>0</v>
      </c>
      <c r="K27" s="127">
        <f>'Forecast Expenditure'!R15</f>
        <v>0</v>
      </c>
      <c r="L27" s="33"/>
      <c r="M27" s="33"/>
      <c r="N27" s="33"/>
      <c r="O27" s="33"/>
      <c r="P27" s="33"/>
      <c r="Q27" s="33"/>
      <c r="R27" s="33"/>
      <c r="S27" s="33"/>
    </row>
    <row r="28" spans="1:19" x14ac:dyDescent="0.2">
      <c r="A28" s="33"/>
      <c r="B28" s="204"/>
      <c r="C28" s="123" t="s">
        <v>152</v>
      </c>
      <c r="D28" s="124"/>
      <c r="E28" s="125">
        <f>'Forecast Expenditure'!L16</f>
        <v>0</v>
      </c>
      <c r="F28" s="126">
        <f>'Forecast Expenditure'!M16</f>
        <v>0</v>
      </c>
      <c r="G28" s="126">
        <f>'Forecast Expenditure'!N16</f>
        <v>0</v>
      </c>
      <c r="H28" s="126">
        <f>'Forecast Expenditure'!O16</f>
        <v>0</v>
      </c>
      <c r="I28" s="126">
        <f>'Forecast Expenditure'!P16</f>
        <v>0</v>
      </c>
      <c r="J28" s="126">
        <f>'Forecast Expenditure'!Q16</f>
        <v>0</v>
      </c>
      <c r="K28" s="127">
        <f>'Forecast Expenditure'!R16</f>
        <v>0</v>
      </c>
      <c r="L28" s="33"/>
      <c r="M28" s="33"/>
      <c r="N28" s="33"/>
      <c r="O28" s="33"/>
      <c r="P28" s="33"/>
      <c r="Q28" s="33"/>
      <c r="R28" s="33"/>
      <c r="S28" s="33"/>
    </row>
    <row r="29" spans="1:19" x14ac:dyDescent="0.2">
      <c r="A29" s="33"/>
      <c r="B29" s="204"/>
      <c r="C29" s="123" t="s">
        <v>153</v>
      </c>
      <c r="D29" s="124"/>
      <c r="E29" s="125">
        <f>'Forecast Expenditure'!L17</f>
        <v>242171.113904314</v>
      </c>
      <c r="F29" s="126">
        <f>'Forecast Expenditure'!M17</f>
        <v>249738.96121382379</v>
      </c>
      <c r="G29" s="126">
        <f>'Forecast Expenditure'!N17</f>
        <v>257306.8085233336</v>
      </c>
      <c r="H29" s="126">
        <f>'Forecast Expenditure'!O17</f>
        <v>264874.65583284339</v>
      </c>
      <c r="I29" s="126">
        <f>'Forecast Expenditure'!P17</f>
        <v>272442.50314235321</v>
      </c>
      <c r="J29" s="126">
        <f>'Forecast Expenditure'!Q17</f>
        <v>280010.35045186302</v>
      </c>
      <c r="K29" s="127">
        <f>'Forecast Expenditure'!R17</f>
        <v>287578.19776137284</v>
      </c>
      <c r="L29" s="33"/>
      <c r="M29" s="33"/>
      <c r="N29" s="33"/>
      <c r="O29" s="33"/>
      <c r="P29" s="33"/>
      <c r="Q29" s="33"/>
      <c r="R29" s="33"/>
      <c r="S29" s="33"/>
    </row>
    <row r="30" spans="1:19" x14ac:dyDescent="0.2">
      <c r="A30" s="33"/>
      <c r="B30" s="204"/>
      <c r="C30" s="123" t="s">
        <v>154</v>
      </c>
      <c r="D30" s="124"/>
      <c r="E30" s="125">
        <f>'Forecast Expenditure'!L18</f>
        <v>0</v>
      </c>
      <c r="F30" s="126">
        <f>'Forecast Expenditure'!M18</f>
        <v>0</v>
      </c>
      <c r="G30" s="126">
        <f>'Forecast Expenditure'!N18</f>
        <v>0</v>
      </c>
      <c r="H30" s="126">
        <f>'Forecast Expenditure'!O18</f>
        <v>0</v>
      </c>
      <c r="I30" s="126">
        <f>'Forecast Expenditure'!P18</f>
        <v>0</v>
      </c>
      <c r="J30" s="126">
        <f>'Forecast Expenditure'!Q18</f>
        <v>0</v>
      </c>
      <c r="K30" s="127">
        <f>'Forecast Expenditure'!R18</f>
        <v>0</v>
      </c>
      <c r="L30" s="33"/>
      <c r="M30" s="33"/>
      <c r="N30" s="33"/>
      <c r="O30" s="33"/>
      <c r="P30" s="33"/>
      <c r="Q30" s="33"/>
      <c r="R30" s="33"/>
      <c r="S30" s="33"/>
    </row>
    <row r="31" spans="1:19" x14ac:dyDescent="0.2">
      <c r="A31" s="33"/>
      <c r="B31" s="204"/>
      <c r="C31" s="123" t="s">
        <v>155</v>
      </c>
      <c r="D31" s="124"/>
      <c r="E31" s="125">
        <f>'Forecast Expenditure'!L19</f>
        <v>1819954.6486619643</v>
      </c>
      <c r="F31" s="126">
        <f>'Forecast Expenditure'!M19</f>
        <v>1941585.2811220461</v>
      </c>
      <c r="G31" s="126">
        <f>'Forecast Expenditure'!N19</f>
        <v>2063215.913582128</v>
      </c>
      <c r="H31" s="126">
        <f>'Forecast Expenditure'!O19</f>
        <v>2184846.5460422095</v>
      </c>
      <c r="I31" s="126">
        <f>'Forecast Expenditure'!P19</f>
        <v>2306477.1785022914</v>
      </c>
      <c r="J31" s="126">
        <f>'Forecast Expenditure'!Q19</f>
        <v>2428107.8109623734</v>
      </c>
      <c r="K31" s="127">
        <f>'Forecast Expenditure'!R19</f>
        <v>2549738.4434224549</v>
      </c>
      <c r="L31" s="33"/>
      <c r="M31" s="33"/>
      <c r="N31" s="33"/>
      <c r="O31" s="33"/>
      <c r="P31" s="33"/>
      <c r="Q31" s="33"/>
      <c r="R31" s="33"/>
      <c r="S31" s="33"/>
    </row>
    <row r="32" spans="1:19" x14ac:dyDescent="0.2">
      <c r="A32" s="33"/>
      <c r="B32" s="204"/>
      <c r="C32" s="123" t="s">
        <v>156</v>
      </c>
      <c r="D32" s="124"/>
      <c r="E32" s="125">
        <f>'Forecast Expenditure'!L20</f>
        <v>59625.376920581941</v>
      </c>
      <c r="F32" s="126">
        <f>'Forecast Expenditure'!M20</f>
        <v>63884.332414909222</v>
      </c>
      <c r="G32" s="126">
        <f>'Forecast Expenditure'!N20</f>
        <v>68143.287909236504</v>
      </c>
      <c r="H32" s="126">
        <f>'Forecast Expenditure'!O20</f>
        <v>72402.243403563771</v>
      </c>
      <c r="I32" s="126">
        <f>'Forecast Expenditure'!P20</f>
        <v>76661.198897891052</v>
      </c>
      <c r="J32" s="126">
        <f>'Forecast Expenditure'!Q20</f>
        <v>80920.154392218334</v>
      </c>
      <c r="K32" s="127">
        <f>'Forecast Expenditure'!R20</f>
        <v>85179.109886545615</v>
      </c>
      <c r="L32" s="33"/>
      <c r="M32" s="33"/>
      <c r="N32" s="33"/>
      <c r="O32" s="33"/>
      <c r="P32" s="33"/>
      <c r="Q32" s="33"/>
      <c r="R32" s="33"/>
      <c r="S32" s="33"/>
    </row>
    <row r="33" spans="1:19" x14ac:dyDescent="0.2">
      <c r="A33" s="33"/>
      <c r="B33" s="204"/>
      <c r="C33" s="123" t="s">
        <v>157</v>
      </c>
      <c r="D33" s="124"/>
      <c r="E33" s="125">
        <f>'Forecast Expenditure'!L21</f>
        <v>0</v>
      </c>
      <c r="F33" s="126">
        <f>'Forecast Expenditure'!M21</f>
        <v>0</v>
      </c>
      <c r="G33" s="126">
        <f>'Forecast Expenditure'!N21</f>
        <v>0</v>
      </c>
      <c r="H33" s="126">
        <f>'Forecast Expenditure'!O21</f>
        <v>0</v>
      </c>
      <c r="I33" s="126">
        <f>'Forecast Expenditure'!P21</f>
        <v>0</v>
      </c>
      <c r="J33" s="126">
        <f>'Forecast Expenditure'!Q21</f>
        <v>0</v>
      </c>
      <c r="K33" s="127">
        <f>'Forecast Expenditure'!R21</f>
        <v>0</v>
      </c>
      <c r="L33" s="33"/>
      <c r="M33" s="33"/>
      <c r="N33" s="33"/>
      <c r="O33" s="33"/>
      <c r="P33" s="33"/>
      <c r="Q33" s="33"/>
      <c r="R33" s="33"/>
      <c r="S33" s="33"/>
    </row>
    <row r="34" spans="1:19" x14ac:dyDescent="0.2">
      <c r="A34" s="33"/>
      <c r="B34" s="204"/>
      <c r="C34" s="123" t="s">
        <v>158</v>
      </c>
      <c r="D34" s="124"/>
      <c r="E34" s="125">
        <f>'Forecast Expenditure'!L22</f>
        <v>0</v>
      </c>
      <c r="F34" s="126">
        <f>'Forecast Expenditure'!M22</f>
        <v>0</v>
      </c>
      <c r="G34" s="126">
        <f>'Forecast Expenditure'!N22</f>
        <v>0</v>
      </c>
      <c r="H34" s="126">
        <f>'Forecast Expenditure'!O22</f>
        <v>0</v>
      </c>
      <c r="I34" s="126">
        <f>'Forecast Expenditure'!P22</f>
        <v>0</v>
      </c>
      <c r="J34" s="126">
        <f>'Forecast Expenditure'!Q22</f>
        <v>0</v>
      </c>
      <c r="K34" s="127">
        <f>'Forecast Expenditure'!R22</f>
        <v>0</v>
      </c>
      <c r="L34" s="33"/>
      <c r="M34" s="33"/>
      <c r="N34" s="33"/>
      <c r="O34" s="33"/>
      <c r="P34" s="33"/>
      <c r="Q34" s="33"/>
      <c r="R34" s="33"/>
      <c r="S34" s="33"/>
    </row>
    <row r="35" spans="1:19" x14ac:dyDescent="0.2">
      <c r="A35" s="33"/>
      <c r="B35" s="204"/>
      <c r="C35" s="123" t="s">
        <v>159</v>
      </c>
      <c r="D35" s="124"/>
      <c r="E35" s="125">
        <f>'Forecast Expenditure'!L23</f>
        <v>0</v>
      </c>
      <c r="F35" s="126">
        <f>'Forecast Expenditure'!M23</f>
        <v>0</v>
      </c>
      <c r="G35" s="126">
        <f>'Forecast Expenditure'!N23</f>
        <v>0</v>
      </c>
      <c r="H35" s="126">
        <f>'Forecast Expenditure'!O23</f>
        <v>0</v>
      </c>
      <c r="I35" s="126">
        <f>'Forecast Expenditure'!P23</f>
        <v>0</v>
      </c>
      <c r="J35" s="126">
        <f>'Forecast Expenditure'!Q23</f>
        <v>0</v>
      </c>
      <c r="K35" s="127">
        <f>'Forecast Expenditure'!R23</f>
        <v>0</v>
      </c>
      <c r="L35" s="33"/>
      <c r="M35" s="33"/>
      <c r="N35" s="33"/>
      <c r="O35" s="33"/>
      <c r="P35" s="33"/>
      <c r="Q35" s="33"/>
      <c r="R35" s="33"/>
      <c r="S35" s="33"/>
    </row>
    <row r="36" spans="1:19" x14ac:dyDescent="0.2">
      <c r="A36" s="33"/>
      <c r="B36" s="204"/>
      <c r="C36" s="123" t="s">
        <v>160</v>
      </c>
      <c r="D36" s="124"/>
      <c r="E36" s="125">
        <f>'Forecast Expenditure'!L24</f>
        <v>0</v>
      </c>
      <c r="F36" s="126">
        <f>'Forecast Expenditure'!M24</f>
        <v>0</v>
      </c>
      <c r="G36" s="126">
        <f>'Forecast Expenditure'!N24</f>
        <v>0</v>
      </c>
      <c r="H36" s="126">
        <f>'Forecast Expenditure'!O24</f>
        <v>0</v>
      </c>
      <c r="I36" s="126">
        <f>'Forecast Expenditure'!P24</f>
        <v>0</v>
      </c>
      <c r="J36" s="126">
        <f>'Forecast Expenditure'!Q24</f>
        <v>0</v>
      </c>
      <c r="K36" s="127">
        <f>'Forecast Expenditure'!R24</f>
        <v>0</v>
      </c>
      <c r="L36" s="33"/>
      <c r="M36" s="33"/>
      <c r="N36" s="33"/>
      <c r="O36" s="33"/>
      <c r="P36" s="33"/>
      <c r="Q36" s="33"/>
      <c r="R36" s="33"/>
      <c r="S36" s="33"/>
    </row>
    <row r="37" spans="1:19" x14ac:dyDescent="0.2">
      <c r="A37" s="33"/>
      <c r="B37" s="204"/>
      <c r="C37" s="123" t="s">
        <v>161</v>
      </c>
      <c r="D37" s="124"/>
      <c r="E37" s="125">
        <f>'Forecast Expenditure'!L25</f>
        <v>0</v>
      </c>
      <c r="F37" s="126">
        <f>'Forecast Expenditure'!M25</f>
        <v>0</v>
      </c>
      <c r="G37" s="126">
        <f>'Forecast Expenditure'!N25</f>
        <v>0</v>
      </c>
      <c r="H37" s="126">
        <f>'Forecast Expenditure'!O25</f>
        <v>0</v>
      </c>
      <c r="I37" s="126">
        <f>'Forecast Expenditure'!P25</f>
        <v>0</v>
      </c>
      <c r="J37" s="126">
        <f>'Forecast Expenditure'!Q25</f>
        <v>0</v>
      </c>
      <c r="K37" s="127">
        <f>'Forecast Expenditure'!R25</f>
        <v>0</v>
      </c>
      <c r="L37" s="33"/>
      <c r="M37" s="33"/>
      <c r="N37" s="33"/>
      <c r="O37" s="33"/>
      <c r="P37" s="33"/>
      <c r="Q37" s="33"/>
      <c r="R37" s="33"/>
      <c r="S37" s="33"/>
    </row>
    <row r="38" spans="1:19" x14ac:dyDescent="0.2">
      <c r="A38" s="33"/>
      <c r="B38" s="204"/>
      <c r="C38" s="123" t="s">
        <v>162</v>
      </c>
      <c r="D38" s="124"/>
      <c r="E38" s="125">
        <f>'Forecast Expenditure'!L26</f>
        <v>0</v>
      </c>
      <c r="F38" s="126">
        <f>'Forecast Expenditure'!M26</f>
        <v>0</v>
      </c>
      <c r="G38" s="126">
        <f>'Forecast Expenditure'!N26</f>
        <v>0</v>
      </c>
      <c r="H38" s="126">
        <f>'Forecast Expenditure'!O26</f>
        <v>0</v>
      </c>
      <c r="I38" s="126">
        <f>'Forecast Expenditure'!P26</f>
        <v>0</v>
      </c>
      <c r="J38" s="126">
        <f>'Forecast Expenditure'!Q26</f>
        <v>0</v>
      </c>
      <c r="K38" s="127">
        <f>'Forecast Expenditure'!R26</f>
        <v>0</v>
      </c>
      <c r="L38" s="33"/>
      <c r="M38" s="33"/>
      <c r="N38" s="33"/>
      <c r="O38" s="33"/>
      <c r="P38" s="33"/>
      <c r="Q38" s="33"/>
      <c r="R38" s="33"/>
      <c r="S38" s="33"/>
    </row>
    <row r="39" spans="1:19" x14ac:dyDescent="0.2">
      <c r="A39" s="33"/>
      <c r="B39" s="204"/>
      <c r="C39" s="123" t="s">
        <v>163</v>
      </c>
      <c r="D39" s="124"/>
      <c r="E39" s="125">
        <f>'Forecast Expenditure'!L27</f>
        <v>0</v>
      </c>
      <c r="F39" s="126">
        <f>'Forecast Expenditure'!M27</f>
        <v>0</v>
      </c>
      <c r="G39" s="126">
        <f>'Forecast Expenditure'!N27</f>
        <v>0</v>
      </c>
      <c r="H39" s="126">
        <f>'Forecast Expenditure'!O27</f>
        <v>0</v>
      </c>
      <c r="I39" s="126">
        <f>'Forecast Expenditure'!P27</f>
        <v>0</v>
      </c>
      <c r="J39" s="126">
        <f>'Forecast Expenditure'!Q27</f>
        <v>0</v>
      </c>
      <c r="K39" s="127">
        <f>'Forecast Expenditure'!R27</f>
        <v>0</v>
      </c>
      <c r="L39" s="33"/>
      <c r="M39" s="33"/>
      <c r="N39" s="33"/>
      <c r="O39" s="33"/>
      <c r="P39" s="33"/>
      <c r="Q39" s="33"/>
      <c r="R39" s="33"/>
      <c r="S39" s="33"/>
    </row>
    <row r="40" spans="1:19" ht="13.5" customHeight="1" x14ac:dyDescent="0.2">
      <c r="A40" s="33"/>
      <c r="B40" s="204"/>
      <c r="C40" s="123" t="s">
        <v>164</v>
      </c>
      <c r="D40" s="124"/>
      <c r="E40" s="125">
        <f>'Forecast Expenditure'!L28</f>
        <v>0</v>
      </c>
      <c r="F40" s="126">
        <f>'Forecast Expenditure'!M28</f>
        <v>0</v>
      </c>
      <c r="G40" s="126">
        <f>'Forecast Expenditure'!N28</f>
        <v>0</v>
      </c>
      <c r="H40" s="126">
        <f>'Forecast Expenditure'!O28</f>
        <v>0</v>
      </c>
      <c r="I40" s="126">
        <f>'Forecast Expenditure'!P28</f>
        <v>0</v>
      </c>
      <c r="J40" s="126">
        <f>'Forecast Expenditure'!Q28</f>
        <v>0</v>
      </c>
      <c r="K40" s="127">
        <f>'Forecast Expenditure'!R28</f>
        <v>0</v>
      </c>
      <c r="L40" s="33"/>
      <c r="M40" s="33"/>
      <c r="N40" s="33"/>
      <c r="O40" s="33"/>
      <c r="P40" s="33"/>
      <c r="Q40" s="33"/>
      <c r="R40" s="33"/>
      <c r="S40" s="33"/>
    </row>
    <row r="41" spans="1:19" ht="13.5" thickBot="1" x14ac:dyDescent="0.25">
      <c r="A41" s="33"/>
      <c r="B41" s="205"/>
      <c r="C41" s="128" t="s">
        <v>165</v>
      </c>
      <c r="D41" s="129"/>
      <c r="E41" s="130">
        <f>'Forecast Expenditure'!L29</f>
        <v>0</v>
      </c>
      <c r="F41" s="131">
        <f>'Forecast Expenditure'!M29</f>
        <v>0</v>
      </c>
      <c r="G41" s="131">
        <f>'Forecast Expenditure'!N29</f>
        <v>0</v>
      </c>
      <c r="H41" s="131">
        <f>'Forecast Expenditure'!O29</f>
        <v>0</v>
      </c>
      <c r="I41" s="131">
        <f>'Forecast Expenditure'!P29</f>
        <v>0</v>
      </c>
      <c r="J41" s="131">
        <f>'Forecast Expenditure'!Q29</f>
        <v>0</v>
      </c>
      <c r="K41" s="132">
        <f>'Forecast Expenditure'!R29</f>
        <v>0</v>
      </c>
      <c r="L41" s="33"/>
      <c r="M41" s="33"/>
      <c r="N41" s="33"/>
      <c r="O41" s="33"/>
      <c r="P41" s="33"/>
      <c r="Q41" s="33"/>
      <c r="R41" s="33"/>
      <c r="S41" s="33"/>
    </row>
    <row r="42" spans="1:19" x14ac:dyDescent="0.2">
      <c r="A42" s="33"/>
      <c r="B42" s="203" t="s">
        <v>268</v>
      </c>
      <c r="C42" s="118" t="s">
        <v>167</v>
      </c>
      <c r="D42" s="119"/>
      <c r="E42" s="120">
        <f>'Forecast Expenditure'!L30</f>
        <v>655264.48307523225</v>
      </c>
      <c r="F42" s="121">
        <f>'Forecast Expenditure'!M30</f>
        <v>679355.08907064516</v>
      </c>
      <c r="G42" s="121">
        <f>'Forecast Expenditure'!N30</f>
        <v>703445.69506605808</v>
      </c>
      <c r="H42" s="121">
        <f>'Forecast Expenditure'!O30</f>
        <v>727536.30106147111</v>
      </c>
      <c r="I42" s="121">
        <f>'Forecast Expenditure'!P30</f>
        <v>751626.90705688403</v>
      </c>
      <c r="J42" s="121">
        <f>'Forecast Expenditure'!Q30</f>
        <v>775717.51305229694</v>
      </c>
      <c r="K42" s="122">
        <f>'Forecast Expenditure'!R30</f>
        <v>799808.11904770986</v>
      </c>
      <c r="L42" s="33"/>
      <c r="M42" s="33"/>
      <c r="N42" s="33"/>
      <c r="O42" s="33"/>
      <c r="P42" s="33"/>
      <c r="Q42" s="33"/>
      <c r="R42" s="33"/>
      <c r="S42" s="33"/>
    </row>
    <row r="43" spans="1:19" x14ac:dyDescent="0.2">
      <c r="A43" s="33"/>
      <c r="B43" s="204"/>
      <c r="C43" s="123" t="s">
        <v>169</v>
      </c>
      <c r="D43" s="124"/>
      <c r="E43" s="125">
        <f>'Forecast Expenditure'!L31</f>
        <v>0</v>
      </c>
      <c r="F43" s="126">
        <f>'Forecast Expenditure'!M31</f>
        <v>0</v>
      </c>
      <c r="G43" s="126">
        <f>'Forecast Expenditure'!N31</f>
        <v>0</v>
      </c>
      <c r="H43" s="126">
        <f>'Forecast Expenditure'!O31</f>
        <v>0</v>
      </c>
      <c r="I43" s="126">
        <f>'Forecast Expenditure'!P31</f>
        <v>0</v>
      </c>
      <c r="J43" s="126">
        <f>'Forecast Expenditure'!Q31</f>
        <v>0</v>
      </c>
      <c r="K43" s="127">
        <f>'Forecast Expenditure'!R31</f>
        <v>0</v>
      </c>
      <c r="L43" s="33"/>
      <c r="M43" s="33"/>
      <c r="N43" s="33"/>
      <c r="O43" s="33"/>
      <c r="P43" s="33"/>
      <c r="Q43" s="33"/>
      <c r="R43" s="33"/>
      <c r="S43" s="33"/>
    </row>
    <row r="44" spans="1:19" x14ac:dyDescent="0.2">
      <c r="A44" s="33"/>
      <c r="B44" s="204"/>
      <c r="C44" s="123" t="s">
        <v>170</v>
      </c>
      <c r="D44" s="124"/>
      <c r="E44" s="125">
        <f>'Forecast Expenditure'!L32</f>
        <v>633752.87763101223</v>
      </c>
      <c r="F44" s="126">
        <f>'Forecast Expenditure'!M32</f>
        <v>620465.44263966009</v>
      </c>
      <c r="G44" s="126">
        <f>'Forecast Expenditure'!N32</f>
        <v>607178.00764830783</v>
      </c>
      <c r="H44" s="126">
        <f>'Forecast Expenditure'!O32</f>
        <v>593890.57265695569</v>
      </c>
      <c r="I44" s="126">
        <f>'Forecast Expenditure'!P32</f>
        <v>580603.13766560354</v>
      </c>
      <c r="J44" s="126">
        <f>'Forecast Expenditure'!Q32</f>
        <v>567315.7026742514</v>
      </c>
      <c r="K44" s="127">
        <f>'Forecast Expenditure'!R32</f>
        <v>554028.26768289926</v>
      </c>
      <c r="L44" s="33"/>
      <c r="M44" s="33"/>
      <c r="N44" s="33"/>
      <c r="O44" s="33"/>
      <c r="P44" s="33"/>
      <c r="Q44" s="33"/>
      <c r="R44" s="33"/>
      <c r="S44" s="33"/>
    </row>
    <row r="45" spans="1:19" x14ac:dyDescent="0.2">
      <c r="A45" s="33"/>
      <c r="B45" s="204"/>
      <c r="C45" s="123" t="s">
        <v>171</v>
      </c>
      <c r="D45" s="124"/>
      <c r="E45" s="125">
        <f>'Forecast Expenditure'!L33</f>
        <v>49833.264816557014</v>
      </c>
      <c r="F45" s="126">
        <f>'Forecast Expenditure'!M33</f>
        <v>46273.74590108866</v>
      </c>
      <c r="G45" s="126">
        <f>'Forecast Expenditure'!N33</f>
        <v>42714.226985620298</v>
      </c>
      <c r="H45" s="126">
        <f>'Forecast Expenditure'!O33</f>
        <v>39154.708070151944</v>
      </c>
      <c r="I45" s="126">
        <f>'Forecast Expenditure'!P33</f>
        <v>35595.189154683583</v>
      </c>
      <c r="J45" s="126">
        <f>'Forecast Expenditure'!Q33</f>
        <v>32035.670239215226</v>
      </c>
      <c r="K45" s="127">
        <f>'Forecast Expenditure'!R33</f>
        <v>28476.151323746868</v>
      </c>
      <c r="L45" s="33"/>
      <c r="M45" s="33"/>
      <c r="N45" s="33"/>
      <c r="O45" s="33"/>
      <c r="P45" s="33"/>
      <c r="Q45" s="33"/>
      <c r="R45" s="33"/>
      <c r="S45" s="33"/>
    </row>
    <row r="46" spans="1:19" x14ac:dyDescent="0.2">
      <c r="A46" s="33"/>
      <c r="B46" s="204"/>
      <c r="C46" s="123" t="s">
        <v>172</v>
      </c>
      <c r="D46" s="124"/>
      <c r="E46" s="125">
        <f>'Forecast Expenditure'!L34</f>
        <v>0</v>
      </c>
      <c r="F46" s="126">
        <f>'Forecast Expenditure'!M34</f>
        <v>0</v>
      </c>
      <c r="G46" s="126">
        <f>'Forecast Expenditure'!N34</f>
        <v>0</v>
      </c>
      <c r="H46" s="126">
        <f>'Forecast Expenditure'!O34</f>
        <v>0</v>
      </c>
      <c r="I46" s="126">
        <f>'Forecast Expenditure'!P34</f>
        <v>0</v>
      </c>
      <c r="J46" s="126">
        <f>'Forecast Expenditure'!Q34</f>
        <v>0</v>
      </c>
      <c r="K46" s="127">
        <f>'Forecast Expenditure'!R34</f>
        <v>0</v>
      </c>
      <c r="L46" s="33"/>
      <c r="M46" s="33"/>
      <c r="N46" s="33"/>
      <c r="O46" s="33"/>
      <c r="P46" s="33"/>
      <c r="Q46" s="33"/>
      <c r="R46" s="33"/>
      <c r="S46" s="33"/>
    </row>
    <row r="47" spans="1:19" x14ac:dyDescent="0.2">
      <c r="A47" s="33"/>
      <c r="B47" s="204"/>
      <c r="C47" s="123" t="s">
        <v>173</v>
      </c>
      <c r="D47" s="124"/>
      <c r="E47" s="125">
        <f>'Forecast Expenditure'!L35</f>
        <v>0</v>
      </c>
      <c r="F47" s="126">
        <f>'Forecast Expenditure'!M35</f>
        <v>0</v>
      </c>
      <c r="G47" s="126">
        <f>'Forecast Expenditure'!N35</f>
        <v>0</v>
      </c>
      <c r="H47" s="126">
        <f>'Forecast Expenditure'!O35</f>
        <v>0</v>
      </c>
      <c r="I47" s="126">
        <f>'Forecast Expenditure'!P35</f>
        <v>0</v>
      </c>
      <c r="J47" s="126">
        <f>'Forecast Expenditure'!Q35</f>
        <v>0</v>
      </c>
      <c r="K47" s="127">
        <f>'Forecast Expenditure'!R35</f>
        <v>0</v>
      </c>
      <c r="L47" s="33"/>
      <c r="M47" s="33"/>
      <c r="N47" s="33"/>
      <c r="O47" s="33"/>
      <c r="P47" s="33"/>
      <c r="Q47" s="33"/>
      <c r="R47" s="33"/>
      <c r="S47" s="33"/>
    </row>
    <row r="48" spans="1:19" ht="13.5" thickBot="1" x14ac:dyDescent="0.25">
      <c r="A48" s="33"/>
      <c r="B48" s="205"/>
      <c r="C48" s="128" t="s">
        <v>165</v>
      </c>
      <c r="D48" s="129"/>
      <c r="E48" s="130">
        <f>'Forecast Expenditure'!L36</f>
        <v>0</v>
      </c>
      <c r="F48" s="131">
        <f>'Forecast Expenditure'!M36</f>
        <v>0</v>
      </c>
      <c r="G48" s="131">
        <f>'Forecast Expenditure'!N36</f>
        <v>0</v>
      </c>
      <c r="H48" s="131">
        <f>'Forecast Expenditure'!O36</f>
        <v>0</v>
      </c>
      <c r="I48" s="131">
        <f>'Forecast Expenditure'!P36</f>
        <v>0</v>
      </c>
      <c r="J48" s="131">
        <f>'Forecast Expenditure'!Q36</f>
        <v>0</v>
      </c>
      <c r="K48" s="132">
        <f>'Forecast Expenditure'!R36</f>
        <v>0</v>
      </c>
      <c r="L48" s="33"/>
      <c r="M48" s="33"/>
      <c r="N48" s="33"/>
      <c r="O48" s="33"/>
      <c r="P48" s="33"/>
      <c r="Q48" s="33"/>
      <c r="R48" s="33"/>
      <c r="S48" s="33"/>
    </row>
    <row r="49" spans="1:19" x14ac:dyDescent="0.2">
      <c r="A49" s="33"/>
      <c r="B49" s="203" t="s">
        <v>269</v>
      </c>
      <c r="C49" s="118" t="s">
        <v>270</v>
      </c>
      <c r="D49" s="119" t="s">
        <v>271</v>
      </c>
      <c r="E49" s="120"/>
      <c r="F49" s="121"/>
      <c r="G49" s="121"/>
      <c r="H49" s="121"/>
      <c r="I49" s="121"/>
      <c r="J49" s="121"/>
      <c r="K49" s="122"/>
      <c r="L49" s="33"/>
      <c r="M49" s="33"/>
      <c r="N49" s="33"/>
      <c r="O49" s="33"/>
      <c r="P49" s="33"/>
      <c r="Q49" s="33"/>
      <c r="R49" s="33"/>
      <c r="S49" s="33"/>
    </row>
    <row r="50" spans="1:19" x14ac:dyDescent="0.2">
      <c r="A50" s="33"/>
      <c r="B50" s="204"/>
      <c r="C50" s="123" t="s">
        <v>169</v>
      </c>
      <c r="D50" s="124" t="s">
        <v>271</v>
      </c>
      <c r="E50" s="125"/>
      <c r="F50" s="126"/>
      <c r="G50" s="126"/>
      <c r="H50" s="126"/>
      <c r="I50" s="126"/>
      <c r="J50" s="126"/>
      <c r="K50" s="127"/>
      <c r="L50" s="33"/>
      <c r="M50" s="33"/>
      <c r="N50" s="33"/>
      <c r="O50" s="33"/>
      <c r="P50" s="33"/>
      <c r="Q50" s="33"/>
      <c r="R50" s="33"/>
      <c r="S50" s="33"/>
    </row>
    <row r="51" spans="1:19" x14ac:dyDescent="0.2">
      <c r="A51" s="33"/>
      <c r="B51" s="204"/>
      <c r="C51" s="123" t="s">
        <v>170</v>
      </c>
      <c r="D51" s="124" t="s">
        <v>271</v>
      </c>
      <c r="E51" s="125"/>
      <c r="F51" s="126"/>
      <c r="G51" s="126"/>
      <c r="H51" s="126"/>
      <c r="I51" s="126"/>
      <c r="J51" s="126"/>
      <c r="K51" s="127"/>
      <c r="L51" s="33"/>
      <c r="M51" s="33"/>
      <c r="N51" s="33"/>
      <c r="O51" s="33"/>
      <c r="P51" s="33"/>
      <c r="Q51" s="33"/>
      <c r="R51" s="33"/>
      <c r="S51" s="33"/>
    </row>
    <row r="52" spans="1:19" x14ac:dyDescent="0.2">
      <c r="A52" s="33"/>
      <c r="B52" s="204"/>
      <c r="C52" s="123" t="s">
        <v>171</v>
      </c>
      <c r="D52" s="124" t="s">
        <v>271</v>
      </c>
      <c r="E52" s="125"/>
      <c r="F52" s="126"/>
      <c r="G52" s="126"/>
      <c r="H52" s="126"/>
      <c r="I52" s="126"/>
      <c r="J52" s="126"/>
      <c r="K52" s="127"/>
      <c r="L52" s="33"/>
      <c r="M52" s="33"/>
      <c r="N52" s="33"/>
      <c r="O52" s="33"/>
      <c r="P52" s="33"/>
      <c r="Q52" s="33"/>
      <c r="R52" s="33"/>
      <c r="S52" s="33"/>
    </row>
    <row r="53" spans="1:19" x14ac:dyDescent="0.2">
      <c r="A53" s="33"/>
      <c r="B53" s="204"/>
      <c r="C53" s="123" t="s">
        <v>172</v>
      </c>
      <c r="D53" s="124" t="s">
        <v>271</v>
      </c>
      <c r="E53" s="125"/>
      <c r="F53" s="126"/>
      <c r="G53" s="126"/>
      <c r="H53" s="126"/>
      <c r="I53" s="126"/>
      <c r="J53" s="126"/>
      <c r="K53" s="127"/>
      <c r="L53" s="33"/>
      <c r="M53" s="33"/>
      <c r="N53" s="33"/>
      <c r="O53" s="33"/>
      <c r="P53" s="33"/>
      <c r="Q53" s="33"/>
      <c r="R53" s="33"/>
      <c r="S53" s="33"/>
    </row>
    <row r="54" spans="1:19" ht="13.5" thickBot="1" x14ac:dyDescent="0.25">
      <c r="A54" s="33"/>
      <c r="B54" s="204"/>
      <c r="C54" s="128" t="s">
        <v>173</v>
      </c>
      <c r="D54" s="129" t="s">
        <v>271</v>
      </c>
      <c r="E54" s="130"/>
      <c r="F54" s="131"/>
      <c r="G54" s="131"/>
      <c r="H54" s="131"/>
      <c r="I54" s="131"/>
      <c r="J54" s="131"/>
      <c r="K54" s="132"/>
      <c r="L54" s="33"/>
      <c r="M54" s="33"/>
      <c r="N54" s="33"/>
      <c r="O54" s="33"/>
      <c r="P54" s="33"/>
      <c r="Q54" s="33"/>
      <c r="R54" s="33"/>
      <c r="S54" s="33"/>
    </row>
    <row r="55" spans="1:19" x14ac:dyDescent="0.2">
      <c r="A55" s="33"/>
      <c r="B55" s="203" t="s">
        <v>272</v>
      </c>
      <c r="C55" s="118" t="s">
        <v>167</v>
      </c>
      <c r="D55" s="119" t="s">
        <v>273</v>
      </c>
      <c r="E55" s="120">
        <v>0</v>
      </c>
      <c r="F55" s="121">
        <f>'Forecast Expenditure'!M37</f>
        <v>0</v>
      </c>
      <c r="G55" s="121">
        <f>'Forecast Expenditure'!N37</f>
        <v>0</v>
      </c>
      <c r="H55" s="121">
        <f>'Forecast Expenditure'!O37</f>
        <v>0</v>
      </c>
      <c r="I55" s="121">
        <f>'Forecast Expenditure'!P37</f>
        <v>0</v>
      </c>
      <c r="J55" s="121">
        <f>'Forecast Expenditure'!Q37</f>
        <v>0</v>
      </c>
      <c r="K55" s="122">
        <f>'Forecast Expenditure'!R37</f>
        <v>0</v>
      </c>
      <c r="L55" s="33"/>
      <c r="M55" s="33"/>
      <c r="N55" s="33"/>
      <c r="O55" s="33"/>
      <c r="P55" s="33"/>
      <c r="Q55" s="33"/>
      <c r="R55" s="33"/>
      <c r="S55" s="33"/>
    </row>
    <row r="56" spans="1:19" x14ac:dyDescent="0.2">
      <c r="A56" s="33"/>
      <c r="B56" s="204"/>
      <c r="C56" s="123" t="s">
        <v>169</v>
      </c>
      <c r="D56" s="124" t="s">
        <v>273</v>
      </c>
      <c r="E56" s="125">
        <f>'Forecast Expenditure'!L38</f>
        <v>0</v>
      </c>
      <c r="F56" s="126">
        <f>'Forecast Expenditure'!M38</f>
        <v>0</v>
      </c>
      <c r="G56" s="126">
        <f>'Forecast Expenditure'!N38</f>
        <v>0</v>
      </c>
      <c r="H56" s="126">
        <f>'Forecast Expenditure'!O38</f>
        <v>0</v>
      </c>
      <c r="I56" s="126">
        <f>'Forecast Expenditure'!P38</f>
        <v>0</v>
      </c>
      <c r="J56" s="126">
        <f>'Forecast Expenditure'!Q38</f>
        <v>0</v>
      </c>
      <c r="K56" s="127">
        <f>'Forecast Expenditure'!R38</f>
        <v>0</v>
      </c>
      <c r="L56" s="33"/>
      <c r="M56" s="33"/>
      <c r="N56" s="33"/>
      <c r="O56" s="33"/>
      <c r="P56" s="33"/>
      <c r="Q56" s="33"/>
      <c r="R56" s="33"/>
      <c r="S56" s="33"/>
    </row>
    <row r="57" spans="1:19" x14ac:dyDescent="0.2">
      <c r="A57" s="33"/>
      <c r="B57" s="204"/>
      <c r="C57" s="123" t="s">
        <v>176</v>
      </c>
      <c r="D57" s="124" t="s">
        <v>273</v>
      </c>
      <c r="E57" s="125">
        <f>'Forecast Expenditure'!L39</f>
        <v>0</v>
      </c>
      <c r="F57" s="126">
        <f>'Forecast Expenditure'!M39</f>
        <v>0</v>
      </c>
      <c r="G57" s="126">
        <f>'Forecast Expenditure'!N39</f>
        <v>0</v>
      </c>
      <c r="H57" s="126">
        <f>'Forecast Expenditure'!O39</f>
        <v>0</v>
      </c>
      <c r="I57" s="126">
        <f>'Forecast Expenditure'!P39</f>
        <v>0</v>
      </c>
      <c r="J57" s="126">
        <f>'Forecast Expenditure'!Q39</f>
        <v>0</v>
      </c>
      <c r="K57" s="127">
        <f>'Forecast Expenditure'!R39</f>
        <v>0</v>
      </c>
      <c r="L57" s="33"/>
      <c r="M57" s="33"/>
      <c r="N57" s="33"/>
      <c r="O57" s="33"/>
      <c r="P57" s="33"/>
      <c r="Q57" s="33"/>
      <c r="R57" s="33"/>
      <c r="S57" s="33"/>
    </row>
    <row r="58" spans="1:19" x14ac:dyDescent="0.2">
      <c r="A58" s="33"/>
      <c r="B58" s="204"/>
      <c r="C58" s="123" t="s">
        <v>177</v>
      </c>
      <c r="D58" s="124" t="s">
        <v>273</v>
      </c>
      <c r="E58" s="125">
        <f>'Forecast Expenditure'!L40</f>
        <v>0</v>
      </c>
      <c r="F58" s="126">
        <f>'Forecast Expenditure'!M40</f>
        <v>0</v>
      </c>
      <c r="G58" s="126">
        <f>'Forecast Expenditure'!N40</f>
        <v>0</v>
      </c>
      <c r="H58" s="126">
        <f>'Forecast Expenditure'!O40</f>
        <v>0</v>
      </c>
      <c r="I58" s="126">
        <f>'Forecast Expenditure'!P40</f>
        <v>0</v>
      </c>
      <c r="J58" s="126">
        <f>'Forecast Expenditure'!Q40</f>
        <v>0</v>
      </c>
      <c r="K58" s="127">
        <f>'Forecast Expenditure'!R40</f>
        <v>0</v>
      </c>
      <c r="L58" s="33"/>
      <c r="M58" s="33"/>
      <c r="N58" s="33"/>
      <c r="O58" s="33"/>
      <c r="P58" s="33"/>
      <c r="Q58" s="33"/>
      <c r="R58" s="33"/>
      <c r="S58" s="33"/>
    </row>
    <row r="59" spans="1:19" x14ac:dyDescent="0.2">
      <c r="A59" s="33"/>
      <c r="B59" s="204"/>
      <c r="C59" s="123" t="s">
        <v>178</v>
      </c>
      <c r="D59" s="124" t="s">
        <v>273</v>
      </c>
      <c r="E59" s="125">
        <f>'Forecast Expenditure'!L41</f>
        <v>0</v>
      </c>
      <c r="F59" s="126">
        <f>'Forecast Expenditure'!M41</f>
        <v>0</v>
      </c>
      <c r="G59" s="126">
        <f>'Forecast Expenditure'!N41</f>
        <v>0</v>
      </c>
      <c r="H59" s="126">
        <f>'Forecast Expenditure'!O41</f>
        <v>0</v>
      </c>
      <c r="I59" s="126">
        <f>'Forecast Expenditure'!P41</f>
        <v>0</v>
      </c>
      <c r="J59" s="126">
        <f>'Forecast Expenditure'!Q41</f>
        <v>0</v>
      </c>
      <c r="K59" s="127">
        <f>'Forecast Expenditure'!R41</f>
        <v>0</v>
      </c>
      <c r="L59" s="33"/>
      <c r="M59" s="33"/>
      <c r="N59" s="33"/>
      <c r="O59" s="33"/>
      <c r="P59" s="33"/>
      <c r="Q59" s="33"/>
      <c r="R59" s="33"/>
      <c r="S59" s="33"/>
    </row>
    <row r="60" spans="1:19" x14ac:dyDescent="0.2">
      <c r="A60" s="33"/>
      <c r="B60" s="204"/>
      <c r="C60" s="123" t="s">
        <v>171</v>
      </c>
      <c r="D60" s="124" t="s">
        <v>273</v>
      </c>
      <c r="E60" s="125">
        <f>'Forecast Expenditure'!L42</f>
        <v>0</v>
      </c>
      <c r="F60" s="126">
        <f>'Forecast Expenditure'!M42</f>
        <v>0</v>
      </c>
      <c r="G60" s="126">
        <f>'Forecast Expenditure'!N42</f>
        <v>0</v>
      </c>
      <c r="H60" s="126">
        <f>'Forecast Expenditure'!O42</f>
        <v>0</v>
      </c>
      <c r="I60" s="126">
        <f>'Forecast Expenditure'!P42</f>
        <v>0</v>
      </c>
      <c r="J60" s="126">
        <f>'Forecast Expenditure'!Q42</f>
        <v>0</v>
      </c>
      <c r="K60" s="127">
        <f>'Forecast Expenditure'!R42</f>
        <v>0</v>
      </c>
      <c r="L60" s="33"/>
      <c r="M60" s="33"/>
      <c r="N60" s="33"/>
      <c r="O60" s="33"/>
      <c r="P60" s="33"/>
      <c r="Q60" s="33"/>
      <c r="R60" s="33"/>
      <c r="S60" s="33"/>
    </row>
    <row r="61" spans="1:19" x14ac:dyDescent="0.2">
      <c r="A61" s="33"/>
      <c r="B61" s="204"/>
      <c r="C61" s="123" t="s">
        <v>172</v>
      </c>
      <c r="D61" s="124" t="s">
        <v>273</v>
      </c>
      <c r="E61" s="125">
        <f>'Forecast Expenditure'!L43</f>
        <v>0</v>
      </c>
      <c r="F61" s="126">
        <f>'Forecast Expenditure'!M43</f>
        <v>0</v>
      </c>
      <c r="G61" s="126">
        <f>'Forecast Expenditure'!N43</f>
        <v>0</v>
      </c>
      <c r="H61" s="126">
        <f>'Forecast Expenditure'!O43</f>
        <v>0</v>
      </c>
      <c r="I61" s="126">
        <f>'Forecast Expenditure'!P43</f>
        <v>0</v>
      </c>
      <c r="J61" s="126">
        <f>'Forecast Expenditure'!Q43</f>
        <v>0</v>
      </c>
      <c r="K61" s="127">
        <f>'Forecast Expenditure'!R43</f>
        <v>0</v>
      </c>
      <c r="L61" s="33"/>
      <c r="M61" s="33"/>
      <c r="N61" s="33"/>
      <c r="O61" s="33"/>
      <c r="P61" s="33"/>
      <c r="Q61" s="33"/>
      <c r="R61" s="33"/>
      <c r="S61" s="33"/>
    </row>
    <row r="62" spans="1:19" x14ac:dyDescent="0.2">
      <c r="A62" s="33"/>
      <c r="B62" s="204"/>
      <c r="C62" s="123" t="s">
        <v>173</v>
      </c>
      <c r="D62" s="124" t="s">
        <v>273</v>
      </c>
      <c r="E62" s="125">
        <f>'Forecast Expenditure'!L44</f>
        <v>0</v>
      </c>
      <c r="F62" s="126">
        <f>'Forecast Expenditure'!M44</f>
        <v>0</v>
      </c>
      <c r="G62" s="126">
        <f>'Forecast Expenditure'!N44</f>
        <v>0</v>
      </c>
      <c r="H62" s="126">
        <f>'Forecast Expenditure'!O44</f>
        <v>0</v>
      </c>
      <c r="I62" s="126">
        <f>'Forecast Expenditure'!P44</f>
        <v>0</v>
      </c>
      <c r="J62" s="126">
        <f>'Forecast Expenditure'!Q44</f>
        <v>0</v>
      </c>
      <c r="K62" s="127">
        <f>'Forecast Expenditure'!R44</f>
        <v>0</v>
      </c>
      <c r="L62" s="33"/>
      <c r="M62" s="33"/>
      <c r="N62" s="33"/>
      <c r="O62" s="33"/>
      <c r="P62" s="33"/>
      <c r="Q62" s="33"/>
      <c r="R62" s="33"/>
      <c r="S62" s="33"/>
    </row>
    <row r="63" spans="1:19" ht="13.5" thickBot="1" x14ac:dyDescent="0.25">
      <c r="A63" s="33"/>
      <c r="B63" s="205"/>
      <c r="C63" s="128" t="s">
        <v>165</v>
      </c>
      <c r="D63" s="129" t="s">
        <v>273</v>
      </c>
      <c r="E63" s="130">
        <f>'Forecast Expenditure'!L45</f>
        <v>0</v>
      </c>
      <c r="F63" s="131">
        <f>'Forecast Expenditure'!M45</f>
        <v>0</v>
      </c>
      <c r="G63" s="131">
        <f>'Forecast Expenditure'!N45</f>
        <v>0</v>
      </c>
      <c r="H63" s="131">
        <f>'Forecast Expenditure'!O45</f>
        <v>0</v>
      </c>
      <c r="I63" s="131">
        <f>'Forecast Expenditure'!P45</f>
        <v>0</v>
      </c>
      <c r="J63" s="131">
        <f>'Forecast Expenditure'!Q45</f>
        <v>0</v>
      </c>
      <c r="K63" s="132">
        <f>'Forecast Expenditure'!R45</f>
        <v>0</v>
      </c>
      <c r="L63" s="33"/>
      <c r="M63" s="33"/>
      <c r="N63" s="33"/>
      <c r="O63" s="33"/>
      <c r="P63" s="33"/>
      <c r="Q63" s="33"/>
      <c r="R63" s="33"/>
      <c r="S63" s="33"/>
    </row>
    <row r="64" spans="1:19" ht="25.5" customHeight="1" x14ac:dyDescent="0.2">
      <c r="A64" s="33"/>
      <c r="B64" s="203" t="s">
        <v>274</v>
      </c>
      <c r="C64" s="118" t="s">
        <v>167</v>
      </c>
      <c r="D64" s="119" t="s">
        <v>273</v>
      </c>
      <c r="E64" s="120">
        <f>'Forecast Expenditure'!L46</f>
        <v>0</v>
      </c>
      <c r="F64" s="121">
        <f>'Forecast Expenditure'!M46</f>
        <v>0</v>
      </c>
      <c r="G64" s="121">
        <f>'Forecast Expenditure'!N46</f>
        <v>0</v>
      </c>
      <c r="H64" s="121">
        <f>'Forecast Expenditure'!O46</f>
        <v>0</v>
      </c>
      <c r="I64" s="121">
        <f>'Forecast Expenditure'!P46</f>
        <v>0</v>
      </c>
      <c r="J64" s="121">
        <f>'Forecast Expenditure'!Q46</f>
        <v>0</v>
      </c>
      <c r="K64" s="122">
        <f>'Forecast Expenditure'!R46</f>
        <v>0</v>
      </c>
      <c r="L64" s="33"/>
      <c r="M64" s="33"/>
      <c r="N64" s="33"/>
      <c r="O64" s="33"/>
      <c r="P64" s="33"/>
      <c r="Q64" s="33"/>
      <c r="R64" s="33"/>
      <c r="S64" s="33"/>
    </row>
    <row r="65" spans="1:19" x14ac:dyDescent="0.2">
      <c r="A65" s="33"/>
      <c r="B65" s="204"/>
      <c r="C65" s="123" t="s">
        <v>169</v>
      </c>
      <c r="D65" s="124" t="s">
        <v>273</v>
      </c>
      <c r="E65" s="125">
        <f>'Forecast Expenditure'!L47</f>
        <v>0</v>
      </c>
      <c r="F65" s="126">
        <f>'Forecast Expenditure'!M47</f>
        <v>0</v>
      </c>
      <c r="G65" s="126">
        <f>'Forecast Expenditure'!N47</f>
        <v>0</v>
      </c>
      <c r="H65" s="126">
        <f>'Forecast Expenditure'!O47</f>
        <v>0</v>
      </c>
      <c r="I65" s="126">
        <f>'Forecast Expenditure'!P47</f>
        <v>0</v>
      </c>
      <c r="J65" s="126">
        <f>'Forecast Expenditure'!Q47</f>
        <v>0</v>
      </c>
      <c r="K65" s="127">
        <f>'Forecast Expenditure'!R47</f>
        <v>0</v>
      </c>
      <c r="L65" s="33"/>
      <c r="M65" s="33"/>
      <c r="N65" s="33"/>
      <c r="O65" s="33"/>
      <c r="P65" s="33"/>
      <c r="Q65" s="33"/>
      <c r="R65" s="33"/>
      <c r="S65" s="33"/>
    </row>
    <row r="66" spans="1:19" x14ac:dyDescent="0.2">
      <c r="A66" s="33"/>
      <c r="B66" s="204"/>
      <c r="C66" s="123" t="s">
        <v>210</v>
      </c>
      <c r="D66" s="124" t="s">
        <v>273</v>
      </c>
      <c r="E66" s="125">
        <f>'Forecast Expenditure'!L48</f>
        <v>0</v>
      </c>
      <c r="F66" s="126">
        <f>'Forecast Expenditure'!M48</f>
        <v>0</v>
      </c>
      <c r="G66" s="126">
        <f>'Forecast Expenditure'!N48</f>
        <v>0</v>
      </c>
      <c r="H66" s="126">
        <f>'Forecast Expenditure'!O48</f>
        <v>0</v>
      </c>
      <c r="I66" s="126">
        <f>'Forecast Expenditure'!P48</f>
        <v>0</v>
      </c>
      <c r="J66" s="126">
        <f>'Forecast Expenditure'!Q48</f>
        <v>0</v>
      </c>
      <c r="K66" s="127">
        <f>'Forecast Expenditure'!R48</f>
        <v>0</v>
      </c>
      <c r="L66" s="33"/>
      <c r="M66" s="33"/>
      <c r="N66" s="33"/>
      <c r="O66" s="33"/>
      <c r="P66" s="33"/>
      <c r="Q66" s="33"/>
      <c r="R66" s="33"/>
      <c r="S66" s="33"/>
    </row>
    <row r="67" spans="1:19" x14ac:dyDescent="0.2">
      <c r="A67" s="33"/>
      <c r="B67" s="204"/>
      <c r="C67" s="123" t="s">
        <v>211</v>
      </c>
      <c r="D67" s="124" t="s">
        <v>273</v>
      </c>
      <c r="E67" s="125">
        <f>'Forecast Expenditure'!L49</f>
        <v>0</v>
      </c>
      <c r="F67" s="126">
        <f>'Forecast Expenditure'!M49</f>
        <v>0</v>
      </c>
      <c r="G67" s="126">
        <f>'Forecast Expenditure'!N49</f>
        <v>0</v>
      </c>
      <c r="H67" s="126">
        <f>'Forecast Expenditure'!O49</f>
        <v>0</v>
      </c>
      <c r="I67" s="126">
        <f>'Forecast Expenditure'!P49</f>
        <v>0</v>
      </c>
      <c r="J67" s="126">
        <f>'Forecast Expenditure'!Q49</f>
        <v>0</v>
      </c>
      <c r="K67" s="127">
        <f>'Forecast Expenditure'!R49</f>
        <v>0</v>
      </c>
      <c r="L67" s="33"/>
      <c r="M67" s="33"/>
      <c r="N67" s="33"/>
      <c r="O67" s="33"/>
      <c r="P67" s="33"/>
      <c r="Q67" s="33"/>
      <c r="R67" s="33"/>
      <c r="S67" s="33"/>
    </row>
    <row r="68" spans="1:19" x14ac:dyDescent="0.2">
      <c r="A68" s="33"/>
      <c r="B68" s="204"/>
      <c r="C68" s="123" t="s">
        <v>212</v>
      </c>
      <c r="D68" s="124" t="s">
        <v>273</v>
      </c>
      <c r="E68" s="125">
        <f>'Forecast Expenditure'!L50</f>
        <v>0</v>
      </c>
      <c r="F68" s="126">
        <f>'Forecast Expenditure'!M50</f>
        <v>0</v>
      </c>
      <c r="G68" s="126">
        <f>'Forecast Expenditure'!N50</f>
        <v>0</v>
      </c>
      <c r="H68" s="126">
        <f>'Forecast Expenditure'!O50</f>
        <v>0</v>
      </c>
      <c r="I68" s="126">
        <f>'Forecast Expenditure'!P50</f>
        <v>0</v>
      </c>
      <c r="J68" s="126">
        <f>'Forecast Expenditure'!Q50</f>
        <v>0</v>
      </c>
      <c r="K68" s="127">
        <f>'Forecast Expenditure'!R50</f>
        <v>0</v>
      </c>
      <c r="L68" s="33"/>
      <c r="M68" s="33"/>
      <c r="N68" s="33"/>
      <c r="O68" s="33"/>
      <c r="P68" s="33"/>
      <c r="Q68" s="33"/>
      <c r="R68" s="33"/>
      <c r="S68" s="33"/>
    </row>
    <row r="69" spans="1:19" x14ac:dyDescent="0.2">
      <c r="A69" s="33"/>
      <c r="B69" s="204"/>
      <c r="C69" s="123" t="s">
        <v>172</v>
      </c>
      <c r="D69" s="124" t="s">
        <v>273</v>
      </c>
      <c r="E69" s="125">
        <f>'Forecast Expenditure'!L51</f>
        <v>0</v>
      </c>
      <c r="F69" s="126">
        <f>'Forecast Expenditure'!M51</f>
        <v>0</v>
      </c>
      <c r="G69" s="126">
        <f>'Forecast Expenditure'!N51</f>
        <v>0</v>
      </c>
      <c r="H69" s="126">
        <f>'Forecast Expenditure'!O51</f>
        <v>0</v>
      </c>
      <c r="I69" s="126">
        <f>'Forecast Expenditure'!P51</f>
        <v>0</v>
      </c>
      <c r="J69" s="126">
        <f>'Forecast Expenditure'!Q51</f>
        <v>0</v>
      </c>
      <c r="K69" s="127">
        <f>'Forecast Expenditure'!R51</f>
        <v>0</v>
      </c>
      <c r="L69" s="33"/>
      <c r="M69" s="33"/>
      <c r="N69" s="33"/>
      <c r="O69" s="33"/>
      <c r="P69" s="33"/>
      <c r="Q69" s="33"/>
      <c r="R69" s="33"/>
      <c r="S69" s="33"/>
    </row>
    <row r="70" spans="1:19" x14ac:dyDescent="0.2">
      <c r="A70" s="33"/>
      <c r="B70" s="204"/>
      <c r="C70" s="123" t="s">
        <v>213</v>
      </c>
      <c r="D70" s="124" t="s">
        <v>273</v>
      </c>
      <c r="E70" s="125">
        <f>'Forecast Expenditure'!L52</f>
        <v>0</v>
      </c>
      <c r="F70" s="126">
        <f>'Forecast Expenditure'!M52</f>
        <v>0</v>
      </c>
      <c r="G70" s="126">
        <f>'Forecast Expenditure'!N52</f>
        <v>0</v>
      </c>
      <c r="H70" s="126">
        <f>'Forecast Expenditure'!O52</f>
        <v>0</v>
      </c>
      <c r="I70" s="126">
        <f>'Forecast Expenditure'!P52</f>
        <v>0</v>
      </c>
      <c r="J70" s="126">
        <f>'Forecast Expenditure'!Q52</f>
        <v>0</v>
      </c>
      <c r="K70" s="127">
        <f>'Forecast Expenditure'!R52</f>
        <v>0</v>
      </c>
      <c r="L70" s="33"/>
      <c r="M70" s="33"/>
      <c r="N70" s="33"/>
      <c r="O70" s="33"/>
      <c r="P70" s="33"/>
      <c r="Q70" s="33"/>
      <c r="R70" s="33"/>
      <c r="S70" s="33"/>
    </row>
    <row r="71" spans="1:19" ht="13.5" thickBot="1" x14ac:dyDescent="0.25">
      <c r="A71" s="33"/>
      <c r="B71" s="204"/>
      <c r="C71" s="128" t="s">
        <v>165</v>
      </c>
      <c r="D71" s="129" t="s">
        <v>273</v>
      </c>
      <c r="E71" s="130">
        <f>'Forecast Expenditure'!L53</f>
        <v>0</v>
      </c>
      <c r="F71" s="131">
        <f>'Forecast Expenditure'!M53</f>
        <v>0</v>
      </c>
      <c r="G71" s="131">
        <f>'Forecast Expenditure'!N53</f>
        <v>0</v>
      </c>
      <c r="H71" s="131">
        <f>'Forecast Expenditure'!O53</f>
        <v>0</v>
      </c>
      <c r="I71" s="131">
        <f>'Forecast Expenditure'!P53</f>
        <v>0</v>
      </c>
      <c r="J71" s="131">
        <f>'Forecast Expenditure'!Q53</f>
        <v>0</v>
      </c>
      <c r="K71" s="132">
        <f>'Forecast Expenditure'!R53</f>
        <v>0</v>
      </c>
      <c r="L71" s="33"/>
      <c r="M71" s="33"/>
      <c r="N71" s="33"/>
      <c r="O71" s="33"/>
      <c r="P71" s="33"/>
      <c r="Q71" s="33"/>
      <c r="R71" s="33"/>
      <c r="S71" s="33"/>
    </row>
    <row r="72" spans="1:19" ht="25.5" customHeight="1" x14ac:dyDescent="0.2">
      <c r="A72" s="33"/>
      <c r="B72" s="203" t="s">
        <v>275</v>
      </c>
      <c r="C72" s="118" t="s">
        <v>180</v>
      </c>
      <c r="D72" s="119" t="s">
        <v>276</v>
      </c>
      <c r="E72" s="120">
        <f>'Forecast Expenditure'!L54</f>
        <v>1539872.5829630336</v>
      </c>
      <c r="F72" s="121">
        <f>'Forecast Expenditure'!M54</f>
        <v>1587308.2074133689</v>
      </c>
      <c r="G72" s="121">
        <f>'Forecast Expenditure'!N54</f>
        <v>1634743.8318637041</v>
      </c>
      <c r="H72" s="121">
        <f>'Forecast Expenditure'!O54</f>
        <v>1682179.4563140394</v>
      </c>
      <c r="I72" s="121">
        <f>'Forecast Expenditure'!P54</f>
        <v>1729615.0807643745</v>
      </c>
      <c r="J72" s="121">
        <f>'Forecast Expenditure'!Q54</f>
        <v>1777050.7052147097</v>
      </c>
      <c r="K72" s="122">
        <f>'Forecast Expenditure'!R54</f>
        <v>1824486.329665045</v>
      </c>
      <c r="L72" s="33"/>
      <c r="M72" s="33"/>
      <c r="N72" s="33"/>
      <c r="O72" s="33"/>
      <c r="P72" s="33"/>
      <c r="Q72" s="33"/>
      <c r="R72" s="33"/>
      <c r="S72" s="33"/>
    </row>
    <row r="73" spans="1:19" x14ac:dyDescent="0.2">
      <c r="A73" s="33"/>
      <c r="B73" s="204"/>
      <c r="C73" s="123" t="s">
        <v>182</v>
      </c>
      <c r="D73" s="124" t="s">
        <v>277</v>
      </c>
      <c r="E73" s="125"/>
      <c r="F73" s="126"/>
      <c r="G73" s="126"/>
      <c r="H73" s="126"/>
      <c r="I73" s="126"/>
      <c r="J73" s="126"/>
      <c r="K73" s="127"/>
      <c r="L73" s="33"/>
      <c r="M73" s="33"/>
      <c r="N73" s="33"/>
      <c r="O73" s="33"/>
      <c r="P73" s="33"/>
      <c r="Q73" s="33"/>
      <c r="R73" s="33"/>
      <c r="S73" s="33"/>
    </row>
    <row r="74" spans="1:19" x14ac:dyDescent="0.2">
      <c r="A74" s="33"/>
      <c r="B74" s="204"/>
      <c r="C74" s="123" t="s">
        <v>183</v>
      </c>
      <c r="D74" s="124" t="s">
        <v>277</v>
      </c>
      <c r="E74" s="125"/>
      <c r="F74" s="126"/>
      <c r="G74" s="126"/>
      <c r="H74" s="126"/>
      <c r="I74" s="126"/>
      <c r="J74" s="126"/>
      <c r="K74" s="127"/>
      <c r="L74" s="33"/>
      <c r="M74" s="33"/>
      <c r="N74" s="33"/>
      <c r="O74" s="33"/>
      <c r="P74" s="33"/>
      <c r="Q74" s="33"/>
      <c r="R74" s="33"/>
      <c r="S74" s="33"/>
    </row>
    <row r="75" spans="1:19" x14ac:dyDescent="0.2">
      <c r="A75" s="33"/>
      <c r="B75" s="204"/>
      <c r="C75" s="123" t="s">
        <v>184</v>
      </c>
      <c r="D75" s="124" t="s">
        <v>277</v>
      </c>
      <c r="E75" s="125"/>
      <c r="F75" s="126"/>
      <c r="G75" s="126"/>
      <c r="H75" s="126"/>
      <c r="I75" s="126"/>
      <c r="J75" s="126"/>
      <c r="K75" s="127"/>
      <c r="L75" s="33"/>
      <c r="M75" s="33"/>
      <c r="N75" s="33"/>
      <c r="O75" s="33"/>
      <c r="P75" s="33"/>
      <c r="Q75" s="33"/>
      <c r="R75" s="33"/>
      <c r="S75" s="33"/>
    </row>
    <row r="76" spans="1:19" x14ac:dyDescent="0.2">
      <c r="A76" s="33"/>
      <c r="B76" s="204"/>
      <c r="C76" s="123" t="s">
        <v>185</v>
      </c>
      <c r="D76" s="124" t="s">
        <v>277</v>
      </c>
      <c r="E76" s="125"/>
      <c r="F76" s="126"/>
      <c r="G76" s="126"/>
      <c r="H76" s="126"/>
      <c r="I76" s="126"/>
      <c r="J76" s="126"/>
      <c r="K76" s="127"/>
      <c r="L76" s="33"/>
      <c r="M76" s="33"/>
      <c r="N76" s="33"/>
      <c r="O76" s="33"/>
      <c r="P76" s="33"/>
      <c r="Q76" s="33"/>
      <c r="R76" s="33"/>
      <c r="S76" s="33"/>
    </row>
    <row r="77" spans="1:19" x14ac:dyDescent="0.2">
      <c r="A77" s="33"/>
      <c r="B77" s="204"/>
      <c r="C77" s="123" t="s">
        <v>278</v>
      </c>
      <c r="D77" s="124" t="s">
        <v>277</v>
      </c>
      <c r="E77" s="125"/>
      <c r="F77" s="126"/>
      <c r="G77" s="126"/>
      <c r="H77" s="126"/>
      <c r="I77" s="126"/>
      <c r="J77" s="126"/>
      <c r="K77" s="127"/>
      <c r="L77" s="33"/>
      <c r="M77" s="33"/>
      <c r="N77" s="33"/>
      <c r="O77" s="33"/>
      <c r="P77" s="33"/>
      <c r="Q77" s="33"/>
      <c r="R77" s="33"/>
      <c r="S77" s="33"/>
    </row>
    <row r="78" spans="1:19" x14ac:dyDescent="0.2">
      <c r="A78" s="33"/>
      <c r="B78" s="204"/>
      <c r="C78" s="123" t="s">
        <v>279</v>
      </c>
      <c r="D78" s="124" t="s">
        <v>277</v>
      </c>
      <c r="E78" s="125"/>
      <c r="F78" s="126"/>
      <c r="G78" s="126"/>
      <c r="H78" s="126"/>
      <c r="I78" s="126"/>
      <c r="J78" s="126"/>
      <c r="K78" s="127"/>
      <c r="L78" s="33"/>
      <c r="M78" s="33"/>
      <c r="N78" s="33"/>
      <c r="O78" s="33"/>
      <c r="P78" s="33"/>
      <c r="Q78" s="33"/>
      <c r="R78" s="33"/>
      <c r="S78" s="33"/>
    </row>
    <row r="79" spans="1:19" x14ac:dyDescent="0.2">
      <c r="A79" s="33"/>
      <c r="B79" s="204"/>
      <c r="C79" s="123" t="s">
        <v>280</v>
      </c>
      <c r="D79" s="124" t="s">
        <v>277</v>
      </c>
      <c r="E79" s="125"/>
      <c r="F79" s="126"/>
      <c r="G79" s="126"/>
      <c r="H79" s="126"/>
      <c r="I79" s="126"/>
      <c r="J79" s="126"/>
      <c r="K79" s="127"/>
      <c r="L79" s="33"/>
      <c r="M79" s="33"/>
      <c r="N79" s="33"/>
      <c r="O79" s="33"/>
      <c r="P79" s="33"/>
      <c r="Q79" s="33"/>
      <c r="R79" s="33"/>
      <c r="S79" s="33"/>
    </row>
    <row r="80" spans="1:19" x14ac:dyDescent="0.2">
      <c r="A80" s="33"/>
      <c r="B80" s="204"/>
      <c r="C80" s="123" t="s">
        <v>281</v>
      </c>
      <c r="D80" s="124" t="s">
        <v>277</v>
      </c>
      <c r="E80" s="125"/>
      <c r="F80" s="126"/>
      <c r="G80" s="126"/>
      <c r="H80" s="126"/>
      <c r="I80" s="126"/>
      <c r="J80" s="126"/>
      <c r="K80" s="127"/>
      <c r="L80" s="33"/>
      <c r="M80" s="33"/>
      <c r="N80" s="33"/>
      <c r="O80" s="33"/>
      <c r="P80" s="33"/>
      <c r="Q80" s="33"/>
      <c r="R80" s="33"/>
      <c r="S80" s="33"/>
    </row>
    <row r="81" spans="1:19" x14ac:dyDescent="0.2">
      <c r="A81" s="33"/>
      <c r="B81" s="204"/>
      <c r="C81" s="123" t="s">
        <v>282</v>
      </c>
      <c r="D81" s="124" t="s">
        <v>277</v>
      </c>
      <c r="E81" s="125"/>
      <c r="F81" s="126"/>
      <c r="G81" s="126"/>
      <c r="H81" s="126"/>
      <c r="I81" s="126"/>
      <c r="J81" s="126"/>
      <c r="K81" s="127"/>
      <c r="L81" s="33"/>
      <c r="M81" s="33"/>
      <c r="N81" s="33"/>
      <c r="O81" s="33"/>
      <c r="P81" s="33"/>
      <c r="Q81" s="33"/>
      <c r="R81" s="33"/>
      <c r="S81" s="33"/>
    </row>
    <row r="82" spans="1:19" x14ac:dyDescent="0.2">
      <c r="A82" s="33"/>
      <c r="B82" s="204"/>
      <c r="C82" s="123" t="s">
        <v>283</v>
      </c>
      <c r="D82" s="124" t="s">
        <v>277</v>
      </c>
      <c r="E82" s="125"/>
      <c r="F82" s="126"/>
      <c r="G82" s="126"/>
      <c r="H82" s="126"/>
      <c r="I82" s="126"/>
      <c r="J82" s="126"/>
      <c r="K82" s="127"/>
      <c r="L82" s="33"/>
      <c r="M82" s="33"/>
      <c r="N82" s="33"/>
      <c r="O82" s="33"/>
      <c r="P82" s="33"/>
      <c r="Q82" s="33"/>
      <c r="R82" s="33"/>
      <c r="S82" s="33"/>
    </row>
    <row r="83" spans="1:19" x14ac:dyDescent="0.2">
      <c r="A83" s="33"/>
      <c r="B83" s="204"/>
      <c r="C83" s="123" t="s">
        <v>284</v>
      </c>
      <c r="D83" s="124" t="s">
        <v>277</v>
      </c>
      <c r="E83" s="125"/>
      <c r="F83" s="126"/>
      <c r="G83" s="126"/>
      <c r="H83" s="126"/>
      <c r="I83" s="126"/>
      <c r="J83" s="126"/>
      <c r="K83" s="127"/>
      <c r="L83" s="33"/>
      <c r="M83" s="33"/>
      <c r="N83" s="33"/>
      <c r="O83" s="33"/>
      <c r="P83" s="33"/>
      <c r="Q83" s="33"/>
      <c r="R83" s="33"/>
      <c r="S83" s="33"/>
    </row>
    <row r="84" spans="1:19" x14ac:dyDescent="0.2">
      <c r="A84" s="33"/>
      <c r="B84" s="204"/>
      <c r="C84" s="123" t="s">
        <v>285</v>
      </c>
      <c r="D84" s="124" t="s">
        <v>277</v>
      </c>
      <c r="E84" s="125"/>
      <c r="F84" s="126"/>
      <c r="G84" s="126"/>
      <c r="H84" s="126"/>
      <c r="I84" s="126"/>
      <c r="J84" s="126"/>
      <c r="K84" s="127"/>
      <c r="L84" s="33"/>
      <c r="M84" s="33"/>
      <c r="N84" s="33"/>
      <c r="O84" s="33"/>
      <c r="P84" s="33"/>
      <c r="Q84" s="33"/>
      <c r="R84" s="33"/>
      <c r="S84" s="33"/>
    </row>
    <row r="85" spans="1:19" x14ac:dyDescent="0.2">
      <c r="A85" s="33"/>
      <c r="B85" s="204"/>
      <c r="C85" s="123" t="s">
        <v>286</v>
      </c>
      <c r="D85" s="124" t="s">
        <v>277</v>
      </c>
      <c r="E85" s="125"/>
      <c r="F85" s="126"/>
      <c r="G85" s="126"/>
      <c r="H85" s="126"/>
      <c r="I85" s="126"/>
      <c r="J85" s="126"/>
      <c r="K85" s="127"/>
      <c r="L85" s="33"/>
      <c r="M85" s="33"/>
      <c r="N85" s="33"/>
      <c r="O85" s="33"/>
      <c r="P85" s="33"/>
      <c r="Q85" s="33"/>
      <c r="R85" s="33"/>
      <c r="S85" s="33"/>
    </row>
    <row r="86" spans="1:19" x14ac:dyDescent="0.2">
      <c r="A86" s="33"/>
      <c r="B86" s="204"/>
      <c r="C86" s="123" t="s">
        <v>287</v>
      </c>
      <c r="D86" s="124" t="s">
        <v>277</v>
      </c>
      <c r="E86" s="125"/>
      <c r="F86" s="126"/>
      <c r="G86" s="126"/>
      <c r="H86" s="126"/>
      <c r="I86" s="126"/>
      <c r="J86" s="126"/>
      <c r="K86" s="127"/>
      <c r="L86" s="33"/>
      <c r="M86" s="33"/>
      <c r="N86" s="33"/>
      <c r="O86" s="33"/>
      <c r="P86" s="33"/>
      <c r="Q86" s="33"/>
      <c r="R86" s="33"/>
      <c r="S86" s="33"/>
    </row>
    <row r="87" spans="1:19" ht="13.5" thickBot="1" x14ac:dyDescent="0.25">
      <c r="A87" s="33"/>
      <c r="B87" s="205"/>
      <c r="C87" s="128" t="s">
        <v>165</v>
      </c>
      <c r="D87" s="129" t="s">
        <v>277</v>
      </c>
      <c r="E87" s="130"/>
      <c r="F87" s="131"/>
      <c r="G87" s="131"/>
      <c r="H87" s="131"/>
      <c r="I87" s="131"/>
      <c r="J87" s="131"/>
      <c r="K87" s="132"/>
      <c r="L87" s="33"/>
      <c r="M87" s="33"/>
      <c r="N87" s="33"/>
      <c r="O87" s="33"/>
      <c r="P87" s="33"/>
      <c r="Q87" s="33"/>
      <c r="R87" s="33"/>
      <c r="S87" s="33"/>
    </row>
    <row r="88" spans="1:19" x14ac:dyDescent="0.2">
      <c r="A88" s="33"/>
      <c r="B88" s="197" t="s">
        <v>288</v>
      </c>
      <c r="C88" s="118" t="s">
        <v>215</v>
      </c>
      <c r="D88" s="119"/>
      <c r="E88" s="120">
        <f>'Forecast Expenditure'!L59</f>
        <v>1890177.5585403647</v>
      </c>
      <c r="F88" s="121">
        <f>'Forecast Expenditure'!M59</f>
        <v>1795668.6806133466</v>
      </c>
      <c r="G88" s="121">
        <f>'Forecast Expenditure'!N59</f>
        <v>1701159.8026863283</v>
      </c>
      <c r="H88" s="121">
        <f>'Forecast Expenditure'!O59</f>
        <v>1606650.9247593102</v>
      </c>
      <c r="I88" s="121">
        <f>'Forecast Expenditure'!P59</f>
        <v>1512142.0468322919</v>
      </c>
      <c r="J88" s="121">
        <f>'Forecast Expenditure'!Q59</f>
        <v>1417633.1689052735</v>
      </c>
      <c r="K88" s="122">
        <f>'Forecast Expenditure'!R59</f>
        <v>1323124.2909782554</v>
      </c>
      <c r="L88" s="33"/>
      <c r="M88" s="33"/>
      <c r="N88" s="33"/>
      <c r="O88" s="33"/>
      <c r="P88" s="33"/>
      <c r="Q88" s="33"/>
      <c r="R88" s="33"/>
      <c r="S88" s="33"/>
    </row>
    <row r="89" spans="1:19" x14ac:dyDescent="0.2">
      <c r="A89" s="33"/>
      <c r="B89" s="198"/>
      <c r="C89" s="123" t="s">
        <v>217</v>
      </c>
      <c r="D89" s="124"/>
      <c r="E89" s="125">
        <f>'Forecast Expenditure'!L60</f>
        <v>421744.18848936161</v>
      </c>
      <c r="F89" s="126">
        <f>'Forecast Expenditure'!M60</f>
        <v>436505.23508648924</v>
      </c>
      <c r="G89" s="126">
        <f>'Forecast Expenditure'!N60</f>
        <v>451266.28168361686</v>
      </c>
      <c r="H89" s="126">
        <f>'Forecast Expenditure'!O60</f>
        <v>466027.32828074449</v>
      </c>
      <c r="I89" s="126">
        <f>'Forecast Expenditure'!P60</f>
        <v>480788.37487787212</v>
      </c>
      <c r="J89" s="126">
        <f>'Forecast Expenditure'!Q60</f>
        <v>495549.42147499975</v>
      </c>
      <c r="K89" s="127">
        <f>'Forecast Expenditure'!R60</f>
        <v>510310.46807212738</v>
      </c>
      <c r="L89" s="33"/>
      <c r="M89" s="33"/>
      <c r="N89" s="33"/>
      <c r="O89" s="33"/>
      <c r="P89" s="33"/>
      <c r="Q89" s="33"/>
      <c r="R89" s="33"/>
      <c r="S89" s="33"/>
    </row>
    <row r="90" spans="1:19" x14ac:dyDescent="0.2">
      <c r="A90" s="33"/>
      <c r="B90" s="198"/>
      <c r="C90" s="123" t="s">
        <v>218</v>
      </c>
      <c r="D90" s="124"/>
      <c r="E90" s="125">
        <f>'Forecast Expenditure'!L61</f>
        <v>0</v>
      </c>
      <c r="F90" s="126">
        <f>'Forecast Expenditure'!M61</f>
        <v>0</v>
      </c>
      <c r="G90" s="126">
        <f>'Forecast Expenditure'!N61</f>
        <v>0</v>
      </c>
      <c r="H90" s="126">
        <f>'Forecast Expenditure'!O61</f>
        <v>0</v>
      </c>
      <c r="I90" s="126">
        <f>'Forecast Expenditure'!P61</f>
        <v>0</v>
      </c>
      <c r="J90" s="126">
        <f>'Forecast Expenditure'!Q61</f>
        <v>0</v>
      </c>
      <c r="K90" s="127">
        <f>'Forecast Expenditure'!R61</f>
        <v>0</v>
      </c>
      <c r="L90" s="33"/>
      <c r="M90" s="33"/>
      <c r="N90" s="33"/>
      <c r="O90" s="33"/>
      <c r="P90" s="33"/>
      <c r="Q90" s="33"/>
      <c r="R90" s="33"/>
      <c r="S90" s="33"/>
    </row>
    <row r="91" spans="1:19" x14ac:dyDescent="0.2">
      <c r="A91" s="33"/>
      <c r="B91" s="198"/>
      <c r="C91" s="123" t="s">
        <v>219</v>
      </c>
      <c r="D91" s="124"/>
      <c r="E91" s="125">
        <f>'Forecast Expenditure'!L62</f>
        <v>535815.60893257451</v>
      </c>
      <c r="F91" s="126">
        <f>'Forecast Expenditure'!M62</f>
        <v>558222.44348793675</v>
      </c>
      <c r="G91" s="126">
        <f>'Forecast Expenditure'!N62</f>
        <v>580629.27804329887</v>
      </c>
      <c r="H91" s="126">
        <f>'Forecast Expenditure'!O62</f>
        <v>603036.1125986611</v>
      </c>
      <c r="I91" s="126">
        <f>'Forecast Expenditure'!P62</f>
        <v>625442.94715402322</v>
      </c>
      <c r="J91" s="126">
        <f>'Forecast Expenditure'!Q62</f>
        <v>647849.78170938545</v>
      </c>
      <c r="K91" s="127">
        <f>'Forecast Expenditure'!R62</f>
        <v>670256.61626474757</v>
      </c>
      <c r="L91" s="33"/>
      <c r="M91" s="33"/>
      <c r="N91" s="33"/>
      <c r="O91" s="33"/>
      <c r="P91" s="33"/>
      <c r="Q91" s="33"/>
      <c r="R91" s="33"/>
      <c r="S91" s="33"/>
    </row>
    <row r="92" spans="1:19" x14ac:dyDescent="0.2">
      <c r="A92" s="33"/>
      <c r="B92" s="198"/>
      <c r="C92" s="123" t="s">
        <v>220</v>
      </c>
      <c r="D92" s="124"/>
      <c r="E92" s="125">
        <f>'Forecast Expenditure'!L63</f>
        <v>1584430.6132514533</v>
      </c>
      <c r="F92" s="126">
        <f>'Forecast Expenditure'!M63</f>
        <v>1666738.6970567233</v>
      </c>
      <c r="G92" s="126">
        <f>'Forecast Expenditure'!N63</f>
        <v>1749046.7808619936</v>
      </c>
      <c r="H92" s="126">
        <f>'Forecast Expenditure'!O63</f>
        <v>1831354.8646672638</v>
      </c>
      <c r="I92" s="126">
        <f>'Forecast Expenditure'!P63</f>
        <v>1913662.9484725338</v>
      </c>
      <c r="J92" s="126">
        <f>'Forecast Expenditure'!Q63</f>
        <v>1995971.0322778041</v>
      </c>
      <c r="K92" s="127">
        <f>'Forecast Expenditure'!R63</f>
        <v>2078279.1160830741</v>
      </c>
      <c r="L92" s="33"/>
      <c r="M92" s="33"/>
      <c r="N92" s="33"/>
      <c r="O92" s="33"/>
      <c r="P92" s="33"/>
      <c r="Q92" s="33"/>
      <c r="R92" s="33"/>
      <c r="S92" s="33"/>
    </row>
    <row r="93" spans="1:19" x14ac:dyDescent="0.2">
      <c r="A93" s="33"/>
      <c r="B93" s="198"/>
      <c r="C93" s="123" t="s">
        <v>221</v>
      </c>
      <c r="D93" s="124"/>
      <c r="E93" s="125">
        <f>'Forecast Expenditure'!L64</f>
        <v>268375.81435291591</v>
      </c>
      <c r="F93" s="126">
        <f>'Forecast Expenditure'!M64</f>
        <v>287545.51537812414</v>
      </c>
      <c r="G93" s="126">
        <f>'Forecast Expenditure'!N64</f>
        <v>306715.21640333242</v>
      </c>
      <c r="H93" s="126">
        <f>'Forecast Expenditure'!O64</f>
        <v>325884.91742854071</v>
      </c>
      <c r="I93" s="126">
        <f>'Forecast Expenditure'!P64</f>
        <v>345054.61845374893</v>
      </c>
      <c r="J93" s="126">
        <f>'Forecast Expenditure'!Q64</f>
        <v>364224.31947895722</v>
      </c>
      <c r="K93" s="127">
        <f>'Forecast Expenditure'!R64</f>
        <v>383394.0205041655</v>
      </c>
      <c r="L93" s="33"/>
      <c r="M93" s="33"/>
      <c r="N93" s="33"/>
      <c r="O93" s="33"/>
      <c r="P93" s="33"/>
      <c r="Q93" s="33"/>
      <c r="R93" s="33"/>
      <c r="S93" s="33"/>
    </row>
    <row r="94" spans="1:19" x14ac:dyDescent="0.2">
      <c r="A94" s="33"/>
      <c r="B94" s="198"/>
      <c r="C94" s="123" t="s">
        <v>222</v>
      </c>
      <c r="D94" s="124"/>
      <c r="E94" s="125">
        <f>'Forecast Expenditure'!L65</f>
        <v>0</v>
      </c>
      <c r="F94" s="126">
        <f>'Forecast Expenditure'!M65</f>
        <v>0</v>
      </c>
      <c r="G94" s="126">
        <f>'Forecast Expenditure'!N65</f>
        <v>0</v>
      </c>
      <c r="H94" s="126">
        <f>'Forecast Expenditure'!O65</f>
        <v>0</v>
      </c>
      <c r="I94" s="126">
        <f>'Forecast Expenditure'!P65</f>
        <v>0</v>
      </c>
      <c r="J94" s="126">
        <f>'Forecast Expenditure'!Q65</f>
        <v>0</v>
      </c>
      <c r="K94" s="127">
        <f>'Forecast Expenditure'!R65</f>
        <v>0</v>
      </c>
      <c r="L94" s="33"/>
      <c r="M94" s="33"/>
      <c r="N94" s="33"/>
      <c r="O94" s="33"/>
      <c r="P94" s="33"/>
      <c r="Q94" s="33"/>
      <c r="R94" s="33"/>
      <c r="S94" s="33"/>
    </row>
    <row r="95" spans="1:19" x14ac:dyDescent="0.2">
      <c r="A95" s="33"/>
      <c r="B95" s="198"/>
      <c r="C95" s="123" t="s">
        <v>223</v>
      </c>
      <c r="D95" s="124"/>
      <c r="E95" s="125">
        <f>'Forecast Expenditure'!L66</f>
        <v>0</v>
      </c>
      <c r="F95" s="126">
        <f>'Forecast Expenditure'!M66</f>
        <v>0</v>
      </c>
      <c r="G95" s="126">
        <f>'Forecast Expenditure'!N66</f>
        <v>0</v>
      </c>
      <c r="H95" s="126">
        <f>'Forecast Expenditure'!O66</f>
        <v>0</v>
      </c>
      <c r="I95" s="126">
        <f>'Forecast Expenditure'!P66</f>
        <v>0</v>
      </c>
      <c r="J95" s="126">
        <f>'Forecast Expenditure'!Q66</f>
        <v>0</v>
      </c>
      <c r="K95" s="127">
        <f>'Forecast Expenditure'!R66</f>
        <v>0</v>
      </c>
      <c r="L95" s="33"/>
      <c r="M95" s="33"/>
      <c r="N95" s="33"/>
      <c r="O95" s="33"/>
      <c r="P95" s="33"/>
      <c r="Q95" s="33"/>
      <c r="R95" s="33"/>
      <c r="S95" s="33"/>
    </row>
    <row r="96" spans="1:19" x14ac:dyDescent="0.2">
      <c r="A96" s="33"/>
      <c r="B96" s="198"/>
      <c r="C96" s="123" t="s">
        <v>224</v>
      </c>
      <c r="D96" s="124"/>
      <c r="E96" s="125">
        <f>'Forecast Expenditure'!L67</f>
        <v>0</v>
      </c>
      <c r="F96" s="126">
        <f>'Forecast Expenditure'!M67</f>
        <v>0</v>
      </c>
      <c r="G96" s="126">
        <f>'Forecast Expenditure'!N67</f>
        <v>0</v>
      </c>
      <c r="H96" s="126">
        <f>'Forecast Expenditure'!O67</f>
        <v>0</v>
      </c>
      <c r="I96" s="126">
        <f>'Forecast Expenditure'!P67</f>
        <v>0</v>
      </c>
      <c r="J96" s="126">
        <f>'Forecast Expenditure'!Q67</f>
        <v>0</v>
      </c>
      <c r="K96" s="127">
        <f>'Forecast Expenditure'!R67</f>
        <v>0</v>
      </c>
      <c r="L96" s="33"/>
      <c r="M96" s="33"/>
      <c r="N96" s="33"/>
      <c r="O96" s="33"/>
      <c r="P96" s="33"/>
      <c r="Q96" s="33"/>
      <c r="R96" s="33"/>
      <c r="S96" s="33"/>
    </row>
    <row r="97" spans="1:19" x14ac:dyDescent="0.2">
      <c r="A97" s="33"/>
      <c r="B97" s="198"/>
      <c r="C97" s="123" t="s">
        <v>225</v>
      </c>
      <c r="D97" s="124"/>
      <c r="E97" s="125">
        <f>'Forecast Expenditure'!L68</f>
        <v>0</v>
      </c>
      <c r="F97" s="126">
        <f>'Forecast Expenditure'!M68</f>
        <v>0</v>
      </c>
      <c r="G97" s="126">
        <f>'Forecast Expenditure'!N68</f>
        <v>0</v>
      </c>
      <c r="H97" s="126">
        <f>'Forecast Expenditure'!O68</f>
        <v>0</v>
      </c>
      <c r="I97" s="126">
        <f>'Forecast Expenditure'!P68</f>
        <v>0</v>
      </c>
      <c r="J97" s="126">
        <f>'Forecast Expenditure'!Q68</f>
        <v>0</v>
      </c>
      <c r="K97" s="127">
        <f>'Forecast Expenditure'!R68</f>
        <v>0</v>
      </c>
      <c r="L97" s="33"/>
      <c r="M97" s="33"/>
      <c r="N97" s="33"/>
      <c r="O97" s="33"/>
      <c r="P97" s="33"/>
      <c r="Q97" s="33"/>
      <c r="R97" s="33"/>
      <c r="S97" s="33"/>
    </row>
    <row r="98" spans="1:19" x14ac:dyDescent="0.2">
      <c r="A98" s="33"/>
      <c r="B98" s="198"/>
      <c r="C98" s="123" t="s">
        <v>226</v>
      </c>
      <c r="D98" s="124"/>
      <c r="E98" s="125">
        <f>'Forecast Expenditure'!L69</f>
        <v>878878.33566765976</v>
      </c>
      <c r="F98" s="126">
        <f>'Forecast Expenditure'!M69</f>
        <v>917090.43721842754</v>
      </c>
      <c r="G98" s="126">
        <f>'Forecast Expenditure'!N69</f>
        <v>955302.53876919532</v>
      </c>
      <c r="H98" s="126">
        <f>'Forecast Expenditure'!O69</f>
        <v>993514.64031996322</v>
      </c>
      <c r="I98" s="126">
        <f>'Forecast Expenditure'!P69</f>
        <v>1031726.7418707311</v>
      </c>
      <c r="J98" s="126">
        <f>'Forecast Expenditure'!Q69</f>
        <v>1069938.843421499</v>
      </c>
      <c r="K98" s="127">
        <f>'Forecast Expenditure'!R69</f>
        <v>1108150.9449722669</v>
      </c>
      <c r="L98" s="33"/>
      <c r="M98" s="33"/>
      <c r="N98" s="33"/>
      <c r="O98" s="33"/>
      <c r="P98" s="33"/>
      <c r="Q98" s="33"/>
      <c r="R98" s="33"/>
      <c r="S98" s="33"/>
    </row>
    <row r="99" spans="1:19" x14ac:dyDescent="0.2">
      <c r="A99" s="33"/>
      <c r="B99" s="198"/>
      <c r="C99" s="123" t="s">
        <v>227</v>
      </c>
      <c r="D99" s="124"/>
      <c r="E99" s="125">
        <f>'Forecast Expenditure'!L70</f>
        <v>24242.120635932115</v>
      </c>
      <c r="F99" s="126">
        <f>'Forecast Expenditure'!M70</f>
        <v>18181.590476949088</v>
      </c>
      <c r="G99" s="126">
        <f>'Forecast Expenditure'!N70</f>
        <v>12121.060317966061</v>
      </c>
      <c r="H99" s="126">
        <f>'Forecast Expenditure'!O70</f>
        <v>6060.5301589830342</v>
      </c>
      <c r="I99" s="126">
        <f>'Forecast Expenditure'!P70</f>
        <v>6.0556861115443061E-12</v>
      </c>
      <c r="J99" s="126">
        <f>'Forecast Expenditure'!Q70</f>
        <v>0</v>
      </c>
      <c r="K99" s="127">
        <f>'Forecast Expenditure'!R70</f>
        <v>0</v>
      </c>
      <c r="L99" s="33"/>
      <c r="M99" s="33"/>
      <c r="N99" s="33"/>
      <c r="O99" s="33"/>
      <c r="P99" s="33"/>
      <c r="Q99" s="33"/>
      <c r="R99" s="33"/>
      <c r="S99" s="33"/>
    </row>
    <row r="100" spans="1:19" x14ac:dyDescent="0.2">
      <c r="A100" s="33"/>
      <c r="B100" s="198"/>
      <c r="C100" s="123" t="s">
        <v>228</v>
      </c>
      <c r="D100" s="124"/>
      <c r="E100" s="125">
        <f>'Forecast Expenditure'!L71</f>
        <v>0</v>
      </c>
      <c r="F100" s="126">
        <f>'Forecast Expenditure'!M71</f>
        <v>0</v>
      </c>
      <c r="G100" s="126">
        <f>'Forecast Expenditure'!N71</f>
        <v>0</v>
      </c>
      <c r="H100" s="126">
        <f>'Forecast Expenditure'!O71</f>
        <v>0</v>
      </c>
      <c r="I100" s="126">
        <f>'Forecast Expenditure'!P71</f>
        <v>0</v>
      </c>
      <c r="J100" s="126">
        <f>'Forecast Expenditure'!Q71</f>
        <v>0</v>
      </c>
      <c r="K100" s="127">
        <f>'Forecast Expenditure'!R71</f>
        <v>0</v>
      </c>
      <c r="L100" s="33"/>
      <c r="M100" s="33"/>
      <c r="N100" s="33"/>
      <c r="O100" s="33"/>
      <c r="P100" s="33"/>
      <c r="Q100" s="33"/>
      <c r="R100" s="33"/>
      <c r="S100" s="33"/>
    </row>
    <row r="101" spans="1:19" x14ac:dyDescent="0.2">
      <c r="A101" s="33"/>
      <c r="B101" s="198"/>
      <c r="C101" s="123" t="s">
        <v>229</v>
      </c>
      <c r="D101" s="124"/>
      <c r="E101" s="125">
        <f>'Forecast Expenditure'!L72</f>
        <v>0</v>
      </c>
      <c r="F101" s="126">
        <f>'Forecast Expenditure'!M72</f>
        <v>0</v>
      </c>
      <c r="G101" s="126">
        <f>'Forecast Expenditure'!N72</f>
        <v>0</v>
      </c>
      <c r="H101" s="126">
        <f>'Forecast Expenditure'!O72</f>
        <v>0</v>
      </c>
      <c r="I101" s="126">
        <f>'Forecast Expenditure'!P72</f>
        <v>0</v>
      </c>
      <c r="J101" s="126">
        <f>'Forecast Expenditure'!Q72</f>
        <v>0</v>
      </c>
      <c r="K101" s="127">
        <f>'Forecast Expenditure'!R72</f>
        <v>0</v>
      </c>
      <c r="L101" s="33"/>
      <c r="M101" s="33"/>
      <c r="N101" s="33"/>
      <c r="O101" s="33"/>
      <c r="P101" s="33"/>
      <c r="Q101" s="33"/>
      <c r="R101" s="33"/>
      <c r="S101" s="33"/>
    </row>
    <row r="102" spans="1:19" x14ac:dyDescent="0.2">
      <c r="A102" s="33"/>
      <c r="B102" s="198"/>
      <c r="C102" s="123" t="s">
        <v>230</v>
      </c>
      <c r="D102" s="124"/>
      <c r="E102" s="125">
        <f>'Forecast Expenditure'!L73</f>
        <v>0</v>
      </c>
      <c r="F102" s="126">
        <f>'Forecast Expenditure'!M73</f>
        <v>0</v>
      </c>
      <c r="G102" s="126">
        <f>'Forecast Expenditure'!N73</f>
        <v>0</v>
      </c>
      <c r="H102" s="126">
        <f>'Forecast Expenditure'!O73</f>
        <v>0</v>
      </c>
      <c r="I102" s="126">
        <f>'Forecast Expenditure'!P73</f>
        <v>0</v>
      </c>
      <c r="J102" s="126">
        <f>'Forecast Expenditure'!Q73</f>
        <v>0</v>
      </c>
      <c r="K102" s="127">
        <f>'Forecast Expenditure'!R73</f>
        <v>0</v>
      </c>
      <c r="L102" s="33"/>
      <c r="M102" s="33"/>
      <c r="N102" s="33"/>
      <c r="O102" s="33"/>
      <c r="P102" s="33"/>
      <c r="Q102" s="33"/>
      <c r="R102" s="33"/>
      <c r="S102" s="33"/>
    </row>
    <row r="103" spans="1:19" x14ac:dyDescent="0.2">
      <c r="A103" s="33"/>
      <c r="B103" s="198"/>
      <c r="C103" s="123" t="s">
        <v>231</v>
      </c>
      <c r="D103" s="124"/>
      <c r="E103" s="125">
        <f>'Forecast Expenditure'!L74</f>
        <v>0</v>
      </c>
      <c r="F103" s="126">
        <f>'Forecast Expenditure'!M74</f>
        <v>0</v>
      </c>
      <c r="G103" s="126">
        <f>'Forecast Expenditure'!N74</f>
        <v>0</v>
      </c>
      <c r="H103" s="126">
        <f>'Forecast Expenditure'!O74</f>
        <v>0</v>
      </c>
      <c r="I103" s="126">
        <f>'Forecast Expenditure'!P74</f>
        <v>0</v>
      </c>
      <c r="J103" s="126">
        <f>'Forecast Expenditure'!Q74</f>
        <v>0</v>
      </c>
      <c r="K103" s="127">
        <f>'Forecast Expenditure'!R74</f>
        <v>0</v>
      </c>
      <c r="L103" s="33"/>
      <c r="M103" s="33"/>
      <c r="N103" s="33"/>
      <c r="O103" s="33"/>
      <c r="P103" s="33"/>
      <c r="Q103" s="33"/>
      <c r="R103" s="33"/>
      <c r="S103" s="33"/>
    </row>
    <row r="104" spans="1:19" x14ac:dyDescent="0.2">
      <c r="A104" s="33"/>
      <c r="B104" s="198"/>
      <c r="C104" s="123" t="s">
        <v>232</v>
      </c>
      <c r="D104" s="124"/>
      <c r="E104" s="125">
        <f>'Forecast Expenditure'!L75</f>
        <v>0</v>
      </c>
      <c r="F104" s="126">
        <f>'Forecast Expenditure'!M75</f>
        <v>0</v>
      </c>
      <c r="G104" s="126">
        <f>'Forecast Expenditure'!N75</f>
        <v>0</v>
      </c>
      <c r="H104" s="126">
        <f>'Forecast Expenditure'!O75</f>
        <v>0</v>
      </c>
      <c r="I104" s="126">
        <f>'Forecast Expenditure'!P75</f>
        <v>0</v>
      </c>
      <c r="J104" s="126">
        <f>'Forecast Expenditure'!Q75</f>
        <v>0</v>
      </c>
      <c r="K104" s="127">
        <f>'Forecast Expenditure'!R75</f>
        <v>0</v>
      </c>
      <c r="L104" s="33"/>
      <c r="M104" s="33"/>
      <c r="N104" s="33"/>
      <c r="O104" s="33"/>
      <c r="P104" s="33"/>
      <c r="Q104" s="33"/>
      <c r="R104" s="33"/>
      <c r="S104" s="33"/>
    </row>
    <row r="105" spans="1:19" x14ac:dyDescent="0.2">
      <c r="A105" s="33"/>
      <c r="B105" s="198"/>
      <c r="C105" s="123" t="s">
        <v>233</v>
      </c>
      <c r="D105" s="124"/>
      <c r="E105" s="125">
        <f>'Forecast Expenditure'!L76</f>
        <v>0</v>
      </c>
      <c r="F105" s="126">
        <f>'Forecast Expenditure'!M76</f>
        <v>0</v>
      </c>
      <c r="G105" s="126">
        <f>'Forecast Expenditure'!N76</f>
        <v>0</v>
      </c>
      <c r="H105" s="126">
        <f>'Forecast Expenditure'!O76</f>
        <v>0</v>
      </c>
      <c r="I105" s="126">
        <f>'Forecast Expenditure'!P76</f>
        <v>0</v>
      </c>
      <c r="J105" s="126">
        <f>'Forecast Expenditure'!Q76</f>
        <v>0</v>
      </c>
      <c r="K105" s="127">
        <f>'Forecast Expenditure'!R76</f>
        <v>0</v>
      </c>
      <c r="L105" s="33"/>
      <c r="M105" s="33"/>
      <c r="N105" s="33"/>
      <c r="O105" s="33"/>
      <c r="P105" s="33"/>
      <c r="Q105" s="33"/>
      <c r="R105" s="33"/>
      <c r="S105" s="33"/>
    </row>
    <row r="106" spans="1:19" x14ac:dyDescent="0.2">
      <c r="A106" s="33"/>
      <c r="B106" s="198"/>
      <c r="C106" s="123" t="s">
        <v>234</v>
      </c>
      <c r="D106" s="124"/>
      <c r="E106" s="125">
        <f>'Forecast Expenditure'!L77</f>
        <v>0</v>
      </c>
      <c r="F106" s="126">
        <f>'Forecast Expenditure'!M77</f>
        <v>0</v>
      </c>
      <c r="G106" s="126">
        <f>'Forecast Expenditure'!N77</f>
        <v>0</v>
      </c>
      <c r="H106" s="126">
        <f>'Forecast Expenditure'!O77</f>
        <v>0</v>
      </c>
      <c r="I106" s="126">
        <f>'Forecast Expenditure'!P77</f>
        <v>0</v>
      </c>
      <c r="J106" s="126">
        <f>'Forecast Expenditure'!Q77</f>
        <v>0</v>
      </c>
      <c r="K106" s="127">
        <f>'Forecast Expenditure'!R77</f>
        <v>0</v>
      </c>
      <c r="L106" s="33"/>
      <c r="M106" s="33"/>
      <c r="N106" s="33"/>
      <c r="O106" s="33"/>
      <c r="P106" s="33"/>
      <c r="Q106" s="33"/>
      <c r="R106" s="33"/>
      <c r="S106" s="33"/>
    </row>
    <row r="107" spans="1:19" x14ac:dyDescent="0.2">
      <c r="A107" s="33"/>
      <c r="B107" s="198"/>
      <c r="C107" s="123" t="s">
        <v>235</v>
      </c>
      <c r="D107" s="124"/>
      <c r="E107" s="125">
        <f>'Forecast Expenditure'!L78</f>
        <v>0</v>
      </c>
      <c r="F107" s="126">
        <f>'Forecast Expenditure'!M78</f>
        <v>0</v>
      </c>
      <c r="G107" s="126">
        <f>'Forecast Expenditure'!N78</f>
        <v>0</v>
      </c>
      <c r="H107" s="126">
        <f>'Forecast Expenditure'!O78</f>
        <v>0</v>
      </c>
      <c r="I107" s="126">
        <f>'Forecast Expenditure'!P78</f>
        <v>0</v>
      </c>
      <c r="J107" s="126">
        <f>'Forecast Expenditure'!Q78</f>
        <v>0</v>
      </c>
      <c r="K107" s="127">
        <f>'Forecast Expenditure'!R78</f>
        <v>0</v>
      </c>
      <c r="L107" s="33"/>
      <c r="M107" s="33"/>
      <c r="N107" s="33"/>
      <c r="O107" s="33"/>
      <c r="P107" s="33"/>
      <c r="Q107" s="33"/>
      <c r="R107" s="33"/>
      <c r="S107" s="33"/>
    </row>
    <row r="108" spans="1:19" x14ac:dyDescent="0.2">
      <c r="A108" s="33"/>
      <c r="B108" s="198"/>
      <c r="C108" s="123" t="s">
        <v>236</v>
      </c>
      <c r="D108" s="124"/>
      <c r="E108" s="125">
        <f>'Forecast Expenditure'!L79</f>
        <v>0</v>
      </c>
      <c r="F108" s="126">
        <f>'Forecast Expenditure'!M79</f>
        <v>0</v>
      </c>
      <c r="G108" s="126">
        <f>'Forecast Expenditure'!N79</f>
        <v>0</v>
      </c>
      <c r="H108" s="126">
        <f>'Forecast Expenditure'!O79</f>
        <v>0</v>
      </c>
      <c r="I108" s="126">
        <f>'Forecast Expenditure'!P79</f>
        <v>0</v>
      </c>
      <c r="J108" s="126">
        <f>'Forecast Expenditure'!Q79</f>
        <v>0</v>
      </c>
      <c r="K108" s="127">
        <f>'Forecast Expenditure'!R79</f>
        <v>0</v>
      </c>
      <c r="L108" s="33"/>
      <c r="M108" s="33"/>
      <c r="N108" s="33"/>
      <c r="O108" s="33"/>
      <c r="P108" s="33"/>
      <c r="Q108" s="33"/>
      <c r="R108" s="33"/>
      <c r="S108" s="33"/>
    </row>
    <row r="109" spans="1:19" x14ac:dyDescent="0.2">
      <c r="A109" s="33"/>
      <c r="B109" s="198"/>
      <c r="C109" s="123" t="s">
        <v>237</v>
      </c>
      <c r="D109" s="124"/>
      <c r="E109" s="125">
        <f>'Forecast Expenditure'!L80</f>
        <v>0</v>
      </c>
      <c r="F109" s="126">
        <f>'Forecast Expenditure'!M80</f>
        <v>0</v>
      </c>
      <c r="G109" s="126">
        <f>'Forecast Expenditure'!N80</f>
        <v>0</v>
      </c>
      <c r="H109" s="126">
        <f>'Forecast Expenditure'!O80</f>
        <v>0</v>
      </c>
      <c r="I109" s="126">
        <f>'Forecast Expenditure'!P80</f>
        <v>0</v>
      </c>
      <c r="J109" s="126">
        <f>'Forecast Expenditure'!Q80</f>
        <v>0</v>
      </c>
      <c r="K109" s="127">
        <f>'Forecast Expenditure'!R80</f>
        <v>0</v>
      </c>
      <c r="L109" s="33"/>
      <c r="M109" s="33"/>
      <c r="N109" s="33"/>
      <c r="O109" s="33"/>
      <c r="P109" s="33"/>
      <c r="Q109" s="33"/>
      <c r="R109" s="33"/>
      <c r="S109" s="33"/>
    </row>
    <row r="110" spans="1:19" x14ac:dyDescent="0.2">
      <c r="A110" s="33"/>
      <c r="B110" s="198"/>
      <c r="C110" s="123" t="s">
        <v>238</v>
      </c>
      <c r="D110" s="124"/>
      <c r="E110" s="125">
        <f>'Forecast Expenditure'!L81</f>
        <v>0</v>
      </c>
      <c r="F110" s="126">
        <f>'Forecast Expenditure'!M81</f>
        <v>0</v>
      </c>
      <c r="G110" s="126">
        <f>'Forecast Expenditure'!N81</f>
        <v>0</v>
      </c>
      <c r="H110" s="126">
        <f>'Forecast Expenditure'!O81</f>
        <v>0</v>
      </c>
      <c r="I110" s="126">
        <f>'Forecast Expenditure'!P81</f>
        <v>0</v>
      </c>
      <c r="J110" s="126">
        <f>'Forecast Expenditure'!Q81</f>
        <v>0</v>
      </c>
      <c r="K110" s="127">
        <f>'Forecast Expenditure'!R81</f>
        <v>0</v>
      </c>
      <c r="L110" s="33"/>
      <c r="M110" s="33"/>
      <c r="N110" s="33"/>
      <c r="O110" s="33"/>
      <c r="P110" s="33"/>
      <c r="Q110" s="33"/>
      <c r="R110" s="33"/>
      <c r="S110" s="33"/>
    </row>
    <row r="111" spans="1:19" x14ac:dyDescent="0.2">
      <c r="A111" s="33"/>
      <c r="B111" s="198"/>
      <c r="C111" s="123" t="s">
        <v>239</v>
      </c>
      <c r="D111" s="124"/>
      <c r="E111" s="125">
        <f>'Forecast Expenditure'!L82</f>
        <v>0</v>
      </c>
      <c r="F111" s="126">
        <f>'Forecast Expenditure'!M82</f>
        <v>0</v>
      </c>
      <c r="G111" s="126">
        <f>'Forecast Expenditure'!N82</f>
        <v>0</v>
      </c>
      <c r="H111" s="126">
        <f>'Forecast Expenditure'!O82</f>
        <v>0</v>
      </c>
      <c r="I111" s="126">
        <f>'Forecast Expenditure'!P82</f>
        <v>0</v>
      </c>
      <c r="J111" s="126">
        <f>'Forecast Expenditure'!Q82</f>
        <v>0</v>
      </c>
      <c r="K111" s="127">
        <f>'Forecast Expenditure'!R82</f>
        <v>0</v>
      </c>
      <c r="L111" s="33"/>
      <c r="M111" s="33"/>
      <c r="N111" s="33"/>
      <c r="O111" s="33"/>
      <c r="P111" s="33"/>
      <c r="Q111" s="33"/>
      <c r="R111" s="33"/>
      <c r="S111" s="33"/>
    </row>
    <row r="112" spans="1:19" x14ac:dyDescent="0.2">
      <c r="A112" s="33"/>
      <c r="B112" s="198"/>
      <c r="C112" s="123" t="s">
        <v>240</v>
      </c>
      <c r="D112" s="124"/>
      <c r="E112" s="125">
        <f>'Forecast Expenditure'!L83</f>
        <v>0</v>
      </c>
      <c r="F112" s="126">
        <f>'Forecast Expenditure'!M83</f>
        <v>0</v>
      </c>
      <c r="G112" s="126">
        <f>'Forecast Expenditure'!N83</f>
        <v>0</v>
      </c>
      <c r="H112" s="126">
        <f>'Forecast Expenditure'!O83</f>
        <v>0</v>
      </c>
      <c r="I112" s="126">
        <f>'Forecast Expenditure'!P83</f>
        <v>0</v>
      </c>
      <c r="J112" s="126">
        <f>'Forecast Expenditure'!Q83</f>
        <v>0</v>
      </c>
      <c r="K112" s="127">
        <f>'Forecast Expenditure'!R83</f>
        <v>0</v>
      </c>
      <c r="L112" s="33"/>
      <c r="M112" s="33"/>
      <c r="N112" s="33"/>
      <c r="O112" s="33"/>
      <c r="P112" s="33"/>
      <c r="Q112" s="33"/>
      <c r="R112" s="33"/>
      <c r="S112" s="33"/>
    </row>
    <row r="113" spans="1:19" x14ac:dyDescent="0.2">
      <c r="A113" s="33"/>
      <c r="B113" s="198"/>
      <c r="C113" s="123" t="s">
        <v>241</v>
      </c>
      <c r="D113" s="124"/>
      <c r="E113" s="125">
        <f>'Forecast Expenditure'!L84</f>
        <v>0</v>
      </c>
      <c r="F113" s="126">
        <f>'Forecast Expenditure'!M84</f>
        <v>0</v>
      </c>
      <c r="G113" s="126">
        <f>'Forecast Expenditure'!N84</f>
        <v>0</v>
      </c>
      <c r="H113" s="126">
        <f>'Forecast Expenditure'!O84</f>
        <v>0</v>
      </c>
      <c r="I113" s="126">
        <f>'Forecast Expenditure'!P84</f>
        <v>0</v>
      </c>
      <c r="J113" s="126">
        <f>'Forecast Expenditure'!Q84</f>
        <v>0</v>
      </c>
      <c r="K113" s="127">
        <f>'Forecast Expenditure'!R84</f>
        <v>0</v>
      </c>
      <c r="L113" s="33"/>
      <c r="M113" s="33"/>
      <c r="N113" s="33"/>
      <c r="O113" s="33"/>
      <c r="P113" s="33"/>
      <c r="Q113" s="33"/>
      <c r="R113" s="33"/>
      <c r="S113" s="33"/>
    </row>
    <row r="114" spans="1:19" x14ac:dyDescent="0.2">
      <c r="A114" s="33"/>
      <c r="B114" s="198"/>
      <c r="C114" s="123" t="s">
        <v>242</v>
      </c>
      <c r="D114" s="124"/>
      <c r="E114" s="125">
        <f>'Forecast Expenditure'!L85</f>
        <v>0</v>
      </c>
      <c r="F114" s="126">
        <f>'Forecast Expenditure'!M85</f>
        <v>0</v>
      </c>
      <c r="G114" s="126">
        <f>'Forecast Expenditure'!N85</f>
        <v>0</v>
      </c>
      <c r="H114" s="126">
        <f>'Forecast Expenditure'!O85</f>
        <v>0</v>
      </c>
      <c r="I114" s="126">
        <f>'Forecast Expenditure'!P85</f>
        <v>0</v>
      </c>
      <c r="J114" s="126">
        <f>'Forecast Expenditure'!Q85</f>
        <v>0</v>
      </c>
      <c r="K114" s="127">
        <f>'Forecast Expenditure'!R85</f>
        <v>0</v>
      </c>
      <c r="L114" s="33"/>
      <c r="M114" s="33"/>
      <c r="N114" s="33"/>
      <c r="O114" s="33"/>
      <c r="P114" s="33"/>
      <c r="Q114" s="33"/>
      <c r="R114" s="33"/>
      <c r="S114" s="33"/>
    </row>
    <row r="115" spans="1:19" x14ac:dyDescent="0.2">
      <c r="A115" s="33"/>
      <c r="B115" s="198"/>
      <c r="C115" s="123" t="s">
        <v>243</v>
      </c>
      <c r="D115" s="124"/>
      <c r="E115" s="125">
        <f>'Forecast Expenditure'!L86</f>
        <v>0</v>
      </c>
      <c r="F115" s="126">
        <f>'Forecast Expenditure'!M86</f>
        <v>0</v>
      </c>
      <c r="G115" s="126">
        <f>'Forecast Expenditure'!N86</f>
        <v>0</v>
      </c>
      <c r="H115" s="126">
        <f>'Forecast Expenditure'!O86</f>
        <v>0</v>
      </c>
      <c r="I115" s="126">
        <f>'Forecast Expenditure'!P86</f>
        <v>0</v>
      </c>
      <c r="J115" s="126">
        <f>'Forecast Expenditure'!Q86</f>
        <v>0</v>
      </c>
      <c r="K115" s="127">
        <f>'Forecast Expenditure'!R86</f>
        <v>0</v>
      </c>
      <c r="L115" s="33"/>
      <c r="M115" s="33"/>
      <c r="N115" s="33"/>
      <c r="O115" s="33"/>
      <c r="P115" s="33"/>
      <c r="Q115" s="33"/>
      <c r="R115" s="33"/>
      <c r="S115" s="33"/>
    </row>
    <row r="116" spans="1:19" ht="13.5" thickBot="1" x14ac:dyDescent="0.25">
      <c r="A116" s="33"/>
      <c r="B116" s="199"/>
      <c r="C116" s="128" t="s">
        <v>165</v>
      </c>
      <c r="D116" s="129"/>
      <c r="E116" s="130">
        <f>'Forecast Expenditure'!L87</f>
        <v>94530.978794225972</v>
      </c>
      <c r="F116" s="131">
        <f>'Forecast Expenditure'!M87</f>
        <v>88622.792619586849</v>
      </c>
      <c r="G116" s="131">
        <f>'Forecast Expenditure'!N87</f>
        <v>82714.606444947727</v>
      </c>
      <c r="H116" s="131">
        <f>'Forecast Expenditure'!O87</f>
        <v>76806.420270308619</v>
      </c>
      <c r="I116" s="131">
        <f>'Forecast Expenditure'!P87</f>
        <v>70898.234095669497</v>
      </c>
      <c r="J116" s="131">
        <f>'Forecast Expenditure'!Q87</f>
        <v>64990.047921030375</v>
      </c>
      <c r="K116" s="132">
        <f>'Forecast Expenditure'!R87</f>
        <v>59081.861746391252</v>
      </c>
      <c r="L116" s="33"/>
      <c r="M116" s="33"/>
      <c r="N116" s="33"/>
      <c r="O116" s="33"/>
      <c r="P116" s="33"/>
      <c r="Q116" s="33"/>
      <c r="R116" s="33"/>
      <c r="S116" s="33"/>
    </row>
    <row r="117" spans="1:19" x14ac:dyDescent="0.2">
      <c r="A117" s="33"/>
      <c r="B117" s="197" t="s">
        <v>289</v>
      </c>
      <c r="C117" s="118" t="s">
        <v>187</v>
      </c>
      <c r="D117" s="119"/>
      <c r="E117" s="120">
        <f>'Forecast Expenditure'!L88</f>
        <v>0</v>
      </c>
      <c r="F117" s="121">
        <f>'Forecast Expenditure'!M88</f>
        <v>0</v>
      </c>
      <c r="G117" s="121">
        <f>'Forecast Expenditure'!N88</f>
        <v>0</v>
      </c>
      <c r="H117" s="121">
        <f>'Forecast Expenditure'!O88</f>
        <v>0</v>
      </c>
      <c r="I117" s="121">
        <f>'Forecast Expenditure'!P88</f>
        <v>0</v>
      </c>
      <c r="J117" s="121">
        <f>'Forecast Expenditure'!Q88</f>
        <v>0</v>
      </c>
      <c r="K117" s="122">
        <f>'Forecast Expenditure'!R88</f>
        <v>0</v>
      </c>
      <c r="L117" s="33"/>
      <c r="M117" s="33"/>
      <c r="N117" s="33"/>
      <c r="O117" s="33"/>
      <c r="P117" s="33"/>
      <c r="Q117" s="33"/>
      <c r="R117" s="33"/>
      <c r="S117" s="33"/>
    </row>
    <row r="118" spans="1:19" x14ac:dyDescent="0.2">
      <c r="A118" s="33"/>
      <c r="B118" s="198"/>
      <c r="C118" s="123" t="s">
        <v>189</v>
      </c>
      <c r="D118" s="124"/>
      <c r="E118" s="125">
        <f>'Forecast Expenditure'!L89</f>
        <v>0</v>
      </c>
      <c r="F118" s="126">
        <f>'Forecast Expenditure'!M89</f>
        <v>0</v>
      </c>
      <c r="G118" s="126">
        <f>'Forecast Expenditure'!N89</f>
        <v>0</v>
      </c>
      <c r="H118" s="126">
        <f>'Forecast Expenditure'!O89</f>
        <v>0</v>
      </c>
      <c r="I118" s="126">
        <f>'Forecast Expenditure'!P89</f>
        <v>0</v>
      </c>
      <c r="J118" s="126">
        <f>'Forecast Expenditure'!Q89</f>
        <v>0</v>
      </c>
      <c r="K118" s="127">
        <f>'Forecast Expenditure'!R89</f>
        <v>0</v>
      </c>
      <c r="L118" s="33"/>
      <c r="M118" s="33"/>
      <c r="N118" s="33"/>
      <c r="O118" s="33"/>
      <c r="P118" s="33"/>
      <c r="Q118" s="33"/>
      <c r="R118" s="33"/>
      <c r="S118" s="33"/>
    </row>
    <row r="119" spans="1:19" x14ac:dyDescent="0.2">
      <c r="A119" s="33"/>
      <c r="B119" s="198"/>
      <c r="C119" s="123" t="s">
        <v>190</v>
      </c>
      <c r="D119" s="124"/>
      <c r="E119" s="125">
        <f>'Forecast Expenditure'!L90</f>
        <v>0</v>
      </c>
      <c r="F119" s="126">
        <f>'Forecast Expenditure'!M90</f>
        <v>0</v>
      </c>
      <c r="G119" s="126">
        <f>'Forecast Expenditure'!N90</f>
        <v>0</v>
      </c>
      <c r="H119" s="126">
        <f>'Forecast Expenditure'!O90</f>
        <v>0</v>
      </c>
      <c r="I119" s="126">
        <f>'Forecast Expenditure'!P90</f>
        <v>0</v>
      </c>
      <c r="J119" s="126">
        <f>'Forecast Expenditure'!Q90</f>
        <v>0</v>
      </c>
      <c r="K119" s="127">
        <f>'Forecast Expenditure'!R90</f>
        <v>0</v>
      </c>
      <c r="L119" s="33"/>
      <c r="M119" s="33"/>
      <c r="N119" s="33"/>
      <c r="O119" s="33"/>
      <c r="P119" s="33"/>
      <c r="Q119" s="33"/>
      <c r="R119" s="33"/>
      <c r="S119" s="33"/>
    </row>
    <row r="120" spans="1:19" x14ac:dyDescent="0.2">
      <c r="A120" s="33"/>
      <c r="B120" s="198"/>
      <c r="C120" s="123" t="s">
        <v>191</v>
      </c>
      <c r="D120" s="124"/>
      <c r="E120" s="125">
        <f>'Forecast Expenditure'!L91</f>
        <v>103864.93053909676</v>
      </c>
      <c r="F120" s="126">
        <f>'Forecast Expenditure'!M91</f>
        <v>70360.114236162321</v>
      </c>
      <c r="G120" s="126">
        <f>'Forecast Expenditure'!N91</f>
        <v>36855.29793322787</v>
      </c>
      <c r="H120" s="126">
        <f>'Forecast Expenditure'!O91</f>
        <v>3350.4816302934237</v>
      </c>
      <c r="I120" s="126">
        <f>'Forecast Expenditure'!P91</f>
        <v>0</v>
      </c>
      <c r="J120" s="126">
        <f>'Forecast Expenditure'!Q91</f>
        <v>0</v>
      </c>
      <c r="K120" s="127">
        <f>'Forecast Expenditure'!R91</f>
        <v>0</v>
      </c>
      <c r="L120" s="33"/>
      <c r="M120" s="33"/>
      <c r="N120" s="33"/>
      <c r="O120" s="33"/>
      <c r="P120" s="33"/>
      <c r="Q120" s="33"/>
      <c r="R120" s="33"/>
      <c r="S120" s="33"/>
    </row>
    <row r="121" spans="1:19" x14ac:dyDescent="0.2">
      <c r="A121" s="33"/>
      <c r="B121" s="198"/>
      <c r="C121" s="123" t="s">
        <v>192</v>
      </c>
      <c r="D121" s="124"/>
      <c r="E121" s="125">
        <f>'Forecast Expenditure'!L92</f>
        <v>0</v>
      </c>
      <c r="F121" s="126">
        <f>'Forecast Expenditure'!M92</f>
        <v>0</v>
      </c>
      <c r="G121" s="126">
        <f>'Forecast Expenditure'!N92</f>
        <v>0</v>
      </c>
      <c r="H121" s="126">
        <f>'Forecast Expenditure'!O92</f>
        <v>0</v>
      </c>
      <c r="I121" s="126">
        <f>'Forecast Expenditure'!P92</f>
        <v>0</v>
      </c>
      <c r="J121" s="126">
        <f>'Forecast Expenditure'!Q92</f>
        <v>0</v>
      </c>
      <c r="K121" s="127">
        <f>'Forecast Expenditure'!R92</f>
        <v>0</v>
      </c>
      <c r="L121" s="33"/>
      <c r="M121" s="33"/>
      <c r="N121" s="33"/>
      <c r="O121" s="33"/>
      <c r="P121" s="33"/>
      <c r="Q121" s="33"/>
      <c r="R121" s="33"/>
      <c r="S121" s="33"/>
    </row>
    <row r="122" spans="1:19" x14ac:dyDescent="0.2">
      <c r="A122" s="33"/>
      <c r="B122" s="198"/>
      <c r="C122" s="123" t="s">
        <v>193</v>
      </c>
      <c r="D122" s="124"/>
      <c r="E122" s="125">
        <f>'Forecast Expenditure'!L93</f>
        <v>506851.91500520764</v>
      </c>
      <c r="F122" s="126">
        <f>'Forecast Expenditure'!M93</f>
        <v>570208.40438085853</v>
      </c>
      <c r="G122" s="126">
        <f>'Forecast Expenditure'!N93</f>
        <v>633564.89375650953</v>
      </c>
      <c r="H122" s="126">
        <f>'Forecast Expenditure'!O93</f>
        <v>696921.38313216052</v>
      </c>
      <c r="I122" s="126">
        <f>'Forecast Expenditure'!P93</f>
        <v>760277.87250781141</v>
      </c>
      <c r="J122" s="126">
        <f>'Forecast Expenditure'!Q93</f>
        <v>823634.36188346241</v>
      </c>
      <c r="K122" s="127">
        <f>'Forecast Expenditure'!R93</f>
        <v>886990.85125911329</v>
      </c>
      <c r="L122" s="33"/>
      <c r="M122" s="33"/>
      <c r="N122" s="33"/>
      <c r="O122" s="33"/>
      <c r="P122" s="33"/>
      <c r="Q122" s="33"/>
      <c r="R122" s="33"/>
      <c r="S122" s="33"/>
    </row>
    <row r="123" spans="1:19" x14ac:dyDescent="0.2">
      <c r="A123" s="33"/>
      <c r="B123" s="198"/>
      <c r="C123" s="123" t="s">
        <v>194</v>
      </c>
      <c r="D123" s="124"/>
      <c r="E123" s="125">
        <f>'Forecast Expenditure'!L94</f>
        <v>0</v>
      </c>
      <c r="F123" s="126">
        <f>'Forecast Expenditure'!M94</f>
        <v>0</v>
      </c>
      <c r="G123" s="126">
        <f>'Forecast Expenditure'!N94</f>
        <v>0</v>
      </c>
      <c r="H123" s="126">
        <f>'Forecast Expenditure'!O94</f>
        <v>0</v>
      </c>
      <c r="I123" s="126">
        <f>'Forecast Expenditure'!P94</f>
        <v>0</v>
      </c>
      <c r="J123" s="126">
        <f>'Forecast Expenditure'!Q94</f>
        <v>0</v>
      </c>
      <c r="K123" s="127">
        <f>'Forecast Expenditure'!R94</f>
        <v>0</v>
      </c>
      <c r="L123" s="33"/>
      <c r="M123" s="33"/>
      <c r="N123" s="33"/>
      <c r="O123" s="33"/>
      <c r="P123" s="33"/>
      <c r="Q123" s="33"/>
      <c r="R123" s="33"/>
      <c r="S123" s="33"/>
    </row>
    <row r="124" spans="1:19" x14ac:dyDescent="0.2">
      <c r="A124" s="33"/>
      <c r="B124" s="198"/>
      <c r="C124" s="123" t="s">
        <v>195</v>
      </c>
      <c r="D124" s="124"/>
      <c r="E124" s="125">
        <f>'Forecast Expenditure'!L95</f>
        <v>0</v>
      </c>
      <c r="F124" s="126">
        <f>'Forecast Expenditure'!M95</f>
        <v>0</v>
      </c>
      <c r="G124" s="126">
        <f>'Forecast Expenditure'!N95</f>
        <v>0</v>
      </c>
      <c r="H124" s="126">
        <f>'Forecast Expenditure'!O95</f>
        <v>0</v>
      </c>
      <c r="I124" s="126">
        <f>'Forecast Expenditure'!P95</f>
        <v>0</v>
      </c>
      <c r="J124" s="126">
        <f>'Forecast Expenditure'!Q95</f>
        <v>0</v>
      </c>
      <c r="K124" s="127">
        <f>'Forecast Expenditure'!R95</f>
        <v>0</v>
      </c>
      <c r="L124" s="33"/>
      <c r="M124" s="33"/>
      <c r="N124" s="33"/>
      <c r="O124" s="33"/>
      <c r="P124" s="33"/>
      <c r="Q124" s="33"/>
      <c r="R124" s="33"/>
      <c r="S124" s="33"/>
    </row>
    <row r="125" spans="1:19" x14ac:dyDescent="0.2">
      <c r="A125" s="33"/>
      <c r="B125" s="198"/>
      <c r="C125" s="123" t="s">
        <v>196</v>
      </c>
      <c r="D125" s="124"/>
      <c r="E125" s="125">
        <f>'Forecast Expenditure'!L96</f>
        <v>0</v>
      </c>
      <c r="F125" s="126">
        <f>'Forecast Expenditure'!M96</f>
        <v>0</v>
      </c>
      <c r="G125" s="126">
        <f>'Forecast Expenditure'!N96</f>
        <v>0</v>
      </c>
      <c r="H125" s="126">
        <f>'Forecast Expenditure'!O96</f>
        <v>0</v>
      </c>
      <c r="I125" s="126">
        <f>'Forecast Expenditure'!P96</f>
        <v>0</v>
      </c>
      <c r="J125" s="126">
        <f>'Forecast Expenditure'!Q96</f>
        <v>0</v>
      </c>
      <c r="K125" s="127">
        <f>'Forecast Expenditure'!R96</f>
        <v>0</v>
      </c>
      <c r="L125" s="33"/>
      <c r="M125" s="33"/>
      <c r="N125" s="33"/>
      <c r="O125" s="33"/>
      <c r="P125" s="33"/>
      <c r="Q125" s="33"/>
      <c r="R125" s="33"/>
      <c r="S125" s="33"/>
    </row>
    <row r="126" spans="1:19" x14ac:dyDescent="0.2">
      <c r="A126" s="33"/>
      <c r="B126" s="198"/>
      <c r="C126" s="123" t="s">
        <v>197</v>
      </c>
      <c r="D126" s="124"/>
      <c r="E126" s="125">
        <f>'Forecast Expenditure'!L97</f>
        <v>0</v>
      </c>
      <c r="F126" s="126">
        <f>'Forecast Expenditure'!M97</f>
        <v>0</v>
      </c>
      <c r="G126" s="126">
        <f>'Forecast Expenditure'!N97</f>
        <v>0</v>
      </c>
      <c r="H126" s="126">
        <f>'Forecast Expenditure'!O97</f>
        <v>0</v>
      </c>
      <c r="I126" s="126">
        <f>'Forecast Expenditure'!P97</f>
        <v>0</v>
      </c>
      <c r="J126" s="126">
        <f>'Forecast Expenditure'!Q97</f>
        <v>0</v>
      </c>
      <c r="K126" s="127">
        <f>'Forecast Expenditure'!R97</f>
        <v>0</v>
      </c>
      <c r="L126" s="33"/>
      <c r="M126" s="33"/>
      <c r="N126" s="33"/>
      <c r="O126" s="33"/>
      <c r="P126" s="33"/>
      <c r="Q126" s="33"/>
      <c r="R126" s="33"/>
      <c r="S126" s="33"/>
    </row>
    <row r="127" spans="1:19" x14ac:dyDescent="0.2">
      <c r="A127" s="33"/>
      <c r="B127" s="198"/>
      <c r="C127" s="123" t="s">
        <v>198</v>
      </c>
      <c r="D127" s="124"/>
      <c r="E127" s="125">
        <f>'Forecast Expenditure'!L98</f>
        <v>0</v>
      </c>
      <c r="F127" s="126">
        <f>'Forecast Expenditure'!M98</f>
        <v>0</v>
      </c>
      <c r="G127" s="126">
        <f>'Forecast Expenditure'!N98</f>
        <v>0</v>
      </c>
      <c r="H127" s="126">
        <f>'Forecast Expenditure'!O98</f>
        <v>0</v>
      </c>
      <c r="I127" s="126">
        <f>'Forecast Expenditure'!P98</f>
        <v>0</v>
      </c>
      <c r="J127" s="126">
        <f>'Forecast Expenditure'!Q98</f>
        <v>0</v>
      </c>
      <c r="K127" s="127">
        <f>'Forecast Expenditure'!R98</f>
        <v>0</v>
      </c>
      <c r="L127" s="33"/>
      <c r="M127" s="33"/>
      <c r="N127" s="33"/>
      <c r="O127" s="33"/>
      <c r="P127" s="33"/>
      <c r="Q127" s="33"/>
      <c r="R127" s="33"/>
      <c r="S127" s="33"/>
    </row>
    <row r="128" spans="1:19" x14ac:dyDescent="0.2">
      <c r="A128" s="33"/>
      <c r="B128" s="198"/>
      <c r="C128" s="123" t="s">
        <v>199</v>
      </c>
      <c r="D128" s="124"/>
      <c r="E128" s="125">
        <f>'Forecast Expenditure'!L99</f>
        <v>0</v>
      </c>
      <c r="F128" s="126">
        <f>'Forecast Expenditure'!M99</f>
        <v>0</v>
      </c>
      <c r="G128" s="126">
        <f>'Forecast Expenditure'!N99</f>
        <v>0</v>
      </c>
      <c r="H128" s="126">
        <f>'Forecast Expenditure'!O99</f>
        <v>0</v>
      </c>
      <c r="I128" s="126">
        <f>'Forecast Expenditure'!P99</f>
        <v>0</v>
      </c>
      <c r="J128" s="126">
        <f>'Forecast Expenditure'!Q99</f>
        <v>0</v>
      </c>
      <c r="K128" s="127">
        <f>'Forecast Expenditure'!R99</f>
        <v>0</v>
      </c>
      <c r="L128" s="33"/>
      <c r="M128" s="33"/>
      <c r="N128" s="33"/>
      <c r="O128" s="33"/>
      <c r="P128" s="33"/>
      <c r="Q128" s="33"/>
      <c r="R128" s="33"/>
      <c r="S128" s="33"/>
    </row>
    <row r="129" spans="1:19" x14ac:dyDescent="0.2">
      <c r="A129" s="33"/>
      <c r="B129" s="198"/>
      <c r="C129" s="123" t="s">
        <v>200</v>
      </c>
      <c r="D129" s="124"/>
      <c r="E129" s="125">
        <f>'Forecast Expenditure'!L100</f>
        <v>0</v>
      </c>
      <c r="F129" s="126">
        <f>'Forecast Expenditure'!M100</f>
        <v>0</v>
      </c>
      <c r="G129" s="126">
        <f>'Forecast Expenditure'!N100</f>
        <v>0</v>
      </c>
      <c r="H129" s="126">
        <f>'Forecast Expenditure'!O100</f>
        <v>0</v>
      </c>
      <c r="I129" s="126">
        <f>'Forecast Expenditure'!P100</f>
        <v>0</v>
      </c>
      <c r="J129" s="126">
        <f>'Forecast Expenditure'!Q100</f>
        <v>0</v>
      </c>
      <c r="K129" s="127">
        <f>'Forecast Expenditure'!R100</f>
        <v>0</v>
      </c>
      <c r="L129" s="33"/>
      <c r="M129" s="33"/>
      <c r="N129" s="33"/>
      <c r="O129" s="33"/>
      <c r="P129" s="33"/>
      <c r="Q129" s="33"/>
      <c r="R129" s="33"/>
      <c r="S129" s="33"/>
    </row>
    <row r="130" spans="1:19" ht="13.5" thickBot="1" x14ac:dyDescent="0.25">
      <c r="A130" s="33"/>
      <c r="B130" s="199"/>
      <c r="C130" s="128" t="s">
        <v>165</v>
      </c>
      <c r="D130" s="129"/>
      <c r="E130" s="130">
        <f>'Forecast Expenditure'!L106</f>
        <v>165859.71518255223</v>
      </c>
      <c r="F130" s="131">
        <f>'Forecast Expenditure'!M106</f>
        <v>156783.20130212259</v>
      </c>
      <c r="G130" s="131">
        <f>'Forecast Expenditure'!N106</f>
        <v>147706.68742169291</v>
      </c>
      <c r="H130" s="131">
        <f>'Forecast Expenditure'!O106</f>
        <v>138630.17354126327</v>
      </c>
      <c r="I130" s="131">
        <f>'Forecast Expenditure'!P106</f>
        <v>129553.6596608336</v>
      </c>
      <c r="J130" s="131">
        <f>'Forecast Expenditure'!Q106</f>
        <v>120477.14578040394</v>
      </c>
      <c r="K130" s="132">
        <f>'Forecast Expenditure'!R106</f>
        <v>111400.63189997428</v>
      </c>
      <c r="L130" s="33"/>
      <c r="M130" s="33"/>
      <c r="N130" s="33"/>
      <c r="O130" s="33"/>
      <c r="P130" s="33"/>
      <c r="Q130" s="33"/>
      <c r="R130" s="33"/>
      <c r="S130" s="33"/>
    </row>
    <row r="131" spans="1:19" x14ac:dyDescent="0.2">
      <c r="A131" s="33"/>
      <c r="B131" s="197" t="s">
        <v>290</v>
      </c>
      <c r="C131" s="118" t="s">
        <v>244</v>
      </c>
      <c r="D131" s="119"/>
      <c r="E131" s="120">
        <f>'Forecast Expenditure'!L107</f>
        <v>0</v>
      </c>
      <c r="F131" s="121">
        <f>'Forecast Expenditure'!M107</f>
        <v>0</v>
      </c>
      <c r="G131" s="121">
        <f>'Forecast Expenditure'!N107</f>
        <v>0</v>
      </c>
      <c r="H131" s="121">
        <f>'Forecast Expenditure'!O107</f>
        <v>0</v>
      </c>
      <c r="I131" s="121">
        <f>'Forecast Expenditure'!P107</f>
        <v>0</v>
      </c>
      <c r="J131" s="121">
        <f>'Forecast Expenditure'!Q107</f>
        <v>0</v>
      </c>
      <c r="K131" s="122">
        <f>'Forecast Expenditure'!R107</f>
        <v>0</v>
      </c>
      <c r="L131" s="33"/>
      <c r="M131" s="33"/>
      <c r="N131" s="33"/>
      <c r="O131" s="33"/>
      <c r="P131" s="33"/>
      <c r="Q131" s="33"/>
      <c r="R131" s="33"/>
      <c r="S131" s="33"/>
    </row>
    <row r="132" spans="1:19" x14ac:dyDescent="0.2">
      <c r="A132" s="33"/>
      <c r="B132" s="198"/>
      <c r="C132" s="123" t="s">
        <v>245</v>
      </c>
      <c r="D132" s="124"/>
      <c r="E132" s="125">
        <f>'Forecast Expenditure'!L108</f>
        <v>0</v>
      </c>
      <c r="F132" s="126">
        <f>'Forecast Expenditure'!M108</f>
        <v>0</v>
      </c>
      <c r="G132" s="126">
        <f>'Forecast Expenditure'!N108</f>
        <v>0</v>
      </c>
      <c r="H132" s="126">
        <f>'Forecast Expenditure'!O108</f>
        <v>0</v>
      </c>
      <c r="I132" s="126">
        <f>'Forecast Expenditure'!P108</f>
        <v>0</v>
      </c>
      <c r="J132" s="126">
        <f>'Forecast Expenditure'!Q108</f>
        <v>0</v>
      </c>
      <c r="K132" s="127">
        <f>'Forecast Expenditure'!R108</f>
        <v>0</v>
      </c>
      <c r="L132" s="33"/>
      <c r="M132" s="33"/>
      <c r="N132" s="33"/>
      <c r="O132" s="33"/>
      <c r="P132" s="33"/>
      <c r="Q132" s="33"/>
      <c r="R132" s="33"/>
      <c r="S132" s="33"/>
    </row>
    <row r="133" spans="1:19" x14ac:dyDescent="0.2">
      <c r="A133" s="33"/>
      <c r="B133" s="198"/>
      <c r="C133" s="123" t="s">
        <v>246</v>
      </c>
      <c r="D133" s="124"/>
      <c r="E133" s="125">
        <f>'Forecast Expenditure'!L109</f>
        <v>0</v>
      </c>
      <c r="F133" s="126">
        <f>'Forecast Expenditure'!M109</f>
        <v>0</v>
      </c>
      <c r="G133" s="126">
        <f>'Forecast Expenditure'!N109</f>
        <v>0</v>
      </c>
      <c r="H133" s="126">
        <f>'Forecast Expenditure'!O109</f>
        <v>0</v>
      </c>
      <c r="I133" s="126">
        <f>'Forecast Expenditure'!P109</f>
        <v>0</v>
      </c>
      <c r="J133" s="126">
        <f>'Forecast Expenditure'!Q109</f>
        <v>0</v>
      </c>
      <c r="K133" s="127">
        <f>'Forecast Expenditure'!R109</f>
        <v>0</v>
      </c>
      <c r="L133" s="33"/>
      <c r="M133" s="33"/>
      <c r="N133" s="33"/>
      <c r="O133" s="33"/>
      <c r="P133" s="33"/>
      <c r="Q133" s="33"/>
      <c r="R133" s="33"/>
      <c r="S133" s="33"/>
    </row>
    <row r="134" spans="1:19" x14ac:dyDescent="0.2">
      <c r="A134" s="33"/>
      <c r="B134" s="198"/>
      <c r="C134" s="123" t="s">
        <v>247</v>
      </c>
      <c r="D134" s="124"/>
      <c r="E134" s="125">
        <f>'Forecast Expenditure'!L110</f>
        <v>0</v>
      </c>
      <c r="F134" s="126">
        <f>'Forecast Expenditure'!M110</f>
        <v>0</v>
      </c>
      <c r="G134" s="126">
        <f>'Forecast Expenditure'!N110</f>
        <v>0</v>
      </c>
      <c r="H134" s="126">
        <f>'Forecast Expenditure'!O110</f>
        <v>0</v>
      </c>
      <c r="I134" s="126">
        <f>'Forecast Expenditure'!P110</f>
        <v>0</v>
      </c>
      <c r="J134" s="126">
        <f>'Forecast Expenditure'!Q110</f>
        <v>0</v>
      </c>
      <c r="K134" s="127">
        <f>'Forecast Expenditure'!R110</f>
        <v>0</v>
      </c>
      <c r="L134" s="33"/>
      <c r="M134" s="33"/>
      <c r="N134" s="33"/>
      <c r="O134" s="33"/>
      <c r="P134" s="33"/>
      <c r="Q134" s="33"/>
      <c r="R134" s="33"/>
      <c r="S134" s="33"/>
    </row>
    <row r="135" spans="1:19" x14ac:dyDescent="0.2">
      <c r="A135" s="33"/>
      <c r="B135" s="198"/>
      <c r="C135" s="123" t="s">
        <v>248</v>
      </c>
      <c r="D135" s="124"/>
      <c r="E135" s="125">
        <f>'Forecast Expenditure'!L111</f>
        <v>0</v>
      </c>
      <c r="F135" s="126">
        <f>'Forecast Expenditure'!M111</f>
        <v>0</v>
      </c>
      <c r="G135" s="126">
        <f>'Forecast Expenditure'!N111</f>
        <v>0</v>
      </c>
      <c r="H135" s="126">
        <f>'Forecast Expenditure'!O111</f>
        <v>0</v>
      </c>
      <c r="I135" s="126">
        <f>'Forecast Expenditure'!P111</f>
        <v>0</v>
      </c>
      <c r="J135" s="126">
        <f>'Forecast Expenditure'!Q111</f>
        <v>0</v>
      </c>
      <c r="K135" s="127">
        <f>'Forecast Expenditure'!R111</f>
        <v>0</v>
      </c>
      <c r="L135" s="33"/>
      <c r="M135" s="33"/>
      <c r="N135" s="33"/>
      <c r="O135" s="33"/>
      <c r="P135" s="33"/>
      <c r="Q135" s="33"/>
      <c r="R135" s="33"/>
      <c r="S135" s="33"/>
    </row>
    <row r="136" spans="1:19" x14ac:dyDescent="0.2">
      <c r="A136" s="33"/>
      <c r="B136" s="198"/>
      <c r="C136" s="123" t="s">
        <v>249</v>
      </c>
      <c r="D136" s="124"/>
      <c r="E136" s="125">
        <f>'Forecast Expenditure'!L112</f>
        <v>0</v>
      </c>
      <c r="F136" s="126">
        <f>'Forecast Expenditure'!M112</f>
        <v>0</v>
      </c>
      <c r="G136" s="126">
        <f>'Forecast Expenditure'!N112</f>
        <v>0</v>
      </c>
      <c r="H136" s="126">
        <f>'Forecast Expenditure'!O112</f>
        <v>0</v>
      </c>
      <c r="I136" s="126">
        <f>'Forecast Expenditure'!P112</f>
        <v>0</v>
      </c>
      <c r="J136" s="126">
        <f>'Forecast Expenditure'!Q112</f>
        <v>0</v>
      </c>
      <c r="K136" s="127">
        <f>'Forecast Expenditure'!R112</f>
        <v>0</v>
      </c>
      <c r="L136" s="33"/>
      <c r="M136" s="33"/>
      <c r="N136" s="33"/>
      <c r="O136" s="33"/>
      <c r="P136" s="33"/>
      <c r="Q136" s="33"/>
      <c r="R136" s="33"/>
      <c r="S136" s="33"/>
    </row>
    <row r="137" spans="1:19" x14ac:dyDescent="0.2">
      <c r="A137" s="33"/>
      <c r="B137" s="198"/>
      <c r="C137" s="123" t="s">
        <v>250</v>
      </c>
      <c r="D137" s="124"/>
      <c r="E137" s="125">
        <f>'Forecast Expenditure'!L113</f>
        <v>95459.658684693553</v>
      </c>
      <c r="F137" s="126">
        <f>'Forecast Expenditure'!M113</f>
        <v>96569.654715910918</v>
      </c>
      <c r="G137" s="126">
        <f>'Forecast Expenditure'!N113</f>
        <v>97679.650747128268</v>
      </c>
      <c r="H137" s="126">
        <f>'Forecast Expenditure'!O113</f>
        <v>98789.646778345632</v>
      </c>
      <c r="I137" s="126">
        <f>'Forecast Expenditure'!P113</f>
        <v>99899.642809562996</v>
      </c>
      <c r="J137" s="126">
        <f>'Forecast Expenditure'!Q113</f>
        <v>101009.63884078036</v>
      </c>
      <c r="K137" s="127">
        <f>'Forecast Expenditure'!R113</f>
        <v>102119.63487199772</v>
      </c>
      <c r="L137" s="33"/>
      <c r="M137" s="33"/>
      <c r="N137" s="33"/>
      <c r="O137" s="33"/>
      <c r="P137" s="33"/>
      <c r="Q137" s="33"/>
      <c r="R137" s="33"/>
      <c r="S137" s="33"/>
    </row>
    <row r="138" spans="1:19" x14ac:dyDescent="0.2">
      <c r="A138" s="33"/>
      <c r="B138" s="198"/>
      <c r="C138" s="123" t="s">
        <v>251</v>
      </c>
      <c r="D138" s="124"/>
      <c r="E138" s="125">
        <f>'Forecast Expenditure'!L114</f>
        <v>88750.796907408308</v>
      </c>
      <c r="F138" s="126">
        <f>'Forecast Expenditure'!M114</f>
        <v>99844.646520834343</v>
      </c>
      <c r="G138" s="126">
        <f>'Forecast Expenditure'!N114</f>
        <v>110938.49613426038</v>
      </c>
      <c r="H138" s="126">
        <f>'Forecast Expenditure'!O114</f>
        <v>122032.34574768643</v>
      </c>
      <c r="I138" s="126">
        <f>'Forecast Expenditure'!P114</f>
        <v>133126.19536111248</v>
      </c>
      <c r="J138" s="126">
        <f>'Forecast Expenditure'!Q114</f>
        <v>144220.0449745385</v>
      </c>
      <c r="K138" s="127">
        <f>'Forecast Expenditure'!R114</f>
        <v>155313.89458796455</v>
      </c>
      <c r="L138" s="33"/>
      <c r="M138" s="33"/>
      <c r="N138" s="33"/>
      <c r="O138" s="33"/>
      <c r="P138" s="33"/>
      <c r="Q138" s="33"/>
      <c r="R138" s="33"/>
      <c r="S138" s="33"/>
    </row>
    <row r="139" spans="1:19" ht="13.5" thickBot="1" x14ac:dyDescent="0.25">
      <c r="A139" s="33"/>
      <c r="B139" s="199"/>
      <c r="C139" s="128" t="s">
        <v>165</v>
      </c>
      <c r="D139" s="129"/>
      <c r="E139" s="130">
        <f>'Forecast Expenditure'!L115</f>
        <v>0</v>
      </c>
      <c r="F139" s="131">
        <f>'Forecast Expenditure'!M115</f>
        <v>0</v>
      </c>
      <c r="G139" s="131">
        <f>'Forecast Expenditure'!N115</f>
        <v>0</v>
      </c>
      <c r="H139" s="131">
        <f>'Forecast Expenditure'!O115</f>
        <v>0</v>
      </c>
      <c r="I139" s="131">
        <f>'Forecast Expenditure'!P115</f>
        <v>0</v>
      </c>
      <c r="J139" s="131">
        <f>'Forecast Expenditure'!Q115</f>
        <v>0</v>
      </c>
      <c r="K139" s="132">
        <f>'Forecast Expenditure'!R115</f>
        <v>0</v>
      </c>
      <c r="L139" s="33"/>
      <c r="M139" s="33"/>
      <c r="N139" s="33"/>
      <c r="O139" s="33"/>
      <c r="P139" s="33"/>
      <c r="Q139" s="33"/>
      <c r="R139" s="33"/>
      <c r="S139" s="33"/>
    </row>
    <row r="140" spans="1:19" x14ac:dyDescent="0.2">
      <c r="A140" s="33"/>
      <c r="B140" s="197" t="s">
        <v>291</v>
      </c>
      <c r="C140" s="118" t="s">
        <v>292</v>
      </c>
      <c r="D140" s="119"/>
      <c r="E140" s="120"/>
      <c r="F140" s="121"/>
      <c r="G140" s="121"/>
      <c r="H140" s="121"/>
      <c r="I140" s="121"/>
      <c r="J140" s="121"/>
      <c r="K140" s="122"/>
      <c r="L140" s="33"/>
      <c r="M140" s="33"/>
      <c r="N140" s="33"/>
      <c r="O140" s="33"/>
      <c r="P140" s="33"/>
      <c r="Q140" s="33"/>
      <c r="R140" s="33"/>
      <c r="S140" s="33"/>
    </row>
    <row r="141" spans="1:19" x14ac:dyDescent="0.2">
      <c r="A141" s="33"/>
      <c r="B141" s="198"/>
      <c r="C141" s="123" t="s">
        <v>293</v>
      </c>
      <c r="D141" s="124"/>
      <c r="E141" s="125"/>
      <c r="F141" s="126"/>
      <c r="G141" s="126"/>
      <c r="H141" s="126"/>
      <c r="I141" s="126"/>
      <c r="J141" s="126"/>
      <c r="K141" s="127"/>
      <c r="L141" s="33"/>
      <c r="M141" s="33"/>
      <c r="N141" s="33"/>
      <c r="O141" s="33"/>
      <c r="P141" s="33"/>
      <c r="Q141" s="33"/>
      <c r="R141" s="33"/>
      <c r="S141" s="33"/>
    </row>
    <row r="142" spans="1:19" x14ac:dyDescent="0.2">
      <c r="A142" s="33"/>
      <c r="B142" s="198"/>
      <c r="C142" s="123" t="s">
        <v>294</v>
      </c>
      <c r="D142" s="124"/>
      <c r="E142" s="125"/>
      <c r="F142" s="126"/>
      <c r="G142" s="126"/>
      <c r="H142" s="126"/>
      <c r="I142" s="126"/>
      <c r="J142" s="126"/>
      <c r="K142" s="127"/>
      <c r="L142" s="33"/>
      <c r="M142" s="33"/>
      <c r="N142" s="33"/>
      <c r="O142" s="33"/>
      <c r="P142" s="33"/>
      <c r="Q142" s="33"/>
      <c r="R142" s="33"/>
      <c r="S142" s="33"/>
    </row>
    <row r="143" spans="1:19" x14ac:dyDescent="0.2">
      <c r="A143" s="33"/>
      <c r="B143" s="198"/>
      <c r="C143" s="123" t="s">
        <v>295</v>
      </c>
      <c r="D143" s="124"/>
      <c r="E143" s="125"/>
      <c r="F143" s="126"/>
      <c r="G143" s="126"/>
      <c r="H143" s="126"/>
      <c r="I143" s="126"/>
      <c r="J143" s="126"/>
      <c r="K143" s="127"/>
      <c r="L143" s="33"/>
      <c r="M143" s="33"/>
      <c r="N143" s="33"/>
      <c r="O143" s="33"/>
      <c r="P143" s="33"/>
      <c r="Q143" s="33"/>
      <c r="R143" s="33"/>
      <c r="S143" s="33"/>
    </row>
    <row r="144" spans="1:19" x14ac:dyDescent="0.2">
      <c r="A144" s="33"/>
      <c r="B144" s="198"/>
      <c r="C144" s="123" t="s">
        <v>296</v>
      </c>
      <c r="D144" s="124"/>
      <c r="E144" s="125"/>
      <c r="F144" s="126"/>
      <c r="G144" s="126"/>
      <c r="H144" s="126"/>
      <c r="I144" s="126"/>
      <c r="J144" s="126"/>
      <c r="K144" s="127"/>
      <c r="L144" s="33"/>
      <c r="M144" s="33"/>
      <c r="N144" s="33"/>
      <c r="O144" s="33"/>
      <c r="P144" s="33"/>
      <c r="Q144" s="33"/>
      <c r="R144" s="33"/>
      <c r="S144" s="33"/>
    </row>
    <row r="145" spans="1:19" x14ac:dyDescent="0.2">
      <c r="A145" s="33"/>
      <c r="B145" s="198"/>
      <c r="C145" s="123" t="s">
        <v>297</v>
      </c>
      <c r="D145" s="124"/>
      <c r="E145" s="125"/>
      <c r="F145" s="126"/>
      <c r="G145" s="126"/>
      <c r="H145" s="126"/>
      <c r="I145" s="126"/>
      <c r="J145" s="126"/>
      <c r="K145" s="127"/>
      <c r="L145" s="33"/>
      <c r="M145" s="33"/>
      <c r="N145" s="33"/>
      <c r="O145" s="33"/>
      <c r="P145" s="33"/>
      <c r="Q145" s="33"/>
      <c r="R145" s="33"/>
      <c r="S145" s="33"/>
    </row>
    <row r="146" spans="1:19" x14ac:dyDescent="0.2">
      <c r="A146" s="33"/>
      <c r="B146" s="198"/>
      <c r="C146" s="123" t="s">
        <v>298</v>
      </c>
      <c r="D146" s="124"/>
      <c r="E146" s="125"/>
      <c r="F146" s="126"/>
      <c r="G146" s="126"/>
      <c r="H146" s="126"/>
      <c r="I146" s="126"/>
      <c r="J146" s="126"/>
      <c r="K146" s="127"/>
      <c r="L146" s="33"/>
      <c r="M146" s="33"/>
      <c r="N146" s="33"/>
      <c r="O146" s="33"/>
      <c r="P146" s="33"/>
      <c r="Q146" s="33"/>
      <c r="R146" s="33"/>
      <c r="S146" s="33"/>
    </row>
    <row r="147" spans="1:19" ht="13.5" thickBot="1" x14ac:dyDescent="0.25">
      <c r="A147" s="33"/>
      <c r="B147" s="199"/>
      <c r="C147" s="128" t="s">
        <v>165</v>
      </c>
      <c r="D147" s="129"/>
      <c r="E147" s="130"/>
      <c r="F147" s="131"/>
      <c r="G147" s="131"/>
      <c r="H147" s="131"/>
      <c r="I147" s="131"/>
      <c r="J147" s="131"/>
      <c r="K147" s="132"/>
      <c r="L147" s="33"/>
      <c r="M147" s="33"/>
      <c r="N147" s="33"/>
      <c r="O147" s="33"/>
      <c r="P147" s="33"/>
      <c r="Q147" s="33"/>
      <c r="R147" s="33"/>
      <c r="S147" s="33"/>
    </row>
    <row r="148" spans="1:19" x14ac:dyDescent="0.2">
      <c r="A148" s="33"/>
      <c r="B148" s="197" t="s">
        <v>299</v>
      </c>
      <c r="C148" s="118"/>
      <c r="D148" s="119"/>
      <c r="E148" s="120"/>
      <c r="F148" s="121"/>
      <c r="G148" s="121"/>
      <c r="H148" s="121"/>
      <c r="I148" s="121"/>
      <c r="J148" s="121"/>
      <c r="K148" s="122"/>
      <c r="L148" s="33"/>
      <c r="M148" s="33"/>
      <c r="N148" s="33"/>
      <c r="O148" s="33"/>
      <c r="P148" s="33"/>
      <c r="Q148" s="33"/>
      <c r="R148" s="33"/>
      <c r="S148" s="33"/>
    </row>
    <row r="149" spans="1:19" x14ac:dyDescent="0.2">
      <c r="A149" s="33"/>
      <c r="B149" s="198"/>
      <c r="C149" s="123"/>
      <c r="D149" s="124"/>
      <c r="E149" s="125"/>
      <c r="F149" s="126"/>
      <c r="G149" s="126"/>
      <c r="H149" s="126"/>
      <c r="I149" s="126"/>
      <c r="J149" s="126"/>
      <c r="K149" s="127"/>
      <c r="L149" s="33"/>
      <c r="M149" s="33"/>
      <c r="N149" s="33"/>
      <c r="O149" s="33"/>
      <c r="P149" s="33"/>
      <c r="Q149" s="33"/>
      <c r="R149" s="33"/>
      <c r="S149" s="33"/>
    </row>
    <row r="150" spans="1:19" x14ac:dyDescent="0.2">
      <c r="A150" s="33"/>
      <c r="B150" s="198"/>
      <c r="C150" s="123"/>
      <c r="D150" s="124"/>
      <c r="E150" s="125"/>
      <c r="F150" s="126"/>
      <c r="G150" s="126"/>
      <c r="H150" s="126"/>
      <c r="I150" s="126"/>
      <c r="J150" s="126"/>
      <c r="K150" s="127"/>
      <c r="L150" s="33"/>
      <c r="M150" s="33"/>
      <c r="N150" s="33"/>
      <c r="O150" s="33"/>
      <c r="P150" s="33"/>
      <c r="Q150" s="33"/>
      <c r="R150" s="33"/>
      <c r="S150" s="33"/>
    </row>
    <row r="151" spans="1:19" x14ac:dyDescent="0.2">
      <c r="A151" s="33"/>
      <c r="B151" s="198"/>
      <c r="C151" s="123"/>
      <c r="D151" s="124"/>
      <c r="E151" s="125"/>
      <c r="F151" s="126"/>
      <c r="G151" s="126"/>
      <c r="H151" s="126"/>
      <c r="I151" s="126"/>
      <c r="J151" s="126"/>
      <c r="K151" s="127"/>
      <c r="L151" s="33"/>
      <c r="M151" s="33"/>
      <c r="N151" s="33"/>
      <c r="O151" s="33"/>
      <c r="P151" s="33"/>
      <c r="Q151" s="33"/>
      <c r="R151" s="33"/>
      <c r="S151" s="33"/>
    </row>
    <row r="152" spans="1:19" x14ac:dyDescent="0.2">
      <c r="A152" s="33"/>
      <c r="B152" s="198"/>
      <c r="C152" s="123"/>
      <c r="D152" s="124"/>
      <c r="E152" s="125"/>
      <c r="F152" s="126"/>
      <c r="G152" s="126"/>
      <c r="H152" s="126"/>
      <c r="I152" s="126"/>
      <c r="J152" s="126"/>
      <c r="K152" s="127"/>
      <c r="L152" s="33"/>
      <c r="M152" s="33"/>
      <c r="N152" s="33"/>
      <c r="O152" s="33"/>
      <c r="P152" s="33"/>
      <c r="Q152" s="33"/>
      <c r="R152" s="33"/>
      <c r="S152" s="33"/>
    </row>
    <row r="153" spans="1:19" x14ac:dyDescent="0.2">
      <c r="A153" s="33"/>
      <c r="B153" s="198"/>
      <c r="C153" s="123"/>
      <c r="D153" s="124"/>
      <c r="E153" s="125"/>
      <c r="F153" s="126"/>
      <c r="G153" s="126"/>
      <c r="H153" s="126"/>
      <c r="I153" s="126"/>
      <c r="J153" s="126"/>
      <c r="K153" s="127"/>
      <c r="L153" s="33"/>
      <c r="M153" s="33"/>
      <c r="N153" s="33"/>
      <c r="O153" s="33"/>
      <c r="P153" s="33"/>
      <c r="Q153" s="33"/>
      <c r="R153" s="33"/>
      <c r="S153" s="33"/>
    </row>
    <row r="154" spans="1:19" x14ac:dyDescent="0.2">
      <c r="A154" s="33"/>
      <c r="B154" s="198"/>
      <c r="C154" s="123"/>
      <c r="D154" s="124"/>
      <c r="E154" s="125"/>
      <c r="F154" s="126"/>
      <c r="G154" s="126"/>
      <c r="H154" s="126"/>
      <c r="I154" s="126"/>
      <c r="J154" s="126"/>
      <c r="K154" s="127"/>
      <c r="L154" s="33"/>
      <c r="M154" s="33"/>
      <c r="N154" s="33"/>
      <c r="O154" s="33"/>
      <c r="P154" s="33"/>
      <c r="Q154" s="33"/>
      <c r="R154" s="33"/>
      <c r="S154" s="33"/>
    </row>
    <row r="155" spans="1:19" x14ac:dyDescent="0.2">
      <c r="A155" s="33"/>
      <c r="B155" s="198"/>
      <c r="C155" s="123"/>
      <c r="D155" s="124"/>
      <c r="E155" s="125"/>
      <c r="F155" s="126"/>
      <c r="G155" s="126"/>
      <c r="H155" s="126"/>
      <c r="I155" s="126"/>
      <c r="J155" s="126"/>
      <c r="K155" s="127"/>
      <c r="L155" s="33"/>
      <c r="M155" s="33"/>
      <c r="N155" s="33"/>
      <c r="O155" s="33"/>
      <c r="P155" s="33"/>
      <c r="Q155" s="33"/>
      <c r="R155" s="33"/>
      <c r="S155" s="33"/>
    </row>
    <row r="156" spans="1:19" ht="13.5" thickBot="1" x14ac:dyDescent="0.25">
      <c r="A156" s="33"/>
      <c r="B156" s="199"/>
      <c r="C156" s="128"/>
      <c r="D156" s="129"/>
      <c r="E156" s="152"/>
      <c r="F156" s="153"/>
      <c r="G156" s="153"/>
      <c r="H156" s="153"/>
      <c r="I156" s="153"/>
      <c r="J156" s="153"/>
      <c r="K156" s="154"/>
      <c r="L156" s="33"/>
      <c r="M156" s="33"/>
      <c r="N156" s="33"/>
      <c r="O156" s="33"/>
      <c r="P156" s="33"/>
      <c r="Q156" s="33"/>
      <c r="R156" s="33"/>
      <c r="S156" s="33"/>
    </row>
    <row r="157" spans="1:19" x14ac:dyDescent="0.2">
      <c r="A157" s="33"/>
      <c r="B157" s="89"/>
      <c r="C157" s="89"/>
      <c r="D157" s="89" t="s">
        <v>349</v>
      </c>
      <c r="E157" s="155">
        <f>SUM(E22:E156)-'Forecast Expenditure'!L120</f>
        <v>0</v>
      </c>
      <c r="F157" s="155">
        <f>SUM(F22:F156)-'Forecast Expenditure'!M120</f>
        <v>0</v>
      </c>
      <c r="G157" s="155">
        <f>SUM(G22:G156)-'Forecast Expenditure'!N120</f>
        <v>0</v>
      </c>
      <c r="H157" s="155">
        <f>SUM(H22:H156)-'Forecast Expenditure'!O120</f>
        <v>0</v>
      </c>
      <c r="I157" s="155">
        <f>SUM(I22:I156)-'Forecast Expenditure'!P120</f>
        <v>0</v>
      </c>
      <c r="J157" s="155">
        <f>SUM(J22:J156)-'Forecast Expenditure'!Q120</f>
        <v>0</v>
      </c>
      <c r="K157" s="155">
        <f>SUM(K22:K156)-'Forecast Expenditure'!R120</f>
        <v>0</v>
      </c>
      <c r="L157" s="33"/>
      <c r="M157" s="33"/>
      <c r="N157" s="33"/>
      <c r="O157" s="33"/>
      <c r="P157" s="33"/>
      <c r="Q157" s="33"/>
      <c r="R157" s="33"/>
      <c r="S157" s="33"/>
    </row>
    <row r="158" spans="1:19" ht="13.5" thickBot="1" x14ac:dyDescent="0.25">
      <c r="A158" s="33"/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33"/>
      <c r="M158" s="33"/>
      <c r="N158" s="33"/>
      <c r="O158" s="33"/>
      <c r="P158" s="33"/>
      <c r="Q158" s="33"/>
      <c r="R158" s="33"/>
      <c r="S158" s="33"/>
    </row>
    <row r="159" spans="1:19" ht="13.5" thickBot="1" x14ac:dyDescent="0.25">
      <c r="A159" s="33"/>
      <c r="B159" s="112" t="s">
        <v>300</v>
      </c>
      <c r="C159" s="89"/>
      <c r="D159" s="89"/>
      <c r="E159" s="206" t="s">
        <v>330</v>
      </c>
      <c r="F159" s="207"/>
      <c r="G159" s="207"/>
      <c r="H159" s="207"/>
      <c r="I159" s="207"/>
      <c r="J159" s="207"/>
      <c r="K159" s="208"/>
      <c r="L159" s="33"/>
      <c r="M159" s="33"/>
      <c r="N159" s="33"/>
      <c r="O159" s="33"/>
      <c r="P159" s="33"/>
      <c r="Q159" s="33"/>
      <c r="R159" s="33"/>
      <c r="S159" s="33"/>
    </row>
    <row r="160" spans="1:19" ht="13.5" thickBot="1" x14ac:dyDescent="0.25">
      <c r="A160" s="33"/>
      <c r="B160" s="113" t="s">
        <v>142</v>
      </c>
      <c r="C160" s="114" t="s">
        <v>143</v>
      </c>
      <c r="D160" s="115"/>
      <c r="E160" s="133" t="s">
        <v>323</v>
      </c>
      <c r="F160" s="133" t="s">
        <v>324</v>
      </c>
      <c r="G160" s="134" t="s">
        <v>325</v>
      </c>
      <c r="H160" s="134" t="s">
        <v>326</v>
      </c>
      <c r="I160" s="134" t="s">
        <v>327</v>
      </c>
      <c r="J160" s="134" t="s">
        <v>328</v>
      </c>
      <c r="K160" s="134" t="s">
        <v>329</v>
      </c>
      <c r="L160" s="33"/>
      <c r="M160" s="33"/>
      <c r="N160" s="33"/>
      <c r="O160" s="33"/>
      <c r="P160" s="33"/>
      <c r="Q160" s="33"/>
      <c r="R160" s="33"/>
      <c r="S160" s="33"/>
    </row>
    <row r="161" spans="1:19" x14ac:dyDescent="0.2">
      <c r="A161" s="33"/>
      <c r="B161" s="203" t="s">
        <v>267</v>
      </c>
      <c r="C161" s="118" t="s">
        <v>145</v>
      </c>
      <c r="D161" s="119"/>
      <c r="E161" s="120">
        <f>'Forecast Volumes'!E10</f>
        <v>0</v>
      </c>
      <c r="F161" s="121">
        <f>'Forecast Volumes'!F10</f>
        <v>0</v>
      </c>
      <c r="G161" s="121">
        <f>'Forecast Volumes'!G10</f>
        <v>0</v>
      </c>
      <c r="H161" s="121">
        <f>'Forecast Volumes'!H10</f>
        <v>0</v>
      </c>
      <c r="I161" s="121">
        <f>'Forecast Volumes'!I10</f>
        <v>0</v>
      </c>
      <c r="J161" s="121">
        <f>'Forecast Volumes'!J10</f>
        <v>0</v>
      </c>
      <c r="K161" s="122">
        <f>'Forecast Volumes'!K10</f>
        <v>0</v>
      </c>
      <c r="L161" s="33"/>
      <c r="M161" s="33"/>
      <c r="N161" s="33"/>
      <c r="O161" s="33"/>
      <c r="P161" s="33"/>
      <c r="Q161" s="33"/>
      <c r="R161" s="33"/>
      <c r="S161" s="33"/>
    </row>
    <row r="162" spans="1:19" x14ac:dyDescent="0.2">
      <c r="A162" s="33"/>
      <c r="B162" s="204"/>
      <c r="C162" s="123" t="s">
        <v>147</v>
      </c>
      <c r="D162" s="124"/>
      <c r="E162" s="125">
        <f>'Forecast Volumes'!E11</f>
        <v>27.333333333333336</v>
      </c>
      <c r="F162" s="126">
        <f>'Forecast Volumes'!F11</f>
        <v>29.250000000000004</v>
      </c>
      <c r="G162" s="126">
        <f>'Forecast Volumes'!G11</f>
        <v>31.166666666666671</v>
      </c>
      <c r="H162" s="126">
        <f>'Forecast Volumes'!H11</f>
        <v>33.083333333333336</v>
      </c>
      <c r="I162" s="126">
        <f>'Forecast Volumes'!I11</f>
        <v>35</v>
      </c>
      <c r="J162" s="126">
        <f>'Forecast Volumes'!J11</f>
        <v>36.916666666666664</v>
      </c>
      <c r="K162" s="127">
        <f>'Forecast Volumes'!K11</f>
        <v>38.833333333333329</v>
      </c>
      <c r="L162" s="33"/>
      <c r="M162" s="33"/>
      <c r="N162" s="33"/>
      <c r="O162" s="33"/>
      <c r="P162" s="33"/>
      <c r="Q162" s="33"/>
      <c r="R162" s="33"/>
      <c r="S162" s="33"/>
    </row>
    <row r="163" spans="1:19" x14ac:dyDescent="0.2">
      <c r="A163" s="33"/>
      <c r="B163" s="204"/>
      <c r="C163" s="123" t="s">
        <v>148</v>
      </c>
      <c r="D163" s="124"/>
      <c r="E163" s="125">
        <f>'Forecast Volumes'!E12</f>
        <v>0</v>
      </c>
      <c r="F163" s="126">
        <f>'Forecast Volumes'!F12</f>
        <v>0</v>
      </c>
      <c r="G163" s="126">
        <f>'Forecast Volumes'!G12</f>
        <v>0</v>
      </c>
      <c r="H163" s="126">
        <f>'Forecast Volumes'!H12</f>
        <v>0</v>
      </c>
      <c r="I163" s="126">
        <f>'Forecast Volumes'!I12</f>
        <v>0</v>
      </c>
      <c r="J163" s="126">
        <f>'Forecast Volumes'!J12</f>
        <v>0</v>
      </c>
      <c r="K163" s="127">
        <f>'Forecast Volumes'!K12</f>
        <v>0</v>
      </c>
      <c r="L163" s="33"/>
      <c r="M163" s="33"/>
      <c r="N163" s="33"/>
      <c r="O163" s="33"/>
      <c r="P163" s="33"/>
      <c r="Q163" s="33"/>
      <c r="R163" s="33"/>
      <c r="S163" s="33"/>
    </row>
    <row r="164" spans="1:19" x14ac:dyDescent="0.2">
      <c r="A164" s="33"/>
      <c r="B164" s="204"/>
      <c r="C164" s="123" t="s">
        <v>149</v>
      </c>
      <c r="D164" s="124"/>
      <c r="E164" s="125">
        <f>'Forecast Volumes'!E13</f>
        <v>98.5</v>
      </c>
      <c r="F164" s="126">
        <f>'Forecast Volumes'!F13</f>
        <v>106</v>
      </c>
      <c r="G164" s="126">
        <f>'Forecast Volumes'!G13</f>
        <v>113.5</v>
      </c>
      <c r="H164" s="126">
        <f>'Forecast Volumes'!H13</f>
        <v>121</v>
      </c>
      <c r="I164" s="126">
        <f>'Forecast Volumes'!I13</f>
        <v>128.5</v>
      </c>
      <c r="J164" s="126">
        <f>'Forecast Volumes'!J13</f>
        <v>136</v>
      </c>
      <c r="K164" s="127">
        <f>'Forecast Volumes'!K13</f>
        <v>143.5</v>
      </c>
      <c r="L164" s="33"/>
      <c r="M164" s="33"/>
      <c r="N164" s="33"/>
      <c r="O164" s="33"/>
      <c r="P164" s="33"/>
      <c r="Q164" s="33"/>
      <c r="R164" s="33"/>
      <c r="S164" s="33"/>
    </row>
    <row r="165" spans="1:19" x14ac:dyDescent="0.2">
      <c r="A165" s="33"/>
      <c r="B165" s="204"/>
      <c r="C165" s="123" t="s">
        <v>150</v>
      </c>
      <c r="D165" s="124"/>
      <c r="E165" s="125">
        <f>'Forecast Volumes'!E14</f>
        <v>5.5</v>
      </c>
      <c r="F165" s="126">
        <f>'Forecast Volumes'!F14</f>
        <v>5.5</v>
      </c>
      <c r="G165" s="126">
        <f>'Forecast Volumes'!G14</f>
        <v>5.5</v>
      </c>
      <c r="H165" s="126">
        <f>'Forecast Volumes'!H14</f>
        <v>5.5</v>
      </c>
      <c r="I165" s="126">
        <f>'Forecast Volumes'!I14</f>
        <v>5.5</v>
      </c>
      <c r="J165" s="126">
        <f>'Forecast Volumes'!J14</f>
        <v>5.5</v>
      </c>
      <c r="K165" s="127">
        <f>'Forecast Volumes'!K14</f>
        <v>5.5</v>
      </c>
      <c r="L165" s="33"/>
      <c r="M165" s="33"/>
      <c r="N165" s="33"/>
      <c r="O165" s="33"/>
      <c r="P165" s="33"/>
      <c r="Q165" s="33"/>
      <c r="R165" s="33"/>
      <c r="S165" s="33"/>
    </row>
    <row r="166" spans="1:19" x14ac:dyDescent="0.2">
      <c r="A166" s="33"/>
      <c r="B166" s="204"/>
      <c r="C166" s="123" t="s">
        <v>151</v>
      </c>
      <c r="D166" s="124"/>
      <c r="E166" s="125">
        <f>'Forecast Volumes'!E15</f>
        <v>0</v>
      </c>
      <c r="F166" s="126">
        <f>'Forecast Volumes'!F15</f>
        <v>0</v>
      </c>
      <c r="G166" s="126">
        <f>'Forecast Volumes'!G15</f>
        <v>0</v>
      </c>
      <c r="H166" s="126">
        <f>'Forecast Volumes'!H15</f>
        <v>0</v>
      </c>
      <c r="I166" s="126">
        <f>'Forecast Volumes'!I15</f>
        <v>0</v>
      </c>
      <c r="J166" s="126">
        <f>'Forecast Volumes'!J15</f>
        <v>0</v>
      </c>
      <c r="K166" s="127">
        <f>'Forecast Volumes'!K15</f>
        <v>0</v>
      </c>
      <c r="L166" s="33"/>
      <c r="M166" s="33"/>
      <c r="N166" s="33"/>
      <c r="O166" s="33"/>
      <c r="P166" s="33"/>
      <c r="Q166" s="33"/>
      <c r="R166" s="33"/>
      <c r="S166" s="33"/>
    </row>
    <row r="167" spans="1:19" ht="18.75" customHeight="1" x14ac:dyDescent="0.2">
      <c r="A167" s="33"/>
      <c r="B167" s="204"/>
      <c r="C167" s="123" t="s">
        <v>152</v>
      </c>
      <c r="D167" s="124"/>
      <c r="E167" s="125">
        <f>'Forecast Volumes'!E16</f>
        <v>0</v>
      </c>
      <c r="F167" s="126">
        <f>'Forecast Volumes'!F16</f>
        <v>0</v>
      </c>
      <c r="G167" s="126">
        <f>'Forecast Volumes'!G16</f>
        <v>0</v>
      </c>
      <c r="H167" s="126">
        <f>'Forecast Volumes'!H16</f>
        <v>0</v>
      </c>
      <c r="I167" s="126">
        <f>'Forecast Volumes'!I16</f>
        <v>0</v>
      </c>
      <c r="J167" s="126">
        <f>'Forecast Volumes'!J16</f>
        <v>0</v>
      </c>
      <c r="K167" s="127">
        <f>'Forecast Volumes'!K16</f>
        <v>0</v>
      </c>
      <c r="L167" s="33"/>
      <c r="M167" s="33"/>
      <c r="N167" s="33"/>
      <c r="O167" s="33"/>
      <c r="P167" s="33"/>
      <c r="Q167" s="33"/>
      <c r="R167" s="33"/>
      <c r="S167" s="33"/>
    </row>
    <row r="168" spans="1:19" x14ac:dyDescent="0.2">
      <c r="A168" s="33"/>
      <c r="B168" s="204"/>
      <c r="C168" s="123" t="s">
        <v>153</v>
      </c>
      <c r="D168" s="124"/>
      <c r="E168" s="125">
        <f>'Forecast Volumes'!E17</f>
        <v>13.333333333333332</v>
      </c>
      <c r="F168" s="126">
        <f>'Forecast Volumes'!F17</f>
        <v>13.749999999999998</v>
      </c>
      <c r="G168" s="126">
        <f>'Forecast Volumes'!G17</f>
        <v>14.166666666666664</v>
      </c>
      <c r="H168" s="126">
        <f>'Forecast Volumes'!H17</f>
        <v>14.58333333333333</v>
      </c>
      <c r="I168" s="126">
        <f>'Forecast Volumes'!I17</f>
        <v>14.999999999999996</v>
      </c>
      <c r="J168" s="126">
        <f>'Forecast Volumes'!J17</f>
        <v>15.416666666666663</v>
      </c>
      <c r="K168" s="127">
        <f>'Forecast Volumes'!K17</f>
        <v>15.833333333333329</v>
      </c>
      <c r="L168" s="33"/>
      <c r="M168" s="33"/>
      <c r="N168" s="33"/>
      <c r="O168" s="33"/>
      <c r="P168" s="33"/>
      <c r="Q168" s="33"/>
      <c r="R168" s="33"/>
      <c r="S168" s="33"/>
    </row>
    <row r="169" spans="1:19" ht="12.75" customHeight="1" x14ac:dyDescent="0.2">
      <c r="A169" s="33"/>
      <c r="B169" s="204"/>
      <c r="C169" s="123" t="s">
        <v>154</v>
      </c>
      <c r="D169" s="124"/>
      <c r="E169" s="125">
        <f>'Forecast Volumes'!E18</f>
        <v>0</v>
      </c>
      <c r="F169" s="126">
        <f>'Forecast Volumes'!F18</f>
        <v>0</v>
      </c>
      <c r="G169" s="126">
        <f>'Forecast Volumes'!G18</f>
        <v>0</v>
      </c>
      <c r="H169" s="126">
        <f>'Forecast Volumes'!H18</f>
        <v>0</v>
      </c>
      <c r="I169" s="126">
        <f>'Forecast Volumes'!I18</f>
        <v>0</v>
      </c>
      <c r="J169" s="126">
        <f>'Forecast Volumes'!J18</f>
        <v>0</v>
      </c>
      <c r="K169" s="127">
        <f>'Forecast Volumes'!K18</f>
        <v>0</v>
      </c>
      <c r="L169" s="33"/>
      <c r="M169" s="33"/>
      <c r="N169" s="33"/>
      <c r="O169" s="33"/>
      <c r="P169" s="33"/>
      <c r="Q169" s="33"/>
      <c r="R169" s="33"/>
      <c r="S169" s="33"/>
    </row>
    <row r="170" spans="1:19" x14ac:dyDescent="0.2">
      <c r="A170" s="33"/>
      <c r="B170" s="204"/>
      <c r="C170" s="123" t="s">
        <v>155</v>
      </c>
      <c r="D170" s="124"/>
      <c r="E170" s="125">
        <f>'Forecast Volumes'!E19</f>
        <v>101</v>
      </c>
      <c r="F170" s="126">
        <f>'Forecast Volumes'!F19</f>
        <v>107.75</v>
      </c>
      <c r="G170" s="126">
        <f>'Forecast Volumes'!G19</f>
        <v>114.5</v>
      </c>
      <c r="H170" s="126">
        <f>'Forecast Volumes'!H19</f>
        <v>121.25</v>
      </c>
      <c r="I170" s="126">
        <f>'Forecast Volumes'!I19</f>
        <v>128</v>
      </c>
      <c r="J170" s="126">
        <f>'Forecast Volumes'!J19</f>
        <v>134.75</v>
      </c>
      <c r="K170" s="127">
        <f>'Forecast Volumes'!K19</f>
        <v>141.5</v>
      </c>
      <c r="L170" s="33"/>
      <c r="M170" s="33"/>
      <c r="N170" s="33"/>
      <c r="O170" s="33"/>
      <c r="P170" s="33"/>
      <c r="Q170" s="33"/>
      <c r="R170" s="33"/>
      <c r="S170" s="33"/>
    </row>
    <row r="171" spans="1:19" x14ac:dyDescent="0.2">
      <c r="A171" s="33"/>
      <c r="B171" s="204"/>
      <c r="C171" s="123" t="s">
        <v>156</v>
      </c>
      <c r="D171" s="124"/>
      <c r="E171" s="125">
        <f>'Forecast Volumes'!E20</f>
        <v>2.333333333333333</v>
      </c>
      <c r="F171" s="126">
        <f>'Forecast Volumes'!F20</f>
        <v>2.4999999999999996</v>
      </c>
      <c r="G171" s="126">
        <f>'Forecast Volumes'!G20</f>
        <v>2.6666666666666661</v>
      </c>
      <c r="H171" s="126">
        <f>'Forecast Volumes'!H20</f>
        <v>2.8333333333333326</v>
      </c>
      <c r="I171" s="126">
        <f>'Forecast Volumes'!I20</f>
        <v>2.9999999999999991</v>
      </c>
      <c r="J171" s="126">
        <f>'Forecast Volumes'!J20</f>
        <v>3.1666666666666656</v>
      </c>
      <c r="K171" s="127">
        <f>'Forecast Volumes'!K20</f>
        <v>3.3333333333333321</v>
      </c>
      <c r="L171" s="33"/>
      <c r="M171" s="33"/>
      <c r="N171" s="33"/>
      <c r="O171" s="33"/>
      <c r="P171" s="33"/>
      <c r="Q171" s="33"/>
      <c r="R171" s="33"/>
      <c r="S171" s="33"/>
    </row>
    <row r="172" spans="1:19" x14ac:dyDescent="0.2">
      <c r="A172" s="33"/>
      <c r="B172" s="204"/>
      <c r="C172" s="123" t="s">
        <v>157</v>
      </c>
      <c r="D172" s="124"/>
      <c r="E172" s="125">
        <f>'Forecast Volumes'!E21</f>
        <v>0</v>
      </c>
      <c r="F172" s="126">
        <f>'Forecast Volumes'!F21</f>
        <v>0</v>
      </c>
      <c r="G172" s="126">
        <f>'Forecast Volumes'!G21</f>
        <v>0</v>
      </c>
      <c r="H172" s="126">
        <f>'Forecast Volumes'!H21</f>
        <v>0</v>
      </c>
      <c r="I172" s="126">
        <f>'Forecast Volumes'!I21</f>
        <v>0</v>
      </c>
      <c r="J172" s="126">
        <f>'Forecast Volumes'!J21</f>
        <v>0</v>
      </c>
      <c r="K172" s="127">
        <f>'Forecast Volumes'!K21</f>
        <v>0</v>
      </c>
      <c r="L172" s="33"/>
      <c r="M172" s="33"/>
      <c r="N172" s="33"/>
      <c r="O172" s="33"/>
      <c r="P172" s="33"/>
      <c r="Q172" s="33"/>
      <c r="R172" s="33"/>
      <c r="S172" s="33"/>
    </row>
    <row r="173" spans="1:19" x14ac:dyDescent="0.2">
      <c r="A173" s="33"/>
      <c r="B173" s="204"/>
      <c r="C173" s="123" t="s">
        <v>158</v>
      </c>
      <c r="D173" s="124"/>
      <c r="E173" s="125">
        <f>'Forecast Volumes'!E22</f>
        <v>0</v>
      </c>
      <c r="F173" s="126">
        <f>'Forecast Volumes'!F22</f>
        <v>0</v>
      </c>
      <c r="G173" s="126">
        <f>'Forecast Volumes'!G22</f>
        <v>0</v>
      </c>
      <c r="H173" s="126">
        <f>'Forecast Volumes'!H22</f>
        <v>0</v>
      </c>
      <c r="I173" s="126">
        <f>'Forecast Volumes'!I22</f>
        <v>0</v>
      </c>
      <c r="J173" s="126">
        <f>'Forecast Volumes'!J22</f>
        <v>0</v>
      </c>
      <c r="K173" s="127">
        <f>'Forecast Volumes'!K22</f>
        <v>0</v>
      </c>
      <c r="L173" s="33"/>
      <c r="M173" s="33"/>
      <c r="N173" s="33"/>
      <c r="O173" s="33"/>
      <c r="P173" s="33"/>
      <c r="Q173" s="33"/>
      <c r="R173" s="33"/>
      <c r="S173" s="33"/>
    </row>
    <row r="174" spans="1:19" x14ac:dyDescent="0.2">
      <c r="A174" s="33"/>
      <c r="B174" s="204"/>
      <c r="C174" s="123" t="s">
        <v>159</v>
      </c>
      <c r="D174" s="124"/>
      <c r="E174" s="125">
        <f>'Forecast Volumes'!E23</f>
        <v>0</v>
      </c>
      <c r="F174" s="126">
        <f>'Forecast Volumes'!F23</f>
        <v>0</v>
      </c>
      <c r="G174" s="126">
        <f>'Forecast Volumes'!G23</f>
        <v>0</v>
      </c>
      <c r="H174" s="126">
        <f>'Forecast Volumes'!H23</f>
        <v>0</v>
      </c>
      <c r="I174" s="126">
        <f>'Forecast Volumes'!I23</f>
        <v>0</v>
      </c>
      <c r="J174" s="126">
        <f>'Forecast Volumes'!J23</f>
        <v>0</v>
      </c>
      <c r="K174" s="127">
        <f>'Forecast Volumes'!K23</f>
        <v>0</v>
      </c>
      <c r="L174" s="33"/>
      <c r="M174" s="33"/>
      <c r="N174" s="33"/>
      <c r="O174" s="33"/>
      <c r="P174" s="33"/>
      <c r="Q174" s="33"/>
      <c r="R174" s="33"/>
      <c r="S174" s="33"/>
    </row>
    <row r="175" spans="1:19" x14ac:dyDescent="0.2">
      <c r="A175" s="33"/>
      <c r="B175" s="204"/>
      <c r="C175" s="123" t="s">
        <v>160</v>
      </c>
      <c r="D175" s="124"/>
      <c r="E175" s="125">
        <f>'Forecast Volumes'!E24</f>
        <v>0</v>
      </c>
      <c r="F175" s="126">
        <f>'Forecast Volumes'!F24</f>
        <v>0</v>
      </c>
      <c r="G175" s="126">
        <f>'Forecast Volumes'!G24</f>
        <v>0</v>
      </c>
      <c r="H175" s="126">
        <f>'Forecast Volumes'!H24</f>
        <v>0</v>
      </c>
      <c r="I175" s="126">
        <f>'Forecast Volumes'!I24</f>
        <v>0</v>
      </c>
      <c r="J175" s="126">
        <f>'Forecast Volumes'!J24</f>
        <v>0</v>
      </c>
      <c r="K175" s="127">
        <f>'Forecast Volumes'!K24</f>
        <v>0</v>
      </c>
      <c r="L175" s="33"/>
      <c r="M175" s="33"/>
      <c r="N175" s="33"/>
      <c r="O175" s="33"/>
      <c r="P175" s="33"/>
      <c r="Q175" s="33"/>
      <c r="R175" s="33"/>
      <c r="S175" s="33"/>
    </row>
    <row r="176" spans="1:19" x14ac:dyDescent="0.2">
      <c r="A176" s="33"/>
      <c r="B176" s="204"/>
      <c r="C176" s="123" t="s">
        <v>161</v>
      </c>
      <c r="D176" s="124"/>
      <c r="E176" s="125">
        <f>'Forecast Volumes'!E25</f>
        <v>0</v>
      </c>
      <c r="F176" s="126">
        <f>'Forecast Volumes'!F25</f>
        <v>0</v>
      </c>
      <c r="G176" s="126">
        <f>'Forecast Volumes'!G25</f>
        <v>0</v>
      </c>
      <c r="H176" s="126">
        <f>'Forecast Volumes'!H25</f>
        <v>0</v>
      </c>
      <c r="I176" s="126">
        <f>'Forecast Volumes'!I25</f>
        <v>0</v>
      </c>
      <c r="J176" s="126">
        <f>'Forecast Volumes'!J25</f>
        <v>0</v>
      </c>
      <c r="K176" s="127">
        <f>'Forecast Volumes'!K25</f>
        <v>0</v>
      </c>
      <c r="L176" s="33"/>
      <c r="M176" s="33"/>
      <c r="N176" s="33"/>
      <c r="O176" s="33"/>
      <c r="P176" s="33"/>
      <c r="Q176" s="33"/>
      <c r="R176" s="33"/>
      <c r="S176" s="33"/>
    </row>
    <row r="177" spans="1:19" x14ac:dyDescent="0.2">
      <c r="A177" s="33"/>
      <c r="B177" s="204"/>
      <c r="C177" s="123" t="s">
        <v>162</v>
      </c>
      <c r="D177" s="124"/>
      <c r="E177" s="125">
        <f>'Forecast Volumes'!E26</f>
        <v>0</v>
      </c>
      <c r="F177" s="126">
        <f>'Forecast Volumes'!F26</f>
        <v>0</v>
      </c>
      <c r="G177" s="126">
        <f>'Forecast Volumes'!G26</f>
        <v>0</v>
      </c>
      <c r="H177" s="126">
        <f>'Forecast Volumes'!H26</f>
        <v>0</v>
      </c>
      <c r="I177" s="126">
        <f>'Forecast Volumes'!I26</f>
        <v>0</v>
      </c>
      <c r="J177" s="126">
        <f>'Forecast Volumes'!J26</f>
        <v>0</v>
      </c>
      <c r="K177" s="127">
        <f>'Forecast Volumes'!K26</f>
        <v>0</v>
      </c>
      <c r="L177" s="33"/>
      <c r="M177" s="33"/>
      <c r="N177" s="33"/>
      <c r="O177" s="33"/>
      <c r="P177" s="33"/>
      <c r="Q177" s="33"/>
      <c r="R177" s="33"/>
      <c r="S177" s="33"/>
    </row>
    <row r="178" spans="1:19" x14ac:dyDescent="0.2">
      <c r="A178" s="33"/>
      <c r="B178" s="204"/>
      <c r="C178" s="123" t="s">
        <v>163</v>
      </c>
      <c r="D178" s="124"/>
      <c r="E178" s="125">
        <f>'Forecast Volumes'!E27</f>
        <v>0</v>
      </c>
      <c r="F178" s="126">
        <f>'Forecast Volumes'!F27</f>
        <v>0</v>
      </c>
      <c r="G178" s="126">
        <f>'Forecast Volumes'!G27</f>
        <v>0</v>
      </c>
      <c r="H178" s="126">
        <f>'Forecast Volumes'!H27</f>
        <v>0</v>
      </c>
      <c r="I178" s="126">
        <f>'Forecast Volumes'!I27</f>
        <v>0</v>
      </c>
      <c r="J178" s="126">
        <f>'Forecast Volumes'!J27</f>
        <v>0</v>
      </c>
      <c r="K178" s="127">
        <f>'Forecast Volumes'!K27</f>
        <v>0</v>
      </c>
      <c r="L178" s="33"/>
      <c r="M178" s="33"/>
      <c r="N178" s="33"/>
      <c r="O178" s="33"/>
      <c r="P178" s="33"/>
      <c r="Q178" s="33"/>
      <c r="R178" s="33"/>
      <c r="S178" s="33"/>
    </row>
    <row r="179" spans="1:19" x14ac:dyDescent="0.2">
      <c r="A179" s="33"/>
      <c r="B179" s="204"/>
      <c r="C179" s="123" t="s">
        <v>164</v>
      </c>
      <c r="D179" s="124"/>
      <c r="E179" s="125">
        <f>'Forecast Volumes'!E28</f>
        <v>0</v>
      </c>
      <c r="F179" s="126">
        <f>'Forecast Volumes'!F28</f>
        <v>0</v>
      </c>
      <c r="G179" s="126">
        <f>'Forecast Volumes'!G28</f>
        <v>0</v>
      </c>
      <c r="H179" s="126">
        <f>'Forecast Volumes'!H28</f>
        <v>0</v>
      </c>
      <c r="I179" s="126">
        <f>'Forecast Volumes'!I28</f>
        <v>0</v>
      </c>
      <c r="J179" s="126">
        <f>'Forecast Volumes'!J28</f>
        <v>0</v>
      </c>
      <c r="K179" s="127">
        <f>'Forecast Volumes'!K28</f>
        <v>0</v>
      </c>
      <c r="L179" s="33"/>
      <c r="M179" s="33"/>
      <c r="N179" s="33"/>
      <c r="O179" s="33"/>
      <c r="P179" s="33"/>
      <c r="Q179" s="33"/>
      <c r="R179" s="33"/>
      <c r="S179" s="33"/>
    </row>
    <row r="180" spans="1:19" ht="13.5" thickBot="1" x14ac:dyDescent="0.25">
      <c r="A180" s="33"/>
      <c r="B180" s="205"/>
      <c r="C180" s="128" t="s">
        <v>165</v>
      </c>
      <c r="D180" s="129"/>
      <c r="E180" s="130">
        <f>'Forecast Volumes'!E29</f>
        <v>0</v>
      </c>
      <c r="F180" s="131">
        <f>'Forecast Volumes'!F29</f>
        <v>0</v>
      </c>
      <c r="G180" s="131">
        <f>'Forecast Volumes'!G29</f>
        <v>0</v>
      </c>
      <c r="H180" s="131">
        <f>'Forecast Volumes'!H29</f>
        <v>0</v>
      </c>
      <c r="I180" s="131">
        <f>'Forecast Volumes'!I29</f>
        <v>0</v>
      </c>
      <c r="J180" s="131">
        <f>'Forecast Volumes'!J29</f>
        <v>0</v>
      </c>
      <c r="K180" s="132">
        <f>'Forecast Volumes'!K29</f>
        <v>0</v>
      </c>
      <c r="L180" s="33"/>
      <c r="M180" s="33"/>
      <c r="N180" s="33"/>
      <c r="O180" s="33"/>
      <c r="P180" s="33"/>
      <c r="Q180" s="33"/>
      <c r="R180" s="33"/>
      <c r="S180" s="33"/>
    </row>
    <row r="181" spans="1:19" x14ac:dyDescent="0.2">
      <c r="A181" s="33"/>
      <c r="B181" s="203" t="s">
        <v>268</v>
      </c>
      <c r="C181" s="118" t="s">
        <v>167</v>
      </c>
      <c r="D181" s="119"/>
      <c r="E181" s="120">
        <f>'Forecast Volumes'!E30</f>
        <v>170</v>
      </c>
      <c r="F181" s="121">
        <f>'Forecast Volumes'!F30</f>
        <v>176.25</v>
      </c>
      <c r="G181" s="121">
        <f>'Forecast Volumes'!G30</f>
        <v>182.5</v>
      </c>
      <c r="H181" s="121">
        <f>'Forecast Volumes'!H30</f>
        <v>188.75</v>
      </c>
      <c r="I181" s="121">
        <f>'Forecast Volumes'!I30</f>
        <v>195</v>
      </c>
      <c r="J181" s="121">
        <f>'Forecast Volumes'!J30</f>
        <v>201.25</v>
      </c>
      <c r="K181" s="122">
        <f>'Forecast Volumes'!K30</f>
        <v>207.5</v>
      </c>
      <c r="L181" s="33"/>
      <c r="M181" s="33"/>
      <c r="N181" s="33"/>
      <c r="O181" s="33"/>
      <c r="P181" s="33"/>
      <c r="Q181" s="33"/>
      <c r="R181" s="33"/>
      <c r="S181" s="33"/>
    </row>
    <row r="182" spans="1:19" x14ac:dyDescent="0.2">
      <c r="A182" s="33"/>
      <c r="B182" s="204"/>
      <c r="C182" s="123" t="s">
        <v>169</v>
      </c>
      <c r="D182" s="124"/>
      <c r="E182" s="125">
        <f>'Forecast Volumes'!E31</f>
        <v>0</v>
      </c>
      <c r="F182" s="126">
        <f>'Forecast Volumes'!F31</f>
        <v>0</v>
      </c>
      <c r="G182" s="126">
        <f>'Forecast Volumes'!G31</f>
        <v>0</v>
      </c>
      <c r="H182" s="126">
        <f>'Forecast Volumes'!H31</f>
        <v>0</v>
      </c>
      <c r="I182" s="126">
        <f>'Forecast Volumes'!I31</f>
        <v>0</v>
      </c>
      <c r="J182" s="126">
        <f>'Forecast Volumes'!J31</f>
        <v>0</v>
      </c>
      <c r="K182" s="127">
        <f>'Forecast Volumes'!K31</f>
        <v>0</v>
      </c>
      <c r="L182" s="33"/>
      <c r="M182" s="33"/>
      <c r="N182" s="33"/>
      <c r="O182" s="33"/>
      <c r="P182" s="33"/>
      <c r="Q182" s="33"/>
      <c r="R182" s="33"/>
      <c r="S182" s="33"/>
    </row>
    <row r="183" spans="1:19" x14ac:dyDescent="0.2">
      <c r="A183" s="33"/>
      <c r="B183" s="204"/>
      <c r="C183" s="123" t="s">
        <v>170</v>
      </c>
      <c r="D183" s="124"/>
      <c r="E183" s="125">
        <f>'Forecast Volumes'!E32</f>
        <v>182.83333333333331</v>
      </c>
      <c r="F183" s="126">
        <f>'Forecast Volumes'!F32</f>
        <v>178.99999999999997</v>
      </c>
      <c r="G183" s="126">
        <f>'Forecast Volumes'!G32</f>
        <v>175.16666666666663</v>
      </c>
      <c r="H183" s="126">
        <f>'Forecast Volumes'!H32</f>
        <v>171.33333333333329</v>
      </c>
      <c r="I183" s="126">
        <f>'Forecast Volumes'!I32</f>
        <v>167.49999999999994</v>
      </c>
      <c r="J183" s="126">
        <f>'Forecast Volumes'!J32</f>
        <v>163.6666666666666</v>
      </c>
      <c r="K183" s="127">
        <f>'Forecast Volumes'!K32</f>
        <v>159.83333333333326</v>
      </c>
      <c r="L183" s="33"/>
      <c r="M183" s="33"/>
      <c r="N183" s="33"/>
      <c r="O183" s="33"/>
      <c r="P183" s="33"/>
      <c r="Q183" s="33"/>
      <c r="R183" s="33"/>
      <c r="S183" s="33"/>
    </row>
    <row r="184" spans="1:19" x14ac:dyDescent="0.2">
      <c r="A184" s="33"/>
      <c r="B184" s="204"/>
      <c r="C184" s="123" t="s">
        <v>171</v>
      </c>
      <c r="D184" s="124"/>
      <c r="E184" s="125">
        <f>'Forecast Volumes'!E33</f>
        <v>10.5</v>
      </c>
      <c r="F184" s="126">
        <f>'Forecast Volumes'!F33</f>
        <v>9.75</v>
      </c>
      <c r="G184" s="126">
        <f>'Forecast Volumes'!G33</f>
        <v>9</v>
      </c>
      <c r="H184" s="126">
        <f>'Forecast Volumes'!H33</f>
        <v>8.25</v>
      </c>
      <c r="I184" s="126">
        <f>'Forecast Volumes'!I33</f>
        <v>7.5</v>
      </c>
      <c r="J184" s="126">
        <f>'Forecast Volumes'!J33</f>
        <v>6.75</v>
      </c>
      <c r="K184" s="127">
        <f>'Forecast Volumes'!K33</f>
        <v>6</v>
      </c>
      <c r="L184" s="33"/>
      <c r="M184" s="33"/>
      <c r="N184" s="33"/>
      <c r="O184" s="33"/>
      <c r="P184" s="33"/>
      <c r="Q184" s="33"/>
      <c r="R184" s="33"/>
      <c r="S184" s="33"/>
    </row>
    <row r="185" spans="1:19" x14ac:dyDescent="0.2">
      <c r="A185" s="33"/>
      <c r="B185" s="204"/>
      <c r="C185" s="123" t="s">
        <v>172</v>
      </c>
      <c r="D185" s="124"/>
      <c r="E185" s="125">
        <f>'Forecast Volumes'!E34</f>
        <v>0</v>
      </c>
      <c r="F185" s="126">
        <f>'Forecast Volumes'!F34</f>
        <v>0</v>
      </c>
      <c r="G185" s="126">
        <f>'Forecast Volumes'!G34</f>
        <v>0</v>
      </c>
      <c r="H185" s="126">
        <f>'Forecast Volumes'!H34</f>
        <v>0</v>
      </c>
      <c r="I185" s="126">
        <f>'Forecast Volumes'!I34</f>
        <v>0</v>
      </c>
      <c r="J185" s="126">
        <f>'Forecast Volumes'!J34</f>
        <v>0</v>
      </c>
      <c r="K185" s="127">
        <f>'Forecast Volumes'!K34</f>
        <v>0</v>
      </c>
      <c r="L185" s="33"/>
      <c r="M185" s="33"/>
      <c r="N185" s="33"/>
      <c r="O185" s="33"/>
      <c r="P185" s="33"/>
      <c r="Q185" s="33"/>
      <c r="R185" s="33"/>
      <c r="S185" s="33"/>
    </row>
    <row r="186" spans="1:19" x14ac:dyDescent="0.2">
      <c r="A186" s="33"/>
      <c r="B186" s="204"/>
      <c r="C186" s="123" t="s">
        <v>173</v>
      </c>
      <c r="D186" s="124"/>
      <c r="E186" s="125">
        <f>'Forecast Volumes'!E35</f>
        <v>0</v>
      </c>
      <c r="F186" s="126">
        <f>'Forecast Volumes'!F35</f>
        <v>0</v>
      </c>
      <c r="G186" s="126">
        <f>'Forecast Volumes'!G35</f>
        <v>0</v>
      </c>
      <c r="H186" s="126">
        <f>'Forecast Volumes'!H35</f>
        <v>0</v>
      </c>
      <c r="I186" s="126">
        <f>'Forecast Volumes'!I35</f>
        <v>0</v>
      </c>
      <c r="J186" s="126">
        <f>'Forecast Volumes'!J35</f>
        <v>0</v>
      </c>
      <c r="K186" s="127">
        <f>'Forecast Volumes'!K35</f>
        <v>0</v>
      </c>
      <c r="L186" s="33"/>
      <c r="M186" s="33"/>
      <c r="N186" s="33"/>
      <c r="O186" s="33"/>
      <c r="P186" s="33"/>
      <c r="Q186" s="33"/>
      <c r="R186" s="33"/>
      <c r="S186" s="33"/>
    </row>
    <row r="187" spans="1:19" ht="13.5" thickBot="1" x14ac:dyDescent="0.25">
      <c r="A187" s="33"/>
      <c r="B187" s="205"/>
      <c r="C187" s="128" t="s">
        <v>165</v>
      </c>
      <c r="D187" s="129"/>
      <c r="E187" s="130">
        <f>'Forecast Volumes'!E36</f>
        <v>0</v>
      </c>
      <c r="F187" s="131">
        <f>'Forecast Volumes'!F36</f>
        <v>0</v>
      </c>
      <c r="G187" s="131">
        <f>'Forecast Volumes'!G36</f>
        <v>0</v>
      </c>
      <c r="H187" s="131">
        <f>'Forecast Volumes'!H36</f>
        <v>0</v>
      </c>
      <c r="I187" s="131">
        <f>'Forecast Volumes'!I36</f>
        <v>0</v>
      </c>
      <c r="J187" s="131">
        <f>'Forecast Volumes'!J36</f>
        <v>0</v>
      </c>
      <c r="K187" s="132">
        <f>'Forecast Volumes'!K36</f>
        <v>0</v>
      </c>
      <c r="L187" s="33"/>
      <c r="M187" s="33"/>
      <c r="N187" s="33"/>
      <c r="O187" s="33"/>
      <c r="P187" s="33"/>
      <c r="Q187" s="33"/>
      <c r="R187" s="33"/>
      <c r="S187" s="33"/>
    </row>
    <row r="188" spans="1:19" x14ac:dyDescent="0.2">
      <c r="A188" s="33"/>
      <c r="B188" s="203" t="s">
        <v>269</v>
      </c>
      <c r="C188" s="118" t="s">
        <v>270</v>
      </c>
      <c r="D188" s="119" t="s">
        <v>271</v>
      </c>
      <c r="E188" s="120"/>
      <c r="F188" s="121"/>
      <c r="G188" s="121"/>
      <c r="H188" s="121"/>
      <c r="I188" s="121"/>
      <c r="J188" s="121"/>
      <c r="K188" s="122"/>
      <c r="L188" s="33"/>
      <c r="M188" s="33"/>
      <c r="N188" s="33"/>
      <c r="O188" s="33"/>
      <c r="P188" s="33"/>
      <c r="Q188" s="33"/>
      <c r="R188" s="33"/>
      <c r="S188" s="33"/>
    </row>
    <row r="189" spans="1:19" x14ac:dyDescent="0.2">
      <c r="A189" s="33"/>
      <c r="B189" s="204"/>
      <c r="C189" s="123" t="s">
        <v>169</v>
      </c>
      <c r="D189" s="124" t="s">
        <v>271</v>
      </c>
      <c r="E189" s="125"/>
      <c r="F189" s="126"/>
      <c r="G189" s="126"/>
      <c r="H189" s="126"/>
      <c r="I189" s="126"/>
      <c r="J189" s="126"/>
      <c r="K189" s="127"/>
      <c r="L189" s="33"/>
      <c r="M189" s="33"/>
      <c r="N189" s="33"/>
      <c r="O189" s="33"/>
      <c r="P189" s="33"/>
      <c r="Q189" s="33"/>
      <c r="R189" s="33"/>
      <c r="S189" s="33"/>
    </row>
    <row r="190" spans="1:19" x14ac:dyDescent="0.2">
      <c r="A190" s="33"/>
      <c r="B190" s="204"/>
      <c r="C190" s="123" t="s">
        <v>170</v>
      </c>
      <c r="D190" s="124" t="s">
        <v>271</v>
      </c>
      <c r="E190" s="125"/>
      <c r="F190" s="126"/>
      <c r="G190" s="126"/>
      <c r="H190" s="126"/>
      <c r="I190" s="126"/>
      <c r="J190" s="126"/>
      <c r="K190" s="127"/>
      <c r="L190" s="33"/>
      <c r="M190" s="33"/>
      <c r="N190" s="33"/>
      <c r="O190" s="33"/>
      <c r="P190" s="33"/>
      <c r="Q190" s="33"/>
      <c r="R190" s="33"/>
      <c r="S190" s="33"/>
    </row>
    <row r="191" spans="1:19" x14ac:dyDescent="0.2">
      <c r="A191" s="33"/>
      <c r="B191" s="204"/>
      <c r="C191" s="123" t="s">
        <v>171</v>
      </c>
      <c r="D191" s="124" t="s">
        <v>271</v>
      </c>
      <c r="E191" s="125"/>
      <c r="F191" s="126"/>
      <c r="G191" s="126"/>
      <c r="H191" s="126"/>
      <c r="I191" s="126"/>
      <c r="J191" s="126"/>
      <c r="K191" s="127"/>
      <c r="L191" s="33"/>
      <c r="M191" s="33"/>
      <c r="N191" s="33"/>
      <c r="O191" s="33"/>
      <c r="P191" s="33"/>
      <c r="Q191" s="33"/>
      <c r="R191" s="33"/>
      <c r="S191" s="33"/>
    </row>
    <row r="192" spans="1:19" x14ac:dyDescent="0.2">
      <c r="A192" s="33"/>
      <c r="B192" s="204"/>
      <c r="C192" s="123" t="s">
        <v>172</v>
      </c>
      <c r="D192" s="124" t="s">
        <v>271</v>
      </c>
      <c r="E192" s="125"/>
      <c r="F192" s="126"/>
      <c r="G192" s="126"/>
      <c r="H192" s="126"/>
      <c r="I192" s="126"/>
      <c r="J192" s="126"/>
      <c r="K192" s="127"/>
      <c r="L192" s="33"/>
      <c r="M192" s="33"/>
      <c r="N192" s="33"/>
      <c r="O192" s="33"/>
      <c r="P192" s="33"/>
      <c r="Q192" s="33"/>
      <c r="R192" s="33"/>
      <c r="S192" s="33"/>
    </row>
    <row r="193" spans="1:19" ht="13.5" thickBot="1" x14ac:dyDescent="0.25">
      <c r="A193" s="33"/>
      <c r="B193" s="204"/>
      <c r="C193" s="128" t="s">
        <v>173</v>
      </c>
      <c r="D193" s="129" t="s">
        <v>271</v>
      </c>
      <c r="E193" s="130"/>
      <c r="F193" s="131"/>
      <c r="G193" s="131"/>
      <c r="H193" s="131"/>
      <c r="I193" s="131"/>
      <c r="J193" s="131"/>
      <c r="K193" s="132"/>
      <c r="L193" s="33"/>
      <c r="M193" s="33"/>
      <c r="N193" s="33"/>
      <c r="O193" s="33"/>
      <c r="P193" s="33"/>
      <c r="Q193" s="33"/>
      <c r="R193" s="33"/>
      <c r="S193" s="33"/>
    </row>
    <row r="194" spans="1:19" x14ac:dyDescent="0.2">
      <c r="A194" s="33"/>
      <c r="B194" s="203" t="s">
        <v>272</v>
      </c>
      <c r="C194" s="118" t="s">
        <v>167</v>
      </c>
      <c r="D194" s="119" t="s">
        <v>273</v>
      </c>
      <c r="E194" s="120">
        <f>'Forecast Volumes'!E37</f>
        <v>0</v>
      </c>
      <c r="F194" s="121">
        <f>'Forecast Volumes'!F37</f>
        <v>0</v>
      </c>
      <c r="G194" s="121">
        <f>'Forecast Volumes'!G37</f>
        <v>0</v>
      </c>
      <c r="H194" s="121">
        <f>'Forecast Volumes'!H37</f>
        <v>0</v>
      </c>
      <c r="I194" s="121">
        <f>'Forecast Volumes'!I37</f>
        <v>0</v>
      </c>
      <c r="J194" s="121">
        <f>'Forecast Volumes'!J37</f>
        <v>0</v>
      </c>
      <c r="K194" s="122">
        <f>'Forecast Volumes'!K37</f>
        <v>0</v>
      </c>
      <c r="L194" s="33"/>
      <c r="M194" s="33"/>
      <c r="N194" s="33"/>
      <c r="O194" s="33"/>
      <c r="P194" s="33"/>
      <c r="Q194" s="33"/>
      <c r="R194" s="33"/>
      <c r="S194" s="33"/>
    </row>
    <row r="195" spans="1:19" x14ac:dyDescent="0.2">
      <c r="A195" s="33"/>
      <c r="B195" s="204"/>
      <c r="C195" s="123" t="s">
        <v>169</v>
      </c>
      <c r="D195" s="124" t="s">
        <v>273</v>
      </c>
      <c r="E195" s="125">
        <f>'Forecast Volumes'!E38</f>
        <v>0</v>
      </c>
      <c r="F195" s="126">
        <f>'Forecast Volumes'!F38</f>
        <v>0</v>
      </c>
      <c r="G195" s="126">
        <f>'Forecast Volumes'!G38</f>
        <v>0</v>
      </c>
      <c r="H195" s="126">
        <f>'Forecast Volumes'!H38</f>
        <v>0</v>
      </c>
      <c r="I195" s="126">
        <f>'Forecast Volumes'!I38</f>
        <v>0</v>
      </c>
      <c r="J195" s="126">
        <f>'Forecast Volumes'!J38</f>
        <v>0</v>
      </c>
      <c r="K195" s="127">
        <f>'Forecast Volumes'!K38</f>
        <v>0</v>
      </c>
      <c r="L195" s="33"/>
      <c r="M195" s="33"/>
      <c r="N195" s="33"/>
      <c r="O195" s="33"/>
      <c r="P195" s="33"/>
      <c r="Q195" s="33"/>
      <c r="R195" s="33"/>
      <c r="S195" s="33"/>
    </row>
    <row r="196" spans="1:19" x14ac:dyDescent="0.2">
      <c r="A196" s="33"/>
      <c r="B196" s="204"/>
      <c r="C196" s="123" t="s">
        <v>176</v>
      </c>
      <c r="D196" s="124" t="s">
        <v>273</v>
      </c>
      <c r="E196" s="125">
        <f>'Forecast Volumes'!E39</f>
        <v>0</v>
      </c>
      <c r="F196" s="126">
        <f>'Forecast Volumes'!F39</f>
        <v>0</v>
      </c>
      <c r="G196" s="126">
        <f>'Forecast Volumes'!G39</f>
        <v>0</v>
      </c>
      <c r="H196" s="126">
        <f>'Forecast Volumes'!H39</f>
        <v>0</v>
      </c>
      <c r="I196" s="126">
        <f>'Forecast Volumes'!I39</f>
        <v>0</v>
      </c>
      <c r="J196" s="126">
        <f>'Forecast Volumes'!J39</f>
        <v>0</v>
      </c>
      <c r="K196" s="127">
        <f>'Forecast Volumes'!K39</f>
        <v>0</v>
      </c>
      <c r="L196" s="33"/>
      <c r="M196" s="33"/>
      <c r="N196" s="33"/>
      <c r="O196" s="33"/>
      <c r="P196" s="33"/>
      <c r="Q196" s="33"/>
      <c r="R196" s="33"/>
      <c r="S196" s="33"/>
    </row>
    <row r="197" spans="1:19" x14ac:dyDescent="0.2">
      <c r="A197" s="33"/>
      <c r="B197" s="204"/>
      <c r="C197" s="123" t="s">
        <v>177</v>
      </c>
      <c r="D197" s="124" t="s">
        <v>273</v>
      </c>
      <c r="E197" s="125">
        <f>'Forecast Volumes'!E40</f>
        <v>0</v>
      </c>
      <c r="F197" s="126">
        <f>'Forecast Volumes'!F40</f>
        <v>0</v>
      </c>
      <c r="G197" s="126">
        <f>'Forecast Volumes'!G40</f>
        <v>0</v>
      </c>
      <c r="H197" s="126">
        <f>'Forecast Volumes'!H40</f>
        <v>0</v>
      </c>
      <c r="I197" s="126">
        <f>'Forecast Volumes'!I40</f>
        <v>0</v>
      </c>
      <c r="J197" s="126">
        <f>'Forecast Volumes'!J40</f>
        <v>0</v>
      </c>
      <c r="K197" s="127">
        <f>'Forecast Volumes'!K40</f>
        <v>0</v>
      </c>
      <c r="L197" s="33"/>
      <c r="M197" s="33"/>
      <c r="N197" s="33"/>
      <c r="O197" s="33"/>
      <c r="P197" s="33"/>
      <c r="Q197" s="33"/>
      <c r="R197" s="33"/>
      <c r="S197" s="33"/>
    </row>
    <row r="198" spans="1:19" x14ac:dyDescent="0.2">
      <c r="A198" s="33"/>
      <c r="B198" s="204"/>
      <c r="C198" s="123" t="s">
        <v>178</v>
      </c>
      <c r="D198" s="124" t="s">
        <v>273</v>
      </c>
      <c r="E198" s="125">
        <f>'Forecast Volumes'!E41</f>
        <v>0</v>
      </c>
      <c r="F198" s="126">
        <f>'Forecast Volumes'!F41</f>
        <v>0</v>
      </c>
      <c r="G198" s="126">
        <f>'Forecast Volumes'!G41</f>
        <v>0</v>
      </c>
      <c r="H198" s="126">
        <f>'Forecast Volumes'!H41</f>
        <v>0</v>
      </c>
      <c r="I198" s="126">
        <f>'Forecast Volumes'!I41</f>
        <v>0</v>
      </c>
      <c r="J198" s="126">
        <f>'Forecast Volumes'!J41</f>
        <v>0</v>
      </c>
      <c r="K198" s="127">
        <f>'Forecast Volumes'!K41</f>
        <v>0</v>
      </c>
      <c r="L198" s="33"/>
      <c r="M198" s="33"/>
      <c r="N198" s="33"/>
      <c r="O198" s="33"/>
      <c r="P198" s="33"/>
      <c r="Q198" s="33"/>
      <c r="R198" s="33"/>
      <c r="S198" s="33"/>
    </row>
    <row r="199" spans="1:19" x14ac:dyDescent="0.2">
      <c r="A199" s="33"/>
      <c r="B199" s="204"/>
      <c r="C199" s="123" t="s">
        <v>171</v>
      </c>
      <c r="D199" s="124" t="s">
        <v>273</v>
      </c>
      <c r="E199" s="125">
        <f>'Forecast Volumes'!E42</f>
        <v>0</v>
      </c>
      <c r="F199" s="126">
        <f>'Forecast Volumes'!F42</f>
        <v>0</v>
      </c>
      <c r="G199" s="126">
        <f>'Forecast Volumes'!G42</f>
        <v>0</v>
      </c>
      <c r="H199" s="126">
        <f>'Forecast Volumes'!H42</f>
        <v>0</v>
      </c>
      <c r="I199" s="126">
        <f>'Forecast Volumes'!I42</f>
        <v>0</v>
      </c>
      <c r="J199" s="126">
        <f>'Forecast Volumes'!J42</f>
        <v>0</v>
      </c>
      <c r="K199" s="127">
        <f>'Forecast Volumes'!K42</f>
        <v>0</v>
      </c>
      <c r="L199" s="33"/>
      <c r="M199" s="33"/>
      <c r="N199" s="33"/>
      <c r="O199" s="33"/>
      <c r="P199" s="33"/>
      <c r="Q199" s="33"/>
      <c r="R199" s="33"/>
      <c r="S199" s="33"/>
    </row>
    <row r="200" spans="1:19" x14ac:dyDescent="0.2">
      <c r="A200" s="33"/>
      <c r="B200" s="204"/>
      <c r="C200" s="123" t="s">
        <v>172</v>
      </c>
      <c r="D200" s="124" t="s">
        <v>273</v>
      </c>
      <c r="E200" s="125">
        <f>'Forecast Volumes'!E43</f>
        <v>0</v>
      </c>
      <c r="F200" s="126">
        <f>'Forecast Volumes'!F43</f>
        <v>0</v>
      </c>
      <c r="G200" s="126">
        <f>'Forecast Volumes'!G43</f>
        <v>0</v>
      </c>
      <c r="H200" s="126">
        <f>'Forecast Volumes'!H43</f>
        <v>0</v>
      </c>
      <c r="I200" s="126">
        <f>'Forecast Volumes'!I43</f>
        <v>0</v>
      </c>
      <c r="J200" s="126">
        <f>'Forecast Volumes'!J43</f>
        <v>0</v>
      </c>
      <c r="K200" s="127">
        <f>'Forecast Volumes'!K43</f>
        <v>0</v>
      </c>
      <c r="L200" s="33"/>
      <c r="M200" s="33"/>
      <c r="N200" s="33"/>
      <c r="O200" s="33"/>
      <c r="P200" s="33"/>
      <c r="Q200" s="33"/>
      <c r="R200" s="33"/>
      <c r="S200" s="33"/>
    </row>
    <row r="201" spans="1:19" x14ac:dyDescent="0.2">
      <c r="A201" s="33"/>
      <c r="B201" s="204"/>
      <c r="C201" s="123" t="s">
        <v>173</v>
      </c>
      <c r="D201" s="124" t="s">
        <v>273</v>
      </c>
      <c r="E201" s="125">
        <f>'Forecast Volumes'!E44</f>
        <v>0</v>
      </c>
      <c r="F201" s="126">
        <f>'Forecast Volumes'!F44</f>
        <v>0</v>
      </c>
      <c r="G201" s="126">
        <f>'Forecast Volumes'!G44</f>
        <v>0</v>
      </c>
      <c r="H201" s="126">
        <f>'Forecast Volumes'!H44</f>
        <v>0</v>
      </c>
      <c r="I201" s="126">
        <f>'Forecast Volumes'!I44</f>
        <v>0</v>
      </c>
      <c r="J201" s="126">
        <f>'Forecast Volumes'!J44</f>
        <v>0</v>
      </c>
      <c r="K201" s="127">
        <f>'Forecast Volumes'!K44</f>
        <v>0</v>
      </c>
      <c r="L201" s="33"/>
      <c r="M201" s="33"/>
      <c r="N201" s="33"/>
      <c r="O201" s="33"/>
      <c r="P201" s="33"/>
      <c r="Q201" s="33"/>
      <c r="R201" s="33"/>
      <c r="S201" s="33"/>
    </row>
    <row r="202" spans="1:19" ht="13.5" thickBot="1" x14ac:dyDescent="0.25">
      <c r="A202" s="33"/>
      <c r="B202" s="205"/>
      <c r="C202" s="128" t="s">
        <v>165</v>
      </c>
      <c r="D202" s="129" t="s">
        <v>273</v>
      </c>
      <c r="E202" s="130">
        <f>'Forecast Volumes'!E45</f>
        <v>0</v>
      </c>
      <c r="F202" s="131">
        <f>'Forecast Volumes'!F45</f>
        <v>0</v>
      </c>
      <c r="G202" s="131">
        <f>'Forecast Volumes'!G45</f>
        <v>0</v>
      </c>
      <c r="H202" s="131">
        <f>'Forecast Volumes'!H45</f>
        <v>0</v>
      </c>
      <c r="I202" s="131">
        <f>'Forecast Volumes'!I45</f>
        <v>0</v>
      </c>
      <c r="J202" s="131">
        <f>'Forecast Volumes'!J45</f>
        <v>0</v>
      </c>
      <c r="K202" s="132">
        <f>'Forecast Volumes'!K45</f>
        <v>0</v>
      </c>
      <c r="L202" s="33"/>
      <c r="M202" s="33"/>
      <c r="N202" s="33"/>
      <c r="O202" s="33"/>
      <c r="P202" s="33"/>
      <c r="Q202" s="33"/>
      <c r="R202" s="33"/>
      <c r="S202" s="33"/>
    </row>
    <row r="203" spans="1:19" x14ac:dyDescent="0.2">
      <c r="A203" s="33"/>
      <c r="B203" s="203" t="s">
        <v>274</v>
      </c>
      <c r="C203" s="118" t="s">
        <v>167</v>
      </c>
      <c r="D203" s="119" t="s">
        <v>273</v>
      </c>
      <c r="E203" s="120">
        <f>'Forecast Volumes'!E46</f>
        <v>0</v>
      </c>
      <c r="F203" s="121">
        <f>'Forecast Volumes'!F46</f>
        <v>0</v>
      </c>
      <c r="G203" s="121">
        <f>'Forecast Volumes'!G46</f>
        <v>0</v>
      </c>
      <c r="H203" s="121">
        <f>'Forecast Volumes'!H46</f>
        <v>0</v>
      </c>
      <c r="I203" s="121">
        <f>'Forecast Volumes'!I46</f>
        <v>0</v>
      </c>
      <c r="J203" s="121">
        <f>'Forecast Volumes'!J46</f>
        <v>0</v>
      </c>
      <c r="K203" s="122">
        <f>'Forecast Volumes'!K46</f>
        <v>0</v>
      </c>
      <c r="L203" s="33"/>
      <c r="M203" s="33"/>
      <c r="N203" s="33"/>
      <c r="O203" s="33"/>
      <c r="P203" s="33"/>
      <c r="Q203" s="33"/>
      <c r="R203" s="33"/>
      <c r="S203" s="33"/>
    </row>
    <row r="204" spans="1:19" x14ac:dyDescent="0.2">
      <c r="A204" s="33"/>
      <c r="B204" s="204"/>
      <c r="C204" s="123" t="s">
        <v>169</v>
      </c>
      <c r="D204" s="124" t="s">
        <v>273</v>
      </c>
      <c r="E204" s="125">
        <f>'Forecast Volumes'!E47</f>
        <v>0</v>
      </c>
      <c r="F204" s="126">
        <f>'Forecast Volumes'!F47</f>
        <v>0</v>
      </c>
      <c r="G204" s="126">
        <f>'Forecast Volumes'!G47</f>
        <v>0</v>
      </c>
      <c r="H204" s="126">
        <f>'Forecast Volumes'!H47</f>
        <v>0</v>
      </c>
      <c r="I204" s="126">
        <f>'Forecast Volumes'!I47</f>
        <v>0</v>
      </c>
      <c r="J204" s="126">
        <f>'Forecast Volumes'!J47</f>
        <v>0</v>
      </c>
      <c r="K204" s="127">
        <f>'Forecast Volumes'!K47</f>
        <v>0</v>
      </c>
      <c r="L204" s="33"/>
      <c r="M204" s="33"/>
      <c r="N204" s="33"/>
      <c r="O204" s="33"/>
      <c r="P204" s="33"/>
      <c r="Q204" s="33"/>
      <c r="R204" s="33"/>
      <c r="S204" s="33"/>
    </row>
    <row r="205" spans="1:19" x14ac:dyDescent="0.2">
      <c r="A205" s="33"/>
      <c r="B205" s="204"/>
      <c r="C205" s="123" t="s">
        <v>210</v>
      </c>
      <c r="D205" s="124" t="s">
        <v>273</v>
      </c>
      <c r="E205" s="125">
        <f>'Forecast Volumes'!E48</f>
        <v>0</v>
      </c>
      <c r="F205" s="126">
        <f>'Forecast Volumes'!F48</f>
        <v>0</v>
      </c>
      <c r="G205" s="126">
        <f>'Forecast Volumes'!G48</f>
        <v>0</v>
      </c>
      <c r="H205" s="126">
        <f>'Forecast Volumes'!H48</f>
        <v>0</v>
      </c>
      <c r="I205" s="126">
        <f>'Forecast Volumes'!I48</f>
        <v>0</v>
      </c>
      <c r="J205" s="126">
        <f>'Forecast Volumes'!J48</f>
        <v>0</v>
      </c>
      <c r="K205" s="127">
        <f>'Forecast Volumes'!K48</f>
        <v>0</v>
      </c>
      <c r="L205" s="33"/>
      <c r="M205" s="33"/>
      <c r="N205" s="33"/>
      <c r="O205" s="33"/>
      <c r="P205" s="33"/>
      <c r="Q205" s="33"/>
      <c r="R205" s="33"/>
      <c r="S205" s="33"/>
    </row>
    <row r="206" spans="1:19" x14ac:dyDescent="0.2">
      <c r="A206" s="33"/>
      <c r="B206" s="204"/>
      <c r="C206" s="123" t="s">
        <v>211</v>
      </c>
      <c r="D206" s="124" t="s">
        <v>273</v>
      </c>
      <c r="E206" s="125">
        <f>'Forecast Volumes'!E49</f>
        <v>0</v>
      </c>
      <c r="F206" s="126">
        <f>'Forecast Volumes'!F49</f>
        <v>0</v>
      </c>
      <c r="G206" s="126">
        <f>'Forecast Volumes'!G49</f>
        <v>0</v>
      </c>
      <c r="H206" s="126">
        <f>'Forecast Volumes'!H49</f>
        <v>0</v>
      </c>
      <c r="I206" s="126">
        <f>'Forecast Volumes'!I49</f>
        <v>0</v>
      </c>
      <c r="J206" s="126">
        <f>'Forecast Volumes'!J49</f>
        <v>0</v>
      </c>
      <c r="K206" s="127">
        <f>'Forecast Volumes'!K49</f>
        <v>0</v>
      </c>
      <c r="L206" s="33"/>
      <c r="M206" s="33"/>
      <c r="N206" s="33"/>
      <c r="O206" s="33"/>
      <c r="P206" s="33"/>
      <c r="Q206" s="33"/>
      <c r="R206" s="33"/>
      <c r="S206" s="33"/>
    </row>
    <row r="207" spans="1:19" x14ac:dyDescent="0.2">
      <c r="A207" s="33"/>
      <c r="B207" s="204"/>
      <c r="C207" s="123" t="s">
        <v>212</v>
      </c>
      <c r="D207" s="124" t="s">
        <v>273</v>
      </c>
      <c r="E207" s="125">
        <f>'Forecast Volumes'!E50</f>
        <v>0</v>
      </c>
      <c r="F207" s="126">
        <f>'Forecast Volumes'!F50</f>
        <v>0</v>
      </c>
      <c r="G207" s="126">
        <f>'Forecast Volumes'!G50</f>
        <v>0</v>
      </c>
      <c r="H207" s="126">
        <f>'Forecast Volumes'!H50</f>
        <v>0</v>
      </c>
      <c r="I207" s="126">
        <f>'Forecast Volumes'!I50</f>
        <v>0</v>
      </c>
      <c r="J207" s="126">
        <f>'Forecast Volumes'!J50</f>
        <v>0</v>
      </c>
      <c r="K207" s="127">
        <f>'Forecast Volumes'!K50</f>
        <v>0</v>
      </c>
      <c r="L207" s="33"/>
      <c r="M207" s="33"/>
      <c r="N207" s="33"/>
      <c r="O207" s="33"/>
      <c r="P207" s="33"/>
      <c r="Q207" s="33"/>
      <c r="R207" s="33"/>
      <c r="S207" s="33"/>
    </row>
    <row r="208" spans="1:19" x14ac:dyDescent="0.2">
      <c r="A208" s="33"/>
      <c r="B208" s="204"/>
      <c r="C208" s="123" t="s">
        <v>172</v>
      </c>
      <c r="D208" s="124" t="s">
        <v>273</v>
      </c>
      <c r="E208" s="125">
        <f>'Forecast Volumes'!E51</f>
        <v>0</v>
      </c>
      <c r="F208" s="126">
        <f>'Forecast Volumes'!F51</f>
        <v>0</v>
      </c>
      <c r="G208" s="126">
        <f>'Forecast Volumes'!G51</f>
        <v>0</v>
      </c>
      <c r="H208" s="126">
        <f>'Forecast Volumes'!H51</f>
        <v>0</v>
      </c>
      <c r="I208" s="126">
        <f>'Forecast Volumes'!I51</f>
        <v>0</v>
      </c>
      <c r="J208" s="126">
        <f>'Forecast Volumes'!J51</f>
        <v>0</v>
      </c>
      <c r="K208" s="127">
        <f>'Forecast Volumes'!K51</f>
        <v>0</v>
      </c>
      <c r="L208" s="33"/>
      <c r="M208" s="33"/>
      <c r="N208" s="33"/>
      <c r="O208" s="33"/>
      <c r="P208" s="33"/>
      <c r="Q208" s="33"/>
      <c r="R208" s="33"/>
      <c r="S208" s="33"/>
    </row>
    <row r="209" spans="1:19" x14ac:dyDescent="0.2">
      <c r="A209" s="33"/>
      <c r="B209" s="204"/>
      <c r="C209" s="123" t="s">
        <v>213</v>
      </c>
      <c r="D209" s="124" t="s">
        <v>273</v>
      </c>
      <c r="E209" s="125">
        <f>'Forecast Volumes'!E52</f>
        <v>0</v>
      </c>
      <c r="F209" s="126">
        <f>'Forecast Volumes'!F52</f>
        <v>0</v>
      </c>
      <c r="G209" s="126">
        <f>'Forecast Volumes'!G52</f>
        <v>0</v>
      </c>
      <c r="H209" s="126">
        <f>'Forecast Volumes'!H52</f>
        <v>0</v>
      </c>
      <c r="I209" s="126">
        <f>'Forecast Volumes'!I52</f>
        <v>0</v>
      </c>
      <c r="J209" s="126">
        <f>'Forecast Volumes'!J52</f>
        <v>0</v>
      </c>
      <c r="K209" s="127">
        <f>'Forecast Volumes'!K52</f>
        <v>0</v>
      </c>
      <c r="L209" s="33"/>
      <c r="M209" s="33"/>
      <c r="N209" s="33"/>
      <c r="O209" s="33"/>
      <c r="P209" s="33"/>
      <c r="Q209" s="33"/>
      <c r="R209" s="33"/>
      <c r="S209" s="33"/>
    </row>
    <row r="210" spans="1:19" ht="13.5" thickBot="1" x14ac:dyDescent="0.25">
      <c r="A210" s="33"/>
      <c r="B210" s="204"/>
      <c r="C210" s="128" t="s">
        <v>165</v>
      </c>
      <c r="D210" s="129" t="s">
        <v>273</v>
      </c>
      <c r="E210" s="130">
        <f>'Forecast Volumes'!E53</f>
        <v>0</v>
      </c>
      <c r="F210" s="131">
        <f>'Forecast Volumes'!F53</f>
        <v>0</v>
      </c>
      <c r="G210" s="131">
        <f>'Forecast Volumes'!G53</f>
        <v>0</v>
      </c>
      <c r="H210" s="131">
        <f>'Forecast Volumes'!H53</f>
        <v>0</v>
      </c>
      <c r="I210" s="131">
        <f>'Forecast Volumes'!I53</f>
        <v>0</v>
      </c>
      <c r="J210" s="131">
        <f>'Forecast Volumes'!J53</f>
        <v>0</v>
      </c>
      <c r="K210" s="132">
        <f>'Forecast Volumes'!K53</f>
        <v>0</v>
      </c>
      <c r="L210" s="33"/>
      <c r="M210" s="33"/>
      <c r="N210" s="33"/>
      <c r="O210" s="33"/>
      <c r="P210" s="33"/>
      <c r="Q210" s="33"/>
      <c r="R210" s="33"/>
      <c r="S210" s="33"/>
    </row>
    <row r="211" spans="1:19" x14ac:dyDescent="0.2">
      <c r="A211" s="33"/>
      <c r="B211" s="203" t="s">
        <v>275</v>
      </c>
      <c r="C211" s="118" t="s">
        <v>180</v>
      </c>
      <c r="D211" s="119" t="s">
        <v>276</v>
      </c>
      <c r="E211" s="120">
        <f>'Forecast Volumes'!E54</f>
        <v>60.379999999999995</v>
      </c>
      <c r="F211" s="121">
        <f>'Forecast Volumes'!F54</f>
        <v>62.239999999999995</v>
      </c>
      <c r="G211" s="121">
        <f>'Forecast Volumes'!G54</f>
        <v>64.099999999999994</v>
      </c>
      <c r="H211" s="121">
        <f>'Forecast Volumes'!H54</f>
        <v>65.959999999999994</v>
      </c>
      <c r="I211" s="121">
        <f>'Forecast Volumes'!I54</f>
        <v>67.819999999999993</v>
      </c>
      <c r="J211" s="121">
        <f>'Forecast Volumes'!J54</f>
        <v>69.679999999999993</v>
      </c>
      <c r="K211" s="122">
        <f>'Forecast Volumes'!K54</f>
        <v>71.539999999999992</v>
      </c>
      <c r="L211" s="33"/>
      <c r="M211" s="33"/>
      <c r="N211" s="33"/>
      <c r="O211" s="33"/>
      <c r="P211" s="33"/>
      <c r="Q211" s="33"/>
      <c r="R211" s="33"/>
      <c r="S211" s="33"/>
    </row>
    <row r="212" spans="1:19" x14ac:dyDescent="0.2">
      <c r="A212" s="33"/>
      <c r="B212" s="204"/>
      <c r="C212" s="123" t="s">
        <v>182</v>
      </c>
      <c r="D212" s="124" t="s">
        <v>277</v>
      </c>
      <c r="E212" s="125"/>
      <c r="F212" s="126"/>
      <c r="G212" s="126"/>
      <c r="H212" s="126"/>
      <c r="I212" s="126"/>
      <c r="J212" s="126"/>
      <c r="K212" s="127"/>
      <c r="L212" s="33"/>
      <c r="M212" s="33"/>
      <c r="N212" s="33"/>
      <c r="O212" s="33"/>
      <c r="P212" s="33"/>
      <c r="Q212" s="33"/>
      <c r="R212" s="33"/>
      <c r="S212" s="33"/>
    </row>
    <row r="213" spans="1:19" x14ac:dyDescent="0.2">
      <c r="A213" s="33"/>
      <c r="B213" s="204"/>
      <c r="C213" s="123" t="s">
        <v>183</v>
      </c>
      <c r="D213" s="124" t="s">
        <v>277</v>
      </c>
      <c r="E213" s="125"/>
      <c r="F213" s="126"/>
      <c r="G213" s="126"/>
      <c r="H213" s="126"/>
      <c r="I213" s="126"/>
      <c r="J213" s="126"/>
      <c r="K213" s="127"/>
      <c r="L213" s="33"/>
      <c r="M213" s="33"/>
      <c r="N213" s="33"/>
      <c r="O213" s="33"/>
      <c r="P213" s="33"/>
      <c r="Q213" s="33"/>
      <c r="R213" s="33"/>
      <c r="S213" s="33"/>
    </row>
    <row r="214" spans="1:19" x14ac:dyDescent="0.2">
      <c r="A214" s="33"/>
      <c r="B214" s="204"/>
      <c r="C214" s="123" t="s">
        <v>184</v>
      </c>
      <c r="D214" s="124" t="s">
        <v>277</v>
      </c>
      <c r="E214" s="125"/>
      <c r="F214" s="126"/>
      <c r="G214" s="126"/>
      <c r="H214" s="126"/>
      <c r="I214" s="126"/>
      <c r="J214" s="126"/>
      <c r="K214" s="127"/>
      <c r="L214" s="33"/>
      <c r="M214" s="33"/>
      <c r="N214" s="33"/>
      <c r="O214" s="33"/>
      <c r="P214" s="33"/>
      <c r="Q214" s="33"/>
      <c r="R214" s="33"/>
      <c r="S214" s="33"/>
    </row>
    <row r="215" spans="1:19" x14ac:dyDescent="0.2">
      <c r="A215" s="33"/>
      <c r="B215" s="204"/>
      <c r="C215" s="123" t="s">
        <v>185</v>
      </c>
      <c r="D215" s="124" t="s">
        <v>277</v>
      </c>
      <c r="E215" s="125"/>
      <c r="F215" s="126"/>
      <c r="G215" s="126"/>
      <c r="H215" s="126"/>
      <c r="I215" s="126"/>
      <c r="J215" s="126"/>
      <c r="K215" s="127"/>
      <c r="L215" s="33"/>
      <c r="M215" s="33"/>
      <c r="N215" s="33"/>
      <c r="O215" s="33"/>
      <c r="P215" s="33"/>
      <c r="Q215" s="33"/>
      <c r="R215" s="33"/>
      <c r="S215" s="33"/>
    </row>
    <row r="216" spans="1:19" x14ac:dyDescent="0.2">
      <c r="A216" s="33"/>
      <c r="B216" s="204"/>
      <c r="C216" s="123" t="s">
        <v>278</v>
      </c>
      <c r="D216" s="124" t="s">
        <v>277</v>
      </c>
      <c r="E216" s="125"/>
      <c r="F216" s="126"/>
      <c r="G216" s="126"/>
      <c r="H216" s="126"/>
      <c r="I216" s="126"/>
      <c r="J216" s="126"/>
      <c r="K216" s="127"/>
      <c r="L216" s="33"/>
      <c r="M216" s="33"/>
      <c r="N216" s="33"/>
      <c r="O216" s="33"/>
      <c r="P216" s="33"/>
      <c r="Q216" s="33"/>
      <c r="R216" s="33"/>
      <c r="S216" s="33"/>
    </row>
    <row r="217" spans="1:19" x14ac:dyDescent="0.2">
      <c r="A217" s="33"/>
      <c r="B217" s="204"/>
      <c r="C217" s="123" t="s">
        <v>279</v>
      </c>
      <c r="D217" s="124" t="s">
        <v>277</v>
      </c>
      <c r="E217" s="125"/>
      <c r="F217" s="126"/>
      <c r="G217" s="126"/>
      <c r="H217" s="126"/>
      <c r="I217" s="126"/>
      <c r="J217" s="126"/>
      <c r="K217" s="127"/>
      <c r="L217" s="33"/>
      <c r="M217" s="33"/>
      <c r="N217" s="33"/>
      <c r="O217" s="33"/>
      <c r="P217" s="33"/>
      <c r="Q217" s="33"/>
      <c r="R217" s="33"/>
      <c r="S217" s="33"/>
    </row>
    <row r="218" spans="1:19" x14ac:dyDescent="0.2">
      <c r="A218" s="33"/>
      <c r="B218" s="204"/>
      <c r="C218" s="123" t="s">
        <v>280</v>
      </c>
      <c r="D218" s="124" t="s">
        <v>277</v>
      </c>
      <c r="E218" s="125"/>
      <c r="F218" s="126"/>
      <c r="G218" s="126"/>
      <c r="H218" s="126"/>
      <c r="I218" s="126"/>
      <c r="J218" s="126"/>
      <c r="K218" s="127"/>
      <c r="L218" s="33"/>
      <c r="M218" s="33"/>
      <c r="N218" s="33"/>
      <c r="O218" s="33"/>
      <c r="P218" s="33"/>
      <c r="Q218" s="33"/>
      <c r="R218" s="33"/>
      <c r="S218" s="33"/>
    </row>
    <row r="219" spans="1:19" x14ac:dyDescent="0.2">
      <c r="A219" s="33"/>
      <c r="B219" s="204"/>
      <c r="C219" s="123" t="s">
        <v>281</v>
      </c>
      <c r="D219" s="124" t="s">
        <v>277</v>
      </c>
      <c r="E219" s="125"/>
      <c r="F219" s="126"/>
      <c r="G219" s="126"/>
      <c r="H219" s="126"/>
      <c r="I219" s="126"/>
      <c r="J219" s="126"/>
      <c r="K219" s="127"/>
      <c r="L219" s="33"/>
      <c r="M219" s="33"/>
      <c r="N219" s="33"/>
      <c r="O219" s="33"/>
      <c r="P219" s="33"/>
      <c r="Q219" s="33"/>
      <c r="R219" s="33"/>
      <c r="S219" s="33"/>
    </row>
    <row r="220" spans="1:19" x14ac:dyDescent="0.2">
      <c r="A220" s="33"/>
      <c r="B220" s="204"/>
      <c r="C220" s="123" t="s">
        <v>282</v>
      </c>
      <c r="D220" s="124" t="s">
        <v>277</v>
      </c>
      <c r="E220" s="125"/>
      <c r="F220" s="126"/>
      <c r="G220" s="126"/>
      <c r="H220" s="126"/>
      <c r="I220" s="126"/>
      <c r="J220" s="126"/>
      <c r="K220" s="127"/>
      <c r="L220" s="33"/>
      <c r="M220" s="33"/>
      <c r="N220" s="33"/>
      <c r="O220" s="33"/>
      <c r="P220" s="33"/>
      <c r="Q220" s="33"/>
      <c r="R220" s="33"/>
      <c r="S220" s="33"/>
    </row>
    <row r="221" spans="1:19" x14ac:dyDescent="0.2">
      <c r="A221" s="33"/>
      <c r="B221" s="204"/>
      <c r="C221" s="123" t="s">
        <v>283</v>
      </c>
      <c r="D221" s="124" t="s">
        <v>277</v>
      </c>
      <c r="E221" s="125"/>
      <c r="F221" s="126"/>
      <c r="G221" s="126"/>
      <c r="H221" s="126"/>
      <c r="I221" s="126"/>
      <c r="J221" s="126"/>
      <c r="K221" s="127"/>
      <c r="L221" s="33"/>
      <c r="M221" s="33"/>
      <c r="N221" s="33"/>
      <c r="O221" s="33"/>
      <c r="P221" s="33"/>
      <c r="Q221" s="33"/>
      <c r="R221" s="33"/>
      <c r="S221" s="33"/>
    </row>
    <row r="222" spans="1:19" x14ac:dyDescent="0.2">
      <c r="A222" s="33"/>
      <c r="B222" s="204"/>
      <c r="C222" s="123" t="s">
        <v>284</v>
      </c>
      <c r="D222" s="124" t="s">
        <v>277</v>
      </c>
      <c r="E222" s="125"/>
      <c r="F222" s="126"/>
      <c r="G222" s="126"/>
      <c r="H222" s="126"/>
      <c r="I222" s="126"/>
      <c r="J222" s="126"/>
      <c r="K222" s="127"/>
      <c r="L222" s="33"/>
      <c r="M222" s="33"/>
      <c r="N222" s="33"/>
      <c r="O222" s="33"/>
      <c r="P222" s="33"/>
      <c r="Q222" s="33"/>
      <c r="R222" s="33"/>
      <c r="S222" s="33"/>
    </row>
    <row r="223" spans="1:19" x14ac:dyDescent="0.2">
      <c r="A223" s="33"/>
      <c r="B223" s="204"/>
      <c r="C223" s="123" t="s">
        <v>285</v>
      </c>
      <c r="D223" s="124" t="s">
        <v>277</v>
      </c>
      <c r="E223" s="125"/>
      <c r="F223" s="126"/>
      <c r="G223" s="126"/>
      <c r="H223" s="126"/>
      <c r="I223" s="126"/>
      <c r="J223" s="126"/>
      <c r="K223" s="127"/>
      <c r="L223" s="33"/>
      <c r="M223" s="33"/>
      <c r="N223" s="33"/>
      <c r="O223" s="33"/>
      <c r="P223" s="33"/>
      <c r="Q223" s="33"/>
      <c r="R223" s="33"/>
      <c r="S223" s="33"/>
    </row>
    <row r="224" spans="1:19" x14ac:dyDescent="0.2">
      <c r="A224" s="33"/>
      <c r="B224" s="204"/>
      <c r="C224" s="123" t="s">
        <v>286</v>
      </c>
      <c r="D224" s="124" t="s">
        <v>277</v>
      </c>
      <c r="E224" s="125"/>
      <c r="F224" s="126"/>
      <c r="G224" s="126"/>
      <c r="H224" s="126"/>
      <c r="I224" s="126"/>
      <c r="J224" s="126"/>
      <c r="K224" s="127"/>
      <c r="L224" s="33"/>
      <c r="M224" s="33"/>
      <c r="N224" s="33"/>
      <c r="O224" s="33"/>
      <c r="P224" s="33"/>
      <c r="Q224" s="33"/>
      <c r="R224" s="33"/>
      <c r="S224" s="33"/>
    </row>
    <row r="225" spans="1:19" x14ac:dyDescent="0.2">
      <c r="A225" s="33"/>
      <c r="B225" s="204"/>
      <c r="C225" s="123" t="s">
        <v>287</v>
      </c>
      <c r="D225" s="124" t="s">
        <v>277</v>
      </c>
      <c r="E225" s="125"/>
      <c r="F225" s="126"/>
      <c r="G225" s="126"/>
      <c r="H225" s="126"/>
      <c r="I225" s="126"/>
      <c r="J225" s="126"/>
      <c r="K225" s="127"/>
      <c r="L225" s="33"/>
      <c r="M225" s="33"/>
      <c r="N225" s="33"/>
      <c r="O225" s="33"/>
      <c r="P225" s="33"/>
      <c r="Q225" s="33"/>
      <c r="R225" s="33"/>
      <c r="S225" s="33"/>
    </row>
    <row r="226" spans="1:19" ht="13.5" thickBot="1" x14ac:dyDescent="0.25">
      <c r="A226" s="33"/>
      <c r="B226" s="205"/>
      <c r="C226" s="128" t="s">
        <v>165</v>
      </c>
      <c r="D226" s="129" t="s">
        <v>277</v>
      </c>
      <c r="E226" s="130"/>
      <c r="F226" s="131"/>
      <c r="G226" s="131"/>
      <c r="H226" s="131"/>
      <c r="I226" s="131"/>
      <c r="J226" s="131"/>
      <c r="K226" s="132"/>
      <c r="L226" s="33"/>
      <c r="M226" s="33"/>
      <c r="N226" s="33"/>
      <c r="O226" s="33"/>
      <c r="P226" s="33"/>
      <c r="Q226" s="33"/>
      <c r="R226" s="33"/>
      <c r="S226" s="33"/>
    </row>
    <row r="227" spans="1:19" x14ac:dyDescent="0.2">
      <c r="A227" s="33"/>
      <c r="B227" s="197" t="s">
        <v>288</v>
      </c>
      <c r="C227" s="118" t="s">
        <v>215</v>
      </c>
      <c r="D227" s="119"/>
      <c r="E227" s="120">
        <f>'Forecast Volumes'!E59</f>
        <v>320</v>
      </c>
      <c r="F227" s="121">
        <f>'Forecast Volumes'!F59</f>
        <v>304</v>
      </c>
      <c r="G227" s="121">
        <f>'Forecast Volumes'!G59</f>
        <v>288</v>
      </c>
      <c r="H227" s="121">
        <f>'Forecast Volumes'!H59</f>
        <v>272</v>
      </c>
      <c r="I227" s="121">
        <f>'Forecast Volumes'!I59</f>
        <v>256</v>
      </c>
      <c r="J227" s="121">
        <f>'Forecast Volumes'!J59</f>
        <v>240</v>
      </c>
      <c r="K227" s="122">
        <f>'Forecast Volumes'!K59</f>
        <v>224</v>
      </c>
      <c r="L227" s="33"/>
      <c r="M227" s="33"/>
      <c r="N227" s="33"/>
      <c r="O227" s="33"/>
      <c r="P227" s="33"/>
      <c r="Q227" s="33"/>
      <c r="R227" s="33"/>
      <c r="S227" s="33"/>
    </row>
    <row r="228" spans="1:19" x14ac:dyDescent="0.2">
      <c r="A228" s="33"/>
      <c r="B228" s="198"/>
      <c r="C228" s="123" t="s">
        <v>217</v>
      </c>
      <c r="D228" s="124"/>
      <c r="E228" s="125">
        <f>'Forecast Volumes'!E60</f>
        <v>16.666666666666664</v>
      </c>
      <c r="F228" s="126">
        <f>'Forecast Volumes'!F60</f>
        <v>17.249999999999996</v>
      </c>
      <c r="G228" s="126">
        <f>'Forecast Volumes'!G60</f>
        <v>17.833333333333329</v>
      </c>
      <c r="H228" s="126">
        <f>'Forecast Volumes'!H60</f>
        <v>18.416666666666661</v>
      </c>
      <c r="I228" s="126">
        <f>'Forecast Volumes'!I60</f>
        <v>18.999999999999993</v>
      </c>
      <c r="J228" s="126">
        <f>'Forecast Volumes'!J60</f>
        <v>19.583333333333325</v>
      </c>
      <c r="K228" s="127">
        <f>'Forecast Volumes'!K60</f>
        <v>20.166666666666657</v>
      </c>
      <c r="L228" s="33"/>
      <c r="M228" s="33"/>
      <c r="N228" s="33"/>
      <c r="O228" s="33"/>
      <c r="P228" s="33"/>
      <c r="Q228" s="33"/>
      <c r="R228" s="33"/>
      <c r="S228" s="33"/>
    </row>
    <row r="229" spans="1:19" x14ac:dyDescent="0.2">
      <c r="A229" s="33"/>
      <c r="B229" s="198"/>
      <c r="C229" s="123" t="s">
        <v>218</v>
      </c>
      <c r="D229" s="124"/>
      <c r="E229" s="125">
        <f>'Forecast Volumes'!E61</f>
        <v>0</v>
      </c>
      <c r="F229" s="126">
        <f>'Forecast Volumes'!F61</f>
        <v>0</v>
      </c>
      <c r="G229" s="126">
        <f>'Forecast Volumes'!G61</f>
        <v>0</v>
      </c>
      <c r="H229" s="126">
        <f>'Forecast Volumes'!H61</f>
        <v>0</v>
      </c>
      <c r="I229" s="126">
        <f>'Forecast Volumes'!I61</f>
        <v>0</v>
      </c>
      <c r="J229" s="126">
        <f>'Forecast Volumes'!J61</f>
        <v>0</v>
      </c>
      <c r="K229" s="127">
        <f>'Forecast Volumes'!K61</f>
        <v>0</v>
      </c>
      <c r="L229" s="33"/>
      <c r="M229" s="33"/>
      <c r="N229" s="33"/>
      <c r="O229" s="33"/>
      <c r="P229" s="33"/>
      <c r="Q229" s="33"/>
      <c r="R229" s="33"/>
      <c r="S229" s="33"/>
    </row>
    <row r="230" spans="1:19" x14ac:dyDescent="0.2">
      <c r="A230" s="33"/>
      <c r="B230" s="198"/>
      <c r="C230" s="123" t="s">
        <v>219</v>
      </c>
      <c r="D230" s="124"/>
      <c r="E230" s="125">
        <f>'Forecast Volumes'!E62</f>
        <v>45.833333333333329</v>
      </c>
      <c r="F230" s="126">
        <f>'Forecast Volumes'!F62</f>
        <v>47.749999999999993</v>
      </c>
      <c r="G230" s="126">
        <f>'Forecast Volumes'!G62</f>
        <v>49.666666666666657</v>
      </c>
      <c r="H230" s="126">
        <f>'Forecast Volumes'!H62</f>
        <v>51.583333333333321</v>
      </c>
      <c r="I230" s="126">
        <f>'Forecast Volumes'!I62</f>
        <v>53.499999999999986</v>
      </c>
      <c r="J230" s="126">
        <f>'Forecast Volumes'!J62</f>
        <v>55.41666666666665</v>
      </c>
      <c r="K230" s="127">
        <f>'Forecast Volumes'!K62</f>
        <v>57.333333333333314</v>
      </c>
      <c r="L230" s="33"/>
      <c r="M230" s="33"/>
      <c r="N230" s="33"/>
      <c r="O230" s="33"/>
      <c r="P230" s="33"/>
      <c r="Q230" s="33"/>
      <c r="R230" s="33"/>
      <c r="S230" s="33"/>
    </row>
    <row r="231" spans="1:19" x14ac:dyDescent="0.2">
      <c r="A231" s="33"/>
      <c r="B231" s="198"/>
      <c r="C231" s="123" t="s">
        <v>220</v>
      </c>
      <c r="D231" s="124"/>
      <c r="E231" s="125">
        <f>'Forecast Volumes'!E63</f>
        <v>64.166666666666671</v>
      </c>
      <c r="F231" s="126">
        <f>'Forecast Volumes'!F63</f>
        <v>67.5</v>
      </c>
      <c r="G231" s="126">
        <f>'Forecast Volumes'!G63</f>
        <v>70.833333333333329</v>
      </c>
      <c r="H231" s="126">
        <f>'Forecast Volumes'!H63</f>
        <v>74.166666666666657</v>
      </c>
      <c r="I231" s="126">
        <f>'Forecast Volumes'!I63</f>
        <v>77.499999999999986</v>
      </c>
      <c r="J231" s="126">
        <f>'Forecast Volumes'!J63</f>
        <v>80.833333333333314</v>
      </c>
      <c r="K231" s="127">
        <f>'Forecast Volumes'!K63</f>
        <v>84.166666666666643</v>
      </c>
      <c r="L231" s="33"/>
      <c r="M231" s="33"/>
      <c r="N231" s="33"/>
      <c r="O231" s="33"/>
      <c r="P231" s="33"/>
      <c r="Q231" s="33"/>
      <c r="R231" s="33"/>
      <c r="S231" s="33"/>
    </row>
    <row r="232" spans="1:19" x14ac:dyDescent="0.2">
      <c r="A232" s="33"/>
      <c r="B232" s="198"/>
      <c r="C232" s="123" t="s">
        <v>221</v>
      </c>
      <c r="D232" s="124"/>
      <c r="E232" s="125">
        <f>'Forecast Volumes'!E64</f>
        <v>2.333333333333333</v>
      </c>
      <c r="F232" s="126">
        <f>'Forecast Volumes'!F64</f>
        <v>2.4999999999999996</v>
      </c>
      <c r="G232" s="126">
        <f>'Forecast Volumes'!G64</f>
        <v>2.6666666666666661</v>
      </c>
      <c r="H232" s="126">
        <f>'Forecast Volumes'!H64</f>
        <v>2.8333333333333326</v>
      </c>
      <c r="I232" s="126">
        <f>'Forecast Volumes'!I64</f>
        <v>2.9999999999999991</v>
      </c>
      <c r="J232" s="126">
        <f>'Forecast Volumes'!J64</f>
        <v>3.1666666666666656</v>
      </c>
      <c r="K232" s="127">
        <f>'Forecast Volumes'!K64</f>
        <v>3.3333333333333321</v>
      </c>
      <c r="L232" s="33"/>
      <c r="M232" s="33"/>
      <c r="N232" s="33"/>
      <c r="O232" s="33"/>
      <c r="P232" s="33"/>
      <c r="Q232" s="33"/>
      <c r="R232" s="33"/>
      <c r="S232" s="33"/>
    </row>
    <row r="233" spans="1:19" x14ac:dyDescent="0.2">
      <c r="A233" s="33"/>
      <c r="B233" s="198"/>
      <c r="C233" s="123" t="s">
        <v>222</v>
      </c>
      <c r="D233" s="124"/>
      <c r="E233" s="125">
        <f>'Forecast Volumes'!E65</f>
        <v>0</v>
      </c>
      <c r="F233" s="126">
        <f>'Forecast Volumes'!F65</f>
        <v>0</v>
      </c>
      <c r="G233" s="126">
        <f>'Forecast Volumes'!G65</f>
        <v>0</v>
      </c>
      <c r="H233" s="126">
        <f>'Forecast Volumes'!H65</f>
        <v>0</v>
      </c>
      <c r="I233" s="126">
        <f>'Forecast Volumes'!I65</f>
        <v>0</v>
      </c>
      <c r="J233" s="126">
        <f>'Forecast Volumes'!J65</f>
        <v>0</v>
      </c>
      <c r="K233" s="127">
        <f>'Forecast Volumes'!K65</f>
        <v>0</v>
      </c>
      <c r="L233" s="33"/>
      <c r="M233" s="33"/>
      <c r="N233" s="33"/>
      <c r="O233" s="33"/>
      <c r="P233" s="33"/>
      <c r="Q233" s="33"/>
      <c r="R233" s="33"/>
      <c r="S233" s="33"/>
    </row>
    <row r="234" spans="1:19" x14ac:dyDescent="0.2">
      <c r="A234" s="33"/>
      <c r="B234" s="198"/>
      <c r="C234" s="123" t="s">
        <v>223</v>
      </c>
      <c r="D234" s="124"/>
      <c r="E234" s="125">
        <f>'Forecast Volumes'!E66</f>
        <v>0</v>
      </c>
      <c r="F234" s="126">
        <f>'Forecast Volumes'!F66</f>
        <v>0</v>
      </c>
      <c r="G234" s="126">
        <f>'Forecast Volumes'!G66</f>
        <v>0</v>
      </c>
      <c r="H234" s="126">
        <f>'Forecast Volumes'!H66</f>
        <v>0</v>
      </c>
      <c r="I234" s="126">
        <f>'Forecast Volumes'!I66</f>
        <v>0</v>
      </c>
      <c r="J234" s="126">
        <f>'Forecast Volumes'!J66</f>
        <v>0</v>
      </c>
      <c r="K234" s="127">
        <f>'Forecast Volumes'!K66</f>
        <v>0</v>
      </c>
      <c r="L234" s="33"/>
      <c r="M234" s="33"/>
      <c r="N234" s="33"/>
      <c r="O234" s="33"/>
      <c r="P234" s="33"/>
      <c r="Q234" s="33"/>
      <c r="R234" s="33"/>
      <c r="S234" s="33"/>
    </row>
    <row r="235" spans="1:19" x14ac:dyDescent="0.2">
      <c r="A235" s="33"/>
      <c r="B235" s="198"/>
      <c r="C235" s="123" t="s">
        <v>224</v>
      </c>
      <c r="D235" s="124"/>
      <c r="E235" s="125">
        <f>'Forecast Volumes'!E67</f>
        <v>0</v>
      </c>
      <c r="F235" s="126">
        <f>'Forecast Volumes'!F67</f>
        <v>0</v>
      </c>
      <c r="G235" s="126">
        <f>'Forecast Volumes'!G67</f>
        <v>0</v>
      </c>
      <c r="H235" s="126">
        <f>'Forecast Volumes'!H67</f>
        <v>0</v>
      </c>
      <c r="I235" s="126">
        <f>'Forecast Volumes'!I67</f>
        <v>0</v>
      </c>
      <c r="J235" s="126">
        <f>'Forecast Volumes'!J67</f>
        <v>0</v>
      </c>
      <c r="K235" s="127">
        <f>'Forecast Volumes'!K67</f>
        <v>0</v>
      </c>
      <c r="L235" s="33"/>
      <c r="M235" s="33"/>
      <c r="N235" s="33"/>
      <c r="O235" s="33"/>
      <c r="P235" s="33"/>
      <c r="Q235" s="33"/>
      <c r="R235" s="33"/>
      <c r="S235" s="33"/>
    </row>
    <row r="236" spans="1:19" x14ac:dyDescent="0.2">
      <c r="A236" s="33"/>
      <c r="B236" s="198"/>
      <c r="C236" s="123" t="s">
        <v>225</v>
      </c>
      <c r="D236" s="124"/>
      <c r="E236" s="125">
        <f>'Forecast Volumes'!E68</f>
        <v>0</v>
      </c>
      <c r="F236" s="126">
        <f>'Forecast Volumes'!F68</f>
        <v>0</v>
      </c>
      <c r="G236" s="126">
        <f>'Forecast Volumes'!G68</f>
        <v>0</v>
      </c>
      <c r="H236" s="126">
        <f>'Forecast Volumes'!H68</f>
        <v>0</v>
      </c>
      <c r="I236" s="126">
        <f>'Forecast Volumes'!I68</f>
        <v>0</v>
      </c>
      <c r="J236" s="126">
        <f>'Forecast Volumes'!J68</f>
        <v>0</v>
      </c>
      <c r="K236" s="127">
        <f>'Forecast Volumes'!K68</f>
        <v>0</v>
      </c>
      <c r="L236" s="33"/>
      <c r="M236" s="33"/>
      <c r="N236" s="33"/>
      <c r="O236" s="33"/>
      <c r="P236" s="33"/>
      <c r="Q236" s="33"/>
      <c r="R236" s="33"/>
      <c r="S236" s="33"/>
    </row>
    <row r="237" spans="1:19" x14ac:dyDescent="0.2">
      <c r="A237" s="33"/>
      <c r="B237" s="198"/>
      <c r="C237" s="123" t="s">
        <v>226</v>
      </c>
      <c r="D237" s="124"/>
      <c r="E237" s="125">
        <f>'Forecast Volumes'!E69</f>
        <v>7.6666666666666661</v>
      </c>
      <c r="F237" s="126">
        <f>'Forecast Volumes'!F69</f>
        <v>7.9999999999999991</v>
      </c>
      <c r="G237" s="126">
        <f>'Forecast Volumes'!G69</f>
        <v>8.3333333333333321</v>
      </c>
      <c r="H237" s="126">
        <f>'Forecast Volumes'!H69</f>
        <v>8.6666666666666661</v>
      </c>
      <c r="I237" s="126">
        <f>'Forecast Volumes'!I69</f>
        <v>9</v>
      </c>
      <c r="J237" s="126">
        <f>'Forecast Volumes'!J69</f>
        <v>9.3333333333333339</v>
      </c>
      <c r="K237" s="127">
        <f>'Forecast Volumes'!K69</f>
        <v>9.6666666666666679</v>
      </c>
      <c r="L237" s="33"/>
      <c r="M237" s="33"/>
      <c r="N237" s="33"/>
      <c r="O237" s="33"/>
      <c r="P237" s="33"/>
      <c r="Q237" s="33"/>
      <c r="R237" s="33"/>
      <c r="S237" s="33"/>
    </row>
    <row r="238" spans="1:19" x14ac:dyDescent="0.2">
      <c r="A238" s="33"/>
      <c r="B238" s="198"/>
      <c r="C238" s="123" t="s">
        <v>227</v>
      </c>
      <c r="D238" s="124"/>
      <c r="E238" s="125">
        <f>'Forecast Volumes'!E70</f>
        <v>0.33333333333333337</v>
      </c>
      <c r="F238" s="126">
        <f>'Forecast Volumes'!F70</f>
        <v>0.25000000000000006</v>
      </c>
      <c r="G238" s="126">
        <f>'Forecast Volumes'!G70</f>
        <v>0.16666666666666674</v>
      </c>
      <c r="H238" s="126">
        <f>'Forecast Volumes'!H70</f>
        <v>8.3333333333333412E-2</v>
      </c>
      <c r="I238" s="126">
        <f>'Forecast Volumes'!I70</f>
        <v>8.3266726846886741E-17</v>
      </c>
      <c r="J238" s="126">
        <f>'Forecast Volumes'!J70</f>
        <v>0</v>
      </c>
      <c r="K238" s="127">
        <f>'Forecast Volumes'!K70</f>
        <v>0</v>
      </c>
      <c r="L238" s="33"/>
      <c r="M238" s="33"/>
      <c r="N238" s="33"/>
      <c r="O238" s="33"/>
      <c r="P238" s="33"/>
      <c r="Q238" s="33"/>
      <c r="R238" s="33"/>
      <c r="S238" s="33"/>
    </row>
    <row r="239" spans="1:19" x14ac:dyDescent="0.2">
      <c r="A239" s="33"/>
      <c r="B239" s="198"/>
      <c r="C239" s="123" t="s">
        <v>228</v>
      </c>
      <c r="D239" s="124"/>
      <c r="E239" s="125">
        <f>'Forecast Volumes'!E71</f>
        <v>0</v>
      </c>
      <c r="F239" s="126">
        <f>'Forecast Volumes'!F71</f>
        <v>0</v>
      </c>
      <c r="G239" s="126">
        <f>'Forecast Volumes'!G71</f>
        <v>0</v>
      </c>
      <c r="H239" s="126">
        <f>'Forecast Volumes'!H71</f>
        <v>0</v>
      </c>
      <c r="I239" s="126">
        <f>'Forecast Volumes'!I71</f>
        <v>0</v>
      </c>
      <c r="J239" s="126">
        <f>'Forecast Volumes'!J71</f>
        <v>0</v>
      </c>
      <c r="K239" s="127">
        <f>'Forecast Volumes'!K71</f>
        <v>0</v>
      </c>
      <c r="L239" s="33"/>
      <c r="M239" s="33"/>
      <c r="N239" s="33"/>
      <c r="O239" s="33"/>
      <c r="P239" s="33"/>
      <c r="Q239" s="33"/>
      <c r="R239" s="33"/>
      <c r="S239" s="33"/>
    </row>
    <row r="240" spans="1:19" x14ac:dyDescent="0.2">
      <c r="A240" s="33"/>
      <c r="B240" s="198"/>
      <c r="C240" s="123" t="s">
        <v>229</v>
      </c>
      <c r="D240" s="124"/>
      <c r="E240" s="125">
        <f>'Forecast Volumes'!E72</f>
        <v>0</v>
      </c>
      <c r="F240" s="126">
        <f>'Forecast Volumes'!F72</f>
        <v>0</v>
      </c>
      <c r="G240" s="126">
        <f>'Forecast Volumes'!G72</f>
        <v>0</v>
      </c>
      <c r="H240" s="126">
        <f>'Forecast Volumes'!H72</f>
        <v>0</v>
      </c>
      <c r="I240" s="126">
        <f>'Forecast Volumes'!I72</f>
        <v>0</v>
      </c>
      <c r="J240" s="126">
        <f>'Forecast Volumes'!J72</f>
        <v>0</v>
      </c>
      <c r="K240" s="127">
        <f>'Forecast Volumes'!K72</f>
        <v>0</v>
      </c>
      <c r="L240" s="33"/>
      <c r="M240" s="33"/>
      <c r="N240" s="33"/>
      <c r="O240" s="33"/>
      <c r="P240" s="33"/>
      <c r="Q240" s="33"/>
      <c r="R240" s="33"/>
      <c r="S240" s="33"/>
    </row>
    <row r="241" spans="1:19" x14ac:dyDescent="0.2">
      <c r="A241" s="33"/>
      <c r="B241" s="198"/>
      <c r="C241" s="123" t="s">
        <v>230</v>
      </c>
      <c r="D241" s="124"/>
      <c r="E241" s="125">
        <f>'Forecast Volumes'!E73</f>
        <v>0</v>
      </c>
      <c r="F241" s="126">
        <f>'Forecast Volumes'!F73</f>
        <v>0</v>
      </c>
      <c r="G241" s="126">
        <f>'Forecast Volumes'!G73</f>
        <v>0</v>
      </c>
      <c r="H241" s="126">
        <f>'Forecast Volumes'!H73</f>
        <v>0</v>
      </c>
      <c r="I241" s="126">
        <f>'Forecast Volumes'!I73</f>
        <v>0</v>
      </c>
      <c r="J241" s="126">
        <f>'Forecast Volumes'!J73</f>
        <v>0</v>
      </c>
      <c r="K241" s="127">
        <f>'Forecast Volumes'!K73</f>
        <v>0</v>
      </c>
      <c r="L241" s="33"/>
      <c r="M241" s="33"/>
      <c r="N241" s="33"/>
      <c r="O241" s="33"/>
      <c r="P241" s="33"/>
      <c r="Q241" s="33"/>
      <c r="R241" s="33"/>
      <c r="S241" s="33"/>
    </row>
    <row r="242" spans="1:19" x14ac:dyDescent="0.2">
      <c r="A242" s="33"/>
      <c r="B242" s="198"/>
      <c r="C242" s="123" t="s">
        <v>231</v>
      </c>
      <c r="D242" s="124"/>
      <c r="E242" s="125">
        <f>'Forecast Volumes'!E74</f>
        <v>0</v>
      </c>
      <c r="F242" s="126">
        <f>'Forecast Volumes'!F74</f>
        <v>0</v>
      </c>
      <c r="G242" s="126">
        <f>'Forecast Volumes'!G74</f>
        <v>0</v>
      </c>
      <c r="H242" s="126">
        <f>'Forecast Volumes'!H74</f>
        <v>0</v>
      </c>
      <c r="I242" s="126">
        <f>'Forecast Volumes'!I74</f>
        <v>0</v>
      </c>
      <c r="J242" s="126">
        <f>'Forecast Volumes'!J74</f>
        <v>0</v>
      </c>
      <c r="K242" s="127">
        <f>'Forecast Volumes'!K74</f>
        <v>0</v>
      </c>
      <c r="L242" s="33"/>
      <c r="M242" s="33"/>
      <c r="N242" s="33"/>
      <c r="O242" s="33"/>
      <c r="P242" s="33"/>
      <c r="Q242" s="33"/>
      <c r="R242" s="33"/>
      <c r="S242" s="33"/>
    </row>
    <row r="243" spans="1:19" x14ac:dyDescent="0.2">
      <c r="A243" s="33"/>
      <c r="B243" s="198"/>
      <c r="C243" s="123" t="s">
        <v>232</v>
      </c>
      <c r="D243" s="124"/>
      <c r="E243" s="125">
        <f>'Forecast Volumes'!E75</f>
        <v>0</v>
      </c>
      <c r="F243" s="126">
        <f>'Forecast Volumes'!F75</f>
        <v>0</v>
      </c>
      <c r="G243" s="126">
        <f>'Forecast Volumes'!G75</f>
        <v>0</v>
      </c>
      <c r="H243" s="126">
        <f>'Forecast Volumes'!H75</f>
        <v>0</v>
      </c>
      <c r="I243" s="126">
        <f>'Forecast Volumes'!I75</f>
        <v>0</v>
      </c>
      <c r="J243" s="126">
        <f>'Forecast Volumes'!J75</f>
        <v>0</v>
      </c>
      <c r="K243" s="127">
        <f>'Forecast Volumes'!K75</f>
        <v>0</v>
      </c>
      <c r="L243" s="33"/>
      <c r="M243" s="33"/>
      <c r="N243" s="33"/>
      <c r="O243" s="33"/>
      <c r="P243" s="33"/>
      <c r="Q243" s="33"/>
      <c r="R243" s="33"/>
      <c r="S243" s="33"/>
    </row>
    <row r="244" spans="1:19" x14ac:dyDescent="0.2">
      <c r="A244" s="33"/>
      <c r="B244" s="198"/>
      <c r="C244" s="123" t="s">
        <v>233</v>
      </c>
      <c r="D244" s="124"/>
      <c r="E244" s="125">
        <f>'Forecast Volumes'!E76</f>
        <v>0</v>
      </c>
      <c r="F244" s="126">
        <f>'Forecast Volumes'!F76</f>
        <v>0</v>
      </c>
      <c r="G244" s="126">
        <f>'Forecast Volumes'!G76</f>
        <v>0</v>
      </c>
      <c r="H244" s="126">
        <f>'Forecast Volumes'!H76</f>
        <v>0</v>
      </c>
      <c r="I244" s="126">
        <f>'Forecast Volumes'!I76</f>
        <v>0</v>
      </c>
      <c r="J244" s="126">
        <f>'Forecast Volumes'!J76</f>
        <v>0</v>
      </c>
      <c r="K244" s="127">
        <f>'Forecast Volumes'!K76</f>
        <v>0</v>
      </c>
      <c r="L244" s="33"/>
      <c r="M244" s="33"/>
      <c r="N244" s="33"/>
      <c r="O244" s="33"/>
      <c r="P244" s="33"/>
      <c r="Q244" s="33"/>
      <c r="R244" s="33"/>
      <c r="S244" s="33"/>
    </row>
    <row r="245" spans="1:19" x14ac:dyDescent="0.2">
      <c r="A245" s="33"/>
      <c r="B245" s="198"/>
      <c r="C245" s="123" t="s">
        <v>234</v>
      </c>
      <c r="D245" s="124"/>
      <c r="E245" s="125">
        <f>'Forecast Volumes'!E77</f>
        <v>0</v>
      </c>
      <c r="F245" s="126">
        <f>'Forecast Volumes'!F77</f>
        <v>0</v>
      </c>
      <c r="G245" s="126">
        <f>'Forecast Volumes'!G77</f>
        <v>0</v>
      </c>
      <c r="H245" s="126">
        <f>'Forecast Volumes'!H77</f>
        <v>0</v>
      </c>
      <c r="I245" s="126">
        <f>'Forecast Volumes'!I77</f>
        <v>0</v>
      </c>
      <c r="J245" s="126">
        <f>'Forecast Volumes'!J77</f>
        <v>0</v>
      </c>
      <c r="K245" s="127">
        <f>'Forecast Volumes'!K77</f>
        <v>0</v>
      </c>
      <c r="L245" s="33"/>
      <c r="M245" s="33"/>
      <c r="N245" s="33"/>
      <c r="O245" s="33"/>
      <c r="P245" s="33"/>
      <c r="Q245" s="33"/>
      <c r="R245" s="33"/>
      <c r="S245" s="33"/>
    </row>
    <row r="246" spans="1:19" x14ac:dyDescent="0.2">
      <c r="A246" s="33"/>
      <c r="B246" s="198"/>
      <c r="C246" s="123" t="s">
        <v>235</v>
      </c>
      <c r="D246" s="124"/>
      <c r="E246" s="125">
        <f>'Forecast Volumes'!E78</f>
        <v>0</v>
      </c>
      <c r="F246" s="126">
        <f>'Forecast Volumes'!F78</f>
        <v>0</v>
      </c>
      <c r="G246" s="126">
        <f>'Forecast Volumes'!G78</f>
        <v>0</v>
      </c>
      <c r="H246" s="126">
        <f>'Forecast Volumes'!H78</f>
        <v>0</v>
      </c>
      <c r="I246" s="126">
        <f>'Forecast Volumes'!I78</f>
        <v>0</v>
      </c>
      <c r="J246" s="126">
        <f>'Forecast Volumes'!J78</f>
        <v>0</v>
      </c>
      <c r="K246" s="127">
        <f>'Forecast Volumes'!K78</f>
        <v>0</v>
      </c>
      <c r="L246" s="33"/>
      <c r="M246" s="33"/>
      <c r="N246" s="33"/>
      <c r="O246" s="33"/>
      <c r="P246" s="33"/>
      <c r="Q246" s="33"/>
      <c r="R246" s="33"/>
      <c r="S246" s="33"/>
    </row>
    <row r="247" spans="1:19" x14ac:dyDescent="0.2">
      <c r="A247" s="33"/>
      <c r="B247" s="198"/>
      <c r="C247" s="123" t="s">
        <v>236</v>
      </c>
      <c r="D247" s="124"/>
      <c r="E247" s="125">
        <f>'Forecast Volumes'!E79</f>
        <v>0</v>
      </c>
      <c r="F247" s="126">
        <f>'Forecast Volumes'!F79</f>
        <v>0</v>
      </c>
      <c r="G247" s="126">
        <f>'Forecast Volumes'!G79</f>
        <v>0</v>
      </c>
      <c r="H247" s="126">
        <f>'Forecast Volumes'!H79</f>
        <v>0</v>
      </c>
      <c r="I247" s="126">
        <f>'Forecast Volumes'!I79</f>
        <v>0</v>
      </c>
      <c r="J247" s="126">
        <f>'Forecast Volumes'!J79</f>
        <v>0</v>
      </c>
      <c r="K247" s="127">
        <f>'Forecast Volumes'!K79</f>
        <v>0</v>
      </c>
      <c r="L247" s="33"/>
      <c r="M247" s="33"/>
      <c r="N247" s="33"/>
      <c r="O247" s="33"/>
      <c r="P247" s="33"/>
      <c r="Q247" s="33"/>
      <c r="R247" s="33"/>
      <c r="S247" s="33"/>
    </row>
    <row r="248" spans="1:19" x14ac:dyDescent="0.2">
      <c r="A248" s="33"/>
      <c r="B248" s="198"/>
      <c r="C248" s="123" t="s">
        <v>237</v>
      </c>
      <c r="D248" s="124"/>
      <c r="E248" s="125">
        <f>'Forecast Volumes'!E80</f>
        <v>0</v>
      </c>
      <c r="F248" s="126">
        <f>'Forecast Volumes'!F80</f>
        <v>0</v>
      </c>
      <c r="G248" s="126">
        <f>'Forecast Volumes'!G80</f>
        <v>0</v>
      </c>
      <c r="H248" s="126">
        <f>'Forecast Volumes'!H80</f>
        <v>0</v>
      </c>
      <c r="I248" s="126">
        <f>'Forecast Volumes'!I80</f>
        <v>0</v>
      </c>
      <c r="J248" s="126">
        <f>'Forecast Volumes'!J80</f>
        <v>0</v>
      </c>
      <c r="K248" s="127">
        <f>'Forecast Volumes'!K80</f>
        <v>0</v>
      </c>
      <c r="L248" s="33"/>
      <c r="M248" s="33"/>
      <c r="N248" s="33"/>
      <c r="O248" s="33"/>
      <c r="P248" s="33"/>
      <c r="Q248" s="33"/>
      <c r="R248" s="33"/>
      <c r="S248" s="33"/>
    </row>
    <row r="249" spans="1:19" x14ac:dyDescent="0.2">
      <c r="A249" s="33"/>
      <c r="B249" s="198"/>
      <c r="C249" s="123" t="s">
        <v>238</v>
      </c>
      <c r="D249" s="124"/>
      <c r="E249" s="125">
        <f>'Forecast Volumes'!E81</f>
        <v>0</v>
      </c>
      <c r="F249" s="126">
        <f>'Forecast Volumes'!F81</f>
        <v>0</v>
      </c>
      <c r="G249" s="126">
        <f>'Forecast Volumes'!G81</f>
        <v>0</v>
      </c>
      <c r="H249" s="126">
        <f>'Forecast Volumes'!H81</f>
        <v>0</v>
      </c>
      <c r="I249" s="126">
        <f>'Forecast Volumes'!I81</f>
        <v>0</v>
      </c>
      <c r="J249" s="126">
        <f>'Forecast Volumes'!J81</f>
        <v>0</v>
      </c>
      <c r="K249" s="127">
        <f>'Forecast Volumes'!K81</f>
        <v>0</v>
      </c>
      <c r="L249" s="33"/>
      <c r="M249" s="33"/>
      <c r="N249" s="33"/>
      <c r="O249" s="33"/>
      <c r="P249" s="33"/>
      <c r="Q249" s="33"/>
      <c r="R249" s="33"/>
      <c r="S249" s="33"/>
    </row>
    <row r="250" spans="1:19" x14ac:dyDescent="0.2">
      <c r="A250" s="33"/>
      <c r="B250" s="198"/>
      <c r="C250" s="123" t="s">
        <v>239</v>
      </c>
      <c r="D250" s="124"/>
      <c r="E250" s="125">
        <f>'Forecast Volumes'!E82</f>
        <v>0</v>
      </c>
      <c r="F250" s="126">
        <f>'Forecast Volumes'!F82</f>
        <v>0</v>
      </c>
      <c r="G250" s="126">
        <f>'Forecast Volumes'!G82</f>
        <v>0</v>
      </c>
      <c r="H250" s="126">
        <f>'Forecast Volumes'!H82</f>
        <v>0</v>
      </c>
      <c r="I250" s="126">
        <f>'Forecast Volumes'!I82</f>
        <v>0</v>
      </c>
      <c r="J250" s="126">
        <f>'Forecast Volumes'!J82</f>
        <v>0</v>
      </c>
      <c r="K250" s="127">
        <f>'Forecast Volumes'!K82</f>
        <v>0</v>
      </c>
      <c r="L250" s="33"/>
      <c r="M250" s="33"/>
      <c r="N250" s="33"/>
      <c r="O250" s="33"/>
      <c r="P250" s="33"/>
      <c r="Q250" s="33"/>
      <c r="R250" s="33"/>
      <c r="S250" s="33"/>
    </row>
    <row r="251" spans="1:19" x14ac:dyDescent="0.2">
      <c r="A251" s="33"/>
      <c r="B251" s="198"/>
      <c r="C251" s="123" t="s">
        <v>240</v>
      </c>
      <c r="D251" s="124"/>
      <c r="E251" s="125">
        <f>'Forecast Volumes'!E83</f>
        <v>0</v>
      </c>
      <c r="F251" s="126">
        <f>'Forecast Volumes'!F83</f>
        <v>0</v>
      </c>
      <c r="G251" s="126">
        <f>'Forecast Volumes'!G83</f>
        <v>0</v>
      </c>
      <c r="H251" s="126">
        <f>'Forecast Volumes'!H83</f>
        <v>0</v>
      </c>
      <c r="I251" s="126">
        <f>'Forecast Volumes'!I83</f>
        <v>0</v>
      </c>
      <c r="J251" s="126">
        <f>'Forecast Volumes'!J83</f>
        <v>0</v>
      </c>
      <c r="K251" s="127">
        <f>'Forecast Volumes'!K83</f>
        <v>0</v>
      </c>
      <c r="L251" s="33"/>
      <c r="M251" s="33"/>
      <c r="N251" s="33"/>
      <c r="O251" s="33"/>
      <c r="P251" s="33"/>
      <c r="Q251" s="33"/>
      <c r="R251" s="33"/>
      <c r="S251" s="33"/>
    </row>
    <row r="252" spans="1:19" x14ac:dyDescent="0.2">
      <c r="A252" s="33"/>
      <c r="B252" s="198"/>
      <c r="C252" s="123" t="s">
        <v>241</v>
      </c>
      <c r="D252" s="124"/>
      <c r="E252" s="125">
        <f>'Forecast Volumes'!E84</f>
        <v>0</v>
      </c>
      <c r="F252" s="126">
        <f>'Forecast Volumes'!F84</f>
        <v>0</v>
      </c>
      <c r="G252" s="126">
        <f>'Forecast Volumes'!G84</f>
        <v>0</v>
      </c>
      <c r="H252" s="126">
        <f>'Forecast Volumes'!H84</f>
        <v>0</v>
      </c>
      <c r="I252" s="126">
        <f>'Forecast Volumes'!I84</f>
        <v>0</v>
      </c>
      <c r="J252" s="126">
        <f>'Forecast Volumes'!J84</f>
        <v>0</v>
      </c>
      <c r="K252" s="127">
        <f>'Forecast Volumes'!K84</f>
        <v>0</v>
      </c>
      <c r="L252" s="33"/>
      <c r="M252" s="33"/>
      <c r="N252" s="33"/>
      <c r="O252" s="33"/>
      <c r="P252" s="33"/>
      <c r="Q252" s="33"/>
      <c r="R252" s="33"/>
      <c r="S252" s="33"/>
    </row>
    <row r="253" spans="1:19" x14ac:dyDescent="0.2">
      <c r="A253" s="33"/>
      <c r="B253" s="198"/>
      <c r="C253" s="123" t="s">
        <v>242</v>
      </c>
      <c r="D253" s="124"/>
      <c r="E253" s="125">
        <f>'Forecast Volumes'!E85</f>
        <v>0</v>
      </c>
      <c r="F253" s="126">
        <f>'Forecast Volumes'!F85</f>
        <v>0</v>
      </c>
      <c r="G253" s="126">
        <f>'Forecast Volumes'!G85</f>
        <v>0</v>
      </c>
      <c r="H253" s="126">
        <f>'Forecast Volumes'!H85</f>
        <v>0</v>
      </c>
      <c r="I253" s="126">
        <f>'Forecast Volumes'!I85</f>
        <v>0</v>
      </c>
      <c r="J253" s="126">
        <f>'Forecast Volumes'!J85</f>
        <v>0</v>
      </c>
      <c r="K253" s="127">
        <f>'Forecast Volumes'!K85</f>
        <v>0</v>
      </c>
      <c r="L253" s="33"/>
      <c r="M253" s="33"/>
      <c r="N253" s="33"/>
      <c r="O253" s="33"/>
      <c r="P253" s="33"/>
      <c r="Q253" s="33"/>
      <c r="R253" s="33"/>
      <c r="S253" s="33"/>
    </row>
    <row r="254" spans="1:19" x14ac:dyDescent="0.2">
      <c r="A254" s="33"/>
      <c r="B254" s="198"/>
      <c r="C254" s="123" t="s">
        <v>243</v>
      </c>
      <c r="D254" s="124"/>
      <c r="E254" s="125">
        <f>'Forecast Volumes'!E86</f>
        <v>0</v>
      </c>
      <c r="F254" s="126">
        <f>'Forecast Volumes'!F86</f>
        <v>0</v>
      </c>
      <c r="G254" s="126">
        <f>'Forecast Volumes'!G86</f>
        <v>0</v>
      </c>
      <c r="H254" s="126">
        <f>'Forecast Volumes'!H86</f>
        <v>0</v>
      </c>
      <c r="I254" s="126">
        <f>'Forecast Volumes'!I86</f>
        <v>0</v>
      </c>
      <c r="J254" s="126">
        <f>'Forecast Volumes'!J86</f>
        <v>0</v>
      </c>
      <c r="K254" s="127">
        <f>'Forecast Volumes'!K86</f>
        <v>0</v>
      </c>
      <c r="L254" s="33"/>
      <c r="M254" s="33"/>
      <c r="N254" s="33"/>
      <c r="O254" s="33"/>
      <c r="P254" s="33"/>
      <c r="Q254" s="33"/>
      <c r="R254" s="33"/>
      <c r="S254" s="33"/>
    </row>
    <row r="255" spans="1:19" ht="13.5" thickBot="1" x14ac:dyDescent="0.25">
      <c r="A255" s="33"/>
      <c r="B255" s="199"/>
      <c r="C255" s="128" t="s">
        <v>165</v>
      </c>
      <c r="D255" s="129"/>
      <c r="E255" s="130">
        <f>'Forecast Volumes'!E87</f>
        <v>1.3333333333333335</v>
      </c>
      <c r="F255" s="131">
        <f>'Forecast Volumes'!F87</f>
        <v>1.2500000000000002</v>
      </c>
      <c r="G255" s="131">
        <f>'Forecast Volumes'!G87</f>
        <v>1.166666666666667</v>
      </c>
      <c r="H255" s="131">
        <f>'Forecast Volumes'!H87</f>
        <v>1.0833333333333337</v>
      </c>
      <c r="I255" s="131">
        <f>'Forecast Volumes'!I87</f>
        <v>1.0000000000000004</v>
      </c>
      <c r="J255" s="131">
        <f>'Forecast Volumes'!J87</f>
        <v>0.91666666666666707</v>
      </c>
      <c r="K255" s="132">
        <f>'Forecast Volumes'!K87</f>
        <v>0.8333333333333337</v>
      </c>
      <c r="L255" s="33"/>
      <c r="M255" s="33"/>
      <c r="N255" s="33"/>
      <c r="O255" s="33"/>
      <c r="P255" s="33"/>
      <c r="Q255" s="33"/>
      <c r="R255" s="33"/>
      <c r="S255" s="33"/>
    </row>
    <row r="256" spans="1:19" x14ac:dyDescent="0.2">
      <c r="A256" s="33"/>
      <c r="B256" s="197" t="s">
        <v>289</v>
      </c>
      <c r="C256" s="118" t="s">
        <v>187</v>
      </c>
      <c r="D256" s="119"/>
      <c r="E256" s="120">
        <f>'Forecast Volumes'!E88</f>
        <v>0</v>
      </c>
      <c r="F256" s="121">
        <f>'Forecast Volumes'!F88</f>
        <v>0</v>
      </c>
      <c r="G256" s="121">
        <f>'Forecast Volumes'!G88</f>
        <v>0</v>
      </c>
      <c r="H256" s="121">
        <f>'Forecast Volumes'!H88</f>
        <v>0</v>
      </c>
      <c r="I256" s="121">
        <f>'Forecast Volumes'!I88</f>
        <v>0</v>
      </c>
      <c r="J256" s="121">
        <f>'Forecast Volumes'!J88</f>
        <v>0</v>
      </c>
      <c r="K256" s="122">
        <f>'Forecast Volumes'!K88</f>
        <v>0</v>
      </c>
      <c r="L256" s="33"/>
      <c r="M256" s="33"/>
      <c r="N256" s="33"/>
      <c r="O256" s="33"/>
      <c r="P256" s="33"/>
      <c r="Q256" s="33"/>
      <c r="R256" s="33"/>
      <c r="S256" s="33"/>
    </row>
    <row r="257" spans="1:19" x14ac:dyDescent="0.2">
      <c r="A257" s="33"/>
      <c r="B257" s="198"/>
      <c r="C257" s="123" t="s">
        <v>189</v>
      </c>
      <c r="D257" s="124"/>
      <c r="E257" s="125">
        <f>'Forecast Volumes'!E89</f>
        <v>0</v>
      </c>
      <c r="F257" s="126">
        <f>'Forecast Volumes'!F89</f>
        <v>0</v>
      </c>
      <c r="G257" s="126">
        <f>'Forecast Volumes'!G89</f>
        <v>0</v>
      </c>
      <c r="H257" s="126">
        <f>'Forecast Volumes'!H89</f>
        <v>0</v>
      </c>
      <c r="I257" s="126">
        <f>'Forecast Volumes'!I89</f>
        <v>0</v>
      </c>
      <c r="J257" s="126">
        <f>'Forecast Volumes'!J89</f>
        <v>0</v>
      </c>
      <c r="K257" s="127">
        <f>'Forecast Volumes'!K89</f>
        <v>0</v>
      </c>
      <c r="L257" s="33"/>
      <c r="M257" s="33"/>
      <c r="N257" s="33"/>
      <c r="O257" s="33"/>
      <c r="P257" s="33"/>
      <c r="Q257" s="33"/>
      <c r="R257" s="33"/>
      <c r="S257" s="33"/>
    </row>
    <row r="258" spans="1:19" x14ac:dyDescent="0.2">
      <c r="A258" s="33"/>
      <c r="B258" s="198"/>
      <c r="C258" s="123" t="s">
        <v>190</v>
      </c>
      <c r="D258" s="124"/>
      <c r="E258" s="125">
        <f>'Forecast Volumes'!E90</f>
        <v>0</v>
      </c>
      <c r="F258" s="126">
        <f>'Forecast Volumes'!F90</f>
        <v>0</v>
      </c>
      <c r="G258" s="126">
        <f>'Forecast Volumes'!G90</f>
        <v>0</v>
      </c>
      <c r="H258" s="126">
        <f>'Forecast Volumes'!H90</f>
        <v>0</v>
      </c>
      <c r="I258" s="126">
        <f>'Forecast Volumes'!I90</f>
        <v>0</v>
      </c>
      <c r="J258" s="126">
        <f>'Forecast Volumes'!J90</f>
        <v>0</v>
      </c>
      <c r="K258" s="127">
        <f>'Forecast Volumes'!K90</f>
        <v>0</v>
      </c>
      <c r="L258" s="33"/>
      <c r="M258" s="33"/>
      <c r="N258" s="33"/>
      <c r="O258" s="33"/>
      <c r="P258" s="33"/>
      <c r="Q258" s="33"/>
      <c r="R258" s="33"/>
      <c r="S258" s="33"/>
    </row>
    <row r="259" spans="1:19" x14ac:dyDescent="0.2">
      <c r="A259" s="33"/>
      <c r="B259" s="198"/>
      <c r="C259" s="123" t="s">
        <v>191</v>
      </c>
      <c r="D259" s="124"/>
      <c r="E259" s="125">
        <f>'Forecast Volumes'!E91</f>
        <v>5.1666666666666661</v>
      </c>
      <c r="F259" s="126">
        <f>'Forecast Volumes'!F91</f>
        <v>3.4999999999999991</v>
      </c>
      <c r="G259" s="126">
        <f>'Forecast Volumes'!G91</f>
        <v>1.8333333333333324</v>
      </c>
      <c r="H259" s="126">
        <f>'Forecast Volumes'!H91</f>
        <v>0.16666666666666563</v>
      </c>
      <c r="I259" s="126">
        <f>'Forecast Volumes'!I91</f>
        <v>0</v>
      </c>
      <c r="J259" s="126">
        <f>'Forecast Volumes'!J91</f>
        <v>0</v>
      </c>
      <c r="K259" s="127">
        <f>'Forecast Volumes'!K91</f>
        <v>0</v>
      </c>
      <c r="L259" s="33"/>
      <c r="M259" s="33"/>
      <c r="N259" s="33"/>
      <c r="O259" s="33"/>
      <c r="P259" s="33"/>
      <c r="Q259" s="33"/>
      <c r="R259" s="33"/>
      <c r="S259" s="33"/>
    </row>
    <row r="260" spans="1:19" x14ac:dyDescent="0.2">
      <c r="A260" s="33"/>
      <c r="B260" s="198"/>
      <c r="C260" s="123" t="s">
        <v>192</v>
      </c>
      <c r="D260" s="124"/>
      <c r="E260" s="125">
        <f>'Forecast Volumes'!E92</f>
        <v>0</v>
      </c>
      <c r="F260" s="126">
        <f>'Forecast Volumes'!F92</f>
        <v>0</v>
      </c>
      <c r="G260" s="126">
        <f>'Forecast Volumes'!G92</f>
        <v>0</v>
      </c>
      <c r="H260" s="126">
        <f>'Forecast Volumes'!H92</f>
        <v>0</v>
      </c>
      <c r="I260" s="126">
        <f>'Forecast Volumes'!I92</f>
        <v>0</v>
      </c>
      <c r="J260" s="126">
        <f>'Forecast Volumes'!J92</f>
        <v>0</v>
      </c>
      <c r="K260" s="127">
        <f>'Forecast Volumes'!K92</f>
        <v>0</v>
      </c>
      <c r="L260" s="33"/>
      <c r="M260" s="33"/>
      <c r="N260" s="33"/>
      <c r="O260" s="33"/>
      <c r="P260" s="33"/>
      <c r="Q260" s="33"/>
      <c r="R260" s="33"/>
      <c r="S260" s="33"/>
    </row>
    <row r="261" spans="1:19" x14ac:dyDescent="0.2">
      <c r="A261" s="33"/>
      <c r="B261" s="198"/>
      <c r="C261" s="123" t="s">
        <v>193</v>
      </c>
      <c r="D261" s="124"/>
      <c r="E261" s="125">
        <f>'Forecast Volumes'!E93</f>
        <v>6</v>
      </c>
      <c r="F261" s="126">
        <f>'Forecast Volumes'!F93</f>
        <v>6.75</v>
      </c>
      <c r="G261" s="126">
        <f>'Forecast Volumes'!G93</f>
        <v>7.5</v>
      </c>
      <c r="H261" s="126">
        <f>'Forecast Volumes'!H93</f>
        <v>8.25</v>
      </c>
      <c r="I261" s="126">
        <f>'Forecast Volumes'!I93</f>
        <v>9</v>
      </c>
      <c r="J261" s="126">
        <f>'Forecast Volumes'!J93</f>
        <v>9.75</v>
      </c>
      <c r="K261" s="127">
        <f>'Forecast Volumes'!K93</f>
        <v>10.5</v>
      </c>
      <c r="L261" s="33"/>
      <c r="M261" s="33"/>
      <c r="N261" s="33"/>
      <c r="O261" s="33"/>
      <c r="P261" s="33"/>
      <c r="Q261" s="33"/>
      <c r="R261" s="33"/>
      <c r="S261" s="33"/>
    </row>
    <row r="262" spans="1:19" x14ac:dyDescent="0.2">
      <c r="A262" s="33"/>
      <c r="B262" s="198"/>
      <c r="C262" s="123" t="s">
        <v>194</v>
      </c>
      <c r="D262" s="124"/>
      <c r="E262" s="125">
        <f>'Forecast Volumes'!E94</f>
        <v>0.66666666666666674</v>
      </c>
      <c r="F262" s="126">
        <f>'Forecast Volumes'!F94</f>
        <v>0.75000000000000011</v>
      </c>
      <c r="G262" s="126">
        <f>'Forecast Volumes'!G94</f>
        <v>0.83333333333333348</v>
      </c>
      <c r="H262" s="126">
        <f>'Forecast Volumes'!H94</f>
        <v>0.91666666666666685</v>
      </c>
      <c r="I262" s="126">
        <f>'Forecast Volumes'!I94</f>
        <v>1.0000000000000002</v>
      </c>
      <c r="J262" s="126">
        <f>'Forecast Volumes'!J94</f>
        <v>1.0833333333333335</v>
      </c>
      <c r="K262" s="127">
        <f>'Forecast Volumes'!K94</f>
        <v>1.1666666666666667</v>
      </c>
      <c r="L262" s="33"/>
      <c r="M262" s="33"/>
      <c r="N262" s="33"/>
      <c r="O262" s="33"/>
      <c r="P262" s="33"/>
      <c r="Q262" s="33"/>
      <c r="R262" s="33"/>
      <c r="S262" s="33"/>
    </row>
    <row r="263" spans="1:19" x14ac:dyDescent="0.2">
      <c r="A263" s="33"/>
      <c r="B263" s="198"/>
      <c r="C263" s="123" t="s">
        <v>195</v>
      </c>
      <c r="D263" s="124"/>
      <c r="E263" s="125">
        <f>'Forecast Volumes'!E95</f>
        <v>0</v>
      </c>
      <c r="F263" s="126">
        <f>'Forecast Volumes'!F95</f>
        <v>0</v>
      </c>
      <c r="G263" s="126">
        <f>'Forecast Volumes'!G95</f>
        <v>0</v>
      </c>
      <c r="H263" s="126">
        <f>'Forecast Volumes'!H95</f>
        <v>0</v>
      </c>
      <c r="I263" s="126">
        <f>'Forecast Volumes'!I95</f>
        <v>0</v>
      </c>
      <c r="J263" s="126">
        <f>'Forecast Volumes'!J95</f>
        <v>0</v>
      </c>
      <c r="K263" s="127">
        <f>'Forecast Volumes'!K95</f>
        <v>0</v>
      </c>
      <c r="L263" s="33"/>
      <c r="M263" s="33"/>
      <c r="N263" s="33"/>
      <c r="O263" s="33"/>
      <c r="P263" s="33"/>
      <c r="Q263" s="33"/>
      <c r="R263" s="33"/>
      <c r="S263" s="33"/>
    </row>
    <row r="264" spans="1:19" x14ac:dyDescent="0.2">
      <c r="A264" s="33"/>
      <c r="B264" s="198"/>
      <c r="C264" s="123" t="s">
        <v>196</v>
      </c>
      <c r="D264" s="124"/>
      <c r="E264" s="125">
        <f>'Forecast Volumes'!E96</f>
        <v>0</v>
      </c>
      <c r="F264" s="126">
        <f>'Forecast Volumes'!F96</f>
        <v>0</v>
      </c>
      <c r="G264" s="126">
        <f>'Forecast Volumes'!G96</f>
        <v>0</v>
      </c>
      <c r="H264" s="126">
        <f>'Forecast Volumes'!H96</f>
        <v>0</v>
      </c>
      <c r="I264" s="126">
        <f>'Forecast Volumes'!I96</f>
        <v>0</v>
      </c>
      <c r="J264" s="126">
        <f>'Forecast Volumes'!J96</f>
        <v>0</v>
      </c>
      <c r="K264" s="127">
        <f>'Forecast Volumes'!K96</f>
        <v>0</v>
      </c>
      <c r="L264" s="33"/>
      <c r="M264" s="33"/>
      <c r="N264" s="33"/>
      <c r="O264" s="33"/>
      <c r="P264" s="33"/>
      <c r="Q264" s="33"/>
      <c r="R264" s="33"/>
      <c r="S264" s="33"/>
    </row>
    <row r="265" spans="1:19" x14ac:dyDescent="0.2">
      <c r="A265" s="33"/>
      <c r="B265" s="198"/>
      <c r="C265" s="123" t="s">
        <v>197</v>
      </c>
      <c r="D265" s="124"/>
      <c r="E265" s="125">
        <f>'Forecast Volumes'!E97</f>
        <v>0</v>
      </c>
      <c r="F265" s="126">
        <f>'Forecast Volumes'!F97</f>
        <v>0</v>
      </c>
      <c r="G265" s="126">
        <f>'Forecast Volumes'!G97</f>
        <v>0</v>
      </c>
      <c r="H265" s="126">
        <f>'Forecast Volumes'!H97</f>
        <v>0</v>
      </c>
      <c r="I265" s="126">
        <f>'Forecast Volumes'!I97</f>
        <v>0</v>
      </c>
      <c r="J265" s="126">
        <f>'Forecast Volumes'!J97</f>
        <v>0</v>
      </c>
      <c r="K265" s="127">
        <f>'Forecast Volumes'!K97</f>
        <v>0</v>
      </c>
      <c r="L265" s="33"/>
      <c r="M265" s="33"/>
      <c r="N265" s="33"/>
      <c r="O265" s="33"/>
      <c r="P265" s="33"/>
      <c r="Q265" s="33"/>
      <c r="R265" s="33"/>
      <c r="S265" s="33"/>
    </row>
    <row r="266" spans="1:19" x14ac:dyDescent="0.2">
      <c r="A266" s="33"/>
      <c r="B266" s="198"/>
      <c r="C266" s="123" t="s">
        <v>198</v>
      </c>
      <c r="D266" s="124"/>
      <c r="E266" s="125">
        <f>'Forecast Volumes'!E98</f>
        <v>0</v>
      </c>
      <c r="F266" s="126">
        <f>'Forecast Volumes'!F98</f>
        <v>0</v>
      </c>
      <c r="G266" s="126">
        <f>'Forecast Volumes'!G98</f>
        <v>0</v>
      </c>
      <c r="H266" s="126">
        <f>'Forecast Volumes'!H98</f>
        <v>0</v>
      </c>
      <c r="I266" s="126">
        <f>'Forecast Volumes'!I98</f>
        <v>0</v>
      </c>
      <c r="J266" s="126">
        <f>'Forecast Volumes'!J98</f>
        <v>0</v>
      </c>
      <c r="K266" s="127">
        <f>'Forecast Volumes'!K98</f>
        <v>0</v>
      </c>
      <c r="L266" s="33"/>
      <c r="M266" s="33"/>
      <c r="N266" s="33"/>
      <c r="O266" s="33"/>
      <c r="P266" s="33"/>
      <c r="Q266" s="33"/>
      <c r="R266" s="33"/>
      <c r="S266" s="33"/>
    </row>
    <row r="267" spans="1:19" x14ac:dyDescent="0.2">
      <c r="A267" s="33"/>
      <c r="B267" s="198"/>
      <c r="C267" s="123" t="s">
        <v>199</v>
      </c>
      <c r="D267" s="124"/>
      <c r="E267" s="125">
        <f>'Forecast Volumes'!E99</f>
        <v>0</v>
      </c>
      <c r="F267" s="126">
        <f>'Forecast Volumes'!F99</f>
        <v>0</v>
      </c>
      <c r="G267" s="126">
        <f>'Forecast Volumes'!G99</f>
        <v>0</v>
      </c>
      <c r="H267" s="126">
        <f>'Forecast Volumes'!H99</f>
        <v>0</v>
      </c>
      <c r="I267" s="126">
        <f>'Forecast Volumes'!I99</f>
        <v>0</v>
      </c>
      <c r="J267" s="126">
        <f>'Forecast Volumes'!J99</f>
        <v>0</v>
      </c>
      <c r="K267" s="127">
        <f>'Forecast Volumes'!K99</f>
        <v>0</v>
      </c>
      <c r="L267" s="33"/>
      <c r="M267" s="33"/>
      <c r="N267" s="33"/>
      <c r="O267" s="33"/>
      <c r="P267" s="33"/>
      <c r="Q267" s="33"/>
      <c r="R267" s="33"/>
      <c r="S267" s="33"/>
    </row>
    <row r="268" spans="1:19" x14ac:dyDescent="0.2">
      <c r="A268" s="33"/>
      <c r="B268" s="198"/>
      <c r="C268" s="123" t="s">
        <v>200</v>
      </c>
      <c r="D268" s="124"/>
      <c r="E268" s="125">
        <f>'Forecast Volumes'!E100</f>
        <v>0</v>
      </c>
      <c r="F268" s="126">
        <f>'Forecast Volumes'!F100</f>
        <v>0</v>
      </c>
      <c r="G268" s="126">
        <f>'Forecast Volumes'!G100</f>
        <v>0</v>
      </c>
      <c r="H268" s="126">
        <f>'Forecast Volumes'!H100</f>
        <v>0</v>
      </c>
      <c r="I268" s="126">
        <f>'Forecast Volumes'!I100</f>
        <v>0</v>
      </c>
      <c r="J268" s="126">
        <f>'Forecast Volumes'!J100</f>
        <v>0</v>
      </c>
      <c r="K268" s="127">
        <f>'Forecast Volumes'!K100</f>
        <v>0</v>
      </c>
      <c r="L268" s="33"/>
      <c r="M268" s="33"/>
      <c r="N268" s="33"/>
      <c r="O268" s="33"/>
      <c r="P268" s="33"/>
      <c r="Q268" s="33"/>
      <c r="R268" s="33"/>
      <c r="S268" s="33"/>
    </row>
    <row r="269" spans="1:19" ht="13.5" thickBot="1" x14ac:dyDescent="0.25">
      <c r="A269" s="33"/>
      <c r="B269" s="199"/>
      <c r="C269" s="128" t="s">
        <v>165</v>
      </c>
      <c r="D269" s="129"/>
      <c r="E269" s="130">
        <f>SUM('Forecast Volumes'!E101:E106)</f>
        <v>534.5</v>
      </c>
      <c r="F269" s="131">
        <f>SUM('Forecast Volumes'!F101:F106)</f>
        <v>505.25</v>
      </c>
      <c r="G269" s="131">
        <f>SUM('Forecast Volumes'!G101:G106)</f>
        <v>476</v>
      </c>
      <c r="H269" s="131">
        <f>SUM('Forecast Volumes'!H101:H106)</f>
        <v>446.75</v>
      </c>
      <c r="I269" s="131">
        <f>SUM('Forecast Volumes'!I101:I106)</f>
        <v>417.5</v>
      </c>
      <c r="J269" s="131">
        <f>SUM('Forecast Volumes'!J101:J106)</f>
        <v>388.25</v>
      </c>
      <c r="K269" s="132">
        <f>SUM('Forecast Volumes'!K101:K106)</f>
        <v>359</v>
      </c>
      <c r="L269" s="33"/>
      <c r="M269" s="33"/>
      <c r="N269" s="33"/>
      <c r="O269" s="33"/>
      <c r="P269" s="33"/>
      <c r="Q269" s="33"/>
      <c r="R269" s="33"/>
      <c r="S269" s="33"/>
    </row>
    <row r="270" spans="1:19" x14ac:dyDescent="0.2">
      <c r="A270" s="33"/>
      <c r="B270" s="197" t="s">
        <v>290</v>
      </c>
      <c r="C270" s="118" t="s">
        <v>244</v>
      </c>
      <c r="D270" s="119"/>
      <c r="E270" s="120">
        <f>'Forecast Volumes'!E107</f>
        <v>0</v>
      </c>
      <c r="F270" s="121">
        <f>'Forecast Volumes'!F107</f>
        <v>0</v>
      </c>
      <c r="G270" s="121">
        <f>'Forecast Volumes'!G107</f>
        <v>0</v>
      </c>
      <c r="H270" s="121">
        <f>'Forecast Volumes'!H107</f>
        <v>0</v>
      </c>
      <c r="I270" s="121">
        <f>'Forecast Volumes'!I107</f>
        <v>0</v>
      </c>
      <c r="J270" s="121">
        <f>'Forecast Volumes'!J107</f>
        <v>0</v>
      </c>
      <c r="K270" s="122">
        <f>'Forecast Volumes'!K107</f>
        <v>0</v>
      </c>
      <c r="L270" s="33"/>
      <c r="M270" s="33"/>
      <c r="N270" s="33"/>
      <c r="O270" s="33"/>
      <c r="P270" s="33"/>
      <c r="Q270" s="33"/>
      <c r="R270" s="33"/>
      <c r="S270" s="33"/>
    </row>
    <row r="271" spans="1:19" x14ac:dyDescent="0.2">
      <c r="A271" s="33"/>
      <c r="B271" s="198"/>
      <c r="C271" s="123" t="s">
        <v>245</v>
      </c>
      <c r="D271" s="124"/>
      <c r="E271" s="125">
        <f>'Forecast Volumes'!E108</f>
        <v>0</v>
      </c>
      <c r="F271" s="126">
        <f>'Forecast Volumes'!F108</f>
        <v>0</v>
      </c>
      <c r="G271" s="126">
        <f>'Forecast Volumes'!G108</f>
        <v>0</v>
      </c>
      <c r="H271" s="126">
        <f>'Forecast Volumes'!H108</f>
        <v>0</v>
      </c>
      <c r="I271" s="126">
        <f>'Forecast Volumes'!I108</f>
        <v>0</v>
      </c>
      <c r="J271" s="126">
        <f>'Forecast Volumes'!J108</f>
        <v>0</v>
      </c>
      <c r="K271" s="127">
        <f>'Forecast Volumes'!K108</f>
        <v>0</v>
      </c>
      <c r="L271" s="33"/>
      <c r="M271" s="33"/>
      <c r="N271" s="33"/>
      <c r="O271" s="33"/>
      <c r="P271" s="33"/>
      <c r="Q271" s="33"/>
      <c r="R271" s="33"/>
      <c r="S271" s="33"/>
    </row>
    <row r="272" spans="1:19" x14ac:dyDescent="0.2">
      <c r="A272" s="33"/>
      <c r="B272" s="198"/>
      <c r="C272" s="123" t="s">
        <v>246</v>
      </c>
      <c r="D272" s="124"/>
      <c r="E272" s="125">
        <f>'Forecast Volumes'!E109</f>
        <v>0</v>
      </c>
      <c r="F272" s="126">
        <f>'Forecast Volumes'!F109</f>
        <v>0</v>
      </c>
      <c r="G272" s="126">
        <f>'Forecast Volumes'!G109</f>
        <v>0</v>
      </c>
      <c r="H272" s="126">
        <f>'Forecast Volumes'!H109</f>
        <v>0</v>
      </c>
      <c r="I272" s="126">
        <f>'Forecast Volumes'!I109</f>
        <v>0</v>
      </c>
      <c r="J272" s="126">
        <f>'Forecast Volumes'!J109</f>
        <v>0</v>
      </c>
      <c r="K272" s="127">
        <f>'Forecast Volumes'!K109</f>
        <v>0</v>
      </c>
      <c r="L272" s="33"/>
      <c r="M272" s="33"/>
      <c r="N272" s="33"/>
      <c r="O272" s="33"/>
      <c r="P272" s="33"/>
      <c r="Q272" s="33"/>
      <c r="R272" s="33"/>
      <c r="S272" s="33"/>
    </row>
    <row r="273" spans="1:19" x14ac:dyDescent="0.2">
      <c r="A273" s="33"/>
      <c r="B273" s="198"/>
      <c r="C273" s="123" t="s">
        <v>247</v>
      </c>
      <c r="D273" s="124"/>
      <c r="E273" s="125">
        <f>'Forecast Volumes'!E110</f>
        <v>0</v>
      </c>
      <c r="F273" s="126">
        <f>'Forecast Volumes'!F110</f>
        <v>0</v>
      </c>
      <c r="G273" s="126">
        <f>'Forecast Volumes'!G110</f>
        <v>0</v>
      </c>
      <c r="H273" s="126">
        <f>'Forecast Volumes'!H110</f>
        <v>0</v>
      </c>
      <c r="I273" s="126">
        <f>'Forecast Volumes'!I110</f>
        <v>0</v>
      </c>
      <c r="J273" s="126">
        <f>'Forecast Volumes'!J110</f>
        <v>0</v>
      </c>
      <c r="K273" s="127">
        <f>'Forecast Volumes'!K110</f>
        <v>0</v>
      </c>
      <c r="L273" s="33"/>
      <c r="M273" s="33"/>
      <c r="N273" s="33"/>
      <c r="O273" s="33"/>
      <c r="P273" s="33"/>
      <c r="Q273" s="33"/>
      <c r="R273" s="33"/>
      <c r="S273" s="33"/>
    </row>
    <row r="274" spans="1:19" x14ac:dyDescent="0.2">
      <c r="A274" s="33"/>
      <c r="B274" s="198"/>
      <c r="C274" s="123" t="s">
        <v>248</v>
      </c>
      <c r="D274" s="124"/>
      <c r="E274" s="125">
        <f>'Forecast Volumes'!E111</f>
        <v>0</v>
      </c>
      <c r="F274" s="126">
        <f>'Forecast Volumes'!F111</f>
        <v>0</v>
      </c>
      <c r="G274" s="126">
        <f>'Forecast Volumes'!G111</f>
        <v>0</v>
      </c>
      <c r="H274" s="126">
        <f>'Forecast Volumes'!H111</f>
        <v>0</v>
      </c>
      <c r="I274" s="126">
        <f>'Forecast Volumes'!I111</f>
        <v>0</v>
      </c>
      <c r="J274" s="126">
        <f>'Forecast Volumes'!J111</f>
        <v>0</v>
      </c>
      <c r="K274" s="127">
        <f>'Forecast Volumes'!K111</f>
        <v>0</v>
      </c>
      <c r="L274" s="33"/>
      <c r="M274" s="33"/>
      <c r="N274" s="33"/>
      <c r="O274" s="33"/>
      <c r="P274" s="33"/>
      <c r="Q274" s="33"/>
      <c r="R274" s="33"/>
      <c r="S274" s="33"/>
    </row>
    <row r="275" spans="1:19" x14ac:dyDescent="0.2">
      <c r="A275" s="33"/>
      <c r="B275" s="198"/>
      <c r="C275" s="123" t="s">
        <v>249</v>
      </c>
      <c r="D275" s="124"/>
      <c r="E275" s="125">
        <f>'Forecast Volumes'!E112</f>
        <v>0</v>
      </c>
      <c r="F275" s="126">
        <f>'Forecast Volumes'!F112</f>
        <v>0</v>
      </c>
      <c r="G275" s="126">
        <f>'Forecast Volumes'!G112</f>
        <v>0</v>
      </c>
      <c r="H275" s="126">
        <f>'Forecast Volumes'!H112</f>
        <v>0</v>
      </c>
      <c r="I275" s="126">
        <f>'Forecast Volumes'!I112</f>
        <v>0</v>
      </c>
      <c r="J275" s="126">
        <f>'Forecast Volumes'!J112</f>
        <v>0</v>
      </c>
      <c r="K275" s="127">
        <f>'Forecast Volumes'!K112</f>
        <v>0</v>
      </c>
      <c r="L275" s="33"/>
      <c r="M275" s="33"/>
      <c r="N275" s="33"/>
      <c r="O275" s="33"/>
      <c r="P275" s="33"/>
      <c r="Q275" s="33"/>
      <c r="R275" s="33"/>
      <c r="S275" s="33"/>
    </row>
    <row r="276" spans="1:19" x14ac:dyDescent="0.2">
      <c r="A276" s="33"/>
      <c r="B276" s="198"/>
      <c r="C276" s="123" t="s">
        <v>250</v>
      </c>
      <c r="D276" s="124"/>
      <c r="E276" s="125">
        <f>'Forecast Volumes'!E113</f>
        <v>7.1666666666666661</v>
      </c>
      <c r="F276" s="126">
        <f>'Forecast Volumes'!F113</f>
        <v>7.2499999999999991</v>
      </c>
      <c r="G276" s="126">
        <f>'Forecast Volumes'!G113</f>
        <v>7.3333333333333321</v>
      </c>
      <c r="H276" s="126">
        <f>'Forecast Volumes'!H113</f>
        <v>7.4166666666666652</v>
      </c>
      <c r="I276" s="126">
        <f>'Forecast Volumes'!I113</f>
        <v>7.4999999999999982</v>
      </c>
      <c r="J276" s="126">
        <f>'Forecast Volumes'!J113</f>
        <v>7.5833333333333313</v>
      </c>
      <c r="K276" s="127">
        <f>'Forecast Volumes'!K113</f>
        <v>7.6666666666666643</v>
      </c>
      <c r="L276" s="33"/>
      <c r="M276" s="33"/>
      <c r="N276" s="33"/>
      <c r="O276" s="33"/>
      <c r="P276" s="33"/>
      <c r="Q276" s="33"/>
      <c r="R276" s="33"/>
      <c r="S276" s="33"/>
    </row>
    <row r="277" spans="1:19" x14ac:dyDescent="0.2">
      <c r="A277" s="33"/>
      <c r="B277" s="198"/>
      <c r="C277" s="123" t="s">
        <v>251</v>
      </c>
      <c r="D277" s="124"/>
      <c r="E277" s="125">
        <f>'Forecast Volumes'!E114</f>
        <v>8</v>
      </c>
      <c r="F277" s="126">
        <f>'Forecast Volumes'!F114</f>
        <v>9</v>
      </c>
      <c r="G277" s="126">
        <f>'Forecast Volumes'!G114</f>
        <v>10</v>
      </c>
      <c r="H277" s="126">
        <f>'Forecast Volumes'!H114</f>
        <v>11</v>
      </c>
      <c r="I277" s="126">
        <f>'Forecast Volumes'!I114</f>
        <v>12</v>
      </c>
      <c r="J277" s="126">
        <f>'Forecast Volumes'!J114</f>
        <v>13</v>
      </c>
      <c r="K277" s="127">
        <f>'Forecast Volumes'!K114</f>
        <v>14</v>
      </c>
      <c r="L277" s="33"/>
      <c r="M277" s="33"/>
      <c r="N277" s="33"/>
      <c r="O277" s="33"/>
      <c r="P277" s="33"/>
      <c r="Q277" s="33"/>
      <c r="R277" s="33"/>
      <c r="S277" s="33"/>
    </row>
    <row r="278" spans="1:19" ht="13.5" thickBot="1" x14ac:dyDescent="0.25">
      <c r="A278" s="33"/>
      <c r="B278" s="199"/>
      <c r="C278" s="128" t="s">
        <v>165</v>
      </c>
      <c r="D278" s="129"/>
      <c r="E278" s="130">
        <f>'Forecast Volumes'!E115</f>
        <v>0</v>
      </c>
      <c r="F278" s="131">
        <f>'Forecast Volumes'!F115</f>
        <v>0</v>
      </c>
      <c r="G278" s="131">
        <f>'Forecast Volumes'!G115</f>
        <v>0</v>
      </c>
      <c r="H278" s="131">
        <f>'Forecast Volumes'!H115</f>
        <v>0</v>
      </c>
      <c r="I278" s="131">
        <f>'Forecast Volumes'!I115</f>
        <v>0</v>
      </c>
      <c r="J278" s="131">
        <f>'Forecast Volumes'!J115</f>
        <v>0</v>
      </c>
      <c r="K278" s="132">
        <f>'Forecast Volumes'!K115</f>
        <v>0</v>
      </c>
      <c r="L278" s="33"/>
      <c r="M278" s="33"/>
      <c r="N278" s="33"/>
      <c r="O278" s="33"/>
      <c r="P278" s="33"/>
      <c r="Q278" s="33"/>
      <c r="R278" s="33"/>
      <c r="S278" s="33"/>
    </row>
    <row r="279" spans="1:19" x14ac:dyDescent="0.2">
      <c r="A279" s="33"/>
      <c r="B279" s="197" t="s">
        <v>291</v>
      </c>
      <c r="C279" s="118" t="s">
        <v>292</v>
      </c>
      <c r="D279" s="119"/>
      <c r="E279" s="120"/>
      <c r="F279" s="121"/>
      <c r="G279" s="121"/>
      <c r="H279" s="121"/>
      <c r="I279" s="121"/>
      <c r="J279" s="121"/>
      <c r="K279" s="122"/>
      <c r="L279" s="33"/>
      <c r="M279" s="33"/>
      <c r="N279" s="33"/>
      <c r="O279" s="33"/>
      <c r="P279" s="33"/>
      <c r="Q279" s="33"/>
      <c r="R279" s="33"/>
      <c r="S279" s="33"/>
    </row>
    <row r="280" spans="1:19" x14ac:dyDescent="0.2">
      <c r="A280" s="33"/>
      <c r="B280" s="198"/>
      <c r="C280" s="123" t="s">
        <v>293</v>
      </c>
      <c r="D280" s="124"/>
      <c r="E280" s="125"/>
      <c r="F280" s="126"/>
      <c r="G280" s="126"/>
      <c r="H280" s="126"/>
      <c r="I280" s="126"/>
      <c r="J280" s="126"/>
      <c r="K280" s="127"/>
      <c r="L280" s="33"/>
      <c r="M280" s="33"/>
      <c r="N280" s="33"/>
      <c r="O280" s="33"/>
      <c r="P280" s="33"/>
      <c r="Q280" s="33"/>
      <c r="R280" s="33"/>
      <c r="S280" s="33"/>
    </row>
    <row r="281" spans="1:19" x14ac:dyDescent="0.2">
      <c r="A281" s="33"/>
      <c r="B281" s="198"/>
      <c r="C281" s="123" t="s">
        <v>294</v>
      </c>
      <c r="D281" s="124"/>
      <c r="E281" s="125"/>
      <c r="F281" s="126"/>
      <c r="G281" s="126"/>
      <c r="H281" s="126"/>
      <c r="I281" s="126"/>
      <c r="J281" s="126"/>
      <c r="K281" s="127"/>
      <c r="L281" s="33"/>
      <c r="M281" s="33"/>
      <c r="N281" s="33"/>
      <c r="O281" s="33"/>
      <c r="P281" s="33"/>
      <c r="Q281" s="33"/>
      <c r="R281" s="33"/>
      <c r="S281" s="33"/>
    </row>
    <row r="282" spans="1:19" x14ac:dyDescent="0.2">
      <c r="A282" s="33"/>
      <c r="B282" s="198"/>
      <c r="C282" s="123" t="s">
        <v>295</v>
      </c>
      <c r="D282" s="124"/>
      <c r="E282" s="125"/>
      <c r="F282" s="126"/>
      <c r="G282" s="126"/>
      <c r="H282" s="126"/>
      <c r="I282" s="126"/>
      <c r="J282" s="126"/>
      <c r="K282" s="127"/>
      <c r="L282" s="33"/>
      <c r="M282" s="33"/>
      <c r="N282" s="33"/>
      <c r="O282" s="33"/>
      <c r="P282" s="33"/>
      <c r="Q282" s="33"/>
      <c r="R282" s="33"/>
      <c r="S282" s="33"/>
    </row>
    <row r="283" spans="1:19" x14ac:dyDescent="0.2">
      <c r="A283" s="33"/>
      <c r="B283" s="198"/>
      <c r="C283" s="123" t="s">
        <v>296</v>
      </c>
      <c r="D283" s="124"/>
      <c r="E283" s="125"/>
      <c r="F283" s="126"/>
      <c r="G283" s="126"/>
      <c r="H283" s="126"/>
      <c r="I283" s="126"/>
      <c r="J283" s="126"/>
      <c r="K283" s="127"/>
      <c r="L283" s="33"/>
      <c r="M283" s="33"/>
      <c r="N283" s="33"/>
      <c r="O283" s="33"/>
      <c r="P283" s="33"/>
      <c r="Q283" s="33"/>
      <c r="R283" s="33"/>
      <c r="S283" s="33"/>
    </row>
    <row r="284" spans="1:19" x14ac:dyDescent="0.2">
      <c r="A284" s="33"/>
      <c r="B284" s="198"/>
      <c r="C284" s="123" t="s">
        <v>297</v>
      </c>
      <c r="D284" s="124"/>
      <c r="E284" s="125"/>
      <c r="F284" s="126"/>
      <c r="G284" s="126"/>
      <c r="H284" s="126"/>
      <c r="I284" s="126"/>
      <c r="J284" s="126"/>
      <c r="K284" s="127"/>
      <c r="L284" s="33"/>
      <c r="M284" s="33"/>
      <c r="N284" s="33"/>
      <c r="O284" s="33"/>
      <c r="P284" s="33"/>
      <c r="Q284" s="33"/>
      <c r="R284" s="33"/>
      <c r="S284" s="33"/>
    </row>
    <row r="285" spans="1:19" x14ac:dyDescent="0.2">
      <c r="A285" s="33"/>
      <c r="B285" s="198"/>
      <c r="C285" s="123" t="s">
        <v>298</v>
      </c>
      <c r="D285" s="124"/>
      <c r="E285" s="125"/>
      <c r="F285" s="126"/>
      <c r="G285" s="126"/>
      <c r="H285" s="126"/>
      <c r="I285" s="126"/>
      <c r="J285" s="126"/>
      <c r="K285" s="127"/>
      <c r="L285" s="33"/>
      <c r="M285" s="33"/>
      <c r="N285" s="33"/>
      <c r="O285" s="33"/>
      <c r="P285" s="33"/>
      <c r="Q285" s="33"/>
      <c r="R285" s="33"/>
      <c r="S285" s="33"/>
    </row>
    <row r="286" spans="1:19" ht="13.5" thickBot="1" x14ac:dyDescent="0.25">
      <c r="A286" s="33"/>
      <c r="B286" s="199"/>
      <c r="C286" s="128" t="s">
        <v>165</v>
      </c>
      <c r="D286" s="129"/>
      <c r="E286" s="130"/>
      <c r="F286" s="131"/>
      <c r="G286" s="131"/>
      <c r="H286" s="131"/>
      <c r="I286" s="131"/>
      <c r="J286" s="131"/>
      <c r="K286" s="132"/>
      <c r="L286" s="33"/>
      <c r="M286" s="33"/>
      <c r="N286" s="33"/>
      <c r="O286" s="33"/>
      <c r="P286" s="33"/>
      <c r="Q286" s="33"/>
      <c r="R286" s="33"/>
      <c r="S286" s="33"/>
    </row>
    <row r="287" spans="1:19" x14ac:dyDescent="0.2">
      <c r="A287" s="33"/>
      <c r="B287" s="197" t="s">
        <v>299</v>
      </c>
      <c r="C287" s="118"/>
      <c r="D287" s="119"/>
      <c r="E287" s="120"/>
      <c r="F287" s="121"/>
      <c r="G287" s="121"/>
      <c r="H287" s="121"/>
      <c r="I287" s="121"/>
      <c r="J287" s="121"/>
      <c r="K287" s="122"/>
      <c r="L287" s="33"/>
      <c r="M287" s="33"/>
      <c r="N287" s="33"/>
      <c r="O287" s="33"/>
      <c r="P287" s="33"/>
      <c r="Q287" s="33"/>
      <c r="R287" s="33"/>
      <c r="S287" s="33"/>
    </row>
    <row r="288" spans="1:19" x14ac:dyDescent="0.2">
      <c r="A288" s="33"/>
      <c r="B288" s="198"/>
      <c r="C288" s="123"/>
      <c r="D288" s="124"/>
      <c r="E288" s="125"/>
      <c r="F288" s="126"/>
      <c r="G288" s="126"/>
      <c r="H288" s="126"/>
      <c r="I288" s="126"/>
      <c r="J288" s="126"/>
      <c r="K288" s="127"/>
      <c r="L288" s="33"/>
      <c r="M288" s="33"/>
      <c r="N288" s="33"/>
      <c r="O288" s="33"/>
      <c r="P288" s="33"/>
      <c r="Q288" s="33"/>
      <c r="R288" s="33"/>
      <c r="S288" s="33"/>
    </row>
    <row r="289" spans="1:19" x14ac:dyDescent="0.2">
      <c r="A289" s="33"/>
      <c r="B289" s="198"/>
      <c r="C289" s="123"/>
      <c r="D289" s="124"/>
      <c r="E289" s="125"/>
      <c r="F289" s="126"/>
      <c r="G289" s="126"/>
      <c r="H289" s="126"/>
      <c r="I289" s="126"/>
      <c r="J289" s="126"/>
      <c r="K289" s="127"/>
      <c r="L289" s="33"/>
      <c r="M289" s="33"/>
      <c r="N289" s="33"/>
      <c r="O289" s="33"/>
      <c r="P289" s="33"/>
      <c r="Q289" s="33"/>
      <c r="R289" s="33"/>
      <c r="S289" s="33"/>
    </row>
    <row r="290" spans="1:19" x14ac:dyDescent="0.2">
      <c r="A290" s="33"/>
      <c r="B290" s="198"/>
      <c r="C290" s="123"/>
      <c r="D290" s="124"/>
      <c r="E290" s="125"/>
      <c r="F290" s="126"/>
      <c r="G290" s="126"/>
      <c r="H290" s="126"/>
      <c r="I290" s="126"/>
      <c r="J290" s="126"/>
      <c r="K290" s="127"/>
      <c r="L290" s="33"/>
      <c r="M290" s="33"/>
      <c r="N290" s="33"/>
      <c r="O290" s="33"/>
      <c r="P290" s="33"/>
      <c r="Q290" s="33"/>
      <c r="R290" s="33"/>
      <c r="S290" s="33"/>
    </row>
    <row r="291" spans="1:19" x14ac:dyDescent="0.2">
      <c r="A291" s="33"/>
      <c r="B291" s="198"/>
      <c r="C291" s="123"/>
      <c r="D291" s="124"/>
      <c r="E291" s="125"/>
      <c r="F291" s="126"/>
      <c r="G291" s="126"/>
      <c r="H291" s="126"/>
      <c r="I291" s="126"/>
      <c r="J291" s="126"/>
      <c r="K291" s="127"/>
      <c r="L291" s="33"/>
      <c r="M291" s="33"/>
      <c r="N291" s="33"/>
      <c r="O291" s="33"/>
      <c r="P291" s="33"/>
      <c r="Q291" s="33"/>
      <c r="R291" s="33"/>
      <c r="S291" s="33"/>
    </row>
    <row r="292" spans="1:19" x14ac:dyDescent="0.2">
      <c r="A292" s="33"/>
      <c r="B292" s="198"/>
      <c r="C292" s="123"/>
      <c r="D292" s="124"/>
      <c r="E292" s="125"/>
      <c r="F292" s="126"/>
      <c r="G292" s="126"/>
      <c r="H292" s="126"/>
      <c r="I292" s="126"/>
      <c r="J292" s="126"/>
      <c r="K292" s="127"/>
      <c r="L292" s="33"/>
      <c r="M292" s="33"/>
      <c r="N292" s="33"/>
      <c r="O292" s="33"/>
      <c r="P292" s="33"/>
      <c r="Q292" s="33"/>
      <c r="R292" s="33"/>
      <c r="S292" s="33"/>
    </row>
    <row r="293" spans="1:19" x14ac:dyDescent="0.2">
      <c r="A293" s="33"/>
      <c r="B293" s="198"/>
      <c r="C293" s="123"/>
      <c r="D293" s="124"/>
      <c r="E293" s="125"/>
      <c r="F293" s="126"/>
      <c r="G293" s="126"/>
      <c r="H293" s="126"/>
      <c r="I293" s="126"/>
      <c r="J293" s="126"/>
      <c r="K293" s="127"/>
      <c r="L293" s="33"/>
      <c r="M293" s="33"/>
      <c r="N293" s="33"/>
      <c r="O293" s="33"/>
      <c r="P293" s="33"/>
      <c r="Q293" s="33"/>
      <c r="R293" s="33"/>
      <c r="S293" s="33"/>
    </row>
    <row r="294" spans="1:19" x14ac:dyDescent="0.2">
      <c r="A294" s="33"/>
      <c r="B294" s="198"/>
      <c r="C294" s="123"/>
      <c r="D294" s="124"/>
      <c r="E294" s="125"/>
      <c r="F294" s="126"/>
      <c r="G294" s="126"/>
      <c r="H294" s="126"/>
      <c r="I294" s="126"/>
      <c r="J294" s="126"/>
      <c r="K294" s="127"/>
      <c r="L294" s="33"/>
      <c r="M294" s="33"/>
      <c r="N294" s="33"/>
      <c r="O294" s="33"/>
      <c r="P294" s="33"/>
      <c r="Q294" s="33"/>
      <c r="R294" s="33"/>
      <c r="S294" s="33"/>
    </row>
    <row r="295" spans="1:19" ht="13.5" thickBot="1" x14ac:dyDescent="0.25">
      <c r="A295" s="33"/>
      <c r="B295" s="199"/>
      <c r="C295" s="128"/>
      <c r="D295" s="129"/>
      <c r="E295" s="152"/>
      <c r="F295" s="153"/>
      <c r="G295" s="153"/>
      <c r="H295" s="153"/>
      <c r="I295" s="153"/>
      <c r="J295" s="153"/>
      <c r="K295" s="154"/>
      <c r="L295" s="33"/>
      <c r="M295" s="33"/>
      <c r="N295" s="33"/>
      <c r="O295" s="33"/>
      <c r="P295" s="33"/>
      <c r="Q295" s="33"/>
      <c r="R295" s="33"/>
      <c r="S295" s="33"/>
    </row>
    <row r="296" spans="1:19" x14ac:dyDescent="0.2">
      <c r="A296" s="33"/>
      <c r="B296" s="89"/>
      <c r="C296" s="89"/>
      <c r="D296" s="89" t="s">
        <v>349</v>
      </c>
      <c r="E296" s="155">
        <f>SUM(E161:E295)-'Forecast Volumes'!E120</f>
        <v>0</v>
      </c>
      <c r="F296" s="155">
        <f>SUM(F161:F295)-'Forecast Volumes'!F120</f>
        <v>0</v>
      </c>
      <c r="G296" s="155">
        <f>SUM(G161:G295)-'Forecast Volumes'!G120</f>
        <v>0</v>
      </c>
      <c r="H296" s="155">
        <f>SUM(H161:H295)-'Forecast Volumes'!H120</f>
        <v>0</v>
      </c>
      <c r="I296" s="155">
        <f>SUM(I161:I295)-'Forecast Volumes'!I120</f>
        <v>0</v>
      </c>
      <c r="J296" s="155">
        <f>SUM(J161:J295)-'Forecast Volumes'!J120</f>
        <v>0</v>
      </c>
      <c r="K296" s="155">
        <f>SUM(K161:K295)-'Forecast Volumes'!K120</f>
        <v>0</v>
      </c>
      <c r="L296" s="33"/>
      <c r="M296" s="33"/>
      <c r="N296" s="33"/>
      <c r="O296" s="33"/>
      <c r="P296" s="33"/>
      <c r="Q296" s="33"/>
      <c r="R296" s="33"/>
      <c r="S296" s="33"/>
    </row>
    <row r="297" spans="1:19" ht="13.5" thickBot="1" x14ac:dyDescent="0.25">
      <c r="A297" s="33"/>
      <c r="B297" s="89"/>
      <c r="C297" s="89"/>
      <c r="D297" s="89"/>
      <c r="E297" s="89"/>
      <c r="F297" s="89"/>
      <c r="G297" s="89"/>
      <c r="H297" s="89"/>
      <c r="I297" s="89"/>
      <c r="J297" s="89"/>
      <c r="K297" s="89"/>
      <c r="L297" s="33"/>
      <c r="M297" s="33"/>
      <c r="N297" s="33"/>
      <c r="O297" s="33"/>
      <c r="P297" s="33"/>
      <c r="Q297" s="33"/>
      <c r="R297" s="33"/>
      <c r="S297" s="33"/>
    </row>
    <row r="298" spans="1:19" ht="13.5" thickBot="1" x14ac:dyDescent="0.25">
      <c r="A298" s="33"/>
      <c r="B298" s="112" t="s">
        <v>301</v>
      </c>
      <c r="C298" s="89"/>
      <c r="D298" s="89"/>
      <c r="E298" s="206" t="s">
        <v>330</v>
      </c>
      <c r="F298" s="207"/>
      <c r="G298" s="207"/>
      <c r="H298" s="207"/>
      <c r="I298" s="207"/>
      <c r="J298" s="207"/>
      <c r="K298" s="208"/>
      <c r="L298" s="33"/>
      <c r="M298" s="33"/>
      <c r="N298" s="33"/>
      <c r="O298" s="33"/>
      <c r="P298" s="33"/>
      <c r="Q298" s="33"/>
      <c r="R298" s="33"/>
      <c r="S298" s="33"/>
    </row>
    <row r="299" spans="1:19" ht="13.5" thickBot="1" x14ac:dyDescent="0.25">
      <c r="A299" s="33"/>
      <c r="B299" s="113" t="s">
        <v>142</v>
      </c>
      <c r="C299" s="114" t="s">
        <v>143</v>
      </c>
      <c r="D299" s="115"/>
      <c r="E299" s="133" t="s">
        <v>323</v>
      </c>
      <c r="F299" s="133" t="s">
        <v>324</v>
      </c>
      <c r="G299" s="134" t="s">
        <v>325</v>
      </c>
      <c r="H299" s="134" t="s">
        <v>326</v>
      </c>
      <c r="I299" s="134" t="s">
        <v>327</v>
      </c>
      <c r="J299" s="134" t="s">
        <v>328</v>
      </c>
      <c r="K299" s="134" t="s">
        <v>329</v>
      </c>
      <c r="L299" s="33"/>
      <c r="M299" s="33"/>
      <c r="N299" s="33"/>
      <c r="O299" s="33"/>
      <c r="P299" s="33"/>
      <c r="Q299" s="33"/>
      <c r="R299" s="33"/>
      <c r="S299" s="33"/>
    </row>
    <row r="300" spans="1:19" x14ac:dyDescent="0.2">
      <c r="A300" s="33"/>
      <c r="B300" s="203" t="s">
        <v>267</v>
      </c>
      <c r="C300" s="118" t="s">
        <v>145</v>
      </c>
      <c r="D300" s="119"/>
      <c r="E300" s="120"/>
      <c r="F300" s="121"/>
      <c r="G300" s="121"/>
      <c r="H300" s="121"/>
      <c r="I300" s="121"/>
      <c r="J300" s="121"/>
      <c r="K300" s="122"/>
      <c r="L300" s="33"/>
      <c r="M300" s="33"/>
      <c r="N300" s="33"/>
      <c r="O300" s="33"/>
      <c r="P300" s="33"/>
      <c r="Q300" s="33"/>
      <c r="R300" s="33"/>
      <c r="S300" s="33"/>
    </row>
    <row r="301" spans="1:19" x14ac:dyDescent="0.2">
      <c r="A301" s="33"/>
      <c r="B301" s="204"/>
      <c r="C301" s="123" t="s">
        <v>147</v>
      </c>
      <c r="D301" s="124"/>
      <c r="E301" s="125"/>
      <c r="F301" s="126"/>
      <c r="G301" s="126"/>
      <c r="H301" s="126"/>
      <c r="I301" s="126"/>
      <c r="J301" s="126"/>
      <c r="K301" s="127"/>
      <c r="L301" s="33"/>
      <c r="M301" s="33"/>
      <c r="N301" s="33"/>
      <c r="O301" s="33"/>
      <c r="P301" s="33"/>
      <c r="Q301" s="33"/>
      <c r="R301" s="33"/>
      <c r="S301" s="33"/>
    </row>
    <row r="302" spans="1:19" x14ac:dyDescent="0.2">
      <c r="A302" s="33"/>
      <c r="B302" s="204"/>
      <c r="C302" s="123" t="s">
        <v>148</v>
      </c>
      <c r="D302" s="124"/>
      <c r="E302" s="125"/>
      <c r="F302" s="126"/>
      <c r="G302" s="126"/>
      <c r="H302" s="126"/>
      <c r="I302" s="126"/>
      <c r="J302" s="126"/>
      <c r="K302" s="127"/>
      <c r="L302" s="33"/>
      <c r="M302" s="33"/>
      <c r="N302" s="33"/>
      <c r="O302" s="33"/>
      <c r="P302" s="33"/>
      <c r="Q302" s="33"/>
      <c r="R302" s="33"/>
      <c r="S302" s="33"/>
    </row>
    <row r="303" spans="1:19" x14ac:dyDescent="0.2">
      <c r="A303" s="33"/>
      <c r="B303" s="204"/>
      <c r="C303" s="123" t="s">
        <v>149</v>
      </c>
      <c r="D303" s="124"/>
      <c r="E303" s="125"/>
      <c r="F303" s="126"/>
      <c r="G303" s="126"/>
      <c r="H303" s="126"/>
      <c r="I303" s="126"/>
      <c r="J303" s="126"/>
      <c r="K303" s="127"/>
      <c r="L303" s="33"/>
      <c r="M303" s="33"/>
      <c r="N303" s="33"/>
      <c r="O303" s="33"/>
      <c r="P303" s="33"/>
      <c r="Q303" s="33"/>
      <c r="R303" s="33"/>
      <c r="S303" s="33"/>
    </row>
    <row r="304" spans="1:19" x14ac:dyDescent="0.2">
      <c r="A304" s="33"/>
      <c r="B304" s="204"/>
      <c r="C304" s="123" t="s">
        <v>150</v>
      </c>
      <c r="D304" s="124"/>
      <c r="E304" s="125"/>
      <c r="F304" s="126"/>
      <c r="G304" s="126"/>
      <c r="H304" s="126"/>
      <c r="I304" s="126"/>
      <c r="J304" s="126"/>
      <c r="K304" s="127"/>
      <c r="L304" s="33"/>
      <c r="M304" s="33"/>
      <c r="N304" s="33"/>
      <c r="O304" s="33"/>
      <c r="P304" s="33"/>
      <c r="Q304" s="33"/>
      <c r="R304" s="33"/>
      <c r="S304" s="33"/>
    </row>
    <row r="305" spans="1:19" x14ac:dyDescent="0.2">
      <c r="A305" s="33"/>
      <c r="B305" s="204"/>
      <c r="C305" s="123" t="s">
        <v>151</v>
      </c>
      <c r="D305" s="124"/>
      <c r="E305" s="125"/>
      <c r="F305" s="126"/>
      <c r="G305" s="126"/>
      <c r="H305" s="126"/>
      <c r="I305" s="126"/>
      <c r="J305" s="126"/>
      <c r="K305" s="127"/>
      <c r="L305" s="33"/>
      <c r="M305" s="33"/>
      <c r="N305" s="33"/>
      <c r="O305" s="33"/>
      <c r="P305" s="33"/>
      <c r="Q305" s="33"/>
      <c r="R305" s="33"/>
      <c r="S305" s="33"/>
    </row>
    <row r="306" spans="1:19" x14ac:dyDescent="0.2">
      <c r="A306" s="33"/>
      <c r="B306" s="204"/>
      <c r="C306" s="123" t="s">
        <v>152</v>
      </c>
      <c r="D306" s="124"/>
      <c r="E306" s="125"/>
      <c r="F306" s="126"/>
      <c r="G306" s="126"/>
      <c r="H306" s="126"/>
      <c r="I306" s="126"/>
      <c r="J306" s="126"/>
      <c r="K306" s="127"/>
      <c r="L306" s="33"/>
      <c r="M306" s="33"/>
      <c r="N306" s="33"/>
      <c r="O306" s="33"/>
      <c r="P306" s="33"/>
      <c r="Q306" s="33"/>
      <c r="R306" s="33"/>
      <c r="S306" s="33"/>
    </row>
    <row r="307" spans="1:19" x14ac:dyDescent="0.2">
      <c r="A307" s="33"/>
      <c r="B307" s="204"/>
      <c r="C307" s="123" t="s">
        <v>153</v>
      </c>
      <c r="D307" s="124"/>
      <c r="E307" s="125"/>
      <c r="F307" s="126"/>
      <c r="G307" s="126"/>
      <c r="H307" s="126"/>
      <c r="I307" s="126"/>
      <c r="J307" s="126"/>
      <c r="K307" s="127"/>
      <c r="L307" s="33"/>
      <c r="M307" s="33"/>
      <c r="N307" s="33"/>
      <c r="O307" s="33"/>
      <c r="P307" s="33"/>
      <c r="Q307" s="33"/>
      <c r="R307" s="33"/>
      <c r="S307" s="33"/>
    </row>
    <row r="308" spans="1:19" x14ac:dyDescent="0.2">
      <c r="A308" s="33"/>
      <c r="B308" s="204"/>
      <c r="C308" s="123" t="s">
        <v>154</v>
      </c>
      <c r="D308" s="124"/>
      <c r="E308" s="125"/>
      <c r="F308" s="126"/>
      <c r="G308" s="126"/>
      <c r="H308" s="126"/>
      <c r="I308" s="126"/>
      <c r="J308" s="126"/>
      <c r="K308" s="127"/>
      <c r="L308" s="33"/>
      <c r="M308" s="33"/>
      <c r="N308" s="33"/>
      <c r="O308" s="33"/>
      <c r="P308" s="33"/>
      <c r="Q308" s="33"/>
      <c r="R308" s="33"/>
      <c r="S308" s="33"/>
    </row>
    <row r="309" spans="1:19" x14ac:dyDescent="0.2">
      <c r="A309" s="33"/>
      <c r="B309" s="204"/>
      <c r="C309" s="123" t="s">
        <v>155</v>
      </c>
      <c r="D309" s="124"/>
      <c r="E309" s="125"/>
      <c r="F309" s="126"/>
      <c r="G309" s="126"/>
      <c r="H309" s="126"/>
      <c r="I309" s="126"/>
      <c r="J309" s="126"/>
      <c r="K309" s="127"/>
      <c r="L309" s="33"/>
      <c r="M309" s="33"/>
      <c r="N309" s="33"/>
      <c r="O309" s="33"/>
      <c r="P309" s="33"/>
      <c r="Q309" s="33"/>
      <c r="R309" s="33"/>
      <c r="S309" s="33"/>
    </row>
    <row r="310" spans="1:19" x14ac:dyDescent="0.2">
      <c r="A310" s="33"/>
      <c r="B310" s="204"/>
      <c r="C310" s="123" t="s">
        <v>156</v>
      </c>
      <c r="D310" s="124"/>
      <c r="E310" s="125"/>
      <c r="F310" s="126"/>
      <c r="G310" s="126"/>
      <c r="H310" s="126"/>
      <c r="I310" s="126"/>
      <c r="J310" s="126"/>
      <c r="K310" s="127"/>
      <c r="L310" s="33"/>
      <c r="M310" s="33"/>
      <c r="N310" s="33"/>
      <c r="O310" s="33"/>
      <c r="P310" s="33"/>
      <c r="Q310" s="33"/>
      <c r="R310" s="33"/>
      <c r="S310" s="33"/>
    </row>
    <row r="311" spans="1:19" x14ac:dyDescent="0.2">
      <c r="A311" s="33"/>
      <c r="B311" s="204"/>
      <c r="C311" s="123" t="s">
        <v>157</v>
      </c>
      <c r="D311" s="124"/>
      <c r="E311" s="125"/>
      <c r="F311" s="126"/>
      <c r="G311" s="126"/>
      <c r="H311" s="126"/>
      <c r="I311" s="126"/>
      <c r="J311" s="126"/>
      <c r="K311" s="127"/>
      <c r="L311" s="33"/>
      <c r="M311" s="33"/>
      <c r="N311" s="33"/>
      <c r="O311" s="33"/>
      <c r="P311" s="33"/>
      <c r="Q311" s="33"/>
      <c r="R311" s="33"/>
      <c r="S311" s="33"/>
    </row>
    <row r="312" spans="1:19" x14ac:dyDescent="0.2">
      <c r="A312" s="33"/>
      <c r="B312" s="204"/>
      <c r="C312" s="123" t="s">
        <v>158</v>
      </c>
      <c r="D312" s="124"/>
      <c r="E312" s="125"/>
      <c r="F312" s="126"/>
      <c r="G312" s="126"/>
      <c r="H312" s="126"/>
      <c r="I312" s="126"/>
      <c r="J312" s="126"/>
      <c r="K312" s="127"/>
      <c r="L312" s="33"/>
      <c r="M312" s="33"/>
      <c r="N312" s="33"/>
      <c r="O312" s="33"/>
      <c r="P312" s="33"/>
      <c r="Q312" s="33"/>
      <c r="R312" s="33"/>
      <c r="S312" s="33"/>
    </row>
    <row r="313" spans="1:19" x14ac:dyDescent="0.2">
      <c r="A313" s="33"/>
      <c r="B313" s="204"/>
      <c r="C313" s="123" t="s">
        <v>159</v>
      </c>
      <c r="D313" s="124"/>
      <c r="E313" s="125"/>
      <c r="F313" s="126"/>
      <c r="G313" s="126"/>
      <c r="H313" s="126"/>
      <c r="I313" s="126"/>
      <c r="J313" s="126"/>
      <c r="K313" s="127"/>
      <c r="L313" s="33"/>
      <c r="M313" s="33"/>
      <c r="N313" s="33"/>
      <c r="O313" s="33"/>
      <c r="P313" s="33"/>
      <c r="Q313" s="33"/>
      <c r="R313" s="33"/>
      <c r="S313" s="33"/>
    </row>
    <row r="314" spans="1:19" x14ac:dyDescent="0.2">
      <c r="A314" s="33"/>
      <c r="B314" s="204"/>
      <c r="C314" s="123" t="s">
        <v>160</v>
      </c>
      <c r="D314" s="124"/>
      <c r="E314" s="125"/>
      <c r="F314" s="126"/>
      <c r="G314" s="126"/>
      <c r="H314" s="126"/>
      <c r="I314" s="126"/>
      <c r="J314" s="126"/>
      <c r="K314" s="127"/>
      <c r="L314" s="33"/>
      <c r="M314" s="33"/>
      <c r="N314" s="33"/>
      <c r="O314" s="33"/>
      <c r="P314" s="33"/>
      <c r="Q314" s="33"/>
      <c r="R314" s="33"/>
      <c r="S314" s="33"/>
    </row>
    <row r="315" spans="1:19" x14ac:dyDescent="0.2">
      <c r="A315" s="33"/>
      <c r="B315" s="204"/>
      <c r="C315" s="123" t="s">
        <v>161</v>
      </c>
      <c r="D315" s="124"/>
      <c r="E315" s="125"/>
      <c r="F315" s="126"/>
      <c r="G315" s="126"/>
      <c r="H315" s="126"/>
      <c r="I315" s="126"/>
      <c r="J315" s="126"/>
      <c r="K315" s="127"/>
      <c r="L315" s="33"/>
      <c r="M315" s="33"/>
      <c r="N315" s="33"/>
      <c r="O315" s="33"/>
      <c r="P315" s="33"/>
      <c r="Q315" s="33"/>
      <c r="R315" s="33"/>
      <c r="S315" s="33"/>
    </row>
    <row r="316" spans="1:19" x14ac:dyDescent="0.2">
      <c r="A316" s="33"/>
      <c r="B316" s="204"/>
      <c r="C316" s="123" t="s">
        <v>162</v>
      </c>
      <c r="D316" s="124"/>
      <c r="E316" s="125"/>
      <c r="F316" s="126"/>
      <c r="G316" s="126"/>
      <c r="H316" s="126"/>
      <c r="I316" s="126"/>
      <c r="J316" s="126"/>
      <c r="K316" s="127"/>
      <c r="L316" s="33"/>
      <c r="M316" s="33"/>
      <c r="N316" s="33"/>
      <c r="O316" s="33"/>
      <c r="P316" s="33"/>
      <c r="Q316" s="33"/>
      <c r="R316" s="33"/>
      <c r="S316" s="33"/>
    </row>
    <row r="317" spans="1:19" x14ac:dyDescent="0.2">
      <c r="A317" s="33"/>
      <c r="B317" s="204"/>
      <c r="C317" s="123" t="s">
        <v>163</v>
      </c>
      <c r="D317" s="124"/>
      <c r="E317" s="125"/>
      <c r="F317" s="126"/>
      <c r="G317" s="126"/>
      <c r="H317" s="126"/>
      <c r="I317" s="126"/>
      <c r="J317" s="126"/>
      <c r="K317" s="127"/>
      <c r="L317" s="33"/>
      <c r="M317" s="33"/>
      <c r="N317" s="33"/>
      <c r="O317" s="33"/>
      <c r="P317" s="33"/>
      <c r="Q317" s="33"/>
      <c r="R317" s="33"/>
      <c r="S317" s="33"/>
    </row>
    <row r="318" spans="1:19" x14ac:dyDescent="0.2">
      <c r="A318" s="33"/>
      <c r="B318" s="204"/>
      <c r="C318" s="123" t="s">
        <v>164</v>
      </c>
      <c r="D318" s="124"/>
      <c r="E318" s="125"/>
      <c r="F318" s="126"/>
      <c r="G318" s="126"/>
      <c r="H318" s="126"/>
      <c r="I318" s="126"/>
      <c r="J318" s="126"/>
      <c r="K318" s="127"/>
      <c r="L318" s="33"/>
      <c r="M318" s="33"/>
      <c r="N318" s="33"/>
      <c r="O318" s="33"/>
      <c r="P318" s="33"/>
      <c r="Q318" s="33"/>
      <c r="R318" s="33"/>
      <c r="S318" s="33"/>
    </row>
    <row r="319" spans="1:19" ht="13.5" thickBot="1" x14ac:dyDescent="0.25">
      <c r="A319" s="33"/>
      <c r="B319" s="205"/>
      <c r="C319" s="128" t="s">
        <v>165</v>
      </c>
      <c r="D319" s="129"/>
      <c r="E319" s="130"/>
      <c r="F319" s="131"/>
      <c r="G319" s="131"/>
      <c r="H319" s="131"/>
      <c r="I319" s="131"/>
      <c r="J319" s="131"/>
      <c r="K319" s="132"/>
      <c r="L319" s="33"/>
      <c r="M319" s="33"/>
      <c r="N319" s="33"/>
      <c r="O319" s="33"/>
      <c r="P319" s="33"/>
      <c r="Q319" s="33"/>
      <c r="R319" s="33"/>
      <c r="S319" s="33"/>
    </row>
    <row r="320" spans="1:19" x14ac:dyDescent="0.2">
      <c r="A320" s="33"/>
      <c r="B320" s="203" t="s">
        <v>268</v>
      </c>
      <c r="C320" s="118" t="s">
        <v>167</v>
      </c>
      <c r="D320" s="119"/>
      <c r="E320" s="120"/>
      <c r="F320" s="121"/>
      <c r="G320" s="121"/>
      <c r="H320" s="121"/>
      <c r="I320" s="121"/>
      <c r="J320" s="121"/>
      <c r="K320" s="122"/>
      <c r="L320" s="33"/>
      <c r="M320" s="33"/>
      <c r="N320" s="33"/>
      <c r="O320" s="33"/>
      <c r="P320" s="33"/>
      <c r="Q320" s="33"/>
      <c r="R320" s="33"/>
      <c r="S320" s="33"/>
    </row>
    <row r="321" spans="1:19" x14ac:dyDescent="0.2">
      <c r="A321" s="33"/>
      <c r="B321" s="204"/>
      <c r="C321" s="123" t="s">
        <v>169</v>
      </c>
      <c r="D321" s="124"/>
      <c r="E321" s="125"/>
      <c r="F321" s="126"/>
      <c r="G321" s="126"/>
      <c r="H321" s="126"/>
      <c r="I321" s="126"/>
      <c r="J321" s="126"/>
      <c r="K321" s="127"/>
      <c r="L321" s="33"/>
      <c r="M321" s="33"/>
      <c r="N321" s="33"/>
      <c r="O321" s="33"/>
      <c r="P321" s="33"/>
      <c r="Q321" s="33"/>
      <c r="R321" s="33"/>
      <c r="S321" s="33"/>
    </row>
    <row r="322" spans="1:19" x14ac:dyDescent="0.2">
      <c r="A322" s="33"/>
      <c r="B322" s="204"/>
      <c r="C322" s="123" t="s">
        <v>170</v>
      </c>
      <c r="D322" s="124"/>
      <c r="E322" s="125"/>
      <c r="F322" s="126"/>
      <c r="G322" s="126"/>
      <c r="H322" s="126"/>
      <c r="I322" s="126"/>
      <c r="J322" s="126"/>
      <c r="K322" s="127"/>
      <c r="L322" s="33"/>
      <c r="M322" s="33"/>
      <c r="N322" s="33"/>
      <c r="O322" s="33"/>
      <c r="P322" s="33"/>
      <c r="Q322" s="33"/>
      <c r="R322" s="33"/>
      <c r="S322" s="33"/>
    </row>
    <row r="323" spans="1:19" x14ac:dyDescent="0.2">
      <c r="A323" s="33"/>
      <c r="B323" s="204"/>
      <c r="C323" s="123" t="s">
        <v>171</v>
      </c>
      <c r="D323" s="124"/>
      <c r="E323" s="125"/>
      <c r="F323" s="126"/>
      <c r="G323" s="126"/>
      <c r="H323" s="126"/>
      <c r="I323" s="126"/>
      <c r="J323" s="126"/>
      <c r="K323" s="127"/>
      <c r="L323" s="33"/>
      <c r="M323" s="33"/>
      <c r="N323" s="33"/>
      <c r="O323" s="33"/>
      <c r="P323" s="33"/>
      <c r="Q323" s="33"/>
      <c r="R323" s="33"/>
      <c r="S323" s="33"/>
    </row>
    <row r="324" spans="1:19" x14ac:dyDescent="0.2">
      <c r="A324" s="33"/>
      <c r="B324" s="204"/>
      <c r="C324" s="123" t="s">
        <v>172</v>
      </c>
      <c r="D324" s="124"/>
      <c r="E324" s="125"/>
      <c r="F324" s="126"/>
      <c r="G324" s="126"/>
      <c r="H324" s="126"/>
      <c r="I324" s="126"/>
      <c r="J324" s="126"/>
      <c r="K324" s="127"/>
      <c r="L324" s="33"/>
      <c r="M324" s="33"/>
      <c r="N324" s="33"/>
      <c r="O324" s="33"/>
      <c r="P324" s="33"/>
      <c r="Q324" s="33"/>
      <c r="R324" s="33"/>
      <c r="S324" s="33"/>
    </row>
    <row r="325" spans="1:19" x14ac:dyDescent="0.2">
      <c r="A325" s="33"/>
      <c r="B325" s="204"/>
      <c r="C325" s="123" t="s">
        <v>173</v>
      </c>
      <c r="D325" s="124"/>
      <c r="E325" s="125"/>
      <c r="F325" s="126"/>
      <c r="G325" s="126"/>
      <c r="H325" s="126"/>
      <c r="I325" s="126"/>
      <c r="J325" s="126"/>
      <c r="K325" s="127"/>
      <c r="L325" s="33"/>
      <c r="M325" s="33"/>
      <c r="N325" s="33"/>
      <c r="O325" s="33"/>
      <c r="P325" s="33"/>
      <c r="Q325" s="33"/>
      <c r="R325" s="33"/>
      <c r="S325" s="33"/>
    </row>
    <row r="326" spans="1:19" ht="13.5" thickBot="1" x14ac:dyDescent="0.25">
      <c r="A326" s="33"/>
      <c r="B326" s="205"/>
      <c r="C326" s="128" t="s">
        <v>165</v>
      </c>
      <c r="D326" s="129"/>
      <c r="E326" s="130"/>
      <c r="F326" s="131"/>
      <c r="G326" s="131"/>
      <c r="H326" s="131"/>
      <c r="I326" s="131"/>
      <c r="J326" s="131"/>
      <c r="K326" s="132"/>
      <c r="L326" s="33"/>
      <c r="M326" s="33"/>
      <c r="N326" s="33"/>
      <c r="O326" s="33"/>
      <c r="P326" s="33"/>
      <c r="Q326" s="33"/>
      <c r="R326" s="33"/>
      <c r="S326" s="33"/>
    </row>
    <row r="327" spans="1:19" x14ac:dyDescent="0.2">
      <c r="A327" s="33"/>
      <c r="B327" s="203" t="s">
        <v>269</v>
      </c>
      <c r="C327" s="118" t="s">
        <v>270</v>
      </c>
      <c r="D327" s="119" t="s">
        <v>271</v>
      </c>
      <c r="E327" s="120"/>
      <c r="F327" s="121"/>
      <c r="G327" s="121"/>
      <c r="H327" s="121"/>
      <c r="I327" s="121"/>
      <c r="J327" s="121"/>
      <c r="K327" s="122"/>
      <c r="L327" s="33"/>
      <c r="M327" s="33"/>
      <c r="N327" s="33"/>
      <c r="O327" s="33"/>
      <c r="P327" s="33"/>
      <c r="Q327" s="33"/>
      <c r="R327" s="33"/>
      <c r="S327" s="33"/>
    </row>
    <row r="328" spans="1:19" x14ac:dyDescent="0.2">
      <c r="A328" s="33"/>
      <c r="B328" s="204"/>
      <c r="C328" s="123" t="s">
        <v>169</v>
      </c>
      <c r="D328" s="124" t="s">
        <v>271</v>
      </c>
      <c r="E328" s="125"/>
      <c r="F328" s="126"/>
      <c r="G328" s="126"/>
      <c r="H328" s="126"/>
      <c r="I328" s="126"/>
      <c r="J328" s="126"/>
      <c r="K328" s="127"/>
      <c r="L328" s="33"/>
      <c r="M328" s="33"/>
      <c r="N328" s="33"/>
      <c r="O328" s="33"/>
      <c r="P328" s="33"/>
      <c r="Q328" s="33"/>
      <c r="R328" s="33"/>
      <c r="S328" s="33"/>
    </row>
    <row r="329" spans="1:19" x14ac:dyDescent="0.2">
      <c r="A329" s="33"/>
      <c r="B329" s="204"/>
      <c r="C329" s="123" t="s">
        <v>170</v>
      </c>
      <c r="D329" s="124" t="s">
        <v>271</v>
      </c>
      <c r="E329" s="125"/>
      <c r="F329" s="126"/>
      <c r="G329" s="126"/>
      <c r="H329" s="126"/>
      <c r="I329" s="126"/>
      <c r="J329" s="126"/>
      <c r="K329" s="127"/>
      <c r="L329" s="33"/>
      <c r="M329" s="33"/>
      <c r="N329" s="33"/>
      <c r="O329" s="33"/>
      <c r="P329" s="33"/>
      <c r="Q329" s="33"/>
      <c r="R329" s="33"/>
      <c r="S329" s="33"/>
    </row>
    <row r="330" spans="1:19" x14ac:dyDescent="0.2">
      <c r="A330" s="33"/>
      <c r="B330" s="204"/>
      <c r="C330" s="123" t="s">
        <v>171</v>
      </c>
      <c r="D330" s="124" t="s">
        <v>271</v>
      </c>
      <c r="E330" s="125"/>
      <c r="F330" s="126"/>
      <c r="G330" s="126"/>
      <c r="H330" s="126"/>
      <c r="I330" s="126"/>
      <c r="J330" s="126"/>
      <c r="K330" s="127"/>
      <c r="L330" s="33"/>
      <c r="M330" s="33"/>
      <c r="N330" s="33"/>
      <c r="O330" s="33"/>
      <c r="P330" s="33"/>
      <c r="Q330" s="33"/>
      <c r="R330" s="33"/>
      <c r="S330" s="33"/>
    </row>
    <row r="331" spans="1:19" x14ac:dyDescent="0.2">
      <c r="A331" s="33"/>
      <c r="B331" s="204"/>
      <c r="C331" s="123" t="s">
        <v>172</v>
      </c>
      <c r="D331" s="124" t="s">
        <v>271</v>
      </c>
      <c r="E331" s="125"/>
      <c r="F331" s="126"/>
      <c r="G331" s="126"/>
      <c r="H331" s="126"/>
      <c r="I331" s="126"/>
      <c r="J331" s="126"/>
      <c r="K331" s="127"/>
      <c r="L331" s="33"/>
      <c r="M331" s="33"/>
      <c r="N331" s="33"/>
      <c r="O331" s="33"/>
      <c r="P331" s="33"/>
      <c r="Q331" s="33"/>
      <c r="R331" s="33"/>
      <c r="S331" s="33"/>
    </row>
    <row r="332" spans="1:19" ht="13.5" thickBot="1" x14ac:dyDescent="0.25">
      <c r="A332" s="33"/>
      <c r="B332" s="204"/>
      <c r="C332" s="128" t="s">
        <v>173</v>
      </c>
      <c r="D332" s="129" t="s">
        <v>271</v>
      </c>
      <c r="E332" s="130"/>
      <c r="F332" s="131"/>
      <c r="G332" s="131"/>
      <c r="H332" s="131"/>
      <c r="I332" s="131"/>
      <c r="J332" s="131"/>
      <c r="K332" s="132"/>
      <c r="L332" s="33"/>
      <c r="M332" s="33"/>
      <c r="N332" s="33"/>
      <c r="O332" s="33"/>
      <c r="P332" s="33"/>
      <c r="Q332" s="33"/>
      <c r="R332" s="33"/>
      <c r="S332" s="33"/>
    </row>
    <row r="333" spans="1:19" x14ac:dyDescent="0.2">
      <c r="A333" s="33"/>
      <c r="B333" s="203" t="s">
        <v>272</v>
      </c>
      <c r="C333" s="118" t="s">
        <v>167</v>
      </c>
      <c r="D333" s="119" t="s">
        <v>273</v>
      </c>
      <c r="E333" s="120"/>
      <c r="F333" s="121"/>
      <c r="G333" s="121"/>
      <c r="H333" s="121"/>
      <c r="I333" s="121"/>
      <c r="J333" s="121"/>
      <c r="K333" s="122"/>
      <c r="L333" s="33"/>
      <c r="M333" s="33"/>
      <c r="N333" s="33"/>
      <c r="O333" s="33"/>
      <c r="P333" s="33"/>
      <c r="Q333" s="33"/>
      <c r="R333" s="33"/>
      <c r="S333" s="33"/>
    </row>
    <row r="334" spans="1:19" x14ac:dyDescent="0.2">
      <c r="A334" s="33"/>
      <c r="B334" s="204"/>
      <c r="C334" s="123" t="s">
        <v>169</v>
      </c>
      <c r="D334" s="124" t="s">
        <v>273</v>
      </c>
      <c r="E334" s="125"/>
      <c r="F334" s="126"/>
      <c r="G334" s="126"/>
      <c r="H334" s="126"/>
      <c r="I334" s="126"/>
      <c r="J334" s="126"/>
      <c r="K334" s="127"/>
      <c r="L334" s="33"/>
      <c r="M334" s="33"/>
      <c r="N334" s="33"/>
      <c r="O334" s="33"/>
      <c r="P334" s="33"/>
      <c r="Q334" s="33"/>
      <c r="R334" s="33"/>
      <c r="S334" s="33"/>
    </row>
    <row r="335" spans="1:19" x14ac:dyDescent="0.2">
      <c r="A335" s="33"/>
      <c r="B335" s="204"/>
      <c r="C335" s="123" t="s">
        <v>176</v>
      </c>
      <c r="D335" s="124" t="s">
        <v>273</v>
      </c>
      <c r="E335" s="125"/>
      <c r="F335" s="126"/>
      <c r="G335" s="126"/>
      <c r="H335" s="126"/>
      <c r="I335" s="126"/>
      <c r="J335" s="126"/>
      <c r="K335" s="127"/>
      <c r="L335" s="33"/>
      <c r="M335" s="33"/>
      <c r="N335" s="33"/>
      <c r="O335" s="33"/>
      <c r="P335" s="33"/>
      <c r="Q335" s="33"/>
      <c r="R335" s="33"/>
      <c r="S335" s="33"/>
    </row>
    <row r="336" spans="1:19" x14ac:dyDescent="0.2">
      <c r="A336" s="33"/>
      <c r="B336" s="204"/>
      <c r="C336" s="123" t="s">
        <v>177</v>
      </c>
      <c r="D336" s="124" t="s">
        <v>273</v>
      </c>
      <c r="E336" s="125"/>
      <c r="F336" s="126"/>
      <c r="G336" s="126"/>
      <c r="H336" s="126"/>
      <c r="I336" s="126"/>
      <c r="J336" s="126"/>
      <c r="K336" s="127"/>
      <c r="L336" s="33"/>
      <c r="M336" s="33"/>
      <c r="N336" s="33"/>
      <c r="O336" s="33"/>
      <c r="P336" s="33"/>
      <c r="Q336" s="33"/>
      <c r="R336" s="33"/>
      <c r="S336" s="33"/>
    </row>
    <row r="337" spans="1:19" x14ac:dyDescent="0.2">
      <c r="A337" s="33"/>
      <c r="B337" s="204"/>
      <c r="C337" s="123" t="s">
        <v>178</v>
      </c>
      <c r="D337" s="124" t="s">
        <v>273</v>
      </c>
      <c r="E337" s="125"/>
      <c r="F337" s="126"/>
      <c r="G337" s="126"/>
      <c r="H337" s="126"/>
      <c r="I337" s="126"/>
      <c r="J337" s="126"/>
      <c r="K337" s="127"/>
      <c r="L337" s="33"/>
      <c r="M337" s="33"/>
      <c r="N337" s="33"/>
      <c r="O337" s="33"/>
      <c r="P337" s="33"/>
      <c r="Q337" s="33"/>
      <c r="R337" s="33"/>
      <c r="S337" s="33"/>
    </row>
    <row r="338" spans="1:19" x14ac:dyDescent="0.2">
      <c r="A338" s="33"/>
      <c r="B338" s="204"/>
      <c r="C338" s="123" t="s">
        <v>171</v>
      </c>
      <c r="D338" s="124" t="s">
        <v>273</v>
      </c>
      <c r="E338" s="125"/>
      <c r="F338" s="126"/>
      <c r="G338" s="126"/>
      <c r="H338" s="126"/>
      <c r="I338" s="126"/>
      <c r="J338" s="126"/>
      <c r="K338" s="127"/>
      <c r="L338" s="33"/>
      <c r="M338" s="33"/>
      <c r="N338" s="33"/>
      <c r="O338" s="33"/>
      <c r="P338" s="33"/>
      <c r="Q338" s="33"/>
      <c r="R338" s="33"/>
      <c r="S338" s="33"/>
    </row>
    <row r="339" spans="1:19" x14ac:dyDescent="0.2">
      <c r="A339" s="33"/>
      <c r="B339" s="204"/>
      <c r="C339" s="123" t="s">
        <v>172</v>
      </c>
      <c r="D339" s="124" t="s">
        <v>273</v>
      </c>
      <c r="E339" s="125"/>
      <c r="F339" s="126"/>
      <c r="G339" s="126"/>
      <c r="H339" s="126"/>
      <c r="I339" s="126"/>
      <c r="J339" s="126"/>
      <c r="K339" s="127"/>
      <c r="L339" s="33"/>
      <c r="M339" s="33"/>
      <c r="N339" s="33"/>
      <c r="O339" s="33"/>
      <c r="P339" s="33"/>
      <c r="Q339" s="33"/>
      <c r="R339" s="33"/>
      <c r="S339" s="33"/>
    </row>
    <row r="340" spans="1:19" x14ac:dyDescent="0.2">
      <c r="A340" s="33"/>
      <c r="B340" s="204"/>
      <c r="C340" s="123" t="s">
        <v>173</v>
      </c>
      <c r="D340" s="124" t="s">
        <v>273</v>
      </c>
      <c r="E340" s="125"/>
      <c r="F340" s="126"/>
      <c r="G340" s="126"/>
      <c r="H340" s="126"/>
      <c r="I340" s="126"/>
      <c r="J340" s="126"/>
      <c r="K340" s="127"/>
      <c r="L340" s="33"/>
      <c r="M340" s="33"/>
      <c r="N340" s="33"/>
      <c r="O340" s="33"/>
      <c r="P340" s="33"/>
      <c r="Q340" s="33"/>
      <c r="R340" s="33"/>
      <c r="S340" s="33"/>
    </row>
    <row r="341" spans="1:19" ht="13.5" thickBot="1" x14ac:dyDescent="0.25">
      <c r="A341" s="33"/>
      <c r="B341" s="205"/>
      <c r="C341" s="128" t="s">
        <v>165</v>
      </c>
      <c r="D341" s="129" t="s">
        <v>273</v>
      </c>
      <c r="E341" s="130"/>
      <c r="F341" s="131"/>
      <c r="G341" s="131"/>
      <c r="H341" s="131"/>
      <c r="I341" s="131"/>
      <c r="J341" s="131"/>
      <c r="K341" s="132"/>
      <c r="L341" s="33"/>
      <c r="M341" s="33"/>
      <c r="N341" s="33"/>
      <c r="O341" s="33"/>
      <c r="P341" s="33"/>
      <c r="Q341" s="33"/>
      <c r="R341" s="33"/>
      <c r="S341" s="33"/>
    </row>
    <row r="342" spans="1:19" x14ac:dyDescent="0.2">
      <c r="A342" s="33"/>
      <c r="B342" s="203" t="s">
        <v>274</v>
      </c>
      <c r="C342" s="118" t="s">
        <v>167</v>
      </c>
      <c r="D342" s="119" t="s">
        <v>273</v>
      </c>
      <c r="E342" s="120"/>
      <c r="F342" s="121"/>
      <c r="G342" s="121"/>
      <c r="H342" s="121"/>
      <c r="I342" s="121"/>
      <c r="J342" s="121"/>
      <c r="K342" s="122"/>
      <c r="L342" s="33"/>
      <c r="M342" s="33"/>
      <c r="N342" s="33"/>
      <c r="O342" s="33"/>
      <c r="P342" s="33"/>
      <c r="Q342" s="33"/>
      <c r="R342" s="33"/>
      <c r="S342" s="33"/>
    </row>
    <row r="343" spans="1:19" x14ac:dyDescent="0.2">
      <c r="A343" s="33"/>
      <c r="B343" s="204"/>
      <c r="C343" s="123" t="s">
        <v>169</v>
      </c>
      <c r="D343" s="124" t="s">
        <v>273</v>
      </c>
      <c r="E343" s="125"/>
      <c r="F343" s="126"/>
      <c r="G343" s="126"/>
      <c r="H343" s="126"/>
      <c r="I343" s="126"/>
      <c r="J343" s="126"/>
      <c r="K343" s="127"/>
      <c r="L343" s="33"/>
      <c r="M343" s="33"/>
      <c r="N343" s="33"/>
      <c r="O343" s="33"/>
      <c r="P343" s="33"/>
      <c r="Q343" s="33"/>
      <c r="R343" s="33"/>
      <c r="S343" s="33"/>
    </row>
    <row r="344" spans="1:19" x14ac:dyDescent="0.2">
      <c r="A344" s="33"/>
      <c r="B344" s="204"/>
      <c r="C344" s="123" t="s">
        <v>210</v>
      </c>
      <c r="D344" s="124" t="s">
        <v>273</v>
      </c>
      <c r="E344" s="125"/>
      <c r="F344" s="126"/>
      <c r="G344" s="126"/>
      <c r="H344" s="126"/>
      <c r="I344" s="126"/>
      <c r="J344" s="126"/>
      <c r="K344" s="127"/>
      <c r="L344" s="33"/>
      <c r="M344" s="33"/>
      <c r="N344" s="33"/>
      <c r="O344" s="33"/>
      <c r="P344" s="33"/>
      <c r="Q344" s="33"/>
      <c r="R344" s="33"/>
      <c r="S344" s="33"/>
    </row>
    <row r="345" spans="1:19" x14ac:dyDescent="0.2">
      <c r="A345" s="33"/>
      <c r="B345" s="204"/>
      <c r="C345" s="123" t="s">
        <v>211</v>
      </c>
      <c r="D345" s="124" t="s">
        <v>273</v>
      </c>
      <c r="E345" s="125"/>
      <c r="F345" s="126"/>
      <c r="G345" s="126"/>
      <c r="H345" s="126"/>
      <c r="I345" s="126"/>
      <c r="J345" s="126"/>
      <c r="K345" s="127"/>
      <c r="L345" s="33"/>
      <c r="M345" s="33"/>
      <c r="N345" s="33"/>
      <c r="O345" s="33"/>
      <c r="P345" s="33"/>
      <c r="Q345" s="33"/>
      <c r="R345" s="33"/>
      <c r="S345" s="33"/>
    </row>
    <row r="346" spans="1:19" x14ac:dyDescent="0.2">
      <c r="A346" s="33"/>
      <c r="B346" s="204"/>
      <c r="C346" s="123" t="s">
        <v>212</v>
      </c>
      <c r="D346" s="124" t="s">
        <v>273</v>
      </c>
      <c r="E346" s="125"/>
      <c r="F346" s="126"/>
      <c r="G346" s="126"/>
      <c r="H346" s="126"/>
      <c r="I346" s="126"/>
      <c r="J346" s="126"/>
      <c r="K346" s="127"/>
      <c r="L346" s="33"/>
      <c r="M346" s="33"/>
      <c r="N346" s="33"/>
      <c r="O346" s="33"/>
      <c r="P346" s="33"/>
      <c r="Q346" s="33"/>
      <c r="R346" s="33"/>
      <c r="S346" s="33"/>
    </row>
    <row r="347" spans="1:19" x14ac:dyDescent="0.2">
      <c r="A347" s="33"/>
      <c r="B347" s="204"/>
      <c r="C347" s="123" t="s">
        <v>172</v>
      </c>
      <c r="D347" s="124" t="s">
        <v>273</v>
      </c>
      <c r="E347" s="125"/>
      <c r="F347" s="126"/>
      <c r="G347" s="126"/>
      <c r="H347" s="126"/>
      <c r="I347" s="126"/>
      <c r="J347" s="126"/>
      <c r="K347" s="127"/>
      <c r="L347" s="33"/>
      <c r="M347" s="33"/>
      <c r="N347" s="33"/>
      <c r="O347" s="33"/>
      <c r="P347" s="33"/>
      <c r="Q347" s="33"/>
      <c r="R347" s="33"/>
      <c r="S347" s="33"/>
    </row>
    <row r="348" spans="1:19" x14ac:dyDescent="0.2">
      <c r="A348" s="33"/>
      <c r="B348" s="204"/>
      <c r="C348" s="123" t="s">
        <v>213</v>
      </c>
      <c r="D348" s="124" t="s">
        <v>273</v>
      </c>
      <c r="E348" s="125"/>
      <c r="F348" s="126"/>
      <c r="G348" s="126"/>
      <c r="H348" s="126"/>
      <c r="I348" s="126"/>
      <c r="J348" s="126"/>
      <c r="K348" s="127"/>
      <c r="L348" s="33"/>
      <c r="M348" s="33"/>
      <c r="N348" s="33"/>
      <c r="O348" s="33"/>
      <c r="P348" s="33"/>
      <c r="Q348" s="33"/>
      <c r="R348" s="33"/>
      <c r="S348" s="33"/>
    </row>
    <row r="349" spans="1:19" ht="13.5" thickBot="1" x14ac:dyDescent="0.25">
      <c r="A349" s="33"/>
      <c r="B349" s="204"/>
      <c r="C349" s="128" t="s">
        <v>165</v>
      </c>
      <c r="D349" s="129" t="s">
        <v>273</v>
      </c>
      <c r="E349" s="130"/>
      <c r="F349" s="131"/>
      <c r="G349" s="131"/>
      <c r="H349" s="131"/>
      <c r="I349" s="131"/>
      <c r="J349" s="131"/>
      <c r="K349" s="132"/>
      <c r="L349" s="33"/>
      <c r="M349" s="33"/>
      <c r="N349" s="33"/>
      <c r="O349" s="33"/>
      <c r="P349" s="33"/>
      <c r="Q349" s="33"/>
      <c r="R349" s="33"/>
      <c r="S349" s="33"/>
    </row>
    <row r="350" spans="1:19" x14ac:dyDescent="0.2">
      <c r="A350" s="33"/>
      <c r="B350" s="203" t="s">
        <v>275</v>
      </c>
      <c r="C350" s="118" t="s">
        <v>180</v>
      </c>
      <c r="D350" s="119" t="s">
        <v>276</v>
      </c>
      <c r="E350" s="120"/>
      <c r="F350" s="121"/>
      <c r="G350" s="121"/>
      <c r="H350" s="121"/>
      <c r="I350" s="121"/>
      <c r="J350" s="121"/>
      <c r="K350" s="122"/>
      <c r="L350" s="33"/>
      <c r="M350" s="33"/>
      <c r="N350" s="33"/>
      <c r="O350" s="33"/>
      <c r="P350" s="33"/>
      <c r="Q350" s="33"/>
      <c r="R350" s="33"/>
      <c r="S350" s="33"/>
    </row>
    <row r="351" spans="1:19" x14ac:dyDescent="0.2">
      <c r="A351" s="33"/>
      <c r="B351" s="204"/>
      <c r="C351" s="123" t="s">
        <v>182</v>
      </c>
      <c r="D351" s="124" t="s">
        <v>277</v>
      </c>
      <c r="E351" s="125"/>
      <c r="F351" s="126"/>
      <c r="G351" s="126"/>
      <c r="H351" s="126"/>
      <c r="I351" s="126"/>
      <c r="J351" s="126"/>
      <c r="K351" s="127"/>
      <c r="L351" s="33"/>
      <c r="M351" s="33"/>
      <c r="N351" s="33"/>
      <c r="O351" s="33"/>
      <c r="P351" s="33"/>
      <c r="Q351" s="33"/>
      <c r="R351" s="33"/>
      <c r="S351" s="33"/>
    </row>
    <row r="352" spans="1:19" x14ac:dyDescent="0.2">
      <c r="A352" s="33"/>
      <c r="B352" s="204"/>
      <c r="C352" s="123" t="s">
        <v>183</v>
      </c>
      <c r="D352" s="124" t="s">
        <v>277</v>
      </c>
      <c r="E352" s="125"/>
      <c r="F352" s="126"/>
      <c r="G352" s="126"/>
      <c r="H352" s="126"/>
      <c r="I352" s="126"/>
      <c r="J352" s="126"/>
      <c r="K352" s="127"/>
      <c r="L352" s="33"/>
      <c r="M352" s="33"/>
      <c r="N352" s="33"/>
      <c r="O352" s="33"/>
      <c r="P352" s="33"/>
      <c r="Q352" s="33"/>
      <c r="R352" s="33"/>
      <c r="S352" s="33"/>
    </row>
    <row r="353" spans="1:19" x14ac:dyDescent="0.2">
      <c r="A353" s="33"/>
      <c r="B353" s="204"/>
      <c r="C353" s="123" t="s">
        <v>184</v>
      </c>
      <c r="D353" s="124" t="s">
        <v>277</v>
      </c>
      <c r="E353" s="125"/>
      <c r="F353" s="126"/>
      <c r="G353" s="126"/>
      <c r="H353" s="126"/>
      <c r="I353" s="126"/>
      <c r="J353" s="126"/>
      <c r="K353" s="127"/>
      <c r="L353" s="33"/>
      <c r="M353" s="33"/>
      <c r="N353" s="33"/>
      <c r="O353" s="33"/>
      <c r="P353" s="33"/>
      <c r="Q353" s="33"/>
      <c r="R353" s="33"/>
      <c r="S353" s="33"/>
    </row>
    <row r="354" spans="1:19" x14ac:dyDescent="0.2">
      <c r="A354" s="33"/>
      <c r="B354" s="204"/>
      <c r="C354" s="123" t="s">
        <v>185</v>
      </c>
      <c r="D354" s="124" t="s">
        <v>277</v>
      </c>
      <c r="E354" s="125"/>
      <c r="F354" s="126"/>
      <c r="G354" s="126"/>
      <c r="H354" s="126"/>
      <c r="I354" s="126"/>
      <c r="J354" s="126"/>
      <c r="K354" s="127"/>
      <c r="L354" s="33"/>
      <c r="M354" s="33"/>
      <c r="N354" s="33"/>
      <c r="O354" s="33"/>
      <c r="P354" s="33"/>
      <c r="Q354" s="33"/>
      <c r="R354" s="33"/>
      <c r="S354" s="33"/>
    </row>
    <row r="355" spans="1:19" x14ac:dyDescent="0.2">
      <c r="A355" s="33"/>
      <c r="B355" s="204"/>
      <c r="C355" s="123" t="s">
        <v>278</v>
      </c>
      <c r="D355" s="124" t="s">
        <v>277</v>
      </c>
      <c r="E355" s="125"/>
      <c r="F355" s="126"/>
      <c r="G355" s="126"/>
      <c r="H355" s="126"/>
      <c r="I355" s="126"/>
      <c r="J355" s="126"/>
      <c r="K355" s="127"/>
      <c r="L355" s="33"/>
      <c r="M355" s="33"/>
      <c r="N355" s="33"/>
      <c r="O355" s="33"/>
      <c r="P355" s="33"/>
      <c r="Q355" s="33"/>
      <c r="R355" s="33"/>
      <c r="S355" s="33"/>
    </row>
    <row r="356" spans="1:19" x14ac:dyDescent="0.2">
      <c r="A356" s="33"/>
      <c r="B356" s="204"/>
      <c r="C356" s="123" t="s">
        <v>279</v>
      </c>
      <c r="D356" s="124" t="s">
        <v>277</v>
      </c>
      <c r="E356" s="125"/>
      <c r="F356" s="126"/>
      <c r="G356" s="126"/>
      <c r="H356" s="126"/>
      <c r="I356" s="126"/>
      <c r="J356" s="126"/>
      <c r="K356" s="127"/>
      <c r="L356" s="33"/>
      <c r="M356" s="33"/>
      <c r="N356" s="33"/>
      <c r="O356" s="33"/>
      <c r="P356" s="33"/>
      <c r="Q356" s="33"/>
      <c r="R356" s="33"/>
      <c r="S356" s="33"/>
    </row>
    <row r="357" spans="1:19" x14ac:dyDescent="0.2">
      <c r="A357" s="33"/>
      <c r="B357" s="204"/>
      <c r="C357" s="123" t="s">
        <v>280</v>
      </c>
      <c r="D357" s="124" t="s">
        <v>277</v>
      </c>
      <c r="E357" s="125"/>
      <c r="F357" s="126"/>
      <c r="G357" s="126"/>
      <c r="H357" s="126"/>
      <c r="I357" s="126"/>
      <c r="J357" s="126"/>
      <c r="K357" s="127"/>
      <c r="L357" s="33"/>
      <c r="M357" s="33"/>
      <c r="N357" s="33"/>
      <c r="O357" s="33"/>
      <c r="P357" s="33"/>
      <c r="Q357" s="33"/>
      <c r="R357" s="33"/>
      <c r="S357" s="33"/>
    </row>
    <row r="358" spans="1:19" x14ac:dyDescent="0.2">
      <c r="A358" s="33"/>
      <c r="B358" s="204"/>
      <c r="C358" s="123" t="s">
        <v>281</v>
      </c>
      <c r="D358" s="124" t="s">
        <v>277</v>
      </c>
      <c r="E358" s="125"/>
      <c r="F358" s="126"/>
      <c r="G358" s="126"/>
      <c r="H358" s="126"/>
      <c r="I358" s="126"/>
      <c r="J358" s="126"/>
      <c r="K358" s="127"/>
      <c r="L358" s="33"/>
      <c r="M358" s="33"/>
      <c r="N358" s="33"/>
      <c r="O358" s="33"/>
      <c r="P358" s="33"/>
      <c r="Q358" s="33"/>
      <c r="R358" s="33"/>
      <c r="S358" s="33"/>
    </row>
    <row r="359" spans="1:19" x14ac:dyDescent="0.2">
      <c r="A359" s="33"/>
      <c r="B359" s="204"/>
      <c r="C359" s="123" t="s">
        <v>282</v>
      </c>
      <c r="D359" s="124" t="s">
        <v>277</v>
      </c>
      <c r="E359" s="125"/>
      <c r="F359" s="126"/>
      <c r="G359" s="126"/>
      <c r="H359" s="126"/>
      <c r="I359" s="126"/>
      <c r="J359" s="126"/>
      <c r="K359" s="127"/>
      <c r="L359" s="33"/>
      <c r="M359" s="33"/>
      <c r="N359" s="33"/>
      <c r="O359" s="33"/>
      <c r="P359" s="33"/>
      <c r="Q359" s="33"/>
      <c r="R359" s="33"/>
      <c r="S359" s="33"/>
    </row>
    <row r="360" spans="1:19" x14ac:dyDescent="0.2">
      <c r="A360" s="33"/>
      <c r="B360" s="204"/>
      <c r="C360" s="123" t="s">
        <v>283</v>
      </c>
      <c r="D360" s="124" t="s">
        <v>277</v>
      </c>
      <c r="E360" s="125"/>
      <c r="F360" s="126"/>
      <c r="G360" s="126"/>
      <c r="H360" s="126"/>
      <c r="I360" s="126"/>
      <c r="J360" s="126"/>
      <c r="K360" s="127"/>
      <c r="L360" s="33"/>
      <c r="M360" s="33"/>
      <c r="N360" s="33"/>
      <c r="O360" s="33"/>
      <c r="P360" s="33"/>
      <c r="Q360" s="33"/>
      <c r="R360" s="33"/>
      <c r="S360" s="33"/>
    </row>
    <row r="361" spans="1:19" x14ac:dyDescent="0.2">
      <c r="A361" s="33"/>
      <c r="B361" s="204"/>
      <c r="C361" s="123" t="s">
        <v>284</v>
      </c>
      <c r="D361" s="124" t="s">
        <v>277</v>
      </c>
      <c r="E361" s="125"/>
      <c r="F361" s="126"/>
      <c r="G361" s="126"/>
      <c r="H361" s="126"/>
      <c r="I361" s="126"/>
      <c r="J361" s="126"/>
      <c r="K361" s="127"/>
      <c r="L361" s="33"/>
      <c r="M361" s="33"/>
      <c r="N361" s="33"/>
      <c r="O361" s="33"/>
      <c r="P361" s="33"/>
      <c r="Q361" s="33"/>
      <c r="R361" s="33"/>
      <c r="S361" s="33"/>
    </row>
    <row r="362" spans="1:19" x14ac:dyDescent="0.2">
      <c r="A362" s="33"/>
      <c r="B362" s="204"/>
      <c r="C362" s="123" t="s">
        <v>285</v>
      </c>
      <c r="D362" s="124" t="s">
        <v>277</v>
      </c>
      <c r="E362" s="125"/>
      <c r="F362" s="126"/>
      <c r="G362" s="126"/>
      <c r="H362" s="126"/>
      <c r="I362" s="126"/>
      <c r="J362" s="126"/>
      <c r="K362" s="127"/>
      <c r="L362" s="33"/>
      <c r="M362" s="33"/>
      <c r="N362" s="33"/>
      <c r="O362" s="33"/>
      <c r="P362" s="33"/>
      <c r="Q362" s="33"/>
      <c r="R362" s="33"/>
      <c r="S362" s="33"/>
    </row>
    <row r="363" spans="1:19" x14ac:dyDescent="0.2">
      <c r="A363" s="33"/>
      <c r="B363" s="204"/>
      <c r="C363" s="123" t="s">
        <v>286</v>
      </c>
      <c r="D363" s="124" t="s">
        <v>277</v>
      </c>
      <c r="E363" s="125"/>
      <c r="F363" s="126"/>
      <c r="G363" s="126"/>
      <c r="H363" s="126"/>
      <c r="I363" s="126"/>
      <c r="J363" s="126"/>
      <c r="K363" s="127"/>
      <c r="L363" s="33"/>
      <c r="M363" s="33"/>
      <c r="N363" s="33"/>
      <c r="O363" s="33"/>
      <c r="P363" s="33"/>
      <c r="Q363" s="33"/>
      <c r="R363" s="33"/>
      <c r="S363" s="33"/>
    </row>
    <row r="364" spans="1:19" x14ac:dyDescent="0.2">
      <c r="A364" s="33"/>
      <c r="B364" s="204"/>
      <c r="C364" s="123" t="s">
        <v>287</v>
      </c>
      <c r="D364" s="124" t="s">
        <v>277</v>
      </c>
      <c r="E364" s="125"/>
      <c r="F364" s="126"/>
      <c r="G364" s="126"/>
      <c r="H364" s="126"/>
      <c r="I364" s="126"/>
      <c r="J364" s="126"/>
      <c r="K364" s="127"/>
      <c r="L364" s="33"/>
      <c r="M364" s="33"/>
      <c r="N364" s="33"/>
      <c r="O364" s="33"/>
      <c r="P364" s="33"/>
      <c r="Q364" s="33"/>
      <c r="R364" s="33"/>
      <c r="S364" s="33"/>
    </row>
    <row r="365" spans="1:19" ht="13.5" thickBot="1" x14ac:dyDescent="0.25">
      <c r="A365" s="33"/>
      <c r="B365" s="205"/>
      <c r="C365" s="128" t="s">
        <v>165</v>
      </c>
      <c r="D365" s="129" t="s">
        <v>277</v>
      </c>
      <c r="E365" s="130"/>
      <c r="F365" s="131"/>
      <c r="G365" s="131"/>
      <c r="H365" s="131"/>
      <c r="I365" s="131"/>
      <c r="J365" s="131"/>
      <c r="K365" s="132"/>
      <c r="L365" s="33"/>
      <c r="M365" s="33"/>
      <c r="N365" s="33"/>
      <c r="O365" s="33"/>
      <c r="P365" s="33"/>
      <c r="Q365" s="33"/>
      <c r="R365" s="33"/>
      <c r="S365" s="33"/>
    </row>
    <row r="366" spans="1:19" x14ac:dyDescent="0.2">
      <c r="A366" s="33"/>
      <c r="B366" s="197" t="s">
        <v>288</v>
      </c>
      <c r="C366" s="118" t="s">
        <v>215</v>
      </c>
      <c r="D366" s="119"/>
      <c r="E366" s="120"/>
      <c r="F366" s="121"/>
      <c r="G366" s="121"/>
      <c r="H366" s="121"/>
      <c r="I366" s="121"/>
      <c r="J366" s="121"/>
      <c r="K366" s="122"/>
      <c r="L366" s="33"/>
      <c r="M366" s="33"/>
      <c r="N366" s="33"/>
      <c r="O366" s="33"/>
      <c r="P366" s="33"/>
      <c r="Q366" s="33"/>
      <c r="R366" s="33"/>
      <c r="S366" s="33"/>
    </row>
    <row r="367" spans="1:19" x14ac:dyDescent="0.2">
      <c r="A367" s="33"/>
      <c r="B367" s="198"/>
      <c r="C367" s="123" t="s">
        <v>217</v>
      </c>
      <c r="D367" s="124"/>
      <c r="E367" s="125"/>
      <c r="F367" s="126"/>
      <c r="G367" s="126"/>
      <c r="H367" s="126"/>
      <c r="I367" s="126"/>
      <c r="J367" s="126"/>
      <c r="K367" s="127"/>
      <c r="L367" s="33"/>
      <c r="M367" s="33"/>
      <c r="N367" s="33"/>
      <c r="O367" s="33"/>
      <c r="P367" s="33"/>
      <c r="Q367" s="33"/>
      <c r="R367" s="33"/>
      <c r="S367" s="33"/>
    </row>
    <row r="368" spans="1:19" x14ac:dyDescent="0.2">
      <c r="A368" s="33"/>
      <c r="B368" s="198"/>
      <c r="C368" s="123" t="s">
        <v>218</v>
      </c>
      <c r="D368" s="124"/>
      <c r="E368" s="125"/>
      <c r="F368" s="126"/>
      <c r="G368" s="126"/>
      <c r="H368" s="126"/>
      <c r="I368" s="126"/>
      <c r="J368" s="126"/>
      <c r="K368" s="127"/>
      <c r="L368" s="33"/>
      <c r="M368" s="33"/>
      <c r="N368" s="33"/>
      <c r="O368" s="33"/>
      <c r="P368" s="33"/>
      <c r="Q368" s="33"/>
      <c r="R368" s="33"/>
      <c r="S368" s="33"/>
    </row>
    <row r="369" spans="1:19" x14ac:dyDescent="0.2">
      <c r="A369" s="33"/>
      <c r="B369" s="198"/>
      <c r="C369" s="123" t="s">
        <v>219</v>
      </c>
      <c r="D369" s="124"/>
      <c r="E369" s="125"/>
      <c r="F369" s="126"/>
      <c r="G369" s="126"/>
      <c r="H369" s="126"/>
      <c r="I369" s="126"/>
      <c r="J369" s="126"/>
      <c r="K369" s="127"/>
      <c r="L369" s="33"/>
      <c r="M369" s="33"/>
      <c r="N369" s="33"/>
      <c r="O369" s="33"/>
      <c r="P369" s="33"/>
      <c r="Q369" s="33"/>
      <c r="R369" s="33"/>
      <c r="S369" s="33"/>
    </row>
    <row r="370" spans="1:19" x14ac:dyDescent="0.2">
      <c r="A370" s="33"/>
      <c r="B370" s="198"/>
      <c r="C370" s="123" t="s">
        <v>220</v>
      </c>
      <c r="D370" s="124"/>
      <c r="E370" s="125"/>
      <c r="F370" s="126"/>
      <c r="G370" s="126"/>
      <c r="H370" s="126"/>
      <c r="I370" s="126"/>
      <c r="J370" s="126"/>
      <c r="K370" s="127"/>
      <c r="L370" s="33"/>
      <c r="M370" s="33"/>
      <c r="N370" s="33"/>
      <c r="O370" s="33"/>
      <c r="P370" s="33"/>
      <c r="Q370" s="33"/>
      <c r="R370" s="33"/>
      <c r="S370" s="33"/>
    </row>
    <row r="371" spans="1:19" x14ac:dyDescent="0.2">
      <c r="A371" s="33"/>
      <c r="B371" s="198"/>
      <c r="C371" s="123" t="s">
        <v>221</v>
      </c>
      <c r="D371" s="124"/>
      <c r="E371" s="125"/>
      <c r="F371" s="126"/>
      <c r="G371" s="126"/>
      <c r="H371" s="126"/>
      <c r="I371" s="126"/>
      <c r="J371" s="126"/>
      <c r="K371" s="127"/>
      <c r="L371" s="33"/>
      <c r="M371" s="33"/>
      <c r="N371" s="33"/>
      <c r="O371" s="33"/>
      <c r="P371" s="33"/>
      <c r="Q371" s="33"/>
      <c r="R371" s="33"/>
      <c r="S371" s="33"/>
    </row>
    <row r="372" spans="1:19" x14ac:dyDescent="0.2">
      <c r="A372" s="33"/>
      <c r="B372" s="198"/>
      <c r="C372" s="123" t="s">
        <v>222</v>
      </c>
      <c r="D372" s="124"/>
      <c r="E372" s="125"/>
      <c r="F372" s="126"/>
      <c r="G372" s="126"/>
      <c r="H372" s="126"/>
      <c r="I372" s="126"/>
      <c r="J372" s="126"/>
      <c r="K372" s="127"/>
      <c r="L372" s="33"/>
      <c r="M372" s="33"/>
      <c r="N372" s="33"/>
      <c r="O372" s="33"/>
      <c r="P372" s="33"/>
      <c r="Q372" s="33"/>
      <c r="R372" s="33"/>
      <c r="S372" s="33"/>
    </row>
    <row r="373" spans="1:19" x14ac:dyDescent="0.2">
      <c r="A373" s="33"/>
      <c r="B373" s="198"/>
      <c r="C373" s="123" t="s">
        <v>223</v>
      </c>
      <c r="D373" s="124"/>
      <c r="E373" s="125"/>
      <c r="F373" s="126"/>
      <c r="G373" s="126"/>
      <c r="H373" s="126"/>
      <c r="I373" s="126"/>
      <c r="J373" s="126"/>
      <c r="K373" s="127"/>
      <c r="L373" s="33"/>
      <c r="M373" s="33"/>
      <c r="N373" s="33"/>
      <c r="O373" s="33"/>
      <c r="P373" s="33"/>
      <c r="Q373" s="33"/>
      <c r="R373" s="33"/>
      <c r="S373" s="33"/>
    </row>
    <row r="374" spans="1:19" x14ac:dyDescent="0.2">
      <c r="A374" s="33"/>
      <c r="B374" s="198"/>
      <c r="C374" s="123" t="s">
        <v>224</v>
      </c>
      <c r="D374" s="124"/>
      <c r="E374" s="125"/>
      <c r="F374" s="126"/>
      <c r="G374" s="126"/>
      <c r="H374" s="126"/>
      <c r="I374" s="126"/>
      <c r="J374" s="126"/>
      <c r="K374" s="127"/>
      <c r="L374" s="33"/>
      <c r="M374" s="33"/>
      <c r="N374" s="33"/>
      <c r="O374" s="33"/>
      <c r="P374" s="33"/>
      <c r="Q374" s="33"/>
      <c r="R374" s="33"/>
      <c r="S374" s="33"/>
    </row>
    <row r="375" spans="1:19" x14ac:dyDescent="0.2">
      <c r="A375" s="33"/>
      <c r="B375" s="198"/>
      <c r="C375" s="123" t="s">
        <v>225</v>
      </c>
      <c r="D375" s="124"/>
      <c r="E375" s="125"/>
      <c r="F375" s="126"/>
      <c r="G375" s="126"/>
      <c r="H375" s="126"/>
      <c r="I375" s="126"/>
      <c r="J375" s="126"/>
      <c r="K375" s="127"/>
      <c r="L375" s="33"/>
      <c r="M375" s="33"/>
      <c r="N375" s="33"/>
      <c r="O375" s="33"/>
      <c r="P375" s="33"/>
      <c r="Q375" s="33"/>
      <c r="R375" s="33"/>
      <c r="S375" s="33"/>
    </row>
    <row r="376" spans="1:19" x14ac:dyDescent="0.2">
      <c r="A376" s="33"/>
      <c r="B376" s="198"/>
      <c r="C376" s="123" t="s">
        <v>226</v>
      </c>
      <c r="D376" s="124"/>
      <c r="E376" s="125"/>
      <c r="F376" s="126"/>
      <c r="G376" s="126"/>
      <c r="H376" s="126"/>
      <c r="I376" s="126"/>
      <c r="J376" s="126"/>
      <c r="K376" s="127"/>
      <c r="L376" s="33"/>
      <c r="M376" s="33"/>
      <c r="N376" s="33"/>
      <c r="O376" s="33"/>
      <c r="P376" s="33"/>
      <c r="Q376" s="33"/>
      <c r="R376" s="33"/>
      <c r="S376" s="33"/>
    </row>
    <row r="377" spans="1:19" x14ac:dyDescent="0.2">
      <c r="A377" s="33"/>
      <c r="B377" s="198"/>
      <c r="C377" s="123" t="s">
        <v>227</v>
      </c>
      <c r="D377" s="124"/>
      <c r="E377" s="125"/>
      <c r="F377" s="126"/>
      <c r="G377" s="126"/>
      <c r="H377" s="126"/>
      <c r="I377" s="126"/>
      <c r="J377" s="126"/>
      <c r="K377" s="127"/>
      <c r="L377" s="33"/>
      <c r="M377" s="33"/>
      <c r="N377" s="33"/>
      <c r="O377" s="33"/>
      <c r="P377" s="33"/>
      <c r="Q377" s="33"/>
      <c r="R377" s="33"/>
      <c r="S377" s="33"/>
    </row>
    <row r="378" spans="1:19" x14ac:dyDescent="0.2">
      <c r="A378" s="33"/>
      <c r="B378" s="198"/>
      <c r="C378" s="123" t="s">
        <v>228</v>
      </c>
      <c r="D378" s="124"/>
      <c r="E378" s="125"/>
      <c r="F378" s="126"/>
      <c r="G378" s="126"/>
      <c r="H378" s="126"/>
      <c r="I378" s="126"/>
      <c r="J378" s="126"/>
      <c r="K378" s="127"/>
      <c r="L378" s="33"/>
      <c r="M378" s="33"/>
      <c r="N378" s="33"/>
      <c r="O378" s="33"/>
      <c r="P378" s="33"/>
      <c r="Q378" s="33"/>
      <c r="R378" s="33"/>
      <c r="S378" s="33"/>
    </row>
    <row r="379" spans="1:19" x14ac:dyDescent="0.2">
      <c r="A379" s="33"/>
      <c r="B379" s="198"/>
      <c r="C379" s="123" t="s">
        <v>229</v>
      </c>
      <c r="D379" s="124"/>
      <c r="E379" s="125"/>
      <c r="F379" s="126"/>
      <c r="G379" s="126"/>
      <c r="H379" s="126"/>
      <c r="I379" s="126"/>
      <c r="J379" s="126"/>
      <c r="K379" s="127"/>
      <c r="L379" s="33"/>
      <c r="M379" s="33"/>
      <c r="N379" s="33"/>
      <c r="O379" s="33"/>
      <c r="P379" s="33"/>
      <c r="Q379" s="33"/>
      <c r="R379" s="33"/>
      <c r="S379" s="33"/>
    </row>
    <row r="380" spans="1:19" x14ac:dyDescent="0.2">
      <c r="A380" s="33"/>
      <c r="B380" s="198"/>
      <c r="C380" s="123" t="s">
        <v>230</v>
      </c>
      <c r="D380" s="124"/>
      <c r="E380" s="125"/>
      <c r="F380" s="126"/>
      <c r="G380" s="126"/>
      <c r="H380" s="126"/>
      <c r="I380" s="126"/>
      <c r="J380" s="126"/>
      <c r="K380" s="127"/>
      <c r="L380" s="33"/>
      <c r="M380" s="33"/>
      <c r="N380" s="33"/>
      <c r="O380" s="33"/>
      <c r="P380" s="33"/>
      <c r="Q380" s="33"/>
      <c r="R380" s="33"/>
      <c r="S380" s="33"/>
    </row>
    <row r="381" spans="1:19" x14ac:dyDescent="0.2">
      <c r="A381" s="33"/>
      <c r="B381" s="198"/>
      <c r="C381" s="123" t="s">
        <v>231</v>
      </c>
      <c r="D381" s="124"/>
      <c r="E381" s="125"/>
      <c r="F381" s="126"/>
      <c r="G381" s="126"/>
      <c r="H381" s="126"/>
      <c r="I381" s="126"/>
      <c r="J381" s="126"/>
      <c r="K381" s="127"/>
      <c r="L381" s="33"/>
      <c r="M381" s="33"/>
      <c r="N381" s="33"/>
      <c r="O381" s="33"/>
      <c r="P381" s="33"/>
      <c r="Q381" s="33"/>
      <c r="R381" s="33"/>
      <c r="S381" s="33"/>
    </row>
    <row r="382" spans="1:19" x14ac:dyDescent="0.2">
      <c r="A382" s="33"/>
      <c r="B382" s="198"/>
      <c r="C382" s="123" t="s">
        <v>232</v>
      </c>
      <c r="D382" s="124"/>
      <c r="E382" s="125"/>
      <c r="F382" s="126"/>
      <c r="G382" s="126"/>
      <c r="H382" s="126"/>
      <c r="I382" s="126"/>
      <c r="J382" s="126"/>
      <c r="K382" s="127"/>
      <c r="L382" s="33"/>
      <c r="M382" s="33"/>
      <c r="N382" s="33"/>
      <c r="O382" s="33"/>
      <c r="P382" s="33"/>
      <c r="Q382" s="33"/>
      <c r="R382" s="33"/>
      <c r="S382" s="33"/>
    </row>
    <row r="383" spans="1:19" x14ac:dyDescent="0.2">
      <c r="A383" s="33"/>
      <c r="B383" s="198"/>
      <c r="C383" s="123" t="s">
        <v>233</v>
      </c>
      <c r="D383" s="124"/>
      <c r="E383" s="125"/>
      <c r="F383" s="126"/>
      <c r="G383" s="126"/>
      <c r="H383" s="126"/>
      <c r="I383" s="126"/>
      <c r="J383" s="126"/>
      <c r="K383" s="127"/>
      <c r="L383" s="33"/>
      <c r="M383" s="33"/>
      <c r="N383" s="33"/>
      <c r="O383" s="33"/>
      <c r="P383" s="33"/>
      <c r="Q383" s="33"/>
      <c r="R383" s="33"/>
      <c r="S383" s="33"/>
    </row>
    <row r="384" spans="1:19" x14ac:dyDescent="0.2">
      <c r="A384" s="33"/>
      <c r="B384" s="198"/>
      <c r="C384" s="123" t="s">
        <v>234</v>
      </c>
      <c r="D384" s="124"/>
      <c r="E384" s="125"/>
      <c r="F384" s="126"/>
      <c r="G384" s="126"/>
      <c r="H384" s="126"/>
      <c r="I384" s="126"/>
      <c r="J384" s="126"/>
      <c r="K384" s="127"/>
      <c r="L384" s="33"/>
      <c r="M384" s="33"/>
      <c r="N384" s="33"/>
      <c r="O384" s="33"/>
      <c r="P384" s="33"/>
      <c r="Q384" s="33"/>
      <c r="R384" s="33"/>
      <c r="S384" s="33"/>
    </row>
    <row r="385" spans="1:19" x14ac:dyDescent="0.2">
      <c r="A385" s="33"/>
      <c r="B385" s="198"/>
      <c r="C385" s="123" t="s">
        <v>235</v>
      </c>
      <c r="D385" s="124"/>
      <c r="E385" s="125"/>
      <c r="F385" s="126"/>
      <c r="G385" s="126"/>
      <c r="H385" s="126"/>
      <c r="I385" s="126"/>
      <c r="J385" s="126"/>
      <c r="K385" s="127"/>
      <c r="L385" s="33"/>
      <c r="M385" s="33"/>
      <c r="N385" s="33"/>
      <c r="O385" s="33"/>
      <c r="P385" s="33"/>
      <c r="Q385" s="33"/>
      <c r="R385" s="33"/>
      <c r="S385" s="33"/>
    </row>
    <row r="386" spans="1:19" x14ac:dyDescent="0.2">
      <c r="A386" s="33"/>
      <c r="B386" s="198"/>
      <c r="C386" s="123" t="s">
        <v>236</v>
      </c>
      <c r="D386" s="124"/>
      <c r="E386" s="125"/>
      <c r="F386" s="126"/>
      <c r="G386" s="126"/>
      <c r="H386" s="126"/>
      <c r="I386" s="126"/>
      <c r="J386" s="126"/>
      <c r="K386" s="127"/>
      <c r="L386" s="33"/>
      <c r="M386" s="33"/>
      <c r="N386" s="33"/>
      <c r="O386" s="33"/>
      <c r="P386" s="33"/>
      <c r="Q386" s="33"/>
      <c r="R386" s="33"/>
      <c r="S386" s="33"/>
    </row>
    <row r="387" spans="1:19" x14ac:dyDescent="0.2">
      <c r="A387" s="33"/>
      <c r="B387" s="198"/>
      <c r="C387" s="123" t="s">
        <v>237</v>
      </c>
      <c r="D387" s="124"/>
      <c r="E387" s="125"/>
      <c r="F387" s="126"/>
      <c r="G387" s="126"/>
      <c r="H387" s="126"/>
      <c r="I387" s="126"/>
      <c r="J387" s="126"/>
      <c r="K387" s="127"/>
      <c r="L387" s="33"/>
      <c r="M387" s="33"/>
      <c r="N387" s="33"/>
      <c r="O387" s="33"/>
      <c r="P387" s="33"/>
      <c r="Q387" s="33"/>
      <c r="R387" s="33"/>
      <c r="S387" s="33"/>
    </row>
    <row r="388" spans="1:19" x14ac:dyDescent="0.2">
      <c r="A388" s="33"/>
      <c r="B388" s="198"/>
      <c r="C388" s="123" t="s">
        <v>238</v>
      </c>
      <c r="D388" s="124"/>
      <c r="E388" s="125"/>
      <c r="F388" s="126"/>
      <c r="G388" s="126"/>
      <c r="H388" s="126"/>
      <c r="I388" s="126"/>
      <c r="J388" s="126"/>
      <c r="K388" s="127"/>
      <c r="L388" s="33"/>
      <c r="M388" s="33"/>
      <c r="N388" s="33"/>
      <c r="O388" s="33"/>
      <c r="P388" s="33"/>
      <c r="Q388" s="33"/>
      <c r="R388" s="33"/>
      <c r="S388" s="33"/>
    </row>
    <row r="389" spans="1:19" x14ac:dyDescent="0.2">
      <c r="A389" s="33"/>
      <c r="B389" s="198"/>
      <c r="C389" s="123" t="s">
        <v>239</v>
      </c>
      <c r="D389" s="124"/>
      <c r="E389" s="125"/>
      <c r="F389" s="126"/>
      <c r="G389" s="126"/>
      <c r="H389" s="126"/>
      <c r="I389" s="126"/>
      <c r="J389" s="126"/>
      <c r="K389" s="127"/>
      <c r="L389" s="33"/>
      <c r="M389" s="33"/>
      <c r="N389" s="33"/>
      <c r="O389" s="33"/>
      <c r="P389" s="33"/>
      <c r="Q389" s="33"/>
      <c r="R389" s="33"/>
      <c r="S389" s="33"/>
    </row>
    <row r="390" spans="1:19" x14ac:dyDescent="0.2">
      <c r="A390" s="33"/>
      <c r="B390" s="198"/>
      <c r="C390" s="123" t="s">
        <v>240</v>
      </c>
      <c r="D390" s="124"/>
      <c r="E390" s="125"/>
      <c r="F390" s="126"/>
      <c r="G390" s="126"/>
      <c r="H390" s="126"/>
      <c r="I390" s="126"/>
      <c r="J390" s="126"/>
      <c r="K390" s="127"/>
      <c r="L390" s="33"/>
      <c r="M390" s="33"/>
      <c r="N390" s="33"/>
      <c r="O390" s="33"/>
      <c r="P390" s="33"/>
      <c r="Q390" s="33"/>
      <c r="R390" s="33"/>
      <c r="S390" s="33"/>
    </row>
    <row r="391" spans="1:19" x14ac:dyDescent="0.2">
      <c r="A391" s="33"/>
      <c r="B391" s="198"/>
      <c r="C391" s="123" t="s">
        <v>241</v>
      </c>
      <c r="D391" s="124"/>
      <c r="E391" s="125"/>
      <c r="F391" s="126"/>
      <c r="G391" s="126"/>
      <c r="H391" s="126"/>
      <c r="I391" s="126"/>
      <c r="J391" s="126"/>
      <c r="K391" s="127"/>
      <c r="L391" s="33"/>
      <c r="M391" s="33"/>
      <c r="N391" s="33"/>
      <c r="O391" s="33"/>
      <c r="P391" s="33"/>
      <c r="Q391" s="33"/>
      <c r="R391" s="33"/>
      <c r="S391" s="33"/>
    </row>
    <row r="392" spans="1:19" x14ac:dyDescent="0.2">
      <c r="A392" s="33"/>
      <c r="B392" s="198"/>
      <c r="C392" s="123" t="s">
        <v>242</v>
      </c>
      <c r="D392" s="124"/>
      <c r="E392" s="125"/>
      <c r="F392" s="126"/>
      <c r="G392" s="126"/>
      <c r="H392" s="126"/>
      <c r="I392" s="126"/>
      <c r="J392" s="126"/>
      <c r="K392" s="127"/>
      <c r="L392" s="33"/>
      <c r="M392" s="33"/>
      <c r="N392" s="33"/>
      <c r="O392" s="33"/>
      <c r="P392" s="33"/>
      <c r="Q392" s="33"/>
      <c r="R392" s="33"/>
      <c r="S392" s="33"/>
    </row>
    <row r="393" spans="1:19" x14ac:dyDescent="0.2">
      <c r="A393" s="33"/>
      <c r="B393" s="198"/>
      <c r="C393" s="123" t="s">
        <v>243</v>
      </c>
      <c r="D393" s="124"/>
      <c r="E393" s="125"/>
      <c r="F393" s="126"/>
      <c r="G393" s="126"/>
      <c r="H393" s="126"/>
      <c r="I393" s="126"/>
      <c r="J393" s="126"/>
      <c r="K393" s="127"/>
      <c r="L393" s="33"/>
      <c r="M393" s="33"/>
      <c r="N393" s="33"/>
      <c r="O393" s="33"/>
      <c r="P393" s="33"/>
      <c r="Q393" s="33"/>
      <c r="R393" s="33"/>
      <c r="S393" s="33"/>
    </row>
    <row r="394" spans="1:19" ht="13.5" thickBot="1" x14ac:dyDescent="0.25">
      <c r="A394" s="33"/>
      <c r="B394" s="199"/>
      <c r="C394" s="128" t="s">
        <v>165</v>
      </c>
      <c r="D394" s="129"/>
      <c r="E394" s="130"/>
      <c r="F394" s="131"/>
      <c r="G394" s="131"/>
      <c r="H394" s="131"/>
      <c r="I394" s="131"/>
      <c r="J394" s="131"/>
      <c r="K394" s="132"/>
      <c r="L394" s="33"/>
      <c r="M394" s="33"/>
      <c r="N394" s="33"/>
      <c r="O394" s="33"/>
      <c r="P394" s="33"/>
      <c r="Q394" s="33"/>
      <c r="R394" s="33"/>
      <c r="S394" s="33"/>
    </row>
    <row r="395" spans="1:19" x14ac:dyDescent="0.2">
      <c r="A395" s="33"/>
      <c r="B395" s="197" t="s">
        <v>289</v>
      </c>
      <c r="C395" s="118" t="s">
        <v>187</v>
      </c>
      <c r="D395" s="119"/>
      <c r="E395" s="120"/>
      <c r="F395" s="121"/>
      <c r="G395" s="121"/>
      <c r="H395" s="121"/>
      <c r="I395" s="121"/>
      <c r="J395" s="121"/>
      <c r="K395" s="122"/>
      <c r="L395" s="33"/>
      <c r="M395" s="33"/>
      <c r="N395" s="33"/>
      <c r="O395" s="33"/>
      <c r="P395" s="33"/>
      <c r="Q395" s="33"/>
      <c r="R395" s="33"/>
      <c r="S395" s="33"/>
    </row>
    <row r="396" spans="1:19" x14ac:dyDescent="0.2">
      <c r="A396" s="33"/>
      <c r="B396" s="198"/>
      <c r="C396" s="123" t="s">
        <v>189</v>
      </c>
      <c r="D396" s="124"/>
      <c r="E396" s="125"/>
      <c r="F396" s="126"/>
      <c r="G396" s="126"/>
      <c r="H396" s="126"/>
      <c r="I396" s="126"/>
      <c r="J396" s="126"/>
      <c r="K396" s="127"/>
      <c r="L396" s="33"/>
      <c r="M396" s="33"/>
      <c r="N396" s="33"/>
      <c r="O396" s="33"/>
      <c r="P396" s="33"/>
      <c r="Q396" s="33"/>
      <c r="R396" s="33"/>
      <c r="S396" s="33"/>
    </row>
    <row r="397" spans="1:19" x14ac:dyDescent="0.2">
      <c r="A397" s="33"/>
      <c r="B397" s="198"/>
      <c r="C397" s="123" t="s">
        <v>190</v>
      </c>
      <c r="D397" s="124"/>
      <c r="E397" s="125"/>
      <c r="F397" s="126"/>
      <c r="G397" s="126"/>
      <c r="H397" s="126"/>
      <c r="I397" s="126"/>
      <c r="J397" s="126"/>
      <c r="K397" s="127"/>
      <c r="L397" s="33"/>
      <c r="M397" s="33"/>
      <c r="N397" s="33"/>
      <c r="O397" s="33"/>
      <c r="P397" s="33"/>
      <c r="Q397" s="33"/>
      <c r="R397" s="33"/>
      <c r="S397" s="33"/>
    </row>
    <row r="398" spans="1:19" x14ac:dyDescent="0.2">
      <c r="A398" s="33"/>
      <c r="B398" s="198"/>
      <c r="C398" s="123" t="s">
        <v>191</v>
      </c>
      <c r="D398" s="124"/>
      <c r="E398" s="125"/>
      <c r="F398" s="126"/>
      <c r="G398" s="126"/>
      <c r="H398" s="126"/>
      <c r="I398" s="126"/>
      <c r="J398" s="126"/>
      <c r="K398" s="127"/>
      <c r="L398" s="33"/>
      <c r="M398" s="33"/>
      <c r="N398" s="33"/>
      <c r="O398" s="33"/>
      <c r="P398" s="33"/>
      <c r="Q398" s="33"/>
      <c r="R398" s="33"/>
      <c r="S398" s="33"/>
    </row>
    <row r="399" spans="1:19" x14ac:dyDescent="0.2">
      <c r="A399" s="33"/>
      <c r="B399" s="198"/>
      <c r="C399" s="123" t="s">
        <v>192</v>
      </c>
      <c r="D399" s="124"/>
      <c r="E399" s="125"/>
      <c r="F399" s="126"/>
      <c r="G399" s="126"/>
      <c r="H399" s="126"/>
      <c r="I399" s="126"/>
      <c r="J399" s="126"/>
      <c r="K399" s="127"/>
      <c r="L399" s="33"/>
      <c r="M399" s="33"/>
      <c r="N399" s="33"/>
      <c r="O399" s="33"/>
      <c r="P399" s="33"/>
      <c r="Q399" s="33"/>
      <c r="R399" s="33"/>
      <c r="S399" s="33"/>
    </row>
    <row r="400" spans="1:19" x14ac:dyDescent="0.2">
      <c r="A400" s="33"/>
      <c r="B400" s="198"/>
      <c r="C400" s="123" t="s">
        <v>193</v>
      </c>
      <c r="D400" s="124"/>
      <c r="E400" s="125"/>
      <c r="F400" s="126"/>
      <c r="G400" s="126"/>
      <c r="H400" s="126"/>
      <c r="I400" s="126"/>
      <c r="J400" s="126"/>
      <c r="K400" s="127"/>
      <c r="L400" s="33"/>
      <c r="M400" s="33"/>
      <c r="N400" s="33"/>
      <c r="O400" s="33"/>
      <c r="P400" s="33"/>
      <c r="Q400" s="33"/>
      <c r="R400" s="33"/>
      <c r="S400" s="33"/>
    </row>
    <row r="401" spans="1:19" x14ac:dyDescent="0.2">
      <c r="A401" s="33"/>
      <c r="B401" s="198"/>
      <c r="C401" s="123" t="s">
        <v>194</v>
      </c>
      <c r="D401" s="124"/>
      <c r="E401" s="125"/>
      <c r="F401" s="126"/>
      <c r="G401" s="126"/>
      <c r="H401" s="126"/>
      <c r="I401" s="126"/>
      <c r="J401" s="126"/>
      <c r="K401" s="127"/>
      <c r="L401" s="33"/>
      <c r="M401" s="33"/>
      <c r="N401" s="33"/>
      <c r="O401" s="33"/>
      <c r="P401" s="33"/>
      <c r="Q401" s="33"/>
      <c r="R401" s="33"/>
      <c r="S401" s="33"/>
    </row>
    <row r="402" spans="1:19" x14ac:dyDescent="0.2">
      <c r="A402" s="33"/>
      <c r="B402" s="198"/>
      <c r="C402" s="123" t="s">
        <v>195</v>
      </c>
      <c r="D402" s="124"/>
      <c r="E402" s="125"/>
      <c r="F402" s="126"/>
      <c r="G402" s="126"/>
      <c r="H402" s="126"/>
      <c r="I402" s="126"/>
      <c r="J402" s="126"/>
      <c r="K402" s="127"/>
      <c r="L402" s="33"/>
      <c r="M402" s="33"/>
      <c r="N402" s="33"/>
      <c r="O402" s="33"/>
      <c r="P402" s="33"/>
      <c r="Q402" s="33"/>
      <c r="R402" s="33"/>
      <c r="S402" s="33"/>
    </row>
    <row r="403" spans="1:19" x14ac:dyDescent="0.2">
      <c r="A403" s="33"/>
      <c r="B403" s="198"/>
      <c r="C403" s="123" t="s">
        <v>196</v>
      </c>
      <c r="D403" s="124"/>
      <c r="E403" s="125"/>
      <c r="F403" s="126"/>
      <c r="G403" s="126"/>
      <c r="H403" s="126"/>
      <c r="I403" s="126"/>
      <c r="J403" s="126"/>
      <c r="K403" s="127"/>
      <c r="L403" s="33"/>
      <c r="M403" s="33"/>
      <c r="N403" s="33"/>
      <c r="O403" s="33"/>
      <c r="P403" s="33"/>
      <c r="Q403" s="33"/>
      <c r="R403" s="33"/>
      <c r="S403" s="33"/>
    </row>
    <row r="404" spans="1:19" x14ac:dyDescent="0.2">
      <c r="A404" s="33"/>
      <c r="B404" s="198"/>
      <c r="C404" s="123" t="s">
        <v>197</v>
      </c>
      <c r="D404" s="124"/>
      <c r="E404" s="125"/>
      <c r="F404" s="126"/>
      <c r="G404" s="126"/>
      <c r="H404" s="126"/>
      <c r="I404" s="126"/>
      <c r="J404" s="126"/>
      <c r="K404" s="127"/>
      <c r="L404" s="33"/>
      <c r="M404" s="33"/>
      <c r="N404" s="33"/>
      <c r="O404" s="33"/>
      <c r="P404" s="33"/>
      <c r="Q404" s="33"/>
      <c r="R404" s="33"/>
      <c r="S404" s="33"/>
    </row>
    <row r="405" spans="1:19" x14ac:dyDescent="0.2">
      <c r="A405" s="33"/>
      <c r="B405" s="198"/>
      <c r="C405" s="123" t="s">
        <v>198</v>
      </c>
      <c r="D405" s="124"/>
      <c r="E405" s="125"/>
      <c r="F405" s="126"/>
      <c r="G405" s="126"/>
      <c r="H405" s="126"/>
      <c r="I405" s="126"/>
      <c r="J405" s="126"/>
      <c r="K405" s="127"/>
      <c r="L405" s="33"/>
      <c r="M405" s="33"/>
      <c r="N405" s="33"/>
      <c r="O405" s="33"/>
      <c r="P405" s="33"/>
      <c r="Q405" s="33"/>
      <c r="R405" s="33"/>
      <c r="S405" s="33"/>
    </row>
    <row r="406" spans="1:19" x14ac:dyDescent="0.2">
      <c r="A406" s="33"/>
      <c r="B406" s="198"/>
      <c r="C406" s="123" t="s">
        <v>199</v>
      </c>
      <c r="D406" s="124"/>
      <c r="E406" s="125"/>
      <c r="F406" s="126"/>
      <c r="G406" s="126"/>
      <c r="H406" s="126"/>
      <c r="I406" s="126"/>
      <c r="J406" s="126"/>
      <c r="K406" s="127"/>
      <c r="L406" s="33"/>
      <c r="M406" s="33"/>
      <c r="N406" s="33"/>
      <c r="O406" s="33"/>
      <c r="P406" s="33"/>
      <c r="Q406" s="33"/>
      <c r="R406" s="33"/>
      <c r="S406" s="33"/>
    </row>
    <row r="407" spans="1:19" x14ac:dyDescent="0.2">
      <c r="A407" s="33"/>
      <c r="B407" s="198"/>
      <c r="C407" s="123" t="s">
        <v>200</v>
      </c>
      <c r="D407" s="124"/>
      <c r="E407" s="125"/>
      <c r="F407" s="126"/>
      <c r="G407" s="126"/>
      <c r="H407" s="126"/>
      <c r="I407" s="126"/>
      <c r="J407" s="126"/>
      <c r="K407" s="127"/>
      <c r="L407" s="33"/>
      <c r="M407" s="33"/>
      <c r="N407" s="33"/>
      <c r="O407" s="33"/>
      <c r="P407" s="33"/>
      <c r="Q407" s="33"/>
      <c r="R407" s="33"/>
      <c r="S407" s="33"/>
    </row>
    <row r="408" spans="1:19" ht="13.5" thickBot="1" x14ac:dyDescent="0.25">
      <c r="A408" s="33"/>
      <c r="B408" s="199"/>
      <c r="C408" s="128" t="s">
        <v>165</v>
      </c>
      <c r="D408" s="129"/>
      <c r="E408" s="130"/>
      <c r="F408" s="131"/>
      <c r="G408" s="131"/>
      <c r="H408" s="131"/>
      <c r="I408" s="131"/>
      <c r="J408" s="131"/>
      <c r="K408" s="132"/>
      <c r="L408" s="33"/>
      <c r="M408" s="33"/>
      <c r="N408" s="33"/>
      <c r="O408" s="33"/>
      <c r="P408" s="33"/>
      <c r="Q408" s="33"/>
      <c r="R408" s="33"/>
      <c r="S408" s="33"/>
    </row>
    <row r="409" spans="1:19" x14ac:dyDescent="0.2">
      <c r="A409" s="33"/>
      <c r="B409" s="197" t="s">
        <v>290</v>
      </c>
      <c r="C409" s="118" t="s">
        <v>244</v>
      </c>
      <c r="D409" s="119"/>
      <c r="E409" s="120"/>
      <c r="F409" s="121"/>
      <c r="G409" s="121"/>
      <c r="H409" s="121"/>
      <c r="I409" s="121"/>
      <c r="J409" s="121"/>
      <c r="K409" s="122"/>
      <c r="L409" s="33"/>
      <c r="M409" s="33"/>
      <c r="N409" s="33"/>
      <c r="O409" s="33"/>
      <c r="P409" s="33"/>
      <c r="Q409" s="33"/>
      <c r="R409" s="33"/>
      <c r="S409" s="33"/>
    </row>
    <row r="410" spans="1:19" x14ac:dyDescent="0.2">
      <c r="A410" s="33"/>
      <c r="B410" s="198"/>
      <c r="C410" s="123" t="s">
        <v>245</v>
      </c>
      <c r="D410" s="124"/>
      <c r="E410" s="125"/>
      <c r="F410" s="126"/>
      <c r="G410" s="126"/>
      <c r="H410" s="126"/>
      <c r="I410" s="126"/>
      <c r="J410" s="126"/>
      <c r="K410" s="127"/>
      <c r="L410" s="33"/>
      <c r="M410" s="33"/>
      <c r="N410" s="33"/>
      <c r="O410" s="33"/>
      <c r="P410" s="33"/>
      <c r="Q410" s="33"/>
      <c r="R410" s="33"/>
      <c r="S410" s="33"/>
    </row>
    <row r="411" spans="1:19" x14ac:dyDescent="0.2">
      <c r="A411" s="33"/>
      <c r="B411" s="198"/>
      <c r="C411" s="123" t="s">
        <v>246</v>
      </c>
      <c r="D411" s="124"/>
      <c r="E411" s="125"/>
      <c r="F411" s="126"/>
      <c r="G411" s="126"/>
      <c r="H411" s="126"/>
      <c r="I411" s="126"/>
      <c r="J411" s="126"/>
      <c r="K411" s="127"/>
      <c r="L411" s="33"/>
      <c r="M411" s="33"/>
      <c r="N411" s="33"/>
      <c r="O411" s="33"/>
      <c r="P411" s="33"/>
      <c r="Q411" s="33"/>
      <c r="R411" s="33"/>
      <c r="S411" s="33"/>
    </row>
    <row r="412" spans="1:19" x14ac:dyDescent="0.2">
      <c r="A412" s="33"/>
      <c r="B412" s="198"/>
      <c r="C412" s="123" t="s">
        <v>247</v>
      </c>
      <c r="D412" s="124"/>
      <c r="E412" s="125"/>
      <c r="F412" s="126"/>
      <c r="G412" s="126"/>
      <c r="H412" s="126"/>
      <c r="I412" s="126"/>
      <c r="J412" s="126"/>
      <c r="K412" s="127"/>
      <c r="L412" s="33"/>
      <c r="M412" s="33"/>
      <c r="N412" s="33"/>
      <c r="O412" s="33"/>
      <c r="P412" s="33"/>
      <c r="Q412" s="33"/>
      <c r="R412" s="33"/>
      <c r="S412" s="33"/>
    </row>
    <row r="413" spans="1:19" x14ac:dyDescent="0.2">
      <c r="A413" s="33"/>
      <c r="B413" s="198"/>
      <c r="C413" s="123" t="s">
        <v>248</v>
      </c>
      <c r="D413" s="124"/>
      <c r="E413" s="125"/>
      <c r="F413" s="126"/>
      <c r="G413" s="126"/>
      <c r="H413" s="126"/>
      <c r="I413" s="126"/>
      <c r="J413" s="126"/>
      <c r="K413" s="127"/>
      <c r="L413" s="33"/>
      <c r="M413" s="33"/>
      <c r="N413" s="33"/>
      <c r="O413" s="33"/>
      <c r="P413" s="33"/>
      <c r="Q413" s="33"/>
      <c r="R413" s="33"/>
      <c r="S413" s="33"/>
    </row>
    <row r="414" spans="1:19" x14ac:dyDescent="0.2">
      <c r="A414" s="33"/>
      <c r="B414" s="198"/>
      <c r="C414" s="123" t="s">
        <v>249</v>
      </c>
      <c r="D414" s="124"/>
      <c r="E414" s="125"/>
      <c r="F414" s="126"/>
      <c r="G414" s="126"/>
      <c r="H414" s="126"/>
      <c r="I414" s="126"/>
      <c r="J414" s="126"/>
      <c r="K414" s="127"/>
      <c r="L414" s="33"/>
      <c r="M414" s="33"/>
      <c r="N414" s="33"/>
      <c r="O414" s="33"/>
      <c r="P414" s="33"/>
      <c r="Q414" s="33"/>
      <c r="R414" s="33"/>
      <c r="S414" s="33"/>
    </row>
    <row r="415" spans="1:19" x14ac:dyDescent="0.2">
      <c r="A415" s="33"/>
      <c r="B415" s="198"/>
      <c r="C415" s="123" t="s">
        <v>250</v>
      </c>
      <c r="D415" s="124"/>
      <c r="E415" s="125"/>
      <c r="F415" s="126"/>
      <c r="G415" s="126"/>
      <c r="H415" s="126"/>
      <c r="I415" s="126"/>
      <c r="J415" s="126"/>
      <c r="K415" s="127"/>
      <c r="L415" s="33"/>
      <c r="M415" s="33"/>
      <c r="N415" s="33"/>
      <c r="O415" s="33"/>
      <c r="P415" s="33"/>
      <c r="Q415" s="33"/>
      <c r="R415" s="33"/>
      <c r="S415" s="33"/>
    </row>
    <row r="416" spans="1:19" x14ac:dyDescent="0.2">
      <c r="A416" s="33"/>
      <c r="B416" s="198"/>
      <c r="C416" s="123" t="s">
        <v>251</v>
      </c>
      <c r="D416" s="124"/>
      <c r="E416" s="125"/>
      <c r="F416" s="126"/>
      <c r="G416" s="126"/>
      <c r="H416" s="126"/>
      <c r="I416" s="126"/>
      <c r="J416" s="126"/>
      <c r="K416" s="127"/>
      <c r="L416" s="33"/>
      <c r="M416" s="33"/>
      <c r="N416" s="33"/>
      <c r="O416" s="33"/>
      <c r="P416" s="33"/>
      <c r="Q416" s="33"/>
      <c r="R416" s="33"/>
      <c r="S416" s="33"/>
    </row>
    <row r="417" spans="1:19" ht="13.5" thickBot="1" x14ac:dyDescent="0.25">
      <c r="A417" s="33"/>
      <c r="B417" s="199"/>
      <c r="C417" s="128" t="s">
        <v>165</v>
      </c>
      <c r="D417" s="129"/>
      <c r="E417" s="130"/>
      <c r="F417" s="131"/>
      <c r="G417" s="131"/>
      <c r="H417" s="131"/>
      <c r="I417" s="131"/>
      <c r="J417" s="131"/>
      <c r="K417" s="132"/>
      <c r="L417" s="33"/>
      <c r="M417" s="33"/>
      <c r="N417" s="33"/>
      <c r="O417" s="33"/>
      <c r="P417" s="33"/>
      <c r="Q417" s="33"/>
      <c r="R417" s="33"/>
      <c r="S417" s="33"/>
    </row>
    <row r="418" spans="1:19" x14ac:dyDescent="0.2">
      <c r="A418" s="33"/>
      <c r="B418" s="197" t="s">
        <v>291</v>
      </c>
      <c r="C418" s="118" t="s">
        <v>292</v>
      </c>
      <c r="D418" s="119"/>
      <c r="E418" s="120"/>
      <c r="F418" s="121"/>
      <c r="G418" s="121"/>
      <c r="H418" s="121"/>
      <c r="I418" s="121"/>
      <c r="J418" s="121"/>
      <c r="K418" s="122"/>
      <c r="L418" s="33"/>
      <c r="M418" s="33"/>
      <c r="N418" s="33"/>
      <c r="O418" s="33"/>
      <c r="P418" s="33"/>
      <c r="Q418" s="33"/>
      <c r="R418" s="33"/>
      <c r="S418" s="33"/>
    </row>
    <row r="419" spans="1:19" x14ac:dyDescent="0.2">
      <c r="A419" s="33"/>
      <c r="B419" s="198"/>
      <c r="C419" s="123" t="s">
        <v>293</v>
      </c>
      <c r="D419" s="124"/>
      <c r="E419" s="125"/>
      <c r="F419" s="126"/>
      <c r="G419" s="126"/>
      <c r="H419" s="126"/>
      <c r="I419" s="126"/>
      <c r="J419" s="126"/>
      <c r="K419" s="127"/>
      <c r="L419" s="33"/>
      <c r="M419" s="33"/>
      <c r="N419" s="33"/>
      <c r="O419" s="33"/>
      <c r="P419" s="33"/>
      <c r="Q419" s="33"/>
      <c r="R419" s="33"/>
      <c r="S419" s="33"/>
    </row>
    <row r="420" spans="1:19" x14ac:dyDescent="0.2">
      <c r="A420" s="33"/>
      <c r="B420" s="198"/>
      <c r="C420" s="123" t="s">
        <v>294</v>
      </c>
      <c r="D420" s="124"/>
      <c r="E420" s="125"/>
      <c r="F420" s="126"/>
      <c r="G420" s="126"/>
      <c r="H420" s="126"/>
      <c r="I420" s="126"/>
      <c r="J420" s="126"/>
      <c r="K420" s="127"/>
      <c r="L420" s="33"/>
      <c r="M420" s="33"/>
      <c r="N420" s="33"/>
      <c r="O420" s="33"/>
      <c r="P420" s="33"/>
      <c r="Q420" s="33"/>
      <c r="R420" s="33"/>
      <c r="S420" s="33"/>
    </row>
    <row r="421" spans="1:19" x14ac:dyDescent="0.2">
      <c r="A421" s="33"/>
      <c r="B421" s="198"/>
      <c r="C421" s="123" t="s">
        <v>295</v>
      </c>
      <c r="D421" s="124"/>
      <c r="E421" s="125"/>
      <c r="F421" s="126"/>
      <c r="G421" s="126"/>
      <c r="H421" s="126"/>
      <c r="I421" s="126"/>
      <c r="J421" s="126"/>
      <c r="K421" s="127"/>
      <c r="L421" s="33"/>
      <c r="M421" s="33"/>
      <c r="N421" s="33"/>
      <c r="O421" s="33"/>
      <c r="P421" s="33"/>
      <c r="Q421" s="33"/>
      <c r="R421" s="33"/>
      <c r="S421" s="33"/>
    </row>
    <row r="422" spans="1:19" x14ac:dyDescent="0.2">
      <c r="A422" s="33"/>
      <c r="B422" s="198"/>
      <c r="C422" s="123" t="s">
        <v>296</v>
      </c>
      <c r="D422" s="124"/>
      <c r="E422" s="125"/>
      <c r="F422" s="126"/>
      <c r="G422" s="126"/>
      <c r="H422" s="126"/>
      <c r="I422" s="126"/>
      <c r="J422" s="126"/>
      <c r="K422" s="127"/>
      <c r="L422" s="33"/>
      <c r="M422" s="33"/>
      <c r="N422" s="33"/>
      <c r="O422" s="33"/>
      <c r="P422" s="33"/>
      <c r="Q422" s="33"/>
      <c r="R422" s="33"/>
      <c r="S422" s="33"/>
    </row>
    <row r="423" spans="1:19" x14ac:dyDescent="0.2">
      <c r="A423" s="33"/>
      <c r="B423" s="198"/>
      <c r="C423" s="123" t="s">
        <v>297</v>
      </c>
      <c r="D423" s="124"/>
      <c r="E423" s="125"/>
      <c r="F423" s="126"/>
      <c r="G423" s="126"/>
      <c r="H423" s="126"/>
      <c r="I423" s="126"/>
      <c r="J423" s="126"/>
      <c r="K423" s="127"/>
      <c r="L423" s="33"/>
      <c r="M423" s="33"/>
      <c r="N423" s="33"/>
      <c r="O423" s="33"/>
      <c r="P423" s="33"/>
      <c r="Q423" s="33"/>
      <c r="R423" s="33"/>
      <c r="S423" s="33"/>
    </row>
    <row r="424" spans="1:19" x14ac:dyDescent="0.2">
      <c r="A424" s="33"/>
      <c r="B424" s="198"/>
      <c r="C424" s="123" t="s">
        <v>298</v>
      </c>
      <c r="D424" s="124"/>
      <c r="E424" s="125"/>
      <c r="F424" s="126"/>
      <c r="G424" s="126"/>
      <c r="H424" s="126"/>
      <c r="I424" s="126"/>
      <c r="J424" s="126"/>
      <c r="K424" s="127"/>
      <c r="L424" s="33"/>
      <c r="M424" s="33"/>
      <c r="N424" s="33"/>
      <c r="O424" s="33"/>
      <c r="P424" s="33"/>
      <c r="Q424" s="33"/>
      <c r="R424" s="33"/>
      <c r="S424" s="33"/>
    </row>
    <row r="425" spans="1:19" ht="13.5" thickBot="1" x14ac:dyDescent="0.25">
      <c r="A425" s="33"/>
      <c r="B425" s="199"/>
      <c r="C425" s="128" t="s">
        <v>165</v>
      </c>
      <c r="D425" s="129"/>
      <c r="E425" s="130"/>
      <c r="F425" s="131"/>
      <c r="G425" s="131"/>
      <c r="H425" s="131"/>
      <c r="I425" s="131"/>
      <c r="J425" s="131"/>
      <c r="K425" s="132"/>
      <c r="L425" s="33"/>
      <c r="M425" s="33"/>
      <c r="N425" s="33"/>
      <c r="O425" s="33"/>
      <c r="P425" s="33"/>
      <c r="Q425" s="33"/>
      <c r="R425" s="33"/>
      <c r="S425" s="33"/>
    </row>
    <row r="426" spans="1:19" x14ac:dyDescent="0.2">
      <c r="A426" s="33"/>
      <c r="B426" s="197" t="s">
        <v>299</v>
      </c>
      <c r="C426" s="118"/>
      <c r="D426" s="119"/>
      <c r="E426" s="120"/>
      <c r="F426" s="121"/>
      <c r="G426" s="121"/>
      <c r="H426" s="121"/>
      <c r="I426" s="121"/>
      <c r="J426" s="121"/>
      <c r="K426" s="122"/>
      <c r="L426" s="33"/>
      <c r="M426" s="33"/>
      <c r="N426" s="33"/>
      <c r="O426" s="33"/>
      <c r="P426" s="33"/>
      <c r="Q426" s="33"/>
      <c r="R426" s="33"/>
      <c r="S426" s="33"/>
    </row>
    <row r="427" spans="1:19" x14ac:dyDescent="0.2">
      <c r="A427" s="33"/>
      <c r="B427" s="198"/>
      <c r="C427" s="123"/>
      <c r="D427" s="124"/>
      <c r="E427" s="125"/>
      <c r="F427" s="126"/>
      <c r="G427" s="126"/>
      <c r="H427" s="126"/>
      <c r="I427" s="126"/>
      <c r="J427" s="126"/>
      <c r="K427" s="127"/>
      <c r="L427" s="33"/>
      <c r="M427" s="33"/>
      <c r="N427" s="33"/>
      <c r="O427" s="33"/>
      <c r="P427" s="33"/>
      <c r="Q427" s="33"/>
      <c r="R427" s="33"/>
      <c r="S427" s="33"/>
    </row>
    <row r="428" spans="1:19" x14ac:dyDescent="0.2">
      <c r="A428" s="33"/>
      <c r="B428" s="198"/>
      <c r="C428" s="123"/>
      <c r="D428" s="124"/>
      <c r="E428" s="125"/>
      <c r="F428" s="126"/>
      <c r="G428" s="126"/>
      <c r="H428" s="126"/>
      <c r="I428" s="126"/>
      <c r="J428" s="126"/>
      <c r="K428" s="127"/>
      <c r="L428" s="33"/>
      <c r="M428" s="33"/>
      <c r="N428" s="33"/>
      <c r="O428" s="33"/>
      <c r="P428" s="33"/>
      <c r="Q428" s="33"/>
      <c r="R428" s="33"/>
      <c r="S428" s="33"/>
    </row>
    <row r="429" spans="1:19" x14ac:dyDescent="0.2">
      <c r="A429" s="33"/>
      <c r="B429" s="198"/>
      <c r="C429" s="123"/>
      <c r="D429" s="124"/>
      <c r="E429" s="125"/>
      <c r="F429" s="126"/>
      <c r="G429" s="126"/>
      <c r="H429" s="126"/>
      <c r="I429" s="126"/>
      <c r="J429" s="126"/>
      <c r="K429" s="127"/>
      <c r="L429" s="33"/>
      <c r="M429" s="33"/>
      <c r="N429" s="33"/>
      <c r="O429" s="33"/>
      <c r="P429" s="33"/>
      <c r="Q429" s="33"/>
      <c r="R429" s="33"/>
      <c r="S429" s="33"/>
    </row>
    <row r="430" spans="1:19" x14ac:dyDescent="0.2">
      <c r="A430" s="33"/>
      <c r="B430" s="198"/>
      <c r="C430" s="123"/>
      <c r="D430" s="124"/>
      <c r="E430" s="125"/>
      <c r="F430" s="126"/>
      <c r="G430" s="126"/>
      <c r="H430" s="126"/>
      <c r="I430" s="126"/>
      <c r="J430" s="126"/>
      <c r="K430" s="127"/>
      <c r="L430" s="33"/>
      <c r="M430" s="33"/>
      <c r="N430" s="33"/>
      <c r="O430" s="33"/>
      <c r="P430" s="33"/>
      <c r="Q430" s="33"/>
      <c r="R430" s="33"/>
      <c r="S430" s="33"/>
    </row>
    <row r="431" spans="1:19" x14ac:dyDescent="0.2">
      <c r="A431" s="33"/>
      <c r="B431" s="198"/>
      <c r="C431" s="123"/>
      <c r="D431" s="124"/>
      <c r="E431" s="125"/>
      <c r="F431" s="126"/>
      <c r="G431" s="126"/>
      <c r="H431" s="126"/>
      <c r="I431" s="126"/>
      <c r="J431" s="126"/>
      <c r="K431" s="127"/>
      <c r="L431" s="33"/>
      <c r="M431" s="33"/>
      <c r="N431" s="33"/>
      <c r="O431" s="33"/>
      <c r="P431" s="33"/>
      <c r="Q431" s="33"/>
      <c r="R431" s="33"/>
      <c r="S431" s="33"/>
    </row>
    <row r="432" spans="1:19" x14ac:dyDescent="0.2">
      <c r="A432" s="33"/>
      <c r="B432" s="198"/>
      <c r="C432" s="123"/>
      <c r="D432" s="124"/>
      <c r="E432" s="125"/>
      <c r="F432" s="126"/>
      <c r="G432" s="126"/>
      <c r="H432" s="126"/>
      <c r="I432" s="126"/>
      <c r="J432" s="126"/>
      <c r="K432" s="127"/>
      <c r="L432" s="33"/>
      <c r="M432" s="33"/>
      <c r="N432" s="33"/>
      <c r="O432" s="33"/>
      <c r="P432" s="33"/>
      <c r="Q432" s="33"/>
      <c r="R432" s="33"/>
      <c r="S432" s="33"/>
    </row>
    <row r="433" spans="1:19" x14ac:dyDescent="0.2">
      <c r="A433" s="33"/>
      <c r="B433" s="198"/>
      <c r="C433" s="123"/>
      <c r="D433" s="124"/>
      <c r="E433" s="125"/>
      <c r="F433" s="126"/>
      <c r="G433" s="126"/>
      <c r="H433" s="126"/>
      <c r="I433" s="126"/>
      <c r="J433" s="126"/>
      <c r="K433" s="127"/>
      <c r="L433" s="33"/>
      <c r="M433" s="33"/>
      <c r="N433" s="33"/>
      <c r="O433" s="33"/>
      <c r="P433" s="33"/>
      <c r="Q433" s="33"/>
      <c r="R433" s="33"/>
      <c r="S433" s="33"/>
    </row>
    <row r="434" spans="1:19" ht="13.5" thickBot="1" x14ac:dyDescent="0.25">
      <c r="A434" s="33"/>
      <c r="B434" s="199"/>
      <c r="C434" s="128"/>
      <c r="D434" s="129"/>
      <c r="E434" s="130"/>
      <c r="F434" s="131"/>
      <c r="G434" s="131"/>
      <c r="H434" s="131"/>
      <c r="I434" s="131"/>
      <c r="J434" s="131"/>
      <c r="K434" s="132"/>
      <c r="L434" s="33"/>
      <c r="M434" s="33"/>
      <c r="N434" s="33"/>
      <c r="O434" s="33"/>
      <c r="P434" s="33"/>
      <c r="Q434" s="33"/>
      <c r="R434" s="33"/>
      <c r="S434" s="33"/>
    </row>
    <row r="435" spans="1:19" x14ac:dyDescent="0.2">
      <c r="A435" s="33"/>
      <c r="B435" s="89"/>
      <c r="C435" s="89"/>
      <c r="D435" s="89"/>
      <c r="E435" s="89"/>
      <c r="F435" s="89"/>
      <c r="G435" s="89"/>
      <c r="H435" s="89"/>
      <c r="I435" s="89"/>
      <c r="J435" s="89"/>
      <c r="K435" s="89"/>
      <c r="L435" s="33"/>
      <c r="M435" s="33"/>
      <c r="N435" s="33"/>
      <c r="O435" s="33"/>
      <c r="P435" s="33"/>
      <c r="Q435" s="33"/>
      <c r="R435" s="33"/>
      <c r="S435" s="33"/>
    </row>
    <row r="436" spans="1:19" x14ac:dyDescent="0.2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</row>
    <row r="437" spans="1:19" x14ac:dyDescent="0.2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</row>
    <row r="438" spans="1:19" ht="15.75" x14ac:dyDescent="0.25">
      <c r="A438" s="32" t="s">
        <v>264</v>
      </c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S438" s="33"/>
    </row>
    <row r="439" spans="1:19" x14ac:dyDescent="0.2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</row>
    <row r="440" spans="1:19" hidden="1" x14ac:dyDescent="0.2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</row>
    <row r="441" spans="1:19" hidden="1" x14ac:dyDescent="0.2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</row>
    <row r="442" spans="1:19" hidden="1" x14ac:dyDescent="0.2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</row>
    <row r="443" spans="1:19" hidden="1" x14ac:dyDescent="0.2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</row>
    <row r="444" spans="1:19" hidden="1" x14ac:dyDescent="0.2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</row>
    <row r="445" spans="1:19" hidden="1" x14ac:dyDescent="0.2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</row>
    <row r="446" spans="1:19" hidden="1" x14ac:dyDescent="0.2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</row>
    <row r="447" spans="1:19" hidden="1" x14ac:dyDescent="0.2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Legend</vt:lpstr>
      <vt:lpstr>Menu</vt:lpstr>
      <vt:lpstr>Inflation</vt:lpstr>
      <vt:lpstr>Historical Expenditure</vt:lpstr>
      <vt:lpstr>Historical Volumes</vt:lpstr>
      <vt:lpstr>Forecast Volumes</vt:lpstr>
      <vt:lpstr>Forecast Expenditure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2020-01-28T05:04:45Z</dcterms:modified>
</cp:coreProperties>
</file>