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ion\RIN\AER Reset Vic RIN - FINAL\Multinet\Reset RIN Master Template\Workbook 6 - CESS\"/>
    </mc:Choice>
  </mc:AlternateContent>
  <xr:revisionPtr revIDLastSave="0" documentId="13_ncr:1_{2EA04A43-9C6C-475E-A2D9-3A7D9A897744}" xr6:coauthVersionLast="47" xr6:coauthVersionMax="47" xr10:uidLastSave="{00000000-0000-0000-0000-000000000000}"/>
  <bookViews>
    <workbookView xWindow="-108" yWindow="-108" windowWidth="23256" windowHeight="12576" tabRatio="916" activeTab="3" xr2:uid="{00000000-000D-0000-FFFF-FFFF00000000}"/>
  </bookViews>
  <sheets>
    <sheet name="Index" sheetId="5" r:id="rId1"/>
    <sheet name="Change log" sheetId="14" r:id="rId2"/>
    <sheet name="Input | General" sheetId="2" r:id="rId3"/>
    <sheet name="Input | Reported Capex" sheetId="3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L18" i="3"/>
  <c r="B1" i="2" l="1"/>
  <c r="A1" i="14" s="1"/>
  <c r="A6" i="14"/>
  <c r="A7" i="14"/>
  <c r="A8" i="14" s="1"/>
  <c r="A9" i="14" s="1"/>
  <c r="A10" i="14" s="1"/>
  <c r="A11" i="14" s="1"/>
  <c r="A12" i="14" s="1"/>
  <c r="D18" i="2"/>
  <c r="I6" i="3"/>
  <c r="J6" i="3"/>
  <c r="J16" i="3" s="1"/>
  <c r="J23" i="3" s="1"/>
  <c r="K6" i="3"/>
  <c r="K16" i="3" s="1"/>
  <c r="K23" i="3" s="1"/>
  <c r="L6" i="3"/>
  <c r="H6" i="3"/>
  <c r="H12" i="3" s="1"/>
  <c r="I16" i="3"/>
  <c r="I23" i="3"/>
  <c r="I12" i="3"/>
  <c r="L16" i="3"/>
  <c r="L23" i="3"/>
  <c r="L12" i="3"/>
  <c r="B1" i="3"/>
  <c r="B1" i="5" l="1"/>
  <c r="E18" i="2"/>
  <c r="H27" i="3"/>
  <c r="H16" i="3"/>
  <c r="H23" i="3" s="1"/>
  <c r="J12" i="3"/>
  <c r="K12" i="3"/>
  <c r="H30" i="3"/>
  <c r="F10" i="3" l="1"/>
  <c r="F9" i="3"/>
  <c r="F12" i="3"/>
  <c r="F8" i="3"/>
  <c r="I27" i="3"/>
  <c r="F18" i="2"/>
  <c r="I30" i="3"/>
  <c r="J27" i="3" l="1"/>
  <c r="G18" i="2"/>
  <c r="J30" i="3"/>
  <c r="K30" i="3" l="1"/>
  <c r="H18" i="2"/>
  <c r="K27" i="3"/>
  <c r="L27" i="3" l="1"/>
  <c r="H31" i="3"/>
  <c r="L30" i="3"/>
  <c r="I31" i="3" l="1"/>
  <c r="J31" i="3" l="1"/>
  <c r="K31" i="3" l="1"/>
  <c r="L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sharedStrings.xml><?xml version="1.0" encoding="utf-8"?>
<sst xmlns="http://schemas.openxmlformats.org/spreadsheetml/2006/main" count="173" uniqueCount="102">
  <si>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</si>
  <si>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</si>
  <si>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</si>
  <si>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</si>
  <si>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</si>
  <si>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</si>
  <si>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</si>
  <si>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</si>
  <si>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</si>
  <si>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</si>
  <si>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</si>
  <si>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</si>
  <si>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</si>
  <si>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</si>
  <si>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</si>
  <si>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</si>
  <si>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</si>
  <si>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</si>
  <si>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</si>
  <si>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</si>
  <si>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</si>
  <si>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</si>
  <si>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</si>
  <si>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Inputs NSP name, regulatory years for the prior and forecast regulatory control period etc.</t>
  </si>
  <si>
    <t>Key:</t>
  </si>
  <si>
    <t>Input</t>
  </si>
  <si>
    <t>AER</t>
  </si>
  <si>
    <t>$millions</t>
  </si>
  <si>
    <t>Unit</t>
  </si>
  <si>
    <t>nominal</t>
  </si>
  <si>
    <t>Outputs the CESS revenue increments needed as a post tax revenue model input</t>
  </si>
  <si>
    <t>Input | Reported Capex</t>
  </si>
  <si>
    <t>Calc | CESS Revenue Increments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</si>
  <si>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</si>
  <si>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</si>
  <si>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</si>
  <si>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</si>
  <si>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</si>
  <si>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</si>
  <si>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</si>
  <si>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</si>
  <si>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</si>
  <si>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</si>
  <si>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</si>
  <si>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</si>
  <si>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</si>
  <si>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Capex deferred and re-proposed</t>
  </si>
  <si>
    <t>TNSP</t>
  </si>
  <si>
    <t>Regulatory control period details</t>
  </si>
  <si>
    <t>Determination stage</t>
  </si>
  <si>
    <t>Determination years</t>
  </si>
  <si>
    <t>Asset Disposals</t>
  </si>
  <si>
    <t>Other excludable capex</t>
  </si>
  <si>
    <t>Customer Contributions</t>
  </si>
  <si>
    <t>Base regulatory year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</si>
  <si>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</si>
  <si>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</si>
  <si>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</si>
  <si>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</si>
  <si>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</si>
  <si>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</si>
  <si>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</si>
  <si>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</si>
  <si>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</si>
  <si>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</si>
  <si>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</si>
  <si>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</si>
  <si>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</si>
  <si>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</si>
  <si>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</si>
  <si>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</si>
  <si>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</si>
  <si>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</si>
  <si>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</si>
  <si>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</si>
  <si>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</si>
  <si>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</si>
  <si>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Labels amended to specify the timing of the NPV adjustment (not a formula adjustment)</t>
  </si>
  <si>
    <t>New section added to calculate NPV of CESS payments (post-adjustment) as at start of next AA period</t>
  </si>
  <si>
    <t>C8</t>
  </si>
  <si>
    <t>NER references removed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</si>
  <si>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</si>
  <si>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</si>
  <si>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</si>
  <si>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</si>
  <si>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</si>
  <si>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</si>
  <si>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</si>
  <si>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</si>
  <si>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C28</t>
  </si>
  <si>
    <t>$terms changed to 2017</t>
  </si>
  <si>
    <t>Input | Reported Performance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</si>
  <si>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</si>
  <si>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</si>
  <si>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</si>
  <si>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</si>
  <si>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</si>
  <si>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</si>
  <si>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</si>
  <si>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</si>
  <si>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</si>
  <si>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Multinet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</si>
</sst>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90" formatCode="_(* #,##0.0_);_(* \(#,##0.0\);_(* &quot;-&quot;?_);_(@_)"/>
  </numFmts>
  <fonts count="10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i/>
      <u/>
      <sz val="9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7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2" fillId="0" borderId="0"/>
    <xf numFmtId="166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0" borderId="0"/>
    <xf numFmtId="167" fontId="22" fillId="0" borderId="7">
      <alignment horizontal="right" vertical="center"/>
      <protection locked="0"/>
    </xf>
    <xf numFmtId="42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8" fillId="0" borderId="0" applyNumberFormat="0" applyFill="0" applyBorder="0" applyAlignment="0"/>
    <xf numFmtId="168" fontId="21" fillId="27" borderId="0" applyNumberFormat="0" applyFont="0" applyBorder="0" applyAlignment="0">
      <alignment horizontal="right"/>
    </xf>
    <xf numFmtId="168" fontId="21" fillId="27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28" borderId="0"/>
    <xf numFmtId="0" fontId="31" fillId="10" borderId="8" applyNumberFormat="0" applyAlignment="0" applyProtection="0"/>
    <xf numFmtId="169" fontId="32" fillId="0" borderId="9">
      <alignment horizontal="center"/>
    </xf>
    <xf numFmtId="0" fontId="33" fillId="29" borderId="10" applyNumberFormat="0" applyAlignment="0" applyProtection="0"/>
    <xf numFmtId="0" fontId="34" fillId="30" borderId="6">
      <alignment horizontal="center" vertical="center"/>
    </xf>
    <xf numFmtId="41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1" fillId="34" borderId="8"/>
    <xf numFmtId="172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43" fillId="0" borderId="0" applyFill="0" applyBorder="0"/>
    <xf numFmtId="0" fontId="44" fillId="0" borderId="0" applyNumberFormat="0" applyFill="0"/>
    <xf numFmtId="0" fontId="45" fillId="0" borderId="0" applyFill="0"/>
    <xf numFmtId="0" fontId="46" fillId="0" borderId="0" applyFill="0"/>
    <xf numFmtId="0" fontId="47" fillId="0" borderId="0" applyFill="0"/>
    <xf numFmtId="0" fontId="17" fillId="0" borderId="0" applyFill="0" applyBorder="0">
      <alignment vertical="center"/>
    </xf>
    <xf numFmtId="0" fontId="48" fillId="0" borderId="11" applyNumberFormat="0" applyFill="0" applyAlignment="0" applyProtection="0"/>
    <xf numFmtId="0" fontId="17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12" applyNumberFormat="0" applyFill="0" applyAlignment="0" applyProtection="0"/>
    <xf numFmtId="0" fontId="49" fillId="0" borderId="0" applyFill="0" applyBorder="0">
      <alignment vertical="center"/>
    </xf>
    <xf numFmtId="0" fontId="19" fillId="0" borderId="0" applyFill="0" applyBorder="0">
      <alignment vertical="center"/>
    </xf>
    <xf numFmtId="0" fontId="51" fillId="0" borderId="13" applyNumberFormat="0" applyFill="0" applyAlignment="0" applyProtection="0"/>
    <xf numFmtId="0" fontId="19" fillId="0" borderId="0" applyFill="0" applyBorder="0">
      <alignment vertical="center"/>
    </xf>
    <xf numFmtId="0" fontId="22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22" fillId="0" borderId="0" applyFill="0" applyBorder="0">
      <alignment vertical="center"/>
    </xf>
    <xf numFmtId="174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0" fontId="56" fillId="8" borderId="8" applyNumberFormat="0" applyAlignment="0" applyProtection="0"/>
    <xf numFmtId="175" fontId="16" fillId="36" borderId="0" applyProtection="0"/>
    <xf numFmtId="168" fontId="21" fillId="37" borderId="0" applyFont="0" applyBorder="0" applyAlignment="0">
      <alignment horizontal="right"/>
      <protection locked="0"/>
    </xf>
    <xf numFmtId="168" fontId="21" fillId="37" borderId="0" applyFont="0" applyBorder="0" applyAlignment="0">
      <alignment horizontal="right"/>
      <protection locked="0"/>
    </xf>
    <xf numFmtId="176" fontId="21" fillId="5" borderId="0" applyFont="0" applyBorder="0">
      <alignment horizontal="right"/>
      <protection locked="0"/>
    </xf>
    <xf numFmtId="176" fontId="21" fillId="5" borderId="0" applyFont="0" applyBorder="0">
      <alignment horizontal="right"/>
      <protection locked="0"/>
    </xf>
    <xf numFmtId="168" fontId="21" fillId="38" borderId="0" applyFont="0" applyBorder="0">
      <alignment horizontal="right"/>
      <protection locked="0"/>
    </xf>
    <xf numFmtId="168" fontId="21" fillId="38" borderId="0" applyFont="0" applyBorder="0">
      <alignment horizontal="right"/>
      <protection locked="0"/>
    </xf>
    <xf numFmtId="0" fontId="30" fillId="39" borderId="0"/>
    <xf numFmtId="0" fontId="21" fillId="3" borderId="14" applyNumberFormat="0" applyFont="0" applyAlignment="0"/>
    <xf numFmtId="0" fontId="22" fillId="27" borderId="0"/>
    <xf numFmtId="0" fontId="57" fillId="0" borderId="15" applyNumberFormat="0" applyFill="0" applyAlignment="0" applyProtection="0"/>
    <xf numFmtId="177" fontId="58" fillId="0" borderId="0"/>
    <xf numFmtId="0" fontId="59" fillId="0" borderId="0" applyFill="0" applyBorder="0">
      <alignment horizontal="left" vertical="center"/>
    </xf>
    <xf numFmtId="0" fontId="60" fillId="11" borderId="0" applyNumberFormat="0" applyBorder="0" applyAlignment="0" applyProtection="0"/>
    <xf numFmtId="178" fontId="6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6" fillId="0" borderId="0"/>
    <xf numFmtId="0" fontId="21" fillId="6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9" borderId="16" applyNumberFormat="0" applyFont="0" applyAlignment="0" applyProtection="0"/>
    <xf numFmtId="0" fontId="62" fillId="36" borderId="17" applyNumberFormat="0"/>
    <xf numFmtId="0" fontId="63" fillId="10" borderId="18" applyNumberFormat="0" applyAlignment="0" applyProtection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65" fillId="0" borderId="0"/>
    <xf numFmtId="0" fontId="19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0" fontId="66" fillId="0" borderId="4"/>
    <xf numFmtId="0" fontId="67" fillId="0" borderId="3">
      <alignment horizontal="center"/>
    </xf>
    <xf numFmtId="3" fontId="35" fillId="0" borderId="0" applyFont="0" applyFill="0" applyBorder="0" applyAlignment="0" applyProtection="0"/>
    <xf numFmtId="0" fontId="35" fillId="40" borderId="0" applyNumberFormat="0" applyFont="0" applyBorder="0" applyAlignment="0" applyProtection="0"/>
    <xf numFmtId="181" fontId="21" fillId="0" borderId="0"/>
    <xf numFmtId="181" fontId="21" fillId="0" borderId="0"/>
    <xf numFmtId="181" fontId="21" fillId="0" borderId="0"/>
    <xf numFmtId="182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0" fontId="21" fillId="9" borderId="0" applyNumberFormat="0" applyFont="0" applyBorder="0" applyAlignment="0" applyProtection="0"/>
    <xf numFmtId="0" fontId="21" fillId="9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69" fillId="41" borderId="0"/>
    <xf numFmtId="0" fontId="70" fillId="41" borderId="0" applyNumberFormat="0"/>
    <xf numFmtId="0" fontId="71" fillId="41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2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73" fillId="42" borderId="19" applyBorder="0" applyProtection="0">
      <alignment horizontal="centerContinuous" vertical="center"/>
    </xf>
    <xf numFmtId="0" fontId="74" fillId="0" borderId="0" applyBorder="0" applyProtection="0">
      <alignment vertical="center"/>
    </xf>
    <xf numFmtId="0" fontId="75" fillId="0" borderId="0">
      <alignment horizontal="left"/>
    </xf>
    <xf numFmtId="0" fontId="75" fillId="0" borderId="5" applyFill="0" applyBorder="0" applyProtection="0">
      <alignment horizontal="left" vertical="top"/>
    </xf>
    <xf numFmtId="0" fontId="76" fillId="43" borderId="6" applyNumberFormat="0">
      <alignment horizontal="center" vertical="center"/>
    </xf>
    <xf numFmtId="0" fontId="77" fillId="44" borderId="8" applyNumberFormat="0" applyAlignment="0">
      <alignment horizontal="right"/>
    </xf>
    <xf numFmtId="49" fontId="21" fillId="0" borderId="0" applyFont="0" applyFill="0" applyBorder="0" applyAlignment="0" applyProtection="0"/>
    <xf numFmtId="0" fontId="78" fillId="0" borderId="0"/>
    <xf numFmtId="49" fontId="21" fillId="0" borderId="0" applyFont="0" applyFill="0" applyBorder="0" applyAlignment="0" applyProtection="0"/>
    <xf numFmtId="0" fontId="79" fillId="0" borderId="0"/>
    <xf numFmtId="0" fontId="79" fillId="0" borderId="0"/>
    <xf numFmtId="0" fontId="78" fillId="0" borderId="0"/>
    <xf numFmtId="177" fontId="80" fillId="0" borderId="0"/>
    <xf numFmtId="0" fontId="68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0" fontId="78" fillId="0" borderId="0"/>
    <xf numFmtId="0" fontId="82" fillId="0" borderId="0" applyFill="0" applyBorder="0">
      <alignment horizontal="left" vertical="center"/>
      <protection locked="0"/>
    </xf>
    <xf numFmtId="0" fontId="38" fillId="0" borderId="20" applyNumberFormat="0" applyFill="0" applyAlignment="0" applyProtection="0"/>
    <xf numFmtId="0" fontId="17" fillId="3" borderId="14" applyNumberFormat="0" applyAlignment="0"/>
    <xf numFmtId="0" fontId="32" fillId="0" borderId="0" applyNumberFormat="0" applyFill="0" applyBorder="0"/>
    <xf numFmtId="0" fontId="83" fillId="45" borderId="14" applyNumberFormat="0">
      <protection locked="0"/>
    </xf>
    <xf numFmtId="0" fontId="84" fillId="0" borderId="0" applyNumberFormat="0" applyFill="0" applyBorder="0" applyAlignment="0" applyProtection="0"/>
    <xf numFmtId="185" fontId="21" fillId="0" borderId="19" applyBorder="0" applyProtection="0">
      <alignment horizontal="right"/>
    </xf>
    <xf numFmtId="185" fontId="21" fillId="0" borderId="19" applyBorder="0" applyProtection="0">
      <alignment horizontal="right"/>
    </xf>
    <xf numFmtId="185" fontId="21" fillId="0" borderId="19" applyBorder="0" applyProtection="0">
      <alignment horizontal="right"/>
    </xf>
    <xf numFmtId="0" fontId="8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4" fillId="0" borderId="0"/>
    <xf numFmtId="9" fontId="14" fillId="0" borderId="0" applyFont="0" applyFill="0" applyBorder="0" applyAlignment="0" applyProtection="0"/>
    <xf numFmtId="167" fontId="22" fillId="0" borderId="23">
      <alignment horizontal="right" vertical="center"/>
      <protection locked="0"/>
    </xf>
    <xf numFmtId="43" fontId="14" fillId="0" borderId="0" applyFont="0" applyFill="0" applyBorder="0" applyAlignment="0" applyProtection="0"/>
    <xf numFmtId="0" fontId="31" fillId="10" borderId="24" applyNumberFormat="0" applyAlignment="0" applyProtection="0"/>
    <xf numFmtId="0" fontId="56" fillId="8" borderId="24" applyNumberFormat="0" applyAlignment="0" applyProtection="0"/>
    <xf numFmtId="0" fontId="21" fillId="9" borderId="25" applyNumberFormat="0" applyFont="0" applyAlignment="0" applyProtection="0"/>
    <xf numFmtId="0" fontId="63" fillId="10" borderId="26" applyNumberFormat="0" applyAlignment="0" applyProtection="0"/>
    <xf numFmtId="0" fontId="38" fillId="0" borderId="27" applyNumberFormat="0" applyFill="0" applyAlignment="0" applyProtection="0"/>
    <xf numFmtId="169" fontId="32" fillId="0" borderId="28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10" fillId="46" borderId="0" applyNumberFormat="0" applyBorder="0" applyAlignment="0" applyProtection="0"/>
    <xf numFmtId="190" fontId="21" fillId="38" borderId="0" applyFont="0" applyBorder="0">
      <alignment horizontal="right"/>
    </xf>
    <xf numFmtId="174" fontId="21" fillId="38" borderId="0" applyFont="0" applyBorder="0" applyAlignment="0"/>
    <xf numFmtId="190" fontId="21" fillId="38" borderId="0" applyFont="0" applyBorder="0">
      <alignment horizontal="right"/>
    </xf>
    <xf numFmtId="168" fontId="21" fillId="47" borderId="0" applyFont="0" applyBorder="0" applyAlignment="0">
      <alignment horizontal="right"/>
      <protection locked="0"/>
    </xf>
    <xf numFmtId="10" fontId="21" fillId="47" borderId="0" applyFont="0" applyBorder="0">
      <alignment horizontal="right"/>
      <protection locked="0"/>
    </xf>
    <xf numFmtId="168" fontId="21" fillId="47" borderId="0" applyFont="0" applyBorder="0" applyAlignment="0">
      <alignment horizontal="right"/>
      <protection locked="0"/>
    </xf>
    <xf numFmtId="3" fontId="21" fillId="48" borderId="0" applyFont="0" applyBorder="0">
      <protection locked="0"/>
    </xf>
    <xf numFmtId="174" fontId="49" fillId="48" borderId="0" applyBorder="0" applyAlignment="0">
      <protection locked="0"/>
    </xf>
    <xf numFmtId="174" fontId="89" fillId="49" borderId="0" applyBorder="0" applyAlignment="0"/>
    <xf numFmtId="190" fontId="90" fillId="27" borderId="29" applyFont="0" applyBorder="0" applyAlignment="0"/>
    <xf numFmtId="174" fontId="49" fillId="27" borderId="0" applyFont="0" applyBorder="0" applyAlignment="0"/>
    <xf numFmtId="41" fontId="21" fillId="27" borderId="0" applyNumberFormat="0" applyFont="0" applyBorder="0" applyAlignment="0">
      <alignment horizontal="right"/>
    </xf>
    <xf numFmtId="41" fontId="21" fillId="27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38" borderId="0" applyFont="0" applyBorder="0">
      <alignment horizontal="right"/>
      <protection locked="0"/>
    </xf>
    <xf numFmtId="41" fontId="21" fillId="38" borderId="0" applyFont="0" applyBorder="0">
      <alignment horizontal="right"/>
      <protection locked="0"/>
    </xf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47" borderId="0" applyFont="0" applyBorder="0" applyAlignment="0">
      <alignment horizontal="right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3" borderId="0" xfId="0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2" fontId="22" fillId="3" borderId="2" xfId="1" applyNumberFormat="1" applyFont="1" applyFill="1" applyBorder="1" applyAlignment="1">
      <alignment horizontal="center" vertical="center"/>
    </xf>
    <xf numFmtId="0" fontId="8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2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86" fillId="3" borderId="0" xfId="0" applyFont="1" applyFill="1" applyBorder="1" applyAlignment="1">
      <alignment horizontal="center" vertical="center"/>
    </xf>
    <xf numFmtId="165" fontId="18" fillId="3" borderId="2" xfId="0" applyNumberFormat="1" applyFont="1" applyFill="1" applyBorder="1" applyAlignment="1" applyProtection="1">
      <alignment horizontal="center" vertical="center"/>
    </xf>
    <xf numFmtId="165" fontId="20" fillId="3" borderId="2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91" fillId="3" borderId="0" xfId="2" applyFont="1" applyFill="1" applyBorder="1" applyAlignment="1" applyProtection="1">
      <alignment vertical="center"/>
    </xf>
    <xf numFmtId="0" fontId="92" fillId="3" borderId="0" xfId="265" applyFont="1" applyFill="1" applyBorder="1" applyAlignment="1" applyProtection="1">
      <alignment horizontal="right" vertical="center"/>
    </xf>
    <xf numFmtId="0" fontId="9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2" quotePrefix="1" applyFont="1" applyFill="1" applyBorder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49" fontId="94" fillId="50" borderId="0" xfId="0" applyNumberFormat="1" applyFont="1" applyFill="1" applyBorder="1" applyAlignment="1" applyProtection="1">
      <alignment horizontal="left" vertical="center"/>
      <protection locked="0"/>
    </xf>
    <xf numFmtId="0" fontId="95" fillId="50" borderId="0" xfId="0" applyFont="1" applyFill="1" applyBorder="1" applyAlignment="1">
      <alignment vertical="center"/>
    </xf>
    <xf numFmtId="49" fontId="94" fillId="51" borderId="0" xfId="0" applyNumberFormat="1" applyFont="1" applyFill="1" applyBorder="1" applyAlignment="1" applyProtection="1">
      <alignment horizontal="left" vertical="center"/>
      <protection locked="0"/>
    </xf>
    <xf numFmtId="0" fontId="93" fillId="52" borderId="0" xfId="265" applyFont="1" applyFill="1" applyBorder="1" applyAlignment="1" applyProtection="1">
      <alignment horizontal="center" vertical="center"/>
    </xf>
    <xf numFmtId="0" fontId="22" fillId="52" borderId="21" xfId="1" applyFont="1" applyFill="1" applyBorder="1" applyAlignment="1">
      <alignment horizontal="center" vertical="center"/>
    </xf>
    <xf numFmtId="2" fontId="22" fillId="52" borderId="21" xfId="1" applyNumberFormat="1" applyFont="1" applyFill="1" applyBorder="1" applyAlignment="1">
      <alignment horizontal="center" vertical="center"/>
    </xf>
    <xf numFmtId="2" fontId="22" fillId="53" borderId="21" xfId="1" applyNumberFormat="1" applyFont="1" applyFill="1" applyBorder="1" applyAlignment="1">
      <alignment horizontal="center" vertical="center"/>
    </xf>
    <xf numFmtId="0" fontId="93" fillId="54" borderId="0" xfId="265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21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55" borderId="21" xfId="1" applyFont="1" applyFill="1" applyBorder="1" applyAlignment="1">
      <alignment horizontal="center" vertical="center"/>
    </xf>
    <xf numFmtId="2" fontId="22" fillId="55" borderId="21" xfId="1" applyNumberFormat="1" applyFont="1" applyFill="1" applyBorder="1" applyAlignment="1">
      <alignment horizontal="center" vertical="center"/>
    </xf>
    <xf numFmtId="0" fontId="21" fillId="0" borderId="32" xfId="0" applyFont="1" applyFill="1" applyBorder="1"/>
    <xf numFmtId="0" fontId="21" fillId="0" borderId="0" xfId="0" applyFont="1" applyFill="1" applyBorder="1"/>
    <xf numFmtId="0" fontId="17" fillId="0" borderId="34" xfId="0" applyFont="1" applyFill="1" applyBorder="1"/>
    <xf numFmtId="0" fontId="17" fillId="0" borderId="30" xfId="0" applyFont="1" applyFill="1" applyBorder="1"/>
    <xf numFmtId="0" fontId="17" fillId="0" borderId="31" xfId="0" applyFont="1" applyFill="1" applyBorder="1"/>
    <xf numFmtId="0" fontId="21" fillId="0" borderId="0" xfId="0" applyFont="1" applyFill="1" applyBorder="1" applyAlignment="1">
      <alignment wrapText="1"/>
    </xf>
    <xf numFmtId="0" fontId="21" fillId="0" borderId="33" xfId="0" applyFont="1" applyFill="1" applyBorder="1" applyAlignment="1">
      <alignment wrapText="1"/>
    </xf>
    <xf numFmtId="0" fontId="21" fillId="0" borderId="3" xfId="0" applyFont="1" applyFill="1" applyBorder="1"/>
    <xf numFmtId="0" fontId="93" fillId="55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3" fillId="56" borderId="0" xfId="0" applyFont="1" applyFill="1" applyAlignment="1">
      <alignment horizontal="center" vertical="center"/>
    </xf>
    <xf numFmtId="0" fontId="21" fillId="0" borderId="33" xfId="0" applyFont="1" applyFill="1" applyBorder="1"/>
    <xf numFmtId="0" fontId="21" fillId="0" borderId="36" xfId="0" applyFont="1" applyFill="1" applyBorder="1" applyAlignment="1">
      <alignment wrapText="1"/>
    </xf>
    <xf numFmtId="0" fontId="99" fillId="0" borderId="0" xfId="0" applyFont="1"/>
    <xf numFmtId="0" fontId="100" fillId="57" borderId="0" xfId="0" applyFont="1" applyFill="1" applyBorder="1"/>
    <xf numFmtId="0" fontId="21" fillId="57" borderId="0" xfId="0" applyFon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21" fillId="0" borderId="34" xfId="0" applyFont="1" applyFill="1" applyBorder="1"/>
    <xf numFmtId="0" fontId="21" fillId="0" borderId="30" xfId="0" applyFont="1" applyFill="1" applyBorder="1"/>
    <xf numFmtId="0" fontId="21" fillId="0" borderId="31" xfId="0" applyFont="1" applyFill="1" applyBorder="1" applyAlignment="1">
      <alignment wrapText="1"/>
    </xf>
    <xf numFmtId="0" fontId="21" fillId="0" borderId="35" xfId="0" applyFont="1" applyFill="1" applyBorder="1"/>
    <xf numFmtId="0" fontId="101" fillId="3" borderId="0" xfId="2" quotePrefix="1" applyFont="1" applyFill="1" applyBorder="1" applyAlignment="1">
      <alignment horizontal="left"/>
    </xf>
  </cellXfs>
  <cellStyles count="337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1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2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4" xr:uid="{00000000-0005-0000-0000-00003B000000}"/>
    <cellStyle name="Blockout 3" xfId="303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4" xr:uid="{00000000-0005-0000-0000-000040000000}"/>
    <cellStyle name="Check" xfId="64" xr:uid="{00000000-0005-0000-0000-000041000000}"/>
    <cellStyle name="Check 2" xfId="279" xr:uid="{00000000-0005-0000-0000-000042000000}"/>
    <cellStyle name="Check Cell 2" xfId="65" xr:uid="{00000000-0005-0000-0000-000043000000}"/>
    <cellStyle name="Column_Heading_1" xfId="66" xr:uid="{00000000-0005-0000-0000-000044000000}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3" xr:uid="{00000000-0005-0000-0000-00004A000000}"/>
    <cellStyle name="Comma 10 2" xfId="332" xr:uid="{00000000-0005-0000-0000-00004B000000}"/>
    <cellStyle name="Comma 11" xfId="268" xr:uid="{00000000-0005-0000-0000-00004C000000}"/>
    <cellStyle name="Comma 11 2" xfId="331" xr:uid="{00000000-0005-0000-0000-00004D000000}"/>
    <cellStyle name="Comma 12" xfId="335" xr:uid="{00000000-0005-0000-0000-00004E000000}"/>
    <cellStyle name="Comma 13" xfId="336" xr:uid="{00000000-0005-0000-0000-00004F000000}"/>
    <cellStyle name="Comma 2" xfId="71" xr:uid="{00000000-0005-0000-0000-000050000000}"/>
    <cellStyle name="Comma 2 2" xfId="72" xr:uid="{00000000-0005-0000-0000-000051000000}"/>
    <cellStyle name="Comma 2 2 2" xfId="306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08" xr:uid="{00000000-0005-0000-0000-000055000000}"/>
    <cellStyle name="Comma 2 3 3" xfId="307" xr:uid="{00000000-0005-0000-0000-000056000000}"/>
    <cellStyle name="Comma 2 4" xfId="75" xr:uid="{00000000-0005-0000-0000-000057000000}"/>
    <cellStyle name="Comma 2 4 2" xfId="309" xr:uid="{00000000-0005-0000-0000-000058000000}"/>
    <cellStyle name="Comma 2 5" xfId="76" xr:uid="{00000000-0005-0000-0000-000059000000}"/>
    <cellStyle name="Comma 2 5 2" xfId="310" xr:uid="{00000000-0005-0000-0000-00005A000000}"/>
    <cellStyle name="Comma 2 6" xfId="305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1" xr:uid="{00000000-0005-0000-0000-00005F000000}"/>
    <cellStyle name="Comma 4" xfId="80" xr:uid="{00000000-0005-0000-0000-000060000000}"/>
    <cellStyle name="Comma 4 2" xfId="312" xr:uid="{00000000-0005-0000-0000-000061000000}"/>
    <cellStyle name="Comma 5" xfId="81" xr:uid="{00000000-0005-0000-0000-000062000000}"/>
    <cellStyle name="Comma 5 2" xfId="313" xr:uid="{00000000-0005-0000-0000-000063000000}"/>
    <cellStyle name="Comma 6" xfId="82" xr:uid="{00000000-0005-0000-0000-000064000000}"/>
    <cellStyle name="Comma 6 2" xfId="314" xr:uid="{00000000-0005-0000-0000-000065000000}"/>
    <cellStyle name="Comma 7" xfId="83" xr:uid="{00000000-0005-0000-0000-000066000000}"/>
    <cellStyle name="Comma 7 2" xfId="315" xr:uid="{00000000-0005-0000-0000-000067000000}"/>
    <cellStyle name="Comma 8" xfId="84" xr:uid="{00000000-0005-0000-0000-000068000000}"/>
    <cellStyle name="Comma 8 2" xfId="316" xr:uid="{00000000-0005-0000-0000-000069000000}"/>
    <cellStyle name="Comma 9" xfId="267" xr:uid="{00000000-0005-0000-0000-00006A000000}"/>
    <cellStyle name="Comma 9 2" xfId="330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18" xr:uid="{00000000-0005-0000-0000-00006F000000}"/>
    <cellStyle name="Currency 11 3" xfId="317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0" xr:uid="{00000000-0005-0000-0000-000073000000}"/>
    <cellStyle name="Currency 2 3" xfId="319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2" xr:uid="{00000000-0005-0000-0000-000077000000}"/>
    <cellStyle name="Currency 3 3" xfId="321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4" xr:uid="{00000000-0005-0000-0000-00007B000000}"/>
    <cellStyle name="Currency 4 3" xfId="323" xr:uid="{00000000-0005-0000-0000-00007C000000}"/>
    <cellStyle name="Currency 5" xfId="94" xr:uid="{00000000-0005-0000-0000-00007D000000}"/>
    <cellStyle name="Currency 5 2" xfId="283" xr:uid="{00000000-0005-0000-0000-00007E000000}"/>
    <cellStyle name="Currency 5 2 2" xfId="333" xr:uid="{00000000-0005-0000-0000-00007F000000}"/>
    <cellStyle name="Currency 5 3" xfId="325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1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2" xr:uid="{00000000-0005-0000-0000-0000A7000000}"/>
    <cellStyle name="import%" xfId="293" xr:uid="{00000000-0005-0000-0000-0000A8000000}"/>
    <cellStyle name="import_ICRC Electricity model 1-1  (1 Feb 2003) " xfId="294" xr:uid="{00000000-0005-0000-0000-0000A9000000}"/>
    <cellStyle name="Input" xfId="1" builtinId="20"/>
    <cellStyle name="Input 2" xfId="130" xr:uid="{00000000-0005-0000-0000-0000AB000000}"/>
    <cellStyle name="Input 2 2" xfId="275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7" xr:uid="{00000000-0005-0000-0000-0000B0000000}"/>
    <cellStyle name="Input1 3" xfId="295" xr:uid="{00000000-0005-0000-0000-0000B1000000}"/>
    <cellStyle name="Input1 3 2" xfId="334" xr:uid="{00000000-0005-0000-0000-0000B2000000}"/>
    <cellStyle name="Input1 4" xfId="326" xr:uid="{00000000-0005-0000-0000-0000B3000000}"/>
    <cellStyle name="Input1%" xfId="296" xr:uid="{00000000-0005-0000-0000-0000B4000000}"/>
    <cellStyle name="Input1_ICRC Electricity model 1-1  (1 Feb 2003) " xfId="297" xr:uid="{00000000-0005-0000-0000-0000B5000000}"/>
    <cellStyle name="Input1default" xfId="298" xr:uid="{00000000-0005-0000-0000-0000B6000000}"/>
    <cellStyle name="Input1default%" xfId="299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29" xr:uid="{00000000-0005-0000-0000-0000BC000000}"/>
    <cellStyle name="Input3 3" xfId="328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0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1" xr:uid="{00000000-0005-0000-0000-0000C3000000}"/>
    <cellStyle name="Local import %" xfId="302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4" xr:uid="{00000000-0005-0000-0000-0000CB000000}"/>
    <cellStyle name="Normal 11" xfId="265" xr:uid="{00000000-0005-0000-0000-0000CC000000}"/>
    <cellStyle name="Normal 12" xfId="280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0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2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89" xr:uid="{00000000-0005-0000-0000-0000E0000000}"/>
    <cellStyle name="Normal 3_29(d) - Gas extensions -tariffs" xfId="162" xr:uid="{00000000-0005-0000-0000-0000E1000000}"/>
    <cellStyle name="Normal 34" xfId="269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5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6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6" xr:uid="{00000000-0005-0000-0000-0000F8000000}"/>
    <cellStyle name="OffSheet" xfId="182" xr:uid="{00000000-0005-0000-0000-0000F9000000}"/>
    <cellStyle name="Output 2" xfId="183" xr:uid="{00000000-0005-0000-0000-0000FA000000}"/>
    <cellStyle name="Output 2 2" xfId="277" xr:uid="{00000000-0005-0000-0000-0000FB000000}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1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0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7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8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8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GN%20Final%20Plan_Attachment%201.6_Roll%20Forward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L111">
            <v>82.282402215107268</v>
          </cell>
        </row>
        <row r="219">
          <cell r="L219">
            <v>1.3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Multinet Gas 2023-28 Gas AA Proposal - Capital expenditure sharing scheme model</v>
      </c>
      <c r="D1" s="4"/>
      <c r="E1" s="4"/>
    </row>
    <row r="2" spans="2:13" ht="18" customHeight="1">
      <c r="B2" s="24" t="s">
        <v>10</v>
      </c>
    </row>
    <row r="3" spans="2:13" ht="18" customHeight="1">
      <c r="C3" s="2"/>
    </row>
    <row r="4" spans="2:13" s="8" customFormat="1" ht="18" customHeight="1">
      <c r="C4" s="20" t="s">
        <v>11</v>
      </c>
      <c r="D4" s="7"/>
      <c r="E4" s="7"/>
    </row>
    <row r="5" spans="2:13" ht="11.25" customHeight="1"/>
    <row r="6" spans="2:13" ht="11.25" customHeight="1">
      <c r="C6" s="22" t="s">
        <v>12</v>
      </c>
      <c r="D6" s="22" t="s">
        <v>13</v>
      </c>
      <c r="E6" s="22"/>
    </row>
    <row r="7" spans="2:13" ht="11.25" customHeight="1">
      <c r="C7" s="49" t="s">
        <v>15</v>
      </c>
      <c r="D7" s="23" t="s">
        <v>23</v>
      </c>
      <c r="E7" s="23"/>
      <c r="F7" s="21"/>
      <c r="G7" s="21"/>
      <c r="H7" s="21"/>
      <c r="I7" s="21"/>
      <c r="J7" s="21"/>
      <c r="K7" s="21"/>
      <c r="L7" s="21"/>
      <c r="M7" s="21"/>
    </row>
    <row r="8" spans="2:13" ht="11.25" customHeight="1">
      <c r="C8" s="49" t="s">
        <v>44</v>
      </c>
      <c r="D8" s="23" t="s">
        <v>43</v>
      </c>
      <c r="E8" s="23"/>
      <c r="F8" s="21"/>
      <c r="G8" s="21"/>
      <c r="H8" s="21"/>
      <c r="I8" s="21"/>
      <c r="J8" s="21"/>
      <c r="K8" s="21"/>
      <c r="L8" s="21"/>
      <c r="M8" s="21"/>
    </row>
    <row r="9" spans="2:13" ht="11.25" customHeight="1">
      <c r="C9" s="49" t="s">
        <v>31</v>
      </c>
      <c r="D9" s="23" t="s">
        <v>18</v>
      </c>
      <c r="E9" s="23"/>
      <c r="F9" s="21"/>
      <c r="G9" s="21"/>
      <c r="H9" s="21"/>
      <c r="I9" s="21"/>
      <c r="J9" s="21"/>
      <c r="K9" s="21"/>
      <c r="L9" s="21"/>
      <c r="M9" s="21"/>
    </row>
    <row r="10" spans="2:13" ht="11.25" customHeight="1">
      <c r="C10" s="90" t="s">
        <v>91</v>
      </c>
      <c r="D10" s="23" t="s">
        <v>100</v>
      </c>
      <c r="E10" s="23"/>
      <c r="F10" s="21"/>
      <c r="G10" s="21"/>
      <c r="H10" s="21"/>
      <c r="I10" s="21"/>
      <c r="J10" s="21"/>
      <c r="K10" s="21"/>
      <c r="L10" s="21"/>
      <c r="M10" s="21"/>
    </row>
    <row r="11" spans="2:13" ht="11.25" customHeight="1">
      <c r="C11" s="49" t="s">
        <v>84</v>
      </c>
      <c r="D11" s="23" t="s">
        <v>86</v>
      </c>
      <c r="E11" s="23"/>
      <c r="F11" s="21"/>
      <c r="G11" s="21"/>
      <c r="H11" s="21"/>
      <c r="I11" s="21"/>
      <c r="J11" s="21"/>
      <c r="K11" s="21"/>
      <c r="L11" s="21"/>
      <c r="M11" s="21"/>
    </row>
    <row r="12" spans="2:13" ht="11.25" customHeight="1">
      <c r="C12" s="49" t="s">
        <v>32</v>
      </c>
      <c r="D12" s="23" t="s">
        <v>19</v>
      </c>
      <c r="E12" s="23"/>
      <c r="F12" s="21"/>
      <c r="G12" s="21"/>
      <c r="H12" s="21"/>
      <c r="I12" s="21"/>
      <c r="J12" s="21"/>
      <c r="K12" s="21"/>
      <c r="L12" s="21"/>
      <c r="M12" s="21"/>
    </row>
    <row r="13" spans="2:13" ht="11.25" customHeight="1">
      <c r="C13" s="49" t="s">
        <v>45</v>
      </c>
      <c r="D13" s="23" t="s">
        <v>30</v>
      </c>
      <c r="E13" s="23"/>
      <c r="F13" s="21"/>
      <c r="G13" s="21"/>
      <c r="H13" s="21"/>
      <c r="I13" s="21"/>
      <c r="J13" s="21"/>
      <c r="K13" s="21"/>
      <c r="L13" s="21"/>
      <c r="M13" s="21"/>
    </row>
    <row r="14" spans="2:13" ht="12.75" customHeight="1"/>
    <row r="15" spans="2:13" s="8" customFormat="1" ht="12.75" customHeight="1">
      <c r="C15" s="20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21" zoomScale="90" zoomScaleNormal="90" workbookViewId="0">
      <selection activeCell="C19" sqref="C19"/>
    </sheetView>
  </sheetViews>
  <sheetFormatPr defaultRowHeight="14.4"/>
  <cols>
    <col min="2" max="2" width="37.88671875" customWidth="1"/>
    <col min="3" max="3" width="23.5546875" customWidth="1"/>
    <col min="4" max="4" width="81.109375" customWidth="1"/>
    <col min="5" max="5" width="75.44140625" customWidth="1"/>
  </cols>
  <sheetData>
    <row r="1" spans="1:5" ht="21">
      <c r="A1" s="81" t="str">
        <f>'Input | General'!B1</f>
        <v>Multinet Gas 2023-28 Gas AA Proposal - Capital expenditure sharing scheme model</v>
      </c>
    </row>
    <row r="2" spans="1:5" ht="15.6">
      <c r="A2" s="82" t="s">
        <v>85</v>
      </c>
      <c r="B2" s="83"/>
      <c r="C2" s="83"/>
      <c r="D2" s="83"/>
      <c r="E2" s="69"/>
    </row>
    <row r="3" spans="1:5" ht="15" thickBot="1">
      <c r="A3" s="69"/>
      <c r="B3" s="69"/>
      <c r="C3" s="69"/>
      <c r="D3" s="69"/>
      <c r="E3" s="69"/>
    </row>
    <row r="4" spans="1:5">
      <c r="A4" s="70" t="s">
        <v>56</v>
      </c>
      <c r="B4" s="71" t="s">
        <v>57</v>
      </c>
      <c r="C4" s="71" t="s">
        <v>58</v>
      </c>
      <c r="D4" s="72" t="s">
        <v>59</v>
      </c>
      <c r="E4" s="77"/>
    </row>
    <row r="5" spans="1:5" ht="30.75" customHeight="1">
      <c r="A5" s="68">
        <v>1</v>
      </c>
      <c r="B5" s="69" t="s">
        <v>15</v>
      </c>
      <c r="C5" s="69" t="s">
        <v>60</v>
      </c>
      <c r="D5" s="74" t="s">
        <v>61</v>
      </c>
      <c r="E5" s="77"/>
    </row>
    <row r="6" spans="1:5" ht="30.75" customHeight="1">
      <c r="A6" s="68">
        <f>A5+1</f>
        <v>2</v>
      </c>
      <c r="B6" s="69" t="s">
        <v>44</v>
      </c>
      <c r="C6" s="69" t="s">
        <v>62</v>
      </c>
      <c r="D6" s="74" t="s">
        <v>72</v>
      </c>
      <c r="E6" s="77"/>
    </row>
    <row r="7" spans="1:5" ht="30.75" customHeight="1">
      <c r="A7" s="68">
        <f>A6+1</f>
        <v>3</v>
      </c>
      <c r="B7" s="69" t="s">
        <v>31</v>
      </c>
      <c r="C7" s="73" t="s">
        <v>73</v>
      </c>
      <c r="D7" s="74" t="s">
        <v>74</v>
      </c>
      <c r="E7" s="77"/>
    </row>
    <row r="8" spans="1:5" ht="30.75" customHeight="1">
      <c r="A8" s="68">
        <f>A7+1</f>
        <v>4</v>
      </c>
      <c r="B8" s="69" t="s">
        <v>31</v>
      </c>
      <c r="C8" s="73" t="s">
        <v>75</v>
      </c>
      <c r="D8" s="74" t="s">
        <v>76</v>
      </c>
      <c r="E8" s="77"/>
    </row>
    <row r="9" spans="1:5" ht="30.75" customHeight="1">
      <c r="A9" s="68">
        <f>A8+1</f>
        <v>5</v>
      </c>
      <c r="B9" s="69" t="s">
        <v>32</v>
      </c>
      <c r="C9" s="69" t="s">
        <v>63</v>
      </c>
      <c r="D9" s="74" t="s">
        <v>77</v>
      </c>
      <c r="E9" s="77"/>
    </row>
    <row r="10" spans="1:5" ht="30.75" customHeight="1">
      <c r="A10" s="68">
        <f t="shared" ref="A10:A12" si="0">A9+1</f>
        <v>6</v>
      </c>
      <c r="B10" s="69" t="s">
        <v>32</v>
      </c>
      <c r="C10" s="69" t="s">
        <v>64</v>
      </c>
      <c r="D10" s="74" t="s">
        <v>65</v>
      </c>
      <c r="E10" s="77"/>
    </row>
    <row r="11" spans="1:5" ht="30.75" customHeight="1">
      <c r="A11" s="68">
        <f t="shared" si="0"/>
        <v>7</v>
      </c>
      <c r="B11" s="69" t="s">
        <v>32</v>
      </c>
      <c r="C11" s="69" t="s">
        <v>66</v>
      </c>
      <c r="D11" s="74" t="s">
        <v>78</v>
      </c>
      <c r="E11" s="77"/>
    </row>
    <row r="12" spans="1:5" ht="30.75" customHeight="1">
      <c r="A12" s="68">
        <f t="shared" si="0"/>
        <v>8</v>
      </c>
      <c r="B12" s="69" t="s">
        <v>32</v>
      </c>
      <c r="C12" s="69" t="s">
        <v>67</v>
      </c>
      <c r="D12" s="74" t="s">
        <v>68</v>
      </c>
      <c r="E12" s="69"/>
    </row>
    <row r="13" spans="1:5" ht="30.75" customHeight="1">
      <c r="A13" s="68">
        <v>9</v>
      </c>
      <c r="B13" s="69" t="s">
        <v>45</v>
      </c>
      <c r="C13" s="69" t="s">
        <v>79</v>
      </c>
      <c r="D13" s="79" t="s">
        <v>80</v>
      </c>
      <c r="E13" s="69"/>
    </row>
    <row r="14" spans="1:5" ht="30.75" customHeight="1">
      <c r="A14" s="68">
        <v>10</v>
      </c>
      <c r="B14" s="69" t="s">
        <v>87</v>
      </c>
      <c r="C14" s="69" t="s">
        <v>81</v>
      </c>
      <c r="D14" s="79" t="s">
        <v>88</v>
      </c>
      <c r="E14" s="69"/>
    </row>
    <row r="15" spans="1:5" ht="30.75" customHeight="1" thickBot="1">
      <c r="A15" s="68">
        <v>11</v>
      </c>
      <c r="B15" s="75" t="s">
        <v>32</v>
      </c>
      <c r="C15" s="75" t="s">
        <v>82</v>
      </c>
      <c r="D15" s="80" t="s">
        <v>83</v>
      </c>
      <c r="E15" s="77"/>
    </row>
    <row r="16" spans="1:5" ht="30.75" customHeight="1">
      <c r="A16" s="86">
        <v>12</v>
      </c>
      <c r="B16" s="87" t="s">
        <v>87</v>
      </c>
      <c r="C16" s="87" t="s">
        <v>93</v>
      </c>
      <c r="D16" s="88" t="s">
        <v>92</v>
      </c>
      <c r="E16" s="85"/>
    </row>
    <row r="17" spans="1:5" ht="30.75" customHeight="1">
      <c r="A17" s="68">
        <v>13</v>
      </c>
      <c r="B17" s="69" t="s">
        <v>87</v>
      </c>
      <c r="C17" s="69" t="s">
        <v>94</v>
      </c>
      <c r="D17" s="74" t="s">
        <v>95</v>
      </c>
      <c r="E17" s="85"/>
    </row>
    <row r="18" spans="1:5" ht="30.75" customHeight="1">
      <c r="A18" s="68">
        <v>14</v>
      </c>
      <c r="B18" s="69" t="s">
        <v>32</v>
      </c>
      <c r="C18" s="69" t="s">
        <v>89</v>
      </c>
      <c r="D18" s="74" t="s">
        <v>97</v>
      </c>
      <c r="E18" s="84"/>
    </row>
    <row r="19" spans="1:5" ht="30.75" customHeight="1">
      <c r="A19" s="68">
        <v>15</v>
      </c>
      <c r="B19" s="69" t="s">
        <v>31</v>
      </c>
      <c r="C19" s="69" t="s">
        <v>73</v>
      </c>
      <c r="D19" s="74" t="s">
        <v>90</v>
      </c>
    </row>
    <row r="20" spans="1:5" ht="30.75" customHeight="1">
      <c r="A20" s="68">
        <v>16</v>
      </c>
      <c r="B20" s="69" t="s">
        <v>32</v>
      </c>
      <c r="C20" s="69" t="s">
        <v>82</v>
      </c>
      <c r="D20" s="74" t="s">
        <v>96</v>
      </c>
    </row>
    <row r="21" spans="1:5" ht="30.75" customHeight="1" thickBot="1">
      <c r="A21" s="89">
        <v>17</v>
      </c>
      <c r="B21" s="75" t="s">
        <v>98</v>
      </c>
      <c r="C21" s="75" t="s">
        <v>81</v>
      </c>
      <c r="D21" s="80" t="s">
        <v>99</v>
      </c>
    </row>
  </sheetData>
  <phoneticPr fontId="9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33203125" style="13" customWidth="1"/>
    <col min="3" max="3" width="56.6640625" style="14" customWidth="1"/>
    <col min="4" max="4" width="14.33203125" style="13" customWidth="1"/>
    <col min="5" max="8" width="12.6640625" style="13" customWidth="1"/>
    <col min="9" max="9" width="9.44140625" style="13" customWidth="1"/>
    <col min="10" max="10" width="11.44140625" style="13" customWidth="1"/>
    <col min="11" max="12" width="2.88671875" style="13" customWidth="1"/>
    <col min="13" max="22" width="9.109375" style="13" hidden="1" customWidth="1"/>
    <col min="23" max="16384" width="12.6640625" style="13" hidden="1"/>
  </cols>
  <sheetData>
    <row r="1" spans="1:13" s="10" customFormat="1" ht="18" customHeight="1">
      <c r="B1" s="11" t="str">
        <f>$D$6&amp;" "&amp;$D$8&amp;" "&amp;D7&amp;" - "&amp;"Capital expenditure sharing scheme model"</f>
        <v>Multinet Gas 2023-28 Gas AA Proposal - Capital expenditure sharing scheme model</v>
      </c>
      <c r="F1" s="45"/>
      <c r="G1" s="46" t="s">
        <v>24</v>
      </c>
      <c r="H1" s="54" t="s">
        <v>25</v>
      </c>
      <c r="I1" s="58" t="s">
        <v>16</v>
      </c>
      <c r="J1" s="76" t="s">
        <v>55</v>
      </c>
      <c r="M1" s="47"/>
    </row>
    <row r="2" spans="1:13" s="10" customFormat="1" ht="18" customHeight="1">
      <c r="B2" s="12" t="s">
        <v>15</v>
      </c>
    </row>
    <row r="3" spans="1:13" s="10" customFormat="1" ht="3" customHeight="1">
      <c r="B3" s="9"/>
    </row>
    <row r="4" spans="1:13" s="25" customFormat="1" ht="12.75" customHeight="1">
      <c r="A4" s="8"/>
      <c r="B4" s="20" t="s">
        <v>15</v>
      </c>
    </row>
    <row r="5" spans="1:13" s="21" customFormat="1" ht="11.25" customHeight="1">
      <c r="C5" s="22"/>
    </row>
    <row r="6" spans="1:13" s="33" customFormat="1" ht="11.25" customHeight="1">
      <c r="C6" s="32" t="s">
        <v>0</v>
      </c>
      <c r="D6" s="55" t="s">
        <v>101</v>
      </c>
      <c r="J6" s="42"/>
      <c r="K6" s="42"/>
      <c r="L6" s="42"/>
      <c r="M6" s="42"/>
    </row>
    <row r="7" spans="1:13" s="33" customFormat="1" ht="11.25" customHeight="1">
      <c r="C7" s="32" t="s">
        <v>49</v>
      </c>
      <c r="D7" s="55" t="s">
        <v>71</v>
      </c>
      <c r="I7" s="42"/>
      <c r="J7" s="42"/>
      <c r="K7" s="42"/>
      <c r="L7" s="42"/>
    </row>
    <row r="8" spans="1:13" s="33" customFormat="1" ht="11.25" customHeight="1">
      <c r="C8" s="32" t="s">
        <v>50</v>
      </c>
      <c r="D8" s="55" t="s">
        <v>69</v>
      </c>
      <c r="J8" s="42"/>
      <c r="K8" s="42"/>
      <c r="L8" s="42"/>
      <c r="M8" s="42"/>
    </row>
    <row r="9" spans="1:13" s="33" customFormat="1" ht="11.25" customHeight="1">
      <c r="C9" s="65" t="s">
        <v>54</v>
      </c>
      <c r="D9" s="55" t="s">
        <v>70</v>
      </c>
      <c r="J9" s="42"/>
      <c r="K9" s="42"/>
      <c r="L9" s="42"/>
      <c r="M9" s="42"/>
    </row>
    <row r="10" spans="1:13" s="33" customFormat="1" ht="11.25" customHeight="1">
      <c r="C10" s="32"/>
      <c r="J10" s="42"/>
      <c r="K10" s="42"/>
      <c r="L10" s="42"/>
      <c r="M10" s="42"/>
    </row>
    <row r="11" spans="1:13" s="33" customFormat="1" ht="11.25" customHeight="1">
      <c r="C11" s="50" t="s">
        <v>48</v>
      </c>
      <c r="J11" s="42"/>
      <c r="K11" s="42"/>
      <c r="L11" s="42"/>
      <c r="M11" s="42"/>
    </row>
    <row r="12" spans="1:13" s="33" customFormat="1" ht="11.25" customHeight="1">
      <c r="C12" s="32"/>
      <c r="D12" s="34" t="s">
        <v>36</v>
      </c>
      <c r="E12" s="34" t="s">
        <v>37</v>
      </c>
      <c r="F12" s="34" t="s">
        <v>38</v>
      </c>
      <c r="G12" s="34" t="s">
        <v>39</v>
      </c>
      <c r="H12" s="34" t="s">
        <v>40</v>
      </c>
      <c r="J12" s="42"/>
      <c r="K12" s="42"/>
      <c r="L12" s="42"/>
      <c r="M12" s="42"/>
    </row>
    <row r="13" spans="1:13" s="33" customFormat="1" ht="11.25" customHeight="1">
      <c r="C13" s="32" t="s">
        <v>34</v>
      </c>
      <c r="D13" s="66">
        <v>2018</v>
      </c>
      <c r="E13" s="66">
        <v>2019</v>
      </c>
      <c r="F13" s="66">
        <v>2020</v>
      </c>
      <c r="G13" s="66">
        <v>2021</v>
      </c>
      <c r="H13" s="66">
        <v>2022</v>
      </c>
      <c r="J13" s="42"/>
      <c r="K13" s="42"/>
      <c r="L13" s="42"/>
      <c r="M13" s="42"/>
    </row>
    <row r="14" spans="1:13" s="33" customFormat="1" ht="11.25" customHeight="1">
      <c r="C14" s="32" t="s">
        <v>1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J14" s="42"/>
      <c r="K14" s="42"/>
      <c r="L14" s="42"/>
      <c r="M14" s="42"/>
    </row>
    <row r="15" spans="1:13" s="33" customFormat="1" ht="11.25" customHeight="1">
      <c r="C15" s="32" t="s">
        <v>2</v>
      </c>
      <c r="D15" s="55" t="s">
        <v>7</v>
      </c>
      <c r="E15" s="55" t="s">
        <v>7</v>
      </c>
      <c r="F15" s="55" t="s">
        <v>7</v>
      </c>
      <c r="G15" s="55" t="s">
        <v>7</v>
      </c>
      <c r="H15" s="55" t="s">
        <v>9</v>
      </c>
      <c r="J15" s="42"/>
      <c r="K15" s="42"/>
      <c r="L15" s="42"/>
      <c r="M15" s="42"/>
    </row>
    <row r="16" spans="1:13" s="33" customFormat="1" ht="11.25" customHeight="1">
      <c r="C16" s="32"/>
      <c r="D16" s="42"/>
      <c r="E16" s="42"/>
      <c r="F16" s="42"/>
      <c r="G16" s="42"/>
      <c r="H16" s="42"/>
      <c r="J16" s="42"/>
      <c r="K16" s="42"/>
      <c r="L16" s="42"/>
      <c r="M16" s="42"/>
    </row>
    <row r="17" spans="1:13" s="33" customFormat="1" ht="11.25" customHeight="1">
      <c r="C17" s="32"/>
      <c r="D17" s="34" t="s">
        <v>36</v>
      </c>
      <c r="E17" s="34" t="s">
        <v>37</v>
      </c>
      <c r="F17" s="34" t="s">
        <v>38</v>
      </c>
      <c r="G17" s="34" t="s">
        <v>39</v>
      </c>
      <c r="H17" s="34" t="s">
        <v>40</v>
      </c>
      <c r="J17" s="42"/>
      <c r="K17" s="42"/>
      <c r="L17" s="42"/>
      <c r="M17" s="42"/>
    </row>
    <row r="18" spans="1:13" s="33" customFormat="1" ht="11.25" customHeight="1">
      <c r="C18" s="32" t="s">
        <v>35</v>
      </c>
      <c r="D18" s="64" t="str">
        <f>D9</f>
        <v>2023-24</v>
      </c>
      <c r="E18" s="64" t="str">
        <f>IF(LEN(D18)&gt;4,CONCATENATE(LEFT(D18,4)+1&amp;"–"&amp;IF(RIGHT(D18,2)+1&gt;9,"","0")&amp;RIGHT(D18,2)+1),D18+1)</f>
        <v>2024–25</v>
      </c>
      <c r="F18" s="64" t="str">
        <f t="shared" ref="F18:H18" si="0">IF(LEN(E18)&gt;4,CONCATENATE(LEFT(E18,4)+1&amp;"–"&amp;IF(RIGHT(E18,2)+1&gt;9,"","0")&amp;RIGHT(E18,2)+1),E18+1)</f>
        <v>2025–26</v>
      </c>
      <c r="G18" s="64" t="str">
        <f t="shared" si="0"/>
        <v>2026–27</v>
      </c>
      <c r="H18" s="64" t="str">
        <f t="shared" si="0"/>
        <v>2027–28</v>
      </c>
      <c r="J18" s="42"/>
      <c r="K18" s="42"/>
      <c r="L18" s="42"/>
      <c r="M18" s="42"/>
    </row>
    <row r="19" spans="1:13" s="33" customFormat="1" ht="11.25" customHeight="1">
      <c r="C19" s="42"/>
      <c r="D19" s="42"/>
      <c r="E19" s="42"/>
      <c r="F19" s="42"/>
      <c r="G19" s="42"/>
      <c r="H19" s="42"/>
      <c r="J19" s="42"/>
      <c r="K19" s="42"/>
      <c r="L19" s="42"/>
      <c r="M19" s="42"/>
    </row>
    <row r="20" spans="1:13" s="33" customFormat="1" ht="11.25" customHeight="1">
      <c r="J20" s="42"/>
      <c r="K20" s="42"/>
      <c r="L20" s="42"/>
      <c r="M20" s="42"/>
    </row>
    <row r="21" spans="1:13" s="25" customFormat="1" ht="12.75" customHeight="1">
      <c r="A21" s="8"/>
      <c r="B21" s="20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tabSelected="1" zoomScale="80" zoomScaleNormal="80" workbookViewId="0">
      <selection activeCell="H18" sqref="H18:K21"/>
    </sheetView>
  </sheetViews>
  <sheetFormatPr defaultColWidth="0" defaultRowHeight="18" customHeight="1" zeroHeight="1"/>
  <cols>
    <col min="1" max="2" width="1.33203125" style="10" customWidth="1"/>
    <col min="3" max="3" width="49.88671875" style="15" customWidth="1"/>
    <col min="4" max="4" width="23.6640625" style="15" customWidth="1"/>
    <col min="5" max="5" width="13.44140625" style="15" customWidth="1"/>
    <col min="6" max="6" width="9.109375" style="15" customWidth="1"/>
    <col min="7" max="7" width="2.88671875" style="15" customWidth="1"/>
    <col min="8" max="12" width="13.6640625" style="10" bestFit="1" customWidth="1"/>
    <col min="13" max="14" width="2.88671875" style="10" customWidth="1"/>
    <col min="15" max="23" width="0" style="10" hidden="1" customWidth="1"/>
    <col min="24" max="16384" width="12.6640625" style="10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11"/>
      <c r="E1" s="11"/>
      <c r="F1" s="11"/>
      <c r="G1" s="11"/>
      <c r="H1" s="45"/>
      <c r="I1" s="46" t="s">
        <v>24</v>
      </c>
      <c r="J1" s="54" t="s">
        <v>25</v>
      </c>
      <c r="K1" s="58" t="s">
        <v>16</v>
      </c>
      <c r="L1" s="76" t="s">
        <v>55</v>
      </c>
    </row>
    <row r="2" spans="2:14" ht="18" customHeight="1">
      <c r="B2" s="12" t="s">
        <v>17</v>
      </c>
      <c r="D2" s="12"/>
      <c r="E2" s="12"/>
      <c r="F2" s="12"/>
      <c r="G2" s="12"/>
    </row>
    <row r="3" spans="2:14" ht="3" customHeight="1">
      <c r="C3" s="9"/>
      <c r="D3" s="9"/>
      <c r="E3" s="9"/>
      <c r="F3" s="9"/>
      <c r="G3" s="9"/>
    </row>
    <row r="4" spans="2:14" s="8" customFormat="1" ht="12.75" customHeight="1">
      <c r="B4" s="20" t="s">
        <v>20</v>
      </c>
      <c r="D4" s="6"/>
      <c r="E4" s="6"/>
      <c r="F4" s="6"/>
      <c r="G4" s="6"/>
    </row>
    <row r="5" spans="2:14" ht="10.5" customHeight="1">
      <c r="D5" s="31"/>
      <c r="E5" s="31"/>
      <c r="F5" s="31"/>
      <c r="G5" s="31"/>
    </row>
    <row r="6" spans="2:14" s="31" customFormat="1" ht="10.5" customHeight="1">
      <c r="D6" s="38" t="s">
        <v>6</v>
      </c>
      <c r="E6" s="38" t="s">
        <v>28</v>
      </c>
      <c r="F6" s="38" t="s">
        <v>4</v>
      </c>
      <c r="G6" s="27"/>
      <c r="H6" s="59">
        <f>IF('Input | General'!D14="Yes",'Input | General'!D13,"n/a")</f>
        <v>2018</v>
      </c>
      <c r="I6" s="59">
        <f>IF('Input | General'!E14="Yes",'Input | General'!E13,"n/a")</f>
        <v>2019</v>
      </c>
      <c r="J6" s="59">
        <f>IF('Input | General'!F14="Yes",'Input | General'!F13,"n/a")</f>
        <v>2020</v>
      </c>
      <c r="K6" s="59">
        <f>IF('Input | General'!G14="Yes",'Input | General'!G13,"n/a")</f>
        <v>2021</v>
      </c>
      <c r="L6" s="59">
        <f>IF('Input | General'!H14="Yes",'Input | General'!H13,"n/a")</f>
        <v>2022</v>
      </c>
      <c r="M6" s="48"/>
      <c r="N6" s="48"/>
    </row>
    <row r="7" spans="2:14" s="31" customFormat="1" ht="10.5" customHeight="1">
      <c r="M7" s="48"/>
      <c r="N7" s="48"/>
    </row>
    <row r="8" spans="2:14" ht="10.5" customHeight="1">
      <c r="C8" s="43" t="s">
        <v>3</v>
      </c>
      <c r="D8" s="41" t="s">
        <v>26</v>
      </c>
      <c r="E8" s="41" t="s">
        <v>27</v>
      </c>
      <c r="F8" s="62" t="e">
        <f>#REF!</f>
        <v>#REF!</v>
      </c>
      <c r="G8" s="31"/>
      <c r="H8" s="56"/>
      <c r="I8" s="56"/>
      <c r="J8" s="56"/>
      <c r="K8" s="56"/>
      <c r="L8" s="56">
        <v>78.125702981435623</v>
      </c>
      <c r="M8" s="2"/>
      <c r="N8" s="2"/>
    </row>
    <row r="9" spans="2:14" ht="10.5" customHeight="1">
      <c r="C9" s="43" t="s">
        <v>53</v>
      </c>
      <c r="D9" s="41" t="s">
        <v>26</v>
      </c>
      <c r="E9" s="41" t="s">
        <v>27</v>
      </c>
      <c r="F9" s="62" t="e">
        <f>#REF!</f>
        <v>#REF!</v>
      </c>
      <c r="G9" s="31"/>
      <c r="H9" s="56"/>
      <c r="I9" s="56"/>
      <c r="J9" s="56"/>
      <c r="K9" s="56"/>
      <c r="L9" s="56">
        <v>8.303562854523399</v>
      </c>
      <c r="M9" s="2"/>
      <c r="N9" s="2"/>
    </row>
    <row r="10" spans="2:14" ht="10.5" customHeight="1">
      <c r="C10" s="43" t="s">
        <v>51</v>
      </c>
      <c r="D10" s="41" t="s">
        <v>26</v>
      </c>
      <c r="E10" s="41" t="s">
        <v>27</v>
      </c>
      <c r="F10" s="62" t="e">
        <f>#REF!</f>
        <v>#REF!</v>
      </c>
      <c r="G10" s="31"/>
      <c r="H10" s="56"/>
      <c r="I10" s="56"/>
      <c r="J10" s="56"/>
      <c r="K10" s="56"/>
      <c r="L10" s="56"/>
      <c r="M10" s="2"/>
      <c r="N10" s="2"/>
    </row>
    <row r="11" spans="2:14" s="31" customFormat="1" ht="10.5" customHeight="1">
      <c r="H11" s="30"/>
      <c r="I11" s="30"/>
      <c r="J11" s="30"/>
      <c r="K11" s="30"/>
      <c r="L11" s="30"/>
      <c r="M11" s="48"/>
      <c r="N11" s="48"/>
    </row>
    <row r="12" spans="2:14" ht="10.5" customHeight="1">
      <c r="C12" s="40" t="s">
        <v>5</v>
      </c>
      <c r="D12" s="39" t="s">
        <v>33</v>
      </c>
      <c r="E12" s="60" t="s">
        <v>27</v>
      </c>
      <c r="F12" s="61" t="e">
        <f>#REF!</f>
        <v>#REF!</v>
      </c>
      <c r="G12" s="31"/>
      <c r="H12" s="29">
        <f>IF(H6="", "", H8-H9-H10)</f>
        <v>0</v>
      </c>
      <c r="I12" s="29">
        <f t="shared" ref="I12:L12" si="0">IF(I6="", "", I8-I9-I10)</f>
        <v>0</v>
      </c>
      <c r="J12" s="29">
        <f t="shared" si="0"/>
        <v>0</v>
      </c>
      <c r="K12" s="29">
        <f t="shared" si="0"/>
        <v>0</v>
      </c>
      <c r="L12" s="29">
        <f t="shared" si="0"/>
        <v>69.822140126912217</v>
      </c>
      <c r="M12" s="2"/>
      <c r="N12" s="2"/>
    </row>
    <row r="13" spans="2:14" ht="10.5" customHeight="1">
      <c r="D13" s="31"/>
      <c r="E13" s="31"/>
      <c r="F13" s="31"/>
      <c r="G13" s="31"/>
      <c r="M13" s="35"/>
      <c r="N13" s="35"/>
    </row>
    <row r="14" spans="2:14" s="8" customFormat="1" ht="12.75" customHeight="1">
      <c r="B14" s="37" t="s">
        <v>21</v>
      </c>
      <c r="D14" s="17"/>
      <c r="E14" s="17"/>
      <c r="F14" s="17"/>
      <c r="G14" s="17"/>
    </row>
    <row r="15" spans="2:14" s="2" customFormat="1" ht="10.5" customHeight="1">
      <c r="B15" s="36"/>
      <c r="D15" s="19"/>
      <c r="E15" s="19"/>
      <c r="F15" s="19"/>
      <c r="G15" s="19"/>
    </row>
    <row r="16" spans="2:14" s="2" customFormat="1" ht="10.5" customHeight="1">
      <c r="B16" s="36"/>
      <c r="C16" s="31"/>
      <c r="D16" s="38" t="s">
        <v>6</v>
      </c>
      <c r="E16" s="38" t="s">
        <v>28</v>
      </c>
      <c r="F16" s="38" t="s">
        <v>4</v>
      </c>
      <c r="G16" s="27"/>
      <c r="H16" s="59">
        <f>H6</f>
        <v>2018</v>
      </c>
      <c r="I16" s="59">
        <f t="shared" ref="I16:L16" si="1">I6</f>
        <v>2019</v>
      </c>
      <c r="J16" s="59">
        <f t="shared" si="1"/>
        <v>2020</v>
      </c>
      <c r="K16" s="59">
        <f t="shared" si="1"/>
        <v>2021</v>
      </c>
      <c r="L16" s="59">
        <f t="shared" si="1"/>
        <v>2022</v>
      </c>
      <c r="M16" s="48"/>
      <c r="N16" s="48"/>
    </row>
    <row r="17" spans="2:14" s="2" customFormat="1" ht="10.5" customHeight="1"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48"/>
      <c r="N17" s="48"/>
    </row>
    <row r="18" spans="2:14" s="2" customFormat="1" ht="10.5" customHeight="1">
      <c r="B18" s="36"/>
      <c r="C18" s="43" t="s">
        <v>42</v>
      </c>
      <c r="D18" s="41" t="s">
        <v>26</v>
      </c>
      <c r="E18" s="41" t="s">
        <v>27</v>
      </c>
      <c r="F18" s="41" t="s">
        <v>29</v>
      </c>
      <c r="G18" s="31"/>
      <c r="H18" s="56"/>
      <c r="I18" s="56"/>
      <c r="J18" s="56"/>
      <c r="K18" s="56"/>
      <c r="L18" s="56">
        <f>'[3]RFM input'!$L$111</f>
        <v>82.282402215107268</v>
      </c>
    </row>
    <row r="19" spans="2:14" s="2" customFormat="1" ht="10.5" customHeight="1">
      <c r="B19" s="36"/>
      <c r="C19" s="43" t="s">
        <v>53</v>
      </c>
      <c r="D19" s="41" t="s">
        <v>26</v>
      </c>
      <c r="E19" s="41" t="s">
        <v>27</v>
      </c>
      <c r="F19" s="41" t="s">
        <v>29</v>
      </c>
      <c r="G19" s="52"/>
      <c r="H19" s="57"/>
      <c r="I19" s="56"/>
      <c r="J19" s="56"/>
      <c r="K19" s="56"/>
      <c r="L19" s="56">
        <f>'[3]RFM input'!$L$219</f>
        <v>1.3</v>
      </c>
    </row>
    <row r="20" spans="2:14" s="2" customFormat="1" ht="10.5" customHeight="1">
      <c r="B20" s="36"/>
      <c r="C20" s="51" t="s">
        <v>51</v>
      </c>
      <c r="D20" s="41" t="s">
        <v>26</v>
      </c>
      <c r="E20" s="41" t="s">
        <v>27</v>
      </c>
      <c r="F20" s="41" t="s">
        <v>29</v>
      </c>
      <c r="G20" s="52"/>
      <c r="H20" s="57"/>
      <c r="I20" s="56"/>
      <c r="J20" s="56"/>
      <c r="K20" s="56"/>
      <c r="L20" s="56">
        <v>0</v>
      </c>
    </row>
    <row r="21" spans="2:14" s="2" customFormat="1" ht="10.5" customHeight="1">
      <c r="B21" s="36"/>
      <c r="C21" s="53" t="s">
        <v>52</v>
      </c>
      <c r="D21" s="41" t="s">
        <v>26</v>
      </c>
      <c r="E21" s="41" t="s">
        <v>27</v>
      </c>
      <c r="F21" s="41" t="s">
        <v>29</v>
      </c>
      <c r="G21" s="31"/>
      <c r="H21" s="57"/>
      <c r="I21" s="56"/>
      <c r="J21" s="56"/>
      <c r="K21" s="56"/>
      <c r="L21" s="56">
        <v>0</v>
      </c>
    </row>
    <row r="22" spans="2:14" s="2" customFormat="1" ht="10.5" customHeight="1">
      <c r="B22" s="36"/>
      <c r="C22" s="31"/>
      <c r="D22" s="31"/>
      <c r="E22" s="31"/>
      <c r="F22" s="31"/>
      <c r="G22" s="31"/>
      <c r="H22" s="30"/>
      <c r="I22" s="30"/>
      <c r="J22" s="30"/>
      <c r="K22" s="30"/>
      <c r="L22" s="30"/>
      <c r="M22" s="48"/>
      <c r="N22" s="48"/>
    </row>
    <row r="23" spans="2:14" s="2" customFormat="1" ht="10.5" customHeight="1">
      <c r="B23" s="36"/>
      <c r="C23" s="40" t="s">
        <v>41</v>
      </c>
      <c r="D23" s="39" t="s">
        <v>33</v>
      </c>
      <c r="E23" s="63" t="s">
        <v>27</v>
      </c>
      <c r="F23" s="63" t="s">
        <v>29</v>
      </c>
      <c r="G23" s="31"/>
      <c r="H23" s="29">
        <f>IF(H16="", "", H18-H19-H20-H21)</f>
        <v>0</v>
      </c>
      <c r="I23" s="29">
        <f t="shared" ref="I23:L23" si="2">IF(I16="", "", I18-I19-I20-I21)</f>
        <v>0</v>
      </c>
      <c r="J23" s="29">
        <f t="shared" si="2"/>
        <v>0</v>
      </c>
      <c r="K23" s="29">
        <f t="shared" si="2"/>
        <v>0</v>
      </c>
      <c r="L23" s="29">
        <f t="shared" si="2"/>
        <v>80.982402215107271</v>
      </c>
    </row>
    <row r="24" spans="2:14" s="2" customFormat="1" ht="10.5" customHeight="1">
      <c r="B24" s="36"/>
      <c r="D24" s="19"/>
      <c r="E24" s="19"/>
      <c r="F24" s="19"/>
      <c r="G24" s="19"/>
      <c r="M24" s="35"/>
      <c r="N24" s="35"/>
    </row>
    <row r="25" spans="2:14" s="8" customFormat="1" ht="12.75" customHeight="1">
      <c r="B25" s="37" t="s">
        <v>22</v>
      </c>
      <c r="D25" s="17"/>
      <c r="E25" s="17"/>
      <c r="F25" s="17"/>
      <c r="G25" s="17"/>
    </row>
    <row r="26" spans="2:14" ht="10.5" customHeight="1">
      <c r="D26" s="31"/>
      <c r="E26" s="31"/>
      <c r="F26" s="31"/>
      <c r="G26" s="31"/>
      <c r="M26" s="2"/>
      <c r="N26" s="2"/>
    </row>
    <row r="27" spans="2:14" ht="10.5" customHeight="1">
      <c r="D27" s="31"/>
      <c r="E27" s="31"/>
      <c r="F27" s="31"/>
      <c r="G27" s="31"/>
      <c r="H27" s="59" t="str">
        <f>'Input | General'!D18</f>
        <v>2023-24</v>
      </c>
      <c r="I27" s="59" t="str">
        <f>'Input | General'!E18</f>
        <v>2024–25</v>
      </c>
      <c r="J27" s="59" t="str">
        <f>'Input | General'!F18</f>
        <v>2025–26</v>
      </c>
      <c r="K27" s="59" t="str">
        <f>'Input | General'!G18</f>
        <v>2026–27</v>
      </c>
      <c r="L27" s="59" t="str">
        <f>'Input | General'!H18</f>
        <v>2027–28</v>
      </c>
      <c r="M27" s="2"/>
      <c r="N27" s="2"/>
    </row>
    <row r="28" spans="2:14" s="16" customFormat="1" ht="10.5" customHeight="1">
      <c r="C28" s="15"/>
      <c r="D28" s="31"/>
      <c r="E28" s="31"/>
      <c r="F28" s="31"/>
      <c r="G28" s="31"/>
      <c r="M28" s="18"/>
      <c r="N28" s="18"/>
    </row>
    <row r="29" spans="2:14" ht="11.25" customHeight="1">
      <c r="C29" s="44" t="s">
        <v>46</v>
      </c>
      <c r="D29" s="28" t="s">
        <v>47</v>
      </c>
      <c r="E29" s="41" t="s">
        <v>27</v>
      </c>
      <c r="F29" s="41" t="s">
        <v>29</v>
      </c>
      <c r="G29" s="31"/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2"/>
      <c r="N29" s="2"/>
    </row>
    <row r="30" spans="2:14" ht="11.25" customHeight="1">
      <c r="C30" s="44" t="s">
        <v>46</v>
      </c>
      <c r="D30" s="28" t="s">
        <v>33</v>
      </c>
      <c r="E30" s="41" t="s">
        <v>27</v>
      </c>
      <c r="F30" s="78">
        <v>2017</v>
      </c>
      <c r="G30" s="31"/>
      <c r="H30" s="67" t="e">
        <f>IF(H29&lt;&gt;"",H29/(#REF!*(1+#REF!)^0.5),"")</f>
        <v>#REF!</v>
      </c>
      <c r="I30" s="67" t="e">
        <f>IF(I29&lt;&gt;"",I29/(#REF!*(1+#REF!)^0.5),"")</f>
        <v>#REF!</v>
      </c>
      <c r="J30" s="67" t="e">
        <f>IF(J29&lt;&gt;"",J29/(#REF!*(1+#REF!)^0.5),"")</f>
        <v>#REF!</v>
      </c>
      <c r="K30" s="67" t="e">
        <f>IF(K29&lt;&gt;"",K29/(#REF!*(1+#REF!)^0.5),"")</f>
        <v>#REF!</v>
      </c>
      <c r="L30" s="67" t="e">
        <f>IF(L29&lt;&gt;"",L29/(#REF!*(1+#REF!)^0.5),"")</f>
        <v>#REF!</v>
      </c>
      <c r="M30" s="2"/>
      <c r="N30" s="2"/>
    </row>
    <row r="31" spans="2:14" ht="11.25" customHeight="1">
      <c r="C31" s="44" t="s">
        <v>46</v>
      </c>
      <c r="D31" s="28" t="s">
        <v>26</v>
      </c>
      <c r="E31" s="41" t="s">
        <v>27</v>
      </c>
      <c r="F31" s="41" t="s">
        <v>29</v>
      </c>
      <c r="G31" s="31"/>
      <c r="H31" s="67" t="e">
        <f>IF(H29&lt;&gt;"",H30*#REF!*(1+#REF!)^0.5,"")</f>
        <v>#REF!</v>
      </c>
      <c r="I31" s="67" t="e">
        <f>IF(I29&lt;&gt;"",I30*#REF!*(1+#REF!)^0.5,"")</f>
        <v>#REF!</v>
      </c>
      <c r="J31" s="67" t="e">
        <f>IF(J29&lt;&gt;"",J30*#REF!*(1+#REF!)^0.5,"")</f>
        <v>#REF!</v>
      </c>
      <c r="K31" s="67" t="e">
        <f>IF(K29&lt;&gt;"",K30*#REF!*(1+#REF!)^0.5,"")</f>
        <v>#REF!</v>
      </c>
      <c r="L31" s="67" t="e">
        <f>IF(L29&lt;&gt;"",L30*#REF!*(1+#REF!)^0.5,"")</f>
        <v>#REF!</v>
      </c>
      <c r="M31" s="2"/>
      <c r="N31" s="2"/>
    </row>
    <row r="32" spans="2:14" ht="10.5" customHeight="1">
      <c r="D32" s="31"/>
      <c r="E32" s="31"/>
      <c r="F32" s="31"/>
      <c r="G32" s="31"/>
      <c r="M32" s="35"/>
      <c r="N32" s="35"/>
    </row>
    <row r="33" spans="1:6" s="25" customFormat="1" ht="12.75" customHeight="1">
      <c r="A33" s="8"/>
      <c r="B33" s="20" t="s">
        <v>14</v>
      </c>
      <c r="D33" s="26"/>
      <c r="E33" s="26"/>
      <c r="F33" s="26"/>
    </row>
    <row r="34" spans="1:6" ht="10.5" hidden="1" customHeight="1"/>
    <row r="36" spans="1:6" s="2" customFormat="1" ht="18" hidden="1" customHeight="1"/>
    <row r="39" spans="1:6" s="16" customFormat="1" ht="18" hidden="1" customHeight="1"/>
    <row r="44" spans="1:6" s="16" customFormat="1" ht="18" hidden="1" customHeight="1"/>
    <row r="51" spans="3:14" s="2" customFormat="1" ht="18" hidden="1" customHeight="1"/>
    <row r="55" spans="3:14" s="16" customFormat="1" ht="18" hidden="1" customHeight="1"/>
    <row r="63" spans="3:14" ht="18" hidden="1" customHeight="1">
      <c r="C63" s="19"/>
      <c r="D63" s="19"/>
      <c r="E63" s="19"/>
      <c r="F63" s="19"/>
      <c r="G63" s="19"/>
      <c r="H63" s="2"/>
      <c r="I63" s="2"/>
      <c r="J63" s="2"/>
      <c r="K63" s="2"/>
      <c r="L63" s="2"/>
      <c r="M63" s="2"/>
      <c r="N63" s="2"/>
    </row>
    <row r="64" spans="3:14" ht="18" hidden="1" customHeight="1">
      <c r="C64" s="19"/>
      <c r="D64" s="19"/>
      <c r="E64" s="19"/>
      <c r="F64" s="19"/>
      <c r="G64" s="19"/>
      <c r="H64" s="18"/>
      <c r="I64" s="18"/>
      <c r="J64" s="18"/>
      <c r="K64" s="18"/>
      <c r="L64" s="18"/>
      <c r="M64" s="18"/>
      <c r="N64" s="18"/>
    </row>
    <row r="65" spans="3:14" ht="18" hidden="1" customHeight="1">
      <c r="C65" s="19"/>
      <c r="D65" s="19"/>
      <c r="E65" s="19"/>
      <c r="F65" s="19"/>
      <c r="G65" s="19"/>
      <c r="H65" s="2"/>
      <c r="I65" s="2"/>
      <c r="J65" s="2"/>
      <c r="K65" s="2"/>
      <c r="L65" s="2"/>
      <c r="M65" s="2"/>
      <c r="N65" s="2"/>
    </row>
    <row r="66" spans="3:14" ht="18" hidden="1" customHeight="1">
      <c r="C66" s="19"/>
      <c r="D66" s="19"/>
      <c r="E66" s="19"/>
      <c r="F66" s="19"/>
      <c r="G66" s="19"/>
      <c r="H66" s="2"/>
      <c r="I66" s="2"/>
      <c r="J66" s="2"/>
      <c r="K66" s="2"/>
      <c r="L66" s="2"/>
      <c r="M66" s="2"/>
      <c r="N66" s="2"/>
    </row>
    <row r="67" spans="3:14" ht="18" hidden="1" customHeight="1">
      <c r="C67" s="19"/>
      <c r="D67" s="19"/>
      <c r="E67" s="19"/>
      <c r="F67" s="19"/>
      <c r="G67" s="19"/>
      <c r="H67" s="2"/>
      <c r="I67" s="2"/>
      <c r="J67" s="2"/>
      <c r="K67" s="2"/>
      <c r="L67" s="2"/>
      <c r="M67" s="2"/>
      <c r="N67" s="2"/>
    </row>
    <row r="68" spans="3:14" ht="18" hidden="1" customHeight="1">
      <c r="C68" s="19"/>
      <c r="D68" s="19"/>
      <c r="E68" s="19"/>
      <c r="F68" s="19"/>
      <c r="G68" s="19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9" priority="21">
      <formula>IF($H$6&lt;&gt;"","FALSE","TRUE")</formula>
    </cfRule>
  </conditionalFormatting>
  <conditionalFormatting sqref="H18:L18">
    <cfRule type="expression" dxfId="8" priority="16">
      <formula>IF($H$6&lt;&gt;"","FALSE","TRUE")</formula>
    </cfRule>
  </conditionalFormatting>
  <conditionalFormatting sqref="H19:H20">
    <cfRule type="expression" dxfId="7" priority="11">
      <formula>IF($H$6&lt;&gt;"","FALSE","TRUE")</formula>
    </cfRule>
  </conditionalFormatting>
  <conditionalFormatting sqref="I10:L10">
    <cfRule type="expression" dxfId="6" priority="7">
      <formula>IF($H$6&lt;&gt;"","FALSE","TRUE")</formula>
    </cfRule>
  </conditionalFormatting>
  <conditionalFormatting sqref="I19:K20">
    <cfRule type="expression" dxfId="5" priority="6">
      <formula>IF($H$6&lt;&gt;"","FALSE","TRUE")</formula>
    </cfRule>
  </conditionalFormatting>
  <conditionalFormatting sqref="H29:L29">
    <cfRule type="expression" dxfId="4" priority="5">
      <formula>IF($H$6&lt;&gt;"","FALSE","TRUE")</formula>
    </cfRule>
  </conditionalFormatting>
  <conditionalFormatting sqref="H21">
    <cfRule type="expression" dxfId="3" priority="4">
      <formula>IF($H$6&lt;&gt;"","FALSE","TRUE")</formula>
    </cfRule>
  </conditionalFormatting>
  <conditionalFormatting sqref="I21:K21">
    <cfRule type="expression" dxfId="2" priority="3">
      <formula>IF($H$6&lt;&gt;"","FALSE","TRUE")</formula>
    </cfRule>
  </conditionalFormatting>
  <conditionalFormatting sqref="L19:L20">
    <cfRule type="expression" dxfId="1" priority="2">
      <formula>IF($H$6&lt;&gt;"","FALSE","TRUE")</formula>
    </cfRule>
  </conditionalFormatting>
  <conditionalFormatting sqref="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Change log</vt:lpstr>
      <vt:lpstr>Input | General</vt:lpstr>
      <vt:lpstr>Input | Reported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Catherine Chen</cp:lastModifiedBy>
  <dcterms:created xsi:type="dcterms:W3CDTF">2017-09-22T02:00:05Z</dcterms:created>
  <dcterms:modified xsi:type="dcterms:W3CDTF">2022-06-30T09:48:52Z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