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285" windowWidth="15195" windowHeight="8445"/>
  </bookViews>
  <sheets>
    <sheet name="ACS 2016-20" sheetId="1" r:id="rId1"/>
  </sheets>
  <externalReferences>
    <externalReference r:id="rId2"/>
  </externalReferences>
  <definedNames>
    <definedName name="_xlnm._FilterDatabase" localSheetId="0" hidden="1">'ACS 2016-20'!#REF!</definedName>
    <definedName name="dollars">'[1]Lookup|Tables'!$H$11</definedName>
    <definedName name="percent">'[1]Lookup|Tables'!$H$15</definedName>
  </definedNames>
  <calcPr calcId="145621"/>
</workbook>
</file>

<file path=xl/calcChain.xml><?xml version="1.0" encoding="utf-8"?>
<calcChain xmlns="http://schemas.openxmlformats.org/spreadsheetml/2006/main">
  <c r="I52" i="1" l="1"/>
  <c r="I51" i="1"/>
  <c r="I50" i="1"/>
  <c r="I49" i="1"/>
  <c r="I48" i="1"/>
  <c r="I47" i="1"/>
  <c r="I46" i="1"/>
  <c r="I45" i="1"/>
  <c r="I44" i="1"/>
  <c r="I43" i="1"/>
  <c r="I41" i="1"/>
  <c r="I40" i="1"/>
  <c r="I39" i="1"/>
  <c r="I38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7" i="1"/>
  <c r="I16" i="1"/>
  <c r="I15" i="1"/>
  <c r="I14" i="1"/>
  <c r="G11" i="1" l="1"/>
  <c r="G46" i="1" s="1"/>
  <c r="G15" i="1" l="1"/>
  <c r="G27" i="1"/>
  <c r="G23" i="1"/>
  <c r="G31" i="1"/>
  <c r="G38" i="1"/>
  <c r="G43" i="1"/>
  <c r="G49" i="1"/>
  <c r="G45" i="1"/>
  <c r="G14" i="1"/>
  <c r="G19" i="1"/>
  <c r="G26" i="1"/>
  <c r="G22" i="1"/>
  <c r="G32" i="1"/>
  <c r="G41" i="1"/>
  <c r="G52" i="1"/>
  <c r="G48" i="1"/>
  <c r="G44" i="1"/>
  <c r="G17" i="1"/>
  <c r="G29" i="1"/>
  <c r="G25" i="1"/>
  <c r="G21" i="1"/>
  <c r="G33" i="1"/>
  <c r="G40" i="1"/>
  <c r="G51" i="1"/>
  <c r="G47" i="1"/>
  <c r="G16" i="1"/>
  <c r="G28" i="1"/>
  <c r="G24" i="1"/>
  <c r="G20" i="1"/>
  <c r="G34" i="1"/>
  <c r="G39" i="1"/>
  <c r="G50" i="1"/>
  <c r="R55" i="1" l="1"/>
  <c r="D11" i="1"/>
  <c r="D47" i="1" s="1"/>
  <c r="E47" i="1" s="1"/>
  <c r="D20" i="1" l="1"/>
  <c r="E20" i="1" s="1"/>
  <c r="D16" i="1"/>
  <c r="E16" i="1" s="1"/>
  <c r="D31" i="1"/>
  <c r="E31" i="1" s="1"/>
  <c r="D26" i="1"/>
  <c r="E26" i="1" s="1"/>
  <c r="D19" i="1"/>
  <c r="E19" i="1" s="1"/>
  <c r="D24" i="1"/>
  <c r="E24" i="1" s="1"/>
  <c r="D38" i="1"/>
  <c r="E38" i="1" s="1"/>
  <c r="D52" i="1"/>
  <c r="E52" i="1" s="1"/>
  <c r="D46" i="1"/>
  <c r="E46" i="1" s="1"/>
  <c r="D14" i="1"/>
  <c r="E14" i="1" s="1"/>
  <c r="D34" i="1"/>
  <c r="E34" i="1" s="1"/>
  <c r="D28" i="1"/>
  <c r="E28" i="1" s="1"/>
  <c r="D23" i="1"/>
  <c r="E23" i="1" s="1"/>
  <c r="D41" i="1"/>
  <c r="E41" i="1" s="1"/>
  <c r="D50" i="1"/>
  <c r="E50" i="1" s="1"/>
  <c r="D45" i="1"/>
  <c r="E45" i="1" s="1"/>
  <c r="D17" i="1"/>
  <c r="E17" i="1" s="1"/>
  <c r="D33" i="1"/>
  <c r="E33" i="1" s="1"/>
  <c r="D27" i="1"/>
  <c r="E27" i="1" s="1"/>
  <c r="D22" i="1"/>
  <c r="E22" i="1" s="1"/>
  <c r="D39" i="1"/>
  <c r="E39" i="1" s="1"/>
  <c r="D49" i="1"/>
  <c r="E49" i="1" s="1"/>
  <c r="D44" i="1"/>
  <c r="E44" i="1" s="1"/>
  <c r="D43" i="1"/>
  <c r="E43" i="1" s="1"/>
  <c r="D48" i="1"/>
  <c r="E48" i="1" s="1"/>
  <c r="D15" i="1"/>
  <c r="E15" i="1" s="1"/>
  <c r="D32" i="1"/>
  <c r="E32" i="1" s="1"/>
  <c r="D29" i="1"/>
  <c r="E29" i="1" s="1"/>
  <c r="D25" i="1"/>
  <c r="E25" i="1" s="1"/>
  <c r="D21" i="1"/>
  <c r="E21" i="1" s="1"/>
  <c r="D40" i="1"/>
  <c r="E40" i="1" s="1"/>
  <c r="D51" i="1"/>
  <c r="E51" i="1" s="1"/>
</calcChain>
</file>

<file path=xl/sharedStrings.xml><?xml version="1.0" encoding="utf-8"?>
<sst xmlns="http://schemas.openxmlformats.org/spreadsheetml/2006/main" count="52" uniqueCount="35">
  <si>
    <t>Normal Hours</t>
  </si>
  <si>
    <t>After Hours</t>
  </si>
  <si>
    <t>Connection - single phase service connection to new premises - JEN is the responsible person for metering</t>
  </si>
  <si>
    <t>Connection - three phase service connection to new premises (less than 100amps) - JEN is the responsible person for metering</t>
  </si>
  <si>
    <t>Connection - single phase service connection to new premises - JEN is not the responsible person for metering</t>
  </si>
  <si>
    <t>Connection - three phase service connection to new premises (less than 100amps) - JEN is not the responsible person for metering</t>
  </si>
  <si>
    <t xml:space="preserve">Manual energisation of new premises </t>
  </si>
  <si>
    <t>Manual de-energisation existing premises</t>
  </si>
  <si>
    <t>Inflation and X factor adjustment</t>
  </si>
  <si>
    <t>Alternative Control Services - New Connection Services</t>
  </si>
  <si>
    <t>Alternative Control Services - Network Services</t>
  </si>
  <si>
    <t>AER Preliminary decision ($, 2016)</t>
  </si>
  <si>
    <t xml:space="preserve">Manual re-energisation existing premises </t>
  </si>
  <si>
    <t>Temporary single-phase connection</t>
  </si>
  <si>
    <t xml:space="preserve">Reconnection after temporary disconnection for non-payment </t>
  </si>
  <si>
    <t>Service vehicle visit</t>
  </si>
  <si>
    <t xml:space="preserve">Wasted service truck visit - not JEN's fault </t>
  </si>
  <si>
    <t xml:space="preserve">Fault response - not JEN's fault </t>
  </si>
  <si>
    <t>Re-test types 5, 6 and AMI smart metering installations</t>
  </si>
  <si>
    <t>PV installation</t>
  </si>
  <si>
    <t>Remote meter re-configuration</t>
  </si>
  <si>
    <t>Remote de-energisation</t>
  </si>
  <si>
    <t>Remote re-energisation</t>
  </si>
  <si>
    <t>Type 7 metering (meter data service)</t>
  </si>
  <si>
    <t>Temporary three-phase connection</t>
  </si>
  <si>
    <t>Special meter reads (including a special meter read)</t>
  </si>
  <si>
    <t>AER Preliminary decision ($, 2015)</t>
  </si>
  <si>
    <t>CPI</t>
  </si>
  <si>
    <t xml:space="preserve">Weighted average of eight capital cities </t>
  </si>
  <si>
    <t>2016 Final Decision</t>
  </si>
  <si>
    <t>X-factor</t>
  </si>
  <si>
    <t xml:space="preserve">JEN Alternative Control Services (Distribution Services) - 2017 Prices </t>
  </si>
  <si>
    <t>2017 Proposed prices</t>
  </si>
  <si>
    <t>AER Final decision ($, 2016)</t>
  </si>
  <si>
    <t>Fee based alternative control services prices for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</si>
</sst>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-;\-* #,##0_-;_-* &quot;-&quot;??_-;_-@_-"/>
    <numFmt numFmtId="165" formatCode="&quot;$&quot;#,##0.00"/>
    <numFmt numFmtId="166" formatCode="0.0"/>
    <numFmt numFmtId="167" formatCode="_(#,##0_);\(#,##0\);_(&quot;-&quot;_)"/>
    <numFmt numFmtId="168" formatCode="_(#,##0.0_);\(#,##0.0\);_(&quot;-&quot;_)"/>
    <numFmt numFmtId="169" formatCode="0.0%"/>
    <numFmt numFmtId="170" formatCode="&quot;$&quot;#,##0"/>
    <numFmt numFmtId="171" formatCode="&quot;$&quot;#,##0.000"/>
  </numFmts>
  <fonts count="14" x14ac:knownFonts="1">
    <font>
      <sz val="10"/>
      <name val="Arial"/>
    </font>
    <font>
      <sz val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7" fontId="5" fillId="0" borderId="1">
      <alignment horizontal="right" vertical="center"/>
      <protection locked="0"/>
    </xf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ill="1"/>
    <xf numFmtId="0" fontId="6" fillId="0" borderId="0" xfId="0" applyFont="1" applyFill="1" applyAlignment="1">
      <alignment horizontal="right"/>
    </xf>
    <xf numFmtId="166" fontId="7" fillId="0" borderId="0" xfId="0" applyNumberFormat="1" applyFont="1" applyFill="1" applyBorder="1"/>
    <xf numFmtId="0" fontId="9" fillId="0" borderId="0" xfId="0" applyFont="1"/>
    <xf numFmtId="0" fontId="10" fillId="2" borderId="2" xfId="0" applyFont="1" applyFill="1" applyBorder="1"/>
    <xf numFmtId="0" fontId="5" fillId="2" borderId="3" xfId="0" applyFont="1" applyFill="1" applyBorder="1"/>
    <xf numFmtId="0" fontId="0" fillId="2" borderId="3" xfId="0" applyFill="1" applyBorder="1"/>
    <xf numFmtId="0" fontId="4" fillId="2" borderId="3" xfId="0" applyFont="1" applyFill="1" applyBorder="1"/>
    <xf numFmtId="0" fontId="5" fillId="2" borderId="4" xfId="0" applyFont="1" applyFill="1" applyBorder="1"/>
    <xf numFmtId="0" fontId="4" fillId="0" borderId="0" xfId="0" applyFont="1" applyFill="1" applyBorder="1" applyAlignment="1">
      <alignment horizontal="right"/>
    </xf>
    <xf numFmtId="0" fontId="8" fillId="3" borderId="3" xfId="0" applyFont="1" applyFill="1" applyBorder="1"/>
    <xf numFmtId="0" fontId="5" fillId="4" borderId="2" xfId="0" applyFont="1" applyFill="1" applyBorder="1"/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/>
    <xf numFmtId="0" fontId="2" fillId="3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168" fontId="5" fillId="0" borderId="0" xfId="1" applyNumberFormat="1" applyFont="1" applyFill="1" applyBorder="1" applyAlignment="1" applyProtection="1">
      <alignment horizontal="center" vertical="center"/>
    </xf>
    <xf numFmtId="165" fontId="5" fillId="4" borderId="3" xfId="0" applyNumberFormat="1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65" fontId="5" fillId="4" borderId="4" xfId="0" applyNumberFormat="1" applyFont="1" applyFill="1" applyBorder="1" applyAlignment="1">
      <alignment horizontal="center"/>
    </xf>
    <xf numFmtId="17" fontId="5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Alignment="1">
      <alignment horizontal="left" indent="1"/>
    </xf>
    <xf numFmtId="17" fontId="1" fillId="0" borderId="0" xfId="0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/>
    </xf>
    <xf numFmtId="0" fontId="3" fillId="2" borderId="3" xfId="0" applyFont="1" applyFill="1" applyBorder="1"/>
    <xf numFmtId="0" fontId="13" fillId="0" borderId="0" xfId="0" applyFont="1" applyAlignment="1">
      <alignment horizontal="right" vertical="center"/>
    </xf>
    <xf numFmtId="17" fontId="0" fillId="0" borderId="0" xfId="0" applyNumberFormat="1" applyFill="1"/>
    <xf numFmtId="169" fontId="4" fillId="4" borderId="3" xfId="2" applyNumberFormat="1" applyFont="1" applyFill="1" applyBorder="1" applyAlignment="1">
      <alignment horizontal="center" vertical="center" wrapText="1"/>
    </xf>
    <xf numFmtId="169" fontId="5" fillId="4" borderId="3" xfId="2" applyNumberFormat="1" applyFont="1" applyFill="1" applyBorder="1" applyAlignment="1">
      <alignment horizontal="center"/>
    </xf>
    <xf numFmtId="169" fontId="5" fillId="4" borderId="3" xfId="0" applyNumberFormat="1" applyFont="1" applyFill="1" applyBorder="1" applyAlignment="1">
      <alignment horizontal="center"/>
    </xf>
    <xf numFmtId="169" fontId="11" fillId="3" borderId="3" xfId="0" applyNumberFormat="1" applyFont="1" applyFill="1" applyBorder="1" applyAlignment="1">
      <alignment horizontal="center"/>
    </xf>
    <xf numFmtId="166" fontId="0" fillId="0" borderId="0" xfId="0" applyNumberFormat="1" applyFill="1"/>
    <xf numFmtId="0" fontId="5" fillId="5" borderId="2" xfId="0" applyFont="1" applyFill="1" applyBorder="1"/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/>
    <xf numFmtId="0" fontId="4" fillId="5" borderId="3" xfId="0" applyFont="1" applyFill="1" applyBorder="1" applyAlignment="1">
      <alignment horizontal="center" vertical="center" wrapText="1"/>
    </xf>
    <xf numFmtId="169" fontId="4" fillId="5" borderId="3" xfId="2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top" wrapText="1"/>
    </xf>
    <xf numFmtId="165" fontId="5" fillId="5" borderId="3" xfId="0" applyNumberFormat="1" applyFont="1" applyFill="1" applyBorder="1" applyAlignment="1">
      <alignment horizontal="center"/>
    </xf>
    <xf numFmtId="10" fontId="5" fillId="5" borderId="3" xfId="2" applyNumberFormat="1" applyFont="1" applyFill="1" applyBorder="1" applyAlignment="1">
      <alignment horizontal="center"/>
    </xf>
    <xf numFmtId="169" fontId="5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170" fontId="8" fillId="0" borderId="0" xfId="0" applyNumberFormat="1" applyFont="1"/>
    <xf numFmtId="10" fontId="4" fillId="5" borderId="3" xfId="2" applyNumberFormat="1" applyFont="1" applyFill="1" applyBorder="1" applyAlignment="1">
      <alignment horizontal="center" vertical="center" wrapText="1"/>
    </xf>
    <xf numFmtId="10" fontId="5" fillId="5" borderId="3" xfId="0" applyNumberFormat="1" applyFont="1" applyFill="1" applyBorder="1" applyAlignment="1">
      <alignment horizontal="center"/>
    </xf>
    <xf numFmtId="171" fontId="5" fillId="5" borderId="3" xfId="0" applyNumberFormat="1" applyFont="1" applyFill="1" applyBorder="1" applyAlignment="1">
      <alignment horizontal="center"/>
    </xf>
  </cellXfs>
  <cellStyles count="3">
    <cellStyle name="Assumptions Right Number" xfId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pvic\AppData\Local\Microsoft\Windows\Temporary%20Internet%20Files\Content.Outlook\WU46R9ID\Preparation%20documents\AER%20-%20Preliminary%20decision%20Jemena%20-%20Ancillary%20network%20services%20model%20-%20October%202015%20-%20CONFIDENTIA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odel Diagram"/>
      <sheetName val="Input|Costing"/>
      <sheetName val="Input|Assumptions"/>
      <sheetName val="Input|Volumes"/>
      <sheetName val="Calc|Base year cost"/>
      <sheetName val="Calc|Tax recovery"/>
      <sheetName val="Calc|Escalators"/>
      <sheetName val="Calc|ACS prices"/>
      <sheetName val="Calc|ACS revenues"/>
      <sheetName val="Output|Proposal"/>
      <sheetName val="Output|Attachment"/>
      <sheetName val="Output|RIN"/>
      <sheetName val="Lookup|Tables"/>
      <sheetName val="Check|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H11" t="str">
            <v>$dollars</v>
          </cell>
        </row>
        <row r="15">
          <cell r="H15" t="str">
            <v>Per cent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0"/>
  <sheetViews>
    <sheetView tabSelected="1" topLeftCell="A13" zoomScaleNormal="100" workbookViewId="0">
      <selection activeCell="I52" sqref="I52"/>
    </sheetView>
  </sheetViews>
  <sheetFormatPr defaultRowHeight="12.75" x14ac:dyDescent="0.2"/>
  <cols>
    <col min="1" max="1" width="4.28515625" customWidth="1"/>
    <col min="2" max="2" width="104.7109375" bestFit="1" customWidth="1"/>
    <col min="3" max="3" width="18.7109375" customWidth="1"/>
    <col min="4" max="4" width="10" customWidth="1"/>
    <col min="5" max="5" width="16" customWidth="1"/>
    <col min="6" max="6" width="16.85546875" customWidth="1"/>
    <col min="7" max="8" width="12.28515625" customWidth="1"/>
    <col min="9" max="9" width="14.5703125" customWidth="1"/>
    <col min="10" max="10" width="1.5703125" customWidth="1"/>
    <col min="11" max="11" width="16.28515625" customWidth="1"/>
    <col min="12" max="13" width="9.140625" customWidth="1"/>
    <col min="14" max="14" width="9.7109375" customWidth="1"/>
    <col min="15" max="15" width="1.42578125" customWidth="1"/>
  </cols>
  <sheetData>
    <row r="1" spans="2:9" ht="20.25" x14ac:dyDescent="0.3">
      <c r="B1" s="6" t="s">
        <v>31</v>
      </c>
    </row>
    <row r="2" spans="2:9" s="3" customFormat="1" x14ac:dyDescent="0.2">
      <c r="B2" s="4"/>
      <c r="C2" s="12"/>
      <c r="G2" s="30" t="s">
        <v>28</v>
      </c>
      <c r="H2" s="30"/>
    </row>
    <row r="3" spans="2:9" s="3" customFormat="1" x14ac:dyDescent="0.2">
      <c r="B3" s="26"/>
      <c r="C3" s="5"/>
      <c r="G3" s="31">
        <v>41883</v>
      </c>
      <c r="H3" s="3">
        <v>106.4</v>
      </c>
    </row>
    <row r="4" spans="2:9" s="3" customFormat="1" x14ac:dyDescent="0.2">
      <c r="B4" s="24"/>
      <c r="C4" s="5"/>
      <c r="G4" s="31">
        <v>42248</v>
      </c>
      <c r="H4" s="36">
        <v>108</v>
      </c>
    </row>
    <row r="5" spans="2:9" s="3" customFormat="1" x14ac:dyDescent="0.2">
      <c r="B5" s="24"/>
      <c r="C5" s="5"/>
      <c r="G5" s="31">
        <v>42156</v>
      </c>
      <c r="H5">
        <v>107.5</v>
      </c>
    </row>
    <row r="6" spans="2:9" s="3" customFormat="1" x14ac:dyDescent="0.2">
      <c r="B6" s="24"/>
      <c r="C6" s="5"/>
      <c r="G6" s="31">
        <v>42522</v>
      </c>
      <c r="H6">
        <v>108.6</v>
      </c>
    </row>
    <row r="7" spans="2:9" ht="13.5" thickBot="1" x14ac:dyDescent="0.25"/>
    <row r="8" spans="2:9" ht="15.75" x14ac:dyDescent="0.25">
      <c r="B8" s="7" t="s">
        <v>34</v>
      </c>
      <c r="C8" s="14"/>
      <c r="D8" s="14"/>
      <c r="E8" s="14"/>
      <c r="F8" s="37"/>
      <c r="G8" s="37"/>
      <c r="H8" s="37"/>
      <c r="I8" s="37"/>
    </row>
    <row r="9" spans="2:9" x14ac:dyDescent="0.2">
      <c r="B9" s="8"/>
      <c r="C9" s="15">
        <v>2016</v>
      </c>
      <c r="D9" s="15" t="s">
        <v>27</v>
      </c>
      <c r="E9" s="15">
        <v>2016</v>
      </c>
      <c r="F9" s="38" t="s">
        <v>29</v>
      </c>
      <c r="G9" s="38" t="s">
        <v>27</v>
      </c>
      <c r="H9" s="38" t="s">
        <v>30</v>
      </c>
      <c r="I9" s="38">
        <v>2017</v>
      </c>
    </row>
    <row r="10" spans="2:9" ht="13.5" thickBot="1" x14ac:dyDescent="0.25">
      <c r="B10" s="28" t="s">
        <v>8</v>
      </c>
      <c r="C10" s="16"/>
      <c r="D10" s="16"/>
      <c r="E10" s="16"/>
      <c r="F10" s="39"/>
      <c r="G10" s="39"/>
      <c r="H10" s="39"/>
      <c r="I10" s="39"/>
    </row>
    <row r="11" spans="2:9" ht="56.25" customHeight="1" x14ac:dyDescent="0.2">
      <c r="B11" s="9"/>
      <c r="C11" s="27" t="s">
        <v>26</v>
      </c>
      <c r="D11" s="32">
        <f>H4/H3-1</f>
        <v>1.5037593984962294E-2</v>
      </c>
      <c r="E11" s="27" t="s">
        <v>11</v>
      </c>
      <c r="F11" s="40" t="s">
        <v>33</v>
      </c>
      <c r="G11" s="49">
        <f>H6/H5-1</f>
        <v>1.0232558139534831E-2</v>
      </c>
      <c r="H11" s="41"/>
      <c r="I11" s="40" t="s">
        <v>32</v>
      </c>
    </row>
    <row r="12" spans="2:9" x14ac:dyDescent="0.2">
      <c r="B12" s="13" t="s">
        <v>0</v>
      </c>
      <c r="C12" s="17"/>
      <c r="D12" s="17"/>
      <c r="E12" s="17"/>
      <c r="F12" s="17"/>
      <c r="G12" s="17"/>
      <c r="H12" s="17"/>
      <c r="I12" s="17"/>
    </row>
    <row r="13" spans="2:9" x14ac:dyDescent="0.2">
      <c r="B13" s="10" t="s">
        <v>9</v>
      </c>
      <c r="C13" s="18"/>
      <c r="D13" s="18"/>
      <c r="E13" s="18"/>
      <c r="F13" s="42"/>
      <c r="G13" s="42"/>
      <c r="H13" s="42"/>
      <c r="I13" s="42"/>
    </row>
    <row r="14" spans="2:9" x14ac:dyDescent="0.2">
      <c r="B14" s="8" t="s">
        <v>2</v>
      </c>
      <c r="C14" s="20">
        <v>544.97</v>
      </c>
      <c r="D14" s="33">
        <f>D11</f>
        <v>1.5037593984962294E-2</v>
      </c>
      <c r="E14" s="20">
        <f>C14*(1+D14)</f>
        <v>553.16503759398495</v>
      </c>
      <c r="F14" s="43">
        <v>572.69300227802603</v>
      </c>
      <c r="G14" s="44">
        <f>G$11</f>
        <v>1.0232558139534831E-2</v>
      </c>
      <c r="H14" s="44">
        <v>-3.7000000000000002E-3</v>
      </c>
      <c r="I14" s="43">
        <f>ROUND(F14*(1+G14)*(1-H14),3)</f>
        <v>580.69399999999996</v>
      </c>
    </row>
    <row r="15" spans="2:9" x14ac:dyDescent="0.2">
      <c r="B15" s="8" t="s">
        <v>3</v>
      </c>
      <c r="C15" s="20">
        <v>706.07</v>
      </c>
      <c r="D15" s="33">
        <f>D11</f>
        <v>1.5037593984962294E-2</v>
      </c>
      <c r="E15" s="20">
        <f>C15*(1+D15)</f>
        <v>716.6875939849624</v>
      </c>
      <c r="F15" s="43">
        <v>742.07509244236849</v>
      </c>
      <c r="G15" s="44">
        <f t="shared" ref="G15:G34" si="0">G$11</f>
        <v>1.0232558139534831E-2</v>
      </c>
      <c r="H15" s="44">
        <v>-3.7000000000000002E-3</v>
      </c>
      <c r="I15" s="43">
        <f>ROUND(F15*(1+G15)*(1-H15),3)</f>
        <v>752.44200000000001</v>
      </c>
    </row>
    <row r="16" spans="2:9" x14ac:dyDescent="0.2">
      <c r="B16" s="8" t="s">
        <v>4</v>
      </c>
      <c r="C16" s="20">
        <v>544.97</v>
      </c>
      <c r="D16" s="33">
        <f>D11</f>
        <v>1.5037593984962294E-2</v>
      </c>
      <c r="E16" s="20">
        <f>C16*(1+D16)</f>
        <v>553.16503759398495</v>
      </c>
      <c r="F16" s="43">
        <v>572.69300227802569</v>
      </c>
      <c r="G16" s="44">
        <f t="shared" si="0"/>
        <v>1.0232558139534831E-2</v>
      </c>
      <c r="H16" s="44">
        <v>-3.7000000000000002E-3</v>
      </c>
      <c r="I16" s="43">
        <f>ROUND(F16*(1+G16)*(1-H16),3)</f>
        <v>580.69399999999996</v>
      </c>
    </row>
    <row r="17" spans="2:9" x14ac:dyDescent="0.2">
      <c r="B17" s="8" t="s">
        <v>5</v>
      </c>
      <c r="C17" s="20">
        <v>706.07</v>
      </c>
      <c r="D17" s="33">
        <f>D11</f>
        <v>1.5037593984962294E-2</v>
      </c>
      <c r="E17" s="20">
        <f>C17*(1+D17)</f>
        <v>716.6875939849624</v>
      </c>
      <c r="F17" s="43">
        <v>742.07509244236849</v>
      </c>
      <c r="G17" s="44">
        <f t="shared" si="0"/>
        <v>1.0232558139534831E-2</v>
      </c>
      <c r="H17" s="44">
        <v>-3.7000000000000002E-3</v>
      </c>
      <c r="I17" s="43">
        <f>ROUND(F17*(1+G17)*(1-H17),3)</f>
        <v>752.44200000000001</v>
      </c>
    </row>
    <row r="18" spans="2:9" x14ac:dyDescent="0.2">
      <c r="B18" s="10" t="s">
        <v>10</v>
      </c>
      <c r="C18" s="20"/>
      <c r="D18" s="34"/>
      <c r="E18" s="20"/>
      <c r="F18" s="43"/>
      <c r="G18" s="50"/>
      <c r="H18" s="45"/>
      <c r="I18" s="43"/>
    </row>
    <row r="19" spans="2:9" x14ac:dyDescent="0.2">
      <c r="B19" s="8" t="s">
        <v>6</v>
      </c>
      <c r="C19" s="20">
        <v>34.46</v>
      </c>
      <c r="D19" s="33">
        <f>D$11</f>
        <v>1.5037593984962294E-2</v>
      </c>
      <c r="E19" s="20">
        <f t="shared" ref="E19:E34" si="1">C19*(1+D19)</f>
        <v>34.978195488721802</v>
      </c>
      <c r="F19" s="43">
        <v>34.973584725888287</v>
      </c>
      <c r="G19" s="44">
        <f t="shared" si="0"/>
        <v>1.0232558139534831E-2</v>
      </c>
      <c r="H19" s="44">
        <v>-3.7000000000000002E-3</v>
      </c>
      <c r="I19" s="43">
        <f>ROUND(F19*(1+G19)*(1-H19),3)</f>
        <v>35.462000000000003</v>
      </c>
    </row>
    <row r="20" spans="2:9" x14ac:dyDescent="0.2">
      <c r="B20" s="8" t="s">
        <v>12</v>
      </c>
      <c r="C20" s="20">
        <v>34.46</v>
      </c>
      <c r="D20" s="33">
        <f t="shared" ref="D20:D34" si="2">D$11</f>
        <v>1.5037593984962294E-2</v>
      </c>
      <c r="E20" s="20">
        <f t="shared" si="1"/>
        <v>34.978195488721802</v>
      </c>
      <c r="F20" s="43">
        <v>34.973584725888287</v>
      </c>
      <c r="G20" s="44">
        <f t="shared" si="0"/>
        <v>1.0232558139534831E-2</v>
      </c>
      <c r="H20" s="44">
        <v>-3.7000000000000002E-3</v>
      </c>
      <c r="I20" s="43">
        <f>ROUND(F20*(1+G20)*(1-H20),3)</f>
        <v>35.462000000000003</v>
      </c>
    </row>
    <row r="21" spans="2:9" x14ac:dyDescent="0.2">
      <c r="B21" s="8" t="s">
        <v>7</v>
      </c>
      <c r="C21" s="20">
        <v>53.17</v>
      </c>
      <c r="D21" s="33">
        <f t="shared" si="2"/>
        <v>1.5037593984962294E-2</v>
      </c>
      <c r="E21" s="20">
        <f>C21*(1+D21)</f>
        <v>53.969548872180447</v>
      </c>
      <c r="F21" s="43">
        <v>53.966631153797096</v>
      </c>
      <c r="G21" s="44">
        <f t="shared" si="0"/>
        <v>1.0232558139534831E-2</v>
      </c>
      <c r="H21" s="44">
        <v>-3.7000000000000002E-3</v>
      </c>
      <c r="I21" s="43">
        <f>ROUND(F21*(1+G21)*(1-H21),3)</f>
        <v>54.720999999999997</v>
      </c>
    </row>
    <row r="22" spans="2:9" x14ac:dyDescent="0.2">
      <c r="B22" s="8" t="s">
        <v>13</v>
      </c>
      <c r="C22" s="20">
        <v>530.79999999999995</v>
      </c>
      <c r="D22" s="33">
        <f t="shared" si="2"/>
        <v>1.5037593984962294E-2</v>
      </c>
      <c r="E22" s="20">
        <f t="shared" si="1"/>
        <v>538.78195488721792</v>
      </c>
      <c r="F22" s="43">
        <v>557.8006613375245</v>
      </c>
      <c r="G22" s="44">
        <f t="shared" si="0"/>
        <v>1.0232558139534831E-2</v>
      </c>
      <c r="H22" s="44">
        <v>-3.7000000000000002E-3</v>
      </c>
      <c r="I22" s="43">
        <f>ROUND(F22*(1+G22)*(1-H22),3)</f>
        <v>565.59299999999996</v>
      </c>
    </row>
    <row r="23" spans="2:9" x14ac:dyDescent="0.2">
      <c r="B23" s="8" t="s">
        <v>24</v>
      </c>
      <c r="C23" s="20">
        <v>679.16</v>
      </c>
      <c r="D23" s="33">
        <f t="shared" si="2"/>
        <v>1.5037593984962294E-2</v>
      </c>
      <c r="E23" s="20">
        <f t="shared" si="1"/>
        <v>689.37293233082698</v>
      </c>
      <c r="F23" s="43">
        <v>713.79978757265178</v>
      </c>
      <c r="G23" s="44">
        <f t="shared" si="0"/>
        <v>1.0232558139534831E-2</v>
      </c>
      <c r="H23" s="44">
        <v>-3.7000000000000002E-3</v>
      </c>
      <c r="I23" s="43">
        <f>ROUND(F23*(1+G23)*(1-H23),3)</f>
        <v>723.77200000000005</v>
      </c>
    </row>
    <row r="24" spans="2:9" x14ac:dyDescent="0.2">
      <c r="B24" s="8" t="s">
        <v>14</v>
      </c>
      <c r="C24" s="20">
        <v>65.2</v>
      </c>
      <c r="D24" s="33">
        <f t="shared" si="2"/>
        <v>1.5037593984962294E-2</v>
      </c>
      <c r="E24" s="20">
        <f t="shared" si="1"/>
        <v>66.180451127819538</v>
      </c>
      <c r="F24" s="43">
        <v>66.184162601216926</v>
      </c>
      <c r="G24" s="44">
        <f t="shared" si="0"/>
        <v>1.0232558139534831E-2</v>
      </c>
      <c r="H24" s="44">
        <v>-3.7000000000000002E-3</v>
      </c>
      <c r="I24" s="43">
        <f>ROUND(F24*(1+G24)*(1-H24),3)</f>
        <v>67.108999999999995</v>
      </c>
    </row>
    <row r="25" spans="2:9" x14ac:dyDescent="0.2">
      <c r="B25" s="29" t="s">
        <v>25</v>
      </c>
      <c r="C25" s="20">
        <v>30.78</v>
      </c>
      <c r="D25" s="33">
        <f t="shared" si="2"/>
        <v>1.5037593984962294E-2</v>
      </c>
      <c r="E25" s="20">
        <f t="shared" si="1"/>
        <v>31.24285714285714</v>
      </c>
      <c r="F25" s="43">
        <v>31.243628809348102</v>
      </c>
      <c r="G25" s="44">
        <f t="shared" si="0"/>
        <v>1.0232558139534831E-2</v>
      </c>
      <c r="H25" s="44">
        <v>-3.7000000000000002E-3</v>
      </c>
      <c r="I25" s="43">
        <f>ROUND(F25*(1+G25)*(1-H25),3)</f>
        <v>31.68</v>
      </c>
    </row>
    <row r="26" spans="2:9" x14ac:dyDescent="0.2">
      <c r="B26" s="8" t="s">
        <v>15</v>
      </c>
      <c r="C26" s="20">
        <v>428.25</v>
      </c>
      <c r="D26" s="33">
        <f t="shared" si="2"/>
        <v>1.5037593984962294E-2</v>
      </c>
      <c r="E26" s="20">
        <f t="shared" si="1"/>
        <v>434.68984962406012</v>
      </c>
      <c r="F26" s="43">
        <v>434.68910247115684</v>
      </c>
      <c r="G26" s="44">
        <f t="shared" si="0"/>
        <v>1.0232558139534831E-2</v>
      </c>
      <c r="H26" s="44">
        <v>-3.7000000000000002E-3</v>
      </c>
      <c r="I26" s="43">
        <f>ROUND(F26*(1+G26)*(1-H26),3)</f>
        <v>440.762</v>
      </c>
    </row>
    <row r="27" spans="2:9" x14ac:dyDescent="0.2">
      <c r="B27" s="8" t="s">
        <v>16</v>
      </c>
      <c r="C27" s="20">
        <v>397.17</v>
      </c>
      <c r="D27" s="33">
        <f t="shared" si="2"/>
        <v>1.5037593984962294E-2</v>
      </c>
      <c r="E27" s="20">
        <f t="shared" si="1"/>
        <v>403.14248120300749</v>
      </c>
      <c r="F27" s="43">
        <v>403.13917319007589</v>
      </c>
      <c r="G27" s="44">
        <f t="shared" si="0"/>
        <v>1.0232558139534831E-2</v>
      </c>
      <c r="H27" s="44">
        <v>-3.7000000000000002E-3</v>
      </c>
      <c r="I27" s="43">
        <f>ROUND(F27*(1+G27)*(1-H27),3)</f>
        <v>408.77100000000002</v>
      </c>
    </row>
    <row r="28" spans="2:9" x14ac:dyDescent="0.2">
      <c r="B28" s="8" t="s">
        <v>17</v>
      </c>
      <c r="C28" s="20">
        <v>428.25</v>
      </c>
      <c r="D28" s="33">
        <f t="shared" si="2"/>
        <v>1.5037593984962294E-2</v>
      </c>
      <c r="E28" s="20">
        <f t="shared" si="1"/>
        <v>434.68984962406012</v>
      </c>
      <c r="F28" s="43">
        <v>434.68910247115684</v>
      </c>
      <c r="G28" s="44">
        <f t="shared" si="0"/>
        <v>1.0232558139534831E-2</v>
      </c>
      <c r="H28" s="44">
        <v>-3.7000000000000002E-3</v>
      </c>
      <c r="I28" s="43">
        <f>ROUND(F28*(1+G28)*(1-H28),3)</f>
        <v>440.762</v>
      </c>
    </row>
    <row r="29" spans="2:9" x14ac:dyDescent="0.2">
      <c r="B29" s="8" t="s">
        <v>18</v>
      </c>
      <c r="C29" s="20">
        <v>362.74</v>
      </c>
      <c r="D29" s="33">
        <f t="shared" si="2"/>
        <v>1.5037593984962294E-2</v>
      </c>
      <c r="E29" s="20">
        <f t="shared" si="1"/>
        <v>368.19473684210521</v>
      </c>
      <c r="F29" s="43">
        <v>368.19342784060615</v>
      </c>
      <c r="G29" s="44">
        <f t="shared" si="0"/>
        <v>1.0232558139534831E-2</v>
      </c>
      <c r="H29" s="44">
        <v>-3.7000000000000002E-3</v>
      </c>
      <c r="I29" s="43">
        <f>ROUND(F29*(1+G29)*(1-H29),3)</f>
        <v>373.33699999999999</v>
      </c>
    </row>
    <row r="30" spans="2:9" x14ac:dyDescent="0.2">
      <c r="B30" s="8" t="s">
        <v>19</v>
      </c>
      <c r="C30" s="20"/>
      <c r="D30" s="33"/>
      <c r="E30" s="20"/>
      <c r="F30" s="43"/>
      <c r="G30" s="44"/>
      <c r="H30" s="44"/>
      <c r="I30" s="43">
        <f>ROUND(F30*(1+G30)*(1-H30),3)</f>
        <v>0</v>
      </c>
    </row>
    <row r="31" spans="2:9" x14ac:dyDescent="0.2">
      <c r="B31" s="8" t="s">
        <v>20</v>
      </c>
      <c r="C31" s="20">
        <v>48.72</v>
      </c>
      <c r="D31" s="33">
        <f t="shared" si="2"/>
        <v>1.5037593984962294E-2</v>
      </c>
      <c r="E31" s="20">
        <f t="shared" si="1"/>
        <v>49.452631578947361</v>
      </c>
      <c r="F31" s="43">
        <v>49.447625956993924</v>
      </c>
      <c r="G31" s="44">
        <f t="shared" si="0"/>
        <v>1.0232558139534831E-2</v>
      </c>
      <c r="H31" s="44">
        <v>-3.7000000000000002E-3</v>
      </c>
      <c r="I31" s="43">
        <f>ROUND(F31*(1+G31)*(1-H31),3)</f>
        <v>50.137999999999998</v>
      </c>
    </row>
    <row r="32" spans="2:9" x14ac:dyDescent="0.2">
      <c r="B32" s="8" t="s">
        <v>21</v>
      </c>
      <c r="C32" s="20">
        <v>9.31</v>
      </c>
      <c r="D32" s="33">
        <f t="shared" si="2"/>
        <v>1.5037593984962294E-2</v>
      </c>
      <c r="E32" s="20">
        <f t="shared" si="1"/>
        <v>9.4499999999999993</v>
      </c>
      <c r="F32" s="43">
        <v>9.4518985749695243</v>
      </c>
      <c r="G32" s="44">
        <f t="shared" si="0"/>
        <v>1.0232558139534831E-2</v>
      </c>
      <c r="H32" s="44">
        <v>-3.7000000000000002E-3</v>
      </c>
      <c r="I32" s="43">
        <f>ROUND(F32*(1+G32)*(1-H32),3)</f>
        <v>9.5839999999999996</v>
      </c>
    </row>
    <row r="33" spans="2:9" x14ac:dyDescent="0.2">
      <c r="B33" s="8" t="s">
        <v>22</v>
      </c>
      <c r="C33" s="20">
        <v>9.31</v>
      </c>
      <c r="D33" s="33">
        <f t="shared" si="2"/>
        <v>1.5037593984962294E-2</v>
      </c>
      <c r="E33" s="20">
        <f t="shared" si="1"/>
        <v>9.4499999999999993</v>
      </c>
      <c r="F33" s="43">
        <v>9.4518985749695243</v>
      </c>
      <c r="G33" s="44">
        <f t="shared" si="0"/>
        <v>1.0232558139534831E-2</v>
      </c>
      <c r="H33" s="44">
        <v>-3.7000000000000002E-3</v>
      </c>
      <c r="I33" s="43">
        <f>ROUND(F33*(1+G33)*(1-H33),3)</f>
        <v>9.5839999999999996</v>
      </c>
    </row>
    <row r="34" spans="2:9" x14ac:dyDescent="0.2">
      <c r="B34" s="8" t="s">
        <v>23</v>
      </c>
      <c r="C34" s="20">
        <v>0.56999999999999995</v>
      </c>
      <c r="D34" s="33">
        <f t="shared" si="2"/>
        <v>1.5037593984962294E-2</v>
      </c>
      <c r="E34" s="20">
        <f t="shared" si="1"/>
        <v>0.5785714285714284</v>
      </c>
      <c r="F34" s="43">
        <v>0.59580557883354501</v>
      </c>
      <c r="G34" s="44">
        <f t="shared" si="0"/>
        <v>1.0232558139534831E-2</v>
      </c>
      <c r="H34" s="44">
        <v>-3.7000000000000002E-3</v>
      </c>
      <c r="I34" s="51">
        <f>ROUND(F34*(1+G34)*(1-H34),3)</f>
        <v>0.60399999999999998</v>
      </c>
    </row>
    <row r="35" spans="2:9" x14ac:dyDescent="0.2">
      <c r="B35" s="8"/>
      <c r="C35" s="20"/>
      <c r="D35" s="34"/>
      <c r="E35" s="20"/>
      <c r="F35" s="43"/>
      <c r="G35" s="45"/>
      <c r="H35" s="45"/>
      <c r="I35" s="43"/>
    </row>
    <row r="36" spans="2:9" x14ac:dyDescent="0.2">
      <c r="B36" s="13" t="s">
        <v>1</v>
      </c>
      <c r="C36" s="21"/>
      <c r="D36" s="35"/>
      <c r="E36" s="21"/>
      <c r="F36" s="17"/>
      <c r="G36" s="17"/>
      <c r="H36" s="17"/>
      <c r="I36" s="17"/>
    </row>
    <row r="37" spans="2:9" x14ac:dyDescent="0.2">
      <c r="B37" s="10" t="s">
        <v>9</v>
      </c>
      <c r="C37" s="22"/>
      <c r="D37" s="34"/>
      <c r="E37" s="22"/>
      <c r="F37" s="46"/>
      <c r="G37" s="45"/>
      <c r="H37" s="45"/>
      <c r="I37" s="46"/>
    </row>
    <row r="38" spans="2:9" x14ac:dyDescent="0.2">
      <c r="B38" s="8" t="s">
        <v>2</v>
      </c>
      <c r="C38" s="20">
        <v>544.97</v>
      </c>
      <c r="D38" s="33">
        <f t="shared" ref="D38:D52" si="3">D$11</f>
        <v>1.5037593984962294E-2</v>
      </c>
      <c r="E38" s="20">
        <f t="shared" ref="E38:E52" si="4">C38*(1+D38)</f>
        <v>553.16503759398495</v>
      </c>
      <c r="F38" s="43">
        <v>572.69300227802569</v>
      </c>
      <c r="G38" s="44">
        <f t="shared" ref="G38:G52" si="5">G$11</f>
        <v>1.0232558139534831E-2</v>
      </c>
      <c r="H38" s="44">
        <v>-3.7000000000000002E-3</v>
      </c>
      <c r="I38" s="43">
        <f>ROUND(F38*(1+G38)*(1-H38),3)</f>
        <v>580.69399999999996</v>
      </c>
    </row>
    <row r="39" spans="2:9" x14ac:dyDescent="0.2">
      <c r="B39" s="8" t="s">
        <v>3</v>
      </c>
      <c r="C39" s="20">
        <v>706.07</v>
      </c>
      <c r="D39" s="33">
        <f t="shared" si="3"/>
        <v>1.5037593984962294E-2</v>
      </c>
      <c r="E39" s="20">
        <f t="shared" si="4"/>
        <v>716.6875939849624</v>
      </c>
      <c r="F39" s="43">
        <v>742.07509244236849</v>
      </c>
      <c r="G39" s="44">
        <f t="shared" si="5"/>
        <v>1.0232558139534831E-2</v>
      </c>
      <c r="H39" s="44">
        <v>-3.7000000000000002E-3</v>
      </c>
      <c r="I39" s="43">
        <f>ROUND(F39*(1+G39)*(1-H39),3)</f>
        <v>752.44200000000001</v>
      </c>
    </row>
    <row r="40" spans="2:9" x14ac:dyDescent="0.2">
      <c r="B40" s="8" t="s">
        <v>4</v>
      </c>
      <c r="C40" s="20">
        <v>544.97</v>
      </c>
      <c r="D40" s="33">
        <f t="shared" si="3"/>
        <v>1.5037593984962294E-2</v>
      </c>
      <c r="E40" s="20">
        <f t="shared" si="4"/>
        <v>553.16503759398495</v>
      </c>
      <c r="F40" s="43">
        <v>572.69300227802569</v>
      </c>
      <c r="G40" s="44">
        <f t="shared" si="5"/>
        <v>1.0232558139534831E-2</v>
      </c>
      <c r="H40" s="44">
        <v>-3.7000000000000002E-3</v>
      </c>
      <c r="I40" s="43">
        <f>ROUND(F40*(1+G40)*(1-H40),3)</f>
        <v>580.69399999999996</v>
      </c>
    </row>
    <row r="41" spans="2:9" x14ac:dyDescent="0.2">
      <c r="B41" s="8" t="s">
        <v>5</v>
      </c>
      <c r="C41" s="20">
        <v>706.07</v>
      </c>
      <c r="D41" s="33">
        <f t="shared" si="3"/>
        <v>1.5037593984962294E-2</v>
      </c>
      <c r="E41" s="20">
        <f t="shared" si="4"/>
        <v>716.6875939849624</v>
      </c>
      <c r="F41" s="43">
        <v>742.07509244236849</v>
      </c>
      <c r="G41" s="44">
        <f t="shared" si="5"/>
        <v>1.0232558139534831E-2</v>
      </c>
      <c r="H41" s="44">
        <v>-3.7000000000000002E-3</v>
      </c>
      <c r="I41" s="43">
        <f>ROUND(F41*(1+G41)*(1-H41),3)</f>
        <v>752.44200000000001</v>
      </c>
    </row>
    <row r="42" spans="2:9" x14ac:dyDescent="0.2">
      <c r="B42" s="10" t="s">
        <v>10</v>
      </c>
      <c r="C42" s="20"/>
      <c r="D42" s="34"/>
      <c r="E42" s="20"/>
      <c r="F42" s="43"/>
      <c r="G42" s="50"/>
      <c r="H42" s="45"/>
      <c r="I42" s="43"/>
    </row>
    <row r="43" spans="2:9" x14ac:dyDescent="0.2">
      <c r="B43" s="8" t="s">
        <v>6</v>
      </c>
      <c r="C43" s="20">
        <v>54.76</v>
      </c>
      <c r="D43" s="33">
        <f t="shared" si="3"/>
        <v>1.5037593984962294E-2</v>
      </c>
      <c r="E43" s="20">
        <f t="shared" si="4"/>
        <v>55.583458646616535</v>
      </c>
      <c r="F43" s="43">
        <v>55.581761343145956</v>
      </c>
      <c r="G43" s="44">
        <f t="shared" si="5"/>
        <v>1.0232558139534831E-2</v>
      </c>
      <c r="H43" s="44">
        <v>-3.7000000000000002E-3</v>
      </c>
      <c r="I43" s="43">
        <f>ROUND(F43*(1+G43)*(1-H43),3)</f>
        <v>56.357999999999997</v>
      </c>
    </row>
    <row r="44" spans="2:9" x14ac:dyDescent="0.2">
      <c r="B44" s="8" t="s">
        <v>12</v>
      </c>
      <c r="C44" s="20">
        <v>54.76</v>
      </c>
      <c r="D44" s="33">
        <f t="shared" si="3"/>
        <v>1.5037593984962294E-2</v>
      </c>
      <c r="E44" s="20">
        <f t="shared" si="4"/>
        <v>55.583458646616535</v>
      </c>
      <c r="F44" s="43">
        <v>55.581761343145956</v>
      </c>
      <c r="G44" s="44">
        <f t="shared" si="5"/>
        <v>1.0232558139534831E-2</v>
      </c>
      <c r="H44" s="44">
        <v>-3.7000000000000002E-3</v>
      </c>
      <c r="I44" s="43">
        <f>ROUND(F44*(1+G44)*(1-H44),3)</f>
        <v>56.357999999999997</v>
      </c>
    </row>
    <row r="45" spans="2:9" x14ac:dyDescent="0.2">
      <c r="B45" s="8" t="s">
        <v>7</v>
      </c>
      <c r="C45" s="20">
        <v>69.81</v>
      </c>
      <c r="D45" s="33">
        <f t="shared" si="3"/>
        <v>1.5037593984962294E-2</v>
      </c>
      <c r="E45" s="20">
        <f t="shared" si="4"/>
        <v>70.85977443609022</v>
      </c>
      <c r="F45" s="43">
        <v>70.861077873834716</v>
      </c>
      <c r="G45" s="44">
        <f t="shared" si="5"/>
        <v>1.0232558139534831E-2</v>
      </c>
      <c r="H45" s="44">
        <v>-3.7000000000000002E-3</v>
      </c>
      <c r="I45" s="43">
        <f>ROUND(F45*(1+G45)*(1-H45),3)</f>
        <v>71.850999999999999</v>
      </c>
    </row>
    <row r="46" spans="2:9" x14ac:dyDescent="0.2">
      <c r="B46" s="8" t="s">
        <v>13</v>
      </c>
      <c r="C46" s="20">
        <v>530.79999999999995</v>
      </c>
      <c r="D46" s="33">
        <f t="shared" si="3"/>
        <v>1.5037593984962294E-2</v>
      </c>
      <c r="E46" s="20">
        <f>C46*(1+D46)</f>
        <v>538.78195488721792</v>
      </c>
      <c r="F46" s="43">
        <v>557.8006613375245</v>
      </c>
      <c r="G46" s="44">
        <f t="shared" si="5"/>
        <v>1.0232558139534831E-2</v>
      </c>
      <c r="H46" s="44">
        <v>-3.7000000000000002E-3</v>
      </c>
      <c r="I46" s="43">
        <f>ROUND(F46*(1+G46)*(1-H46),3)</f>
        <v>565.59299999999996</v>
      </c>
    </row>
    <row r="47" spans="2:9" x14ac:dyDescent="0.2">
      <c r="B47" s="8" t="s">
        <v>24</v>
      </c>
      <c r="C47" s="20">
        <v>679.16</v>
      </c>
      <c r="D47" s="33">
        <f t="shared" si="3"/>
        <v>1.5037593984962294E-2</v>
      </c>
      <c r="E47" s="20">
        <f t="shared" si="4"/>
        <v>689.37293233082698</v>
      </c>
      <c r="F47" s="43">
        <v>713.79978757265178</v>
      </c>
      <c r="G47" s="44">
        <f t="shared" si="5"/>
        <v>1.0232558139534831E-2</v>
      </c>
      <c r="H47" s="44">
        <v>-3.7000000000000002E-3</v>
      </c>
      <c r="I47" s="43">
        <f>ROUND(F47*(1+G47)*(1-H47),3)</f>
        <v>723.77200000000005</v>
      </c>
    </row>
    <row r="48" spans="2:9" x14ac:dyDescent="0.2">
      <c r="B48" s="8" t="s">
        <v>14</v>
      </c>
      <c r="C48" s="20">
        <v>72.81</v>
      </c>
      <c r="D48" s="33">
        <f t="shared" si="3"/>
        <v>1.5037593984962294E-2</v>
      </c>
      <c r="E48" s="20">
        <f t="shared" si="4"/>
        <v>73.904887218045104</v>
      </c>
      <c r="F48" s="43">
        <v>73.90475718876047</v>
      </c>
      <c r="G48" s="44">
        <f t="shared" si="5"/>
        <v>1.0232558139534831E-2</v>
      </c>
      <c r="H48" s="44">
        <v>-3.7000000000000002E-3</v>
      </c>
      <c r="I48" s="43">
        <f>ROUND(F48*(1+G48)*(1-H48),3)</f>
        <v>74.936999999999998</v>
      </c>
    </row>
    <row r="49" spans="2:18" x14ac:dyDescent="0.2">
      <c r="B49" s="8" t="s">
        <v>15</v>
      </c>
      <c r="C49" s="20">
        <v>562.9</v>
      </c>
      <c r="D49" s="33">
        <f t="shared" si="3"/>
        <v>1.5037593984962294E-2</v>
      </c>
      <c r="E49" s="20">
        <f t="shared" si="4"/>
        <v>571.36466165413526</v>
      </c>
      <c r="F49" s="43">
        <v>571.36984481174966</v>
      </c>
      <c r="G49" s="44">
        <f t="shared" si="5"/>
        <v>1.0232558139534831E-2</v>
      </c>
      <c r="H49" s="44">
        <v>-3.7000000000000002E-3</v>
      </c>
      <c r="I49" s="43">
        <f>ROUND(F49*(1+G49)*(1-H49),3)</f>
        <v>579.35199999999998</v>
      </c>
    </row>
    <row r="50" spans="2:18" x14ac:dyDescent="0.2">
      <c r="B50" s="8" t="s">
        <v>16</v>
      </c>
      <c r="C50" s="20">
        <v>562.9</v>
      </c>
      <c r="D50" s="33">
        <f t="shared" si="3"/>
        <v>1.5037593984962294E-2</v>
      </c>
      <c r="E50" s="20">
        <f t="shared" si="4"/>
        <v>571.36466165413526</v>
      </c>
      <c r="F50" s="43">
        <v>571.36396972939428</v>
      </c>
      <c r="G50" s="44">
        <f t="shared" si="5"/>
        <v>1.0232558139534831E-2</v>
      </c>
      <c r="H50" s="44">
        <v>-3.7000000000000002E-3</v>
      </c>
      <c r="I50" s="43">
        <f>ROUND(F50*(1+G50)*(1-H50),3)</f>
        <v>579.346</v>
      </c>
    </row>
    <row r="51" spans="2:18" x14ac:dyDescent="0.2">
      <c r="B51" s="8" t="s">
        <v>17</v>
      </c>
      <c r="C51" s="20">
        <v>562.9</v>
      </c>
      <c r="D51" s="33">
        <f t="shared" si="3"/>
        <v>1.5037593984962294E-2</v>
      </c>
      <c r="E51" s="20">
        <f t="shared" si="4"/>
        <v>571.36466165413526</v>
      </c>
      <c r="F51" s="43">
        <v>571.36984481174966</v>
      </c>
      <c r="G51" s="44">
        <f t="shared" si="5"/>
        <v>1.0232558139534831E-2</v>
      </c>
      <c r="H51" s="44">
        <v>-3.7000000000000002E-3</v>
      </c>
      <c r="I51" s="43">
        <f>ROUND(F51*(1+G51)*(1-H51),3)</f>
        <v>579.35199999999998</v>
      </c>
    </row>
    <row r="52" spans="2:18" x14ac:dyDescent="0.2">
      <c r="B52" s="8" t="s">
        <v>18</v>
      </c>
      <c r="C52" s="20">
        <v>596.99</v>
      </c>
      <c r="D52" s="33">
        <f t="shared" si="3"/>
        <v>1.5037593984962294E-2</v>
      </c>
      <c r="E52" s="20">
        <f t="shared" si="4"/>
        <v>605.96729323308261</v>
      </c>
      <c r="F52" s="43">
        <v>605.96943037544827</v>
      </c>
      <c r="G52" s="44">
        <f t="shared" si="5"/>
        <v>1.0232558139534831E-2</v>
      </c>
      <c r="H52" s="44">
        <v>-3.7000000000000002E-3</v>
      </c>
      <c r="I52" s="43">
        <f>ROUND(F52*(1+G52)*(1-H52),3)</f>
        <v>614.43499999999995</v>
      </c>
    </row>
    <row r="53" spans="2:18" x14ac:dyDescent="0.2">
      <c r="B53" s="8"/>
      <c r="C53" s="20"/>
      <c r="D53" s="20"/>
      <c r="E53" s="20"/>
      <c r="F53" s="43"/>
      <c r="G53" s="43"/>
      <c r="H53" s="43"/>
      <c r="I53" s="43"/>
    </row>
    <row r="54" spans="2:18" ht="13.5" thickBot="1" x14ac:dyDescent="0.25">
      <c r="B54" s="11"/>
      <c r="C54" s="23"/>
      <c r="D54" s="23"/>
      <c r="E54" s="23"/>
      <c r="F54" s="47"/>
      <c r="G54" s="47"/>
      <c r="H54" s="47"/>
      <c r="I54" s="47"/>
    </row>
    <row r="55" spans="2:18" x14ac:dyDescent="0.2">
      <c r="E55" s="25"/>
      <c r="F55" s="19"/>
      <c r="R55" s="48" t="e">
        <f>SUM(#REF!)</f>
        <v>#REF!</v>
      </c>
    </row>
    <row r="56" spans="2:18" x14ac:dyDescent="0.2">
      <c r="B56" s="1"/>
      <c r="C56" s="2"/>
      <c r="E56" s="3"/>
      <c r="F56" s="3"/>
    </row>
    <row r="57" spans="2:18" x14ac:dyDescent="0.2">
      <c r="B57" s="2"/>
      <c r="C57" s="2"/>
      <c r="F57" s="3"/>
    </row>
    <row r="58" spans="2:18" x14ac:dyDescent="0.2">
      <c r="B58" s="2"/>
      <c r="C58" s="2"/>
    </row>
    <row r="59" spans="2:18" x14ac:dyDescent="0.2">
      <c r="B59" s="2"/>
      <c r="C59" s="2"/>
    </row>
    <row r="60" spans="2:18" x14ac:dyDescent="0.2">
      <c r="B60" s="2"/>
      <c r="C60" s="2"/>
    </row>
    <row r="61" spans="2:18" x14ac:dyDescent="0.2">
      <c r="B61" s="2"/>
      <c r="C61" s="2"/>
    </row>
    <row r="62" spans="2:18" x14ac:dyDescent="0.2">
      <c r="B62" s="2"/>
      <c r="C62" s="2"/>
    </row>
    <row r="63" spans="2:18" x14ac:dyDescent="0.2">
      <c r="B63" s="2"/>
      <c r="C63" s="2"/>
    </row>
    <row r="64" spans="2:18" x14ac:dyDescent="0.2">
      <c r="B64" s="2"/>
      <c r="C64" s="2"/>
    </row>
    <row r="65" spans="2:3" x14ac:dyDescent="0.2">
      <c r="B65" s="2"/>
      <c r="C65" s="2"/>
    </row>
    <row r="66" spans="2:3" x14ac:dyDescent="0.2">
      <c r="B66" s="2"/>
      <c r="C66" s="2"/>
    </row>
    <row r="67" spans="2:3" x14ac:dyDescent="0.2">
      <c r="B67" s="2"/>
      <c r="C67" s="2"/>
    </row>
    <row r="68" spans="2:3" x14ac:dyDescent="0.2">
      <c r="B68" s="2"/>
      <c r="C68" s="2"/>
    </row>
    <row r="69" spans="2:3" x14ac:dyDescent="0.2">
      <c r="B69" s="2"/>
      <c r="C69" s="2"/>
    </row>
    <row r="70" spans="2:3" x14ac:dyDescent="0.2">
      <c r="B70" s="2"/>
      <c r="C70" s="2"/>
    </row>
    <row r="71" spans="2:3" x14ac:dyDescent="0.2">
      <c r="B71" s="2"/>
      <c r="C71" s="2"/>
    </row>
    <row r="72" spans="2:3" x14ac:dyDescent="0.2">
      <c r="B72" s="2"/>
      <c r="C72" s="2"/>
    </row>
    <row r="73" spans="2:3" x14ac:dyDescent="0.2">
      <c r="B73" s="2"/>
      <c r="C73" s="2"/>
    </row>
    <row r="74" spans="2:3" x14ac:dyDescent="0.2">
      <c r="B74" s="2"/>
      <c r="C74" s="2"/>
    </row>
    <row r="75" spans="2:3" x14ac:dyDescent="0.2">
      <c r="B75" s="2"/>
      <c r="C75" s="2"/>
    </row>
    <row r="76" spans="2:3" x14ac:dyDescent="0.2">
      <c r="B76" s="2"/>
      <c r="C76" s="2"/>
    </row>
    <row r="77" spans="2:3" x14ac:dyDescent="0.2">
      <c r="B77" s="2"/>
      <c r="C77" s="2"/>
    </row>
    <row r="78" spans="2:3" x14ac:dyDescent="0.2">
      <c r="B78" s="2"/>
      <c r="C78" s="2"/>
    </row>
    <row r="79" spans="2:3" x14ac:dyDescent="0.2">
      <c r="B79" s="2"/>
      <c r="C79" s="2"/>
    </row>
    <row r="80" spans="2:3" x14ac:dyDescent="0.2">
      <c r="B80" s="2"/>
      <c r="C80" s="2"/>
    </row>
  </sheetData>
  <phoneticPr fontId="3" type="noConversion"/>
  <pageMargins left="0.45" right="0.31" top="0.55000000000000004" bottom="0.3" header="0.5" footer="0.25"/>
  <pageSetup paperSize="8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ACS 2016-20</vt:lpstr>
    </vt:vector>
  </TitlesOfParts>
  <Company>Jemena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smoorthy</dc:creator>
  <cp:lastModifiedBy>Elena Markova</cp:lastModifiedBy>
  <cp:lastPrinted>2015-12-02T06:19:48Z</cp:lastPrinted>
  <dcterms:created xsi:type="dcterms:W3CDTF">2010-11-14T23:18:05Z</dcterms:created>
  <dcterms:modified xsi:type="dcterms:W3CDTF">2016-09-28T02:04:24Z</dcterms:modified>
</cp:coreProperties>
</file>