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2500" windowHeight="12480" activeTab="1"/>
  </bookViews>
  <sheets>
    <sheet name="Summary" sheetId="4" r:id="rId1"/>
    <sheet name="Input|Inflation" sheetId="3" r:id="rId2"/>
    <sheet name="Analysis|Low Case" sheetId="5" r:id="rId3"/>
    <sheet name="Analysis|High Case" sheetId="2" r:id="rId4"/>
  </sheets>
  <definedNames>
    <definedName name="_Key1" localSheetId="3" hidden="1">#REF!</definedName>
    <definedName name="_Key1" localSheetId="2" hidden="1">#REF!</definedName>
    <definedName name="_Key1" localSheetId="1" hidden="1">#REF!</definedName>
    <definedName name="_Key1" localSheetId="0" hidden="1">#REF!</definedName>
    <definedName name="_Key1" hidden="1">#REF!</definedName>
    <definedName name="_Key2" localSheetId="3" hidden="1">#REF!</definedName>
    <definedName name="_Key2" localSheetId="2"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3" hidden="1">#REF!</definedName>
    <definedName name="_Sort" localSheetId="2" hidden="1">#REF!</definedName>
    <definedName name="_Sort" localSheetId="1" hidden="1">#REF!</definedName>
    <definedName name="_Sort" localSheetId="0" hidden="1">#REF!</definedName>
    <definedName name="_Sort" hidden="1">#REF!</definedName>
    <definedName name="CBWorkbookPriority" hidden="1">-113365687</definedName>
    <definedName name="Scenarios">'Input|Inflation'!$C$15:$C$28</definedName>
    <definedName name="sd" localSheetId="3" hidden="1">#REF!</definedName>
    <definedName name="sd" localSheetId="2" hidden="1">#REF!</definedName>
    <definedName name="sd" localSheetId="1" hidden="1">#REF!</definedName>
    <definedName name="sd" localSheetId="0" hidden="1">#REF!</definedName>
    <definedName name="sd" hidden="1">#REF!</definedName>
    <definedName name="Z_936BE4CE_DB48_4520_9A67_1680571C0FA9_.wvu.Cols" localSheetId="3" hidden="1">'Analysis|High Case'!$N:$XFD</definedName>
    <definedName name="Z_936BE4CE_DB48_4520_9A67_1680571C0FA9_.wvu.Cols" localSheetId="2" hidden="1">'Analysis|Low Case'!$N:$XFD</definedName>
    <definedName name="Z_936BE4CE_DB48_4520_9A67_1680571C0FA9_.wvu.Cols" localSheetId="1" hidden="1">'Input|Inflation'!$N:$XFD</definedName>
    <definedName name="Z_936BE4CE_DB48_4520_9A67_1680571C0FA9_.wvu.Cols" localSheetId="0" hidden="1">Summary!$N:$XFD</definedName>
    <definedName name="Z_936BE4CE_DB48_4520_9A67_1680571C0FA9_.wvu.Rows" localSheetId="3" hidden="1">'Analysis|High Case'!$7:$1048576</definedName>
    <definedName name="Z_936BE4CE_DB48_4520_9A67_1680571C0FA9_.wvu.Rows" localSheetId="2" hidden="1">'Analysis|Low Case'!$7:$1048576</definedName>
    <definedName name="Z_936BE4CE_DB48_4520_9A67_1680571C0FA9_.wvu.Rows" localSheetId="1" hidden="1">'Input|Inflation'!$7:$1048576</definedName>
    <definedName name="Z_936BE4CE_DB48_4520_9A67_1680571C0FA9_.wvu.Rows" localSheetId="0" hidden="1">Summary!$7:$1048576</definedName>
    <definedName name="Z_C4B640CB_29C7_4B7F_8E78_4BE41AD6768C_.wvu.Cols" localSheetId="3" hidden="1">'Analysis|High Case'!$N:$XFD</definedName>
    <definedName name="Z_C4B640CB_29C7_4B7F_8E78_4BE41AD6768C_.wvu.Cols" localSheetId="2" hidden="1">'Analysis|Low Case'!$N:$XFD</definedName>
    <definedName name="Z_C4B640CB_29C7_4B7F_8E78_4BE41AD6768C_.wvu.Cols" localSheetId="1" hidden="1">'Input|Inflation'!$N:$XFD</definedName>
    <definedName name="Z_C4B640CB_29C7_4B7F_8E78_4BE41AD6768C_.wvu.Cols" localSheetId="0" hidden="1">Summary!$N:$XFD</definedName>
    <definedName name="Z_C4B640CB_29C7_4B7F_8E78_4BE41AD6768C_.wvu.Rows" localSheetId="3" hidden="1">'Analysis|High Case'!$7:$1048576</definedName>
    <definedName name="Z_C4B640CB_29C7_4B7F_8E78_4BE41AD6768C_.wvu.Rows" localSheetId="2" hidden="1">'Analysis|Low Case'!$7:$1048576</definedName>
    <definedName name="Z_C4B640CB_29C7_4B7F_8E78_4BE41AD6768C_.wvu.Rows" localSheetId="1" hidden="1">'Input|Inflation'!$7:$1048576</definedName>
    <definedName name="Z_C4B640CB_29C7_4B7F_8E78_4BE41AD6768C_.wvu.Rows" localSheetId="0" hidden="1">Summary!$7:$1048576</definedName>
  </definedNames>
  <calcPr calcId="1456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3" i="3" l="1"/>
  <c r="K93" i="3" a="1"/>
  <c r="K92" i="3"/>
  <c r="K92" i="3" a="1"/>
  <c r="K91" i="3"/>
  <c r="K91" i="3" a="1"/>
  <c r="K79" i="3"/>
  <c r="K79" i="3" a="1"/>
  <c r="K78" i="3"/>
  <c r="K78" i="3" a="1"/>
  <c r="K77" i="3"/>
  <c r="K77" i="3" a="1"/>
  <c r="K65" i="3" a="1"/>
  <c r="K65" i="3" s="1"/>
  <c r="K64" i="3" a="1"/>
  <c r="K64" i="3" s="1"/>
  <c r="K63" i="3" a="1"/>
  <c r="K63" i="3" s="1"/>
  <c r="K50" i="3" a="1"/>
  <c r="K50" i="3"/>
  <c r="K51" i="3" a="1"/>
  <c r="K51" i="3"/>
  <c r="K49" i="3" a="1"/>
  <c r="K49" i="3" s="1"/>
  <c r="J32" i="3" l="1"/>
  <c r="H16" i="2"/>
  <c r="H16" i="5"/>
  <c r="BG16" i="5" s="1"/>
  <c r="C45" i="4"/>
  <c r="L45" i="4" s="1"/>
  <c r="C44" i="4"/>
  <c r="C43" i="4"/>
  <c r="C42" i="4"/>
  <c r="L42" i="4" s="1"/>
  <c r="C41" i="4"/>
  <c r="L41" i="4" s="1"/>
  <c r="C40" i="4"/>
  <c r="L40" i="4" s="1"/>
  <c r="L44" i="4"/>
  <c r="L43" i="4"/>
  <c r="C37" i="4"/>
  <c r="K115" i="5"/>
  <c r="C115" i="5"/>
  <c r="K97" i="5"/>
  <c r="C97" i="5"/>
  <c r="K85" i="5"/>
  <c r="C85" i="5"/>
  <c r="K74" i="5"/>
  <c r="K72" i="5"/>
  <c r="C72" i="5"/>
  <c r="K64" i="5"/>
  <c r="K62" i="5"/>
  <c r="C62" i="5"/>
  <c r="K54" i="5"/>
  <c r="K52" i="5"/>
  <c r="C52" i="5"/>
  <c r="C36" i="5"/>
  <c r="U26" i="5"/>
  <c r="P26" i="5"/>
  <c r="Z25" i="5"/>
  <c r="U25" i="5"/>
  <c r="P25" i="5"/>
  <c r="K23" i="5"/>
  <c r="C23" i="5"/>
  <c r="BH15" i="5"/>
  <c r="BG15" i="5"/>
  <c r="BF15" i="5"/>
  <c r="BE15" i="5"/>
  <c r="BD15" i="5"/>
  <c r="BC15" i="5"/>
  <c r="BB15" i="5"/>
  <c r="BA15" i="5"/>
  <c r="AZ15" i="5"/>
  <c r="AY15" i="5"/>
  <c r="AX15" i="5"/>
  <c r="AW15" i="5"/>
  <c r="AV15" i="5"/>
  <c r="AU15" i="5"/>
  <c r="AT15" i="5"/>
  <c r="AS15" i="5"/>
  <c r="AR15" i="5"/>
  <c r="AQ15" i="5"/>
  <c r="AP15" i="5"/>
  <c r="AO15" i="5"/>
  <c r="AN15" i="5"/>
  <c r="AM15" i="5"/>
  <c r="AL15" i="5"/>
  <c r="AK15" i="5"/>
  <c r="AJ15" i="5"/>
  <c r="AI15" i="5"/>
  <c r="AH15" i="5"/>
  <c r="AG15" i="5"/>
  <c r="AF15" i="5"/>
  <c r="AE15" i="5"/>
  <c r="AD15" i="5"/>
  <c r="AC15" i="5"/>
  <c r="AB15" i="5"/>
  <c r="AA15" i="5"/>
  <c r="AA28" i="5" s="1"/>
  <c r="Z15" i="5"/>
  <c r="Y15" i="5"/>
  <c r="X15" i="5"/>
  <c r="W15" i="5"/>
  <c r="W28" i="5" s="1"/>
  <c r="V15" i="5"/>
  <c r="U15" i="5"/>
  <c r="T15" i="5"/>
  <c r="S15" i="5"/>
  <c r="S31" i="5" s="1"/>
  <c r="R15" i="5"/>
  <c r="Q15" i="5"/>
  <c r="P15" i="5"/>
  <c r="P28" i="5" s="1"/>
  <c r="L15" i="5"/>
  <c r="K13" i="5"/>
  <c r="C13" i="5"/>
  <c r="L3" i="5"/>
  <c r="L52" i="5" s="1"/>
  <c r="J3" i="5"/>
  <c r="J36" i="5" s="1"/>
  <c r="C2" i="5"/>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O15" i="5" s="1"/>
  <c r="O31" i="5" s="1"/>
  <c r="N16" i="3"/>
  <c r="N15" i="5" s="1"/>
  <c r="M16" i="3"/>
  <c r="M15" i="5" s="1"/>
  <c r="L16" i="3"/>
  <c r="K16" i="3"/>
  <c r="K15" i="5" s="1"/>
  <c r="K28" i="5" s="1"/>
  <c r="K87" i="5" s="1"/>
  <c r="C16" i="3"/>
  <c r="C15" i="3"/>
  <c r="AB16" i="5" l="1"/>
  <c r="AB29" i="5" s="1"/>
  <c r="AR16" i="5"/>
  <c r="BH16" i="5"/>
  <c r="P16" i="5"/>
  <c r="P29" i="5" s="1"/>
  <c r="AF16" i="5"/>
  <c r="AV16" i="5"/>
  <c r="T16" i="5"/>
  <c r="T29" i="5" s="1"/>
  <c r="AJ16" i="5"/>
  <c r="AZ16" i="5"/>
  <c r="X16" i="5"/>
  <c r="X32" i="5" s="1"/>
  <c r="AN16" i="5"/>
  <c r="BD16" i="5"/>
  <c r="M3" i="5"/>
  <c r="L31" i="5"/>
  <c r="L28" i="5"/>
  <c r="Q16" i="5"/>
  <c r="U16" i="5"/>
  <c r="Y16" i="5"/>
  <c r="Y29" i="5" s="1"/>
  <c r="AC16" i="5"/>
  <c r="AC29" i="5" s="1"/>
  <c r="AG16" i="5"/>
  <c r="AK16" i="5"/>
  <c r="AO16" i="5"/>
  <c r="AS16" i="5"/>
  <c r="AW16" i="5"/>
  <c r="BA16" i="5"/>
  <c r="BE16" i="5"/>
  <c r="K18" i="5"/>
  <c r="L18" i="5" s="1"/>
  <c r="M18" i="5" s="1"/>
  <c r="N18" i="5" s="1"/>
  <c r="O18" i="5" s="1"/>
  <c r="O28" i="5"/>
  <c r="K31" i="5"/>
  <c r="M31" i="5"/>
  <c r="M28" i="5"/>
  <c r="R16" i="5"/>
  <c r="R29" i="5" s="1"/>
  <c r="V16" i="5"/>
  <c r="V32" i="5" s="1"/>
  <c r="Z16" i="5"/>
  <c r="Z29" i="5" s="1"/>
  <c r="AD16" i="5"/>
  <c r="AD29" i="5" s="1"/>
  <c r="AH16" i="5"/>
  <c r="AL16" i="5"/>
  <c r="AP16" i="5"/>
  <c r="AT16" i="5"/>
  <c r="AX16" i="5"/>
  <c r="BB16" i="5"/>
  <c r="BF16" i="5"/>
  <c r="V31" i="5"/>
  <c r="Y31" i="5"/>
  <c r="U31" i="5"/>
  <c r="X31" i="5"/>
  <c r="Z26" i="5"/>
  <c r="S28" i="5"/>
  <c r="L115" i="5"/>
  <c r="L97" i="5"/>
  <c r="L85" i="5"/>
  <c r="L62" i="5"/>
  <c r="L72" i="5"/>
  <c r="L75" i="5" s="1"/>
  <c r="L23" i="5"/>
  <c r="W31" i="5"/>
  <c r="L13" i="5"/>
  <c r="N31" i="5"/>
  <c r="N28" i="5"/>
  <c r="S16" i="5"/>
  <c r="S32" i="5" s="1"/>
  <c r="W16" i="5"/>
  <c r="W32" i="5" s="1"/>
  <c r="AA16" i="5"/>
  <c r="AA29" i="5" s="1"/>
  <c r="AE16" i="5"/>
  <c r="AI16" i="5"/>
  <c r="AM16" i="5"/>
  <c r="AQ16" i="5"/>
  <c r="AU16" i="5"/>
  <c r="AY16" i="5"/>
  <c r="BC16" i="5"/>
  <c r="AD28" i="5"/>
  <c r="Z28" i="5"/>
  <c r="AC28" i="5"/>
  <c r="AB28" i="5"/>
  <c r="AE25" i="5"/>
  <c r="T28" i="5"/>
  <c r="X28" i="5"/>
  <c r="P31" i="5"/>
  <c r="T31" i="5"/>
  <c r="Q28" i="5"/>
  <c r="U28" i="5"/>
  <c r="Y28" i="5"/>
  <c r="Q31" i="5"/>
  <c r="K75" i="5"/>
  <c r="R28" i="5"/>
  <c r="V28" i="5"/>
  <c r="R31" i="5"/>
  <c r="K55" i="5"/>
  <c r="K89" i="5" s="1"/>
  <c r="K77" i="5"/>
  <c r="L74" i="5" s="1"/>
  <c r="L77" i="5" s="1"/>
  <c r="M74" i="5" s="1"/>
  <c r="H88" i="3"/>
  <c r="H87" i="3"/>
  <c r="H74" i="3"/>
  <c r="H73" i="3"/>
  <c r="H60" i="3"/>
  <c r="H59" i="3"/>
  <c r="T32" i="5" l="1"/>
  <c r="P32" i="5"/>
  <c r="S29" i="5"/>
  <c r="X29" i="5"/>
  <c r="V29" i="5"/>
  <c r="P19" i="5"/>
  <c r="Q19" i="5" s="1"/>
  <c r="R19" i="5" s="1"/>
  <c r="S19" i="5" s="1"/>
  <c r="T19" i="5" s="1"/>
  <c r="P18" i="5"/>
  <c r="Q18" i="5" s="1"/>
  <c r="R18" i="5" s="1"/>
  <c r="S18" i="5" s="1"/>
  <c r="T18" i="5" s="1"/>
  <c r="AF29" i="5"/>
  <c r="AH28" i="5"/>
  <c r="AI29" i="5"/>
  <c r="AE29" i="5"/>
  <c r="AG28" i="5"/>
  <c r="AJ25" i="5"/>
  <c r="AH29" i="5"/>
  <c r="AF28" i="5"/>
  <c r="AG29" i="5"/>
  <c r="AI28" i="5"/>
  <c r="AE28" i="5"/>
  <c r="AB32" i="5"/>
  <c r="AD31" i="5"/>
  <c r="Z31" i="5"/>
  <c r="AA32" i="5"/>
  <c r="AC31" i="5"/>
  <c r="AE26" i="5"/>
  <c r="AD32" i="5"/>
  <c r="Z32" i="5"/>
  <c r="AB31" i="5"/>
  <c r="AC32" i="5"/>
  <c r="AA31" i="5"/>
  <c r="W29" i="5"/>
  <c r="K56" i="5"/>
  <c r="K88" i="5" s="1"/>
  <c r="U29" i="5"/>
  <c r="U32" i="5"/>
  <c r="L56" i="5"/>
  <c r="L88" i="5" s="1"/>
  <c r="R32" i="5"/>
  <c r="Q32" i="5"/>
  <c r="Q29" i="5"/>
  <c r="M115" i="5"/>
  <c r="M97" i="5"/>
  <c r="M72" i="5"/>
  <c r="M75" i="5" s="1"/>
  <c r="M77" i="5" s="1"/>
  <c r="N74" i="5" s="1"/>
  <c r="M62" i="5"/>
  <c r="M23" i="5"/>
  <c r="M52" i="5"/>
  <c r="M56" i="5" s="1"/>
  <c r="M88" i="5" s="1"/>
  <c r="M85" i="5"/>
  <c r="N3" i="5"/>
  <c r="M13" i="5"/>
  <c r="Y32" i="5"/>
  <c r="C20" i="4"/>
  <c r="C23" i="4"/>
  <c r="L23" i="4" s="1"/>
  <c r="C24" i="4"/>
  <c r="L24" i="4" s="1"/>
  <c r="C25" i="4"/>
  <c r="L25" i="4" s="1"/>
  <c r="C26" i="4"/>
  <c r="L26" i="4" s="1"/>
  <c r="C13" i="3"/>
  <c r="C32" i="3"/>
  <c r="C2" i="4"/>
  <c r="C45" i="3"/>
  <c r="C50" i="3" s="1"/>
  <c r="C18" i="3" s="1"/>
  <c r="C26" i="3"/>
  <c r="C88" i="3"/>
  <c r="C93" i="3" s="1"/>
  <c r="C28" i="3" s="1"/>
  <c r="L87" i="3"/>
  <c r="L88" i="3" s="1"/>
  <c r="K87" i="3"/>
  <c r="C87" i="3"/>
  <c r="C92" i="3" s="1"/>
  <c r="C27" i="3" s="1"/>
  <c r="C23" i="3"/>
  <c r="K23" i="3"/>
  <c r="L23" i="3" s="1"/>
  <c r="M23" i="3" s="1"/>
  <c r="N23" i="3" s="1"/>
  <c r="O23" i="3" s="1"/>
  <c r="C74" i="3"/>
  <c r="C79" i="3" s="1"/>
  <c r="C25" i="3" s="1"/>
  <c r="L73" i="3"/>
  <c r="L74" i="3" s="1"/>
  <c r="K73" i="3"/>
  <c r="C73" i="3"/>
  <c r="C78" i="3" s="1"/>
  <c r="C24" i="3" s="1"/>
  <c r="BH15" i="3"/>
  <c r="BH15" i="2" s="1"/>
  <c r="BG15" i="3"/>
  <c r="BG15" i="2" s="1"/>
  <c r="BF15" i="3"/>
  <c r="BF15" i="2" s="1"/>
  <c r="BE15" i="3"/>
  <c r="BE15" i="2" s="1"/>
  <c r="BD15" i="3"/>
  <c r="BD15" i="2" s="1"/>
  <c r="BC15" i="3"/>
  <c r="BC15" i="2" s="1"/>
  <c r="BB15" i="3"/>
  <c r="BB15" i="2" s="1"/>
  <c r="BA15" i="3"/>
  <c r="BA15" i="2" s="1"/>
  <c r="AZ15" i="3"/>
  <c r="AZ15" i="2" s="1"/>
  <c r="AY15" i="3"/>
  <c r="AY15" i="2" s="1"/>
  <c r="AX15" i="3"/>
  <c r="AX15" i="2" s="1"/>
  <c r="AW15" i="3"/>
  <c r="AW15" i="2" s="1"/>
  <c r="AV15" i="3"/>
  <c r="AV15" i="2" s="1"/>
  <c r="AU15" i="3"/>
  <c r="AU15" i="2" s="1"/>
  <c r="AT15" i="3"/>
  <c r="AT15" i="2" s="1"/>
  <c r="AS15" i="3"/>
  <c r="AS15" i="2" s="1"/>
  <c r="AR15" i="3"/>
  <c r="AR15" i="2" s="1"/>
  <c r="AQ15" i="3"/>
  <c r="AQ15" i="2" s="1"/>
  <c r="AP15" i="3"/>
  <c r="AP15" i="2" s="1"/>
  <c r="AO15" i="3"/>
  <c r="AO15" i="2" s="1"/>
  <c r="AN15" i="3"/>
  <c r="AN15" i="2" s="1"/>
  <c r="AM15" i="3"/>
  <c r="AM15" i="2" s="1"/>
  <c r="AL15" i="3"/>
  <c r="AL15" i="2" s="1"/>
  <c r="AK15" i="3"/>
  <c r="AK15" i="2" s="1"/>
  <c r="AJ15" i="3"/>
  <c r="AJ15" i="2" s="1"/>
  <c r="AI15" i="3"/>
  <c r="AI15" i="2" s="1"/>
  <c r="AH15" i="3"/>
  <c r="AH15" i="2" s="1"/>
  <c r="AG15" i="3"/>
  <c r="AG15" i="2" s="1"/>
  <c r="AF15" i="3"/>
  <c r="AF15" i="2" s="1"/>
  <c r="AE15" i="3"/>
  <c r="AE15" i="2" s="1"/>
  <c r="AD15" i="3"/>
  <c r="AD15" i="2" s="1"/>
  <c r="AC15" i="3"/>
  <c r="AC15" i="2" s="1"/>
  <c r="AB15" i="3"/>
  <c r="AB15" i="2" s="1"/>
  <c r="AA15" i="3"/>
  <c r="AA15" i="2" s="1"/>
  <c r="Z15" i="3"/>
  <c r="Z15" i="2" s="1"/>
  <c r="Y15" i="3"/>
  <c r="Y15" i="2" s="1"/>
  <c r="X15" i="3"/>
  <c r="X15" i="2" s="1"/>
  <c r="W15" i="3"/>
  <c r="W15" i="2" s="1"/>
  <c r="V15" i="3"/>
  <c r="V15" i="2" s="1"/>
  <c r="U15" i="3"/>
  <c r="U15" i="2" s="1"/>
  <c r="T15" i="3"/>
  <c r="T15" i="2" s="1"/>
  <c r="S15" i="3"/>
  <c r="S15" i="2" s="1"/>
  <c r="R15" i="3"/>
  <c r="R15" i="2" s="1"/>
  <c r="Q15" i="3"/>
  <c r="Q15" i="2" s="1"/>
  <c r="O15" i="3"/>
  <c r="O15" i="2" s="1"/>
  <c r="N15" i="3"/>
  <c r="N15" i="2" s="1"/>
  <c r="M15" i="3"/>
  <c r="M15" i="2" s="1"/>
  <c r="L15" i="3"/>
  <c r="L15" i="2" s="1"/>
  <c r="K15" i="3"/>
  <c r="K15" i="2" s="1"/>
  <c r="P15" i="3"/>
  <c r="P15" i="2" s="1"/>
  <c r="K20" i="3"/>
  <c r="L20" i="3" s="1"/>
  <c r="M20" i="3" s="1"/>
  <c r="N20" i="3" s="1"/>
  <c r="O20" i="3" s="1"/>
  <c r="K17" i="3"/>
  <c r="K16" i="5" s="1"/>
  <c r="K65" i="5" s="1"/>
  <c r="K101" i="5" s="1"/>
  <c r="C20" i="3"/>
  <c r="C17" i="3"/>
  <c r="L60" i="3"/>
  <c r="K60" i="3"/>
  <c r="C60" i="3"/>
  <c r="C65" i="3" s="1"/>
  <c r="C22" i="3" s="1"/>
  <c r="C28" i="4" s="1"/>
  <c r="L28" i="4" s="1"/>
  <c r="L59" i="3"/>
  <c r="K59" i="3"/>
  <c r="C59" i="3"/>
  <c r="C64" i="3" s="1"/>
  <c r="C21" i="3" s="1"/>
  <c r="C27" i="4" s="1"/>
  <c r="L27" i="4" s="1"/>
  <c r="C46" i="3"/>
  <c r="C51" i="3" s="1"/>
  <c r="C19" i="3" s="1"/>
  <c r="L45" i="3"/>
  <c r="L46" i="3" s="1"/>
  <c r="K46" i="3"/>
  <c r="K45" i="3"/>
  <c r="C83" i="3"/>
  <c r="C69" i="3"/>
  <c r="C55" i="3"/>
  <c r="C41" i="3"/>
  <c r="K3" i="3"/>
  <c r="K83" i="3" s="1"/>
  <c r="K32" i="5" l="1"/>
  <c r="K19" i="5"/>
  <c r="K66" i="5" s="1"/>
  <c r="K29" i="5"/>
  <c r="K99" i="5" s="1"/>
  <c r="K58" i="5"/>
  <c r="L54" i="5" s="1"/>
  <c r="L55" i="5" s="1"/>
  <c r="L89" i="5" s="1"/>
  <c r="AN29" i="5"/>
  <c r="AJ29" i="5"/>
  <c r="AL28" i="5"/>
  <c r="AO25" i="5"/>
  <c r="AM29" i="5"/>
  <c r="AK28" i="5"/>
  <c r="AL29" i="5"/>
  <c r="AN28" i="5"/>
  <c r="AJ28" i="5"/>
  <c r="AK29" i="5"/>
  <c r="AM28" i="5"/>
  <c r="AF32" i="5"/>
  <c r="AH31" i="5"/>
  <c r="AJ26" i="5"/>
  <c r="AI32" i="5"/>
  <c r="AE32" i="5"/>
  <c r="AG31" i="5"/>
  <c r="AH32" i="5"/>
  <c r="AF31" i="5"/>
  <c r="AG32" i="5"/>
  <c r="AI31" i="5"/>
  <c r="AE31" i="5"/>
  <c r="K90" i="5"/>
  <c r="K92" i="5" s="1"/>
  <c r="K93" i="5" s="1"/>
  <c r="N115" i="5"/>
  <c r="N97" i="5"/>
  <c r="N85" i="5"/>
  <c r="N62" i="5"/>
  <c r="N72" i="5"/>
  <c r="N75" i="5" s="1"/>
  <c r="N77" i="5" s="1"/>
  <c r="O74" i="5" s="1"/>
  <c r="N23" i="5"/>
  <c r="N52" i="5"/>
  <c r="N56" i="5" s="1"/>
  <c r="N88" i="5" s="1"/>
  <c r="O3" i="5"/>
  <c r="N13" i="5"/>
  <c r="U19" i="5"/>
  <c r="V19" i="5" s="1"/>
  <c r="W19" i="5" s="1"/>
  <c r="X19" i="5" s="1"/>
  <c r="Y19" i="5" s="1"/>
  <c r="U18" i="5"/>
  <c r="V18" i="5" s="1"/>
  <c r="W18" i="5" s="1"/>
  <c r="X18" i="5" s="1"/>
  <c r="Y18" i="5" s="1"/>
  <c r="BH16" i="2"/>
  <c r="BF16" i="2"/>
  <c r="BB16" i="2"/>
  <c r="AX16" i="2"/>
  <c r="AT16" i="2"/>
  <c r="AP16" i="2"/>
  <c r="AL16" i="2"/>
  <c r="AH16" i="2"/>
  <c r="AD16" i="2"/>
  <c r="Z16" i="2"/>
  <c r="V16" i="2"/>
  <c r="R16" i="2"/>
  <c r="BE16" i="2"/>
  <c r="BA16" i="2"/>
  <c r="AW16" i="2"/>
  <c r="AS16" i="2"/>
  <c r="AO16" i="2"/>
  <c r="AK16" i="2"/>
  <c r="AG16" i="2"/>
  <c r="AC16" i="2"/>
  <c r="Y16" i="2"/>
  <c r="U16" i="2"/>
  <c r="Q16" i="2"/>
  <c r="S16" i="2"/>
  <c r="W16" i="2"/>
  <c r="AA16" i="2"/>
  <c r="AE16" i="2"/>
  <c r="AI16" i="2"/>
  <c r="AM16" i="2"/>
  <c r="AQ16" i="2"/>
  <c r="AU16" i="2"/>
  <c r="AY16" i="2"/>
  <c r="BC16" i="2"/>
  <c r="BG16" i="2"/>
  <c r="P16" i="2"/>
  <c r="T16" i="2"/>
  <c r="X16" i="2"/>
  <c r="AB16" i="2"/>
  <c r="AF16" i="2"/>
  <c r="AJ16" i="2"/>
  <c r="AN16" i="2"/>
  <c r="AR16" i="2"/>
  <c r="AV16" i="2"/>
  <c r="AZ16" i="2"/>
  <c r="BD16" i="2"/>
  <c r="K88" i="3"/>
  <c r="K26" i="3"/>
  <c r="L26" i="3" s="1"/>
  <c r="M26" i="3" s="1"/>
  <c r="N26" i="3" s="1"/>
  <c r="O26" i="3" s="1"/>
  <c r="K74" i="3"/>
  <c r="K41" i="3"/>
  <c r="K55" i="3"/>
  <c r="K69" i="3"/>
  <c r="L87" i="5" l="1"/>
  <c r="Z19" i="5"/>
  <c r="AA19" i="5" s="1"/>
  <c r="AB19" i="5" s="1"/>
  <c r="AC19" i="5" s="1"/>
  <c r="AD19" i="5" s="1"/>
  <c r="Z18" i="5"/>
  <c r="AA18" i="5" s="1"/>
  <c r="AB18" i="5" s="1"/>
  <c r="AC18" i="5" s="1"/>
  <c r="AD18" i="5" s="1"/>
  <c r="K100" i="5"/>
  <c r="K68" i="5"/>
  <c r="L64" i="5" s="1"/>
  <c r="O97" i="5"/>
  <c r="O115" i="5"/>
  <c r="O85" i="5"/>
  <c r="O62" i="5"/>
  <c r="O72" i="5"/>
  <c r="O75" i="5" s="1"/>
  <c r="O77" i="5" s="1"/>
  <c r="P74" i="5" s="1"/>
  <c r="O52" i="5"/>
  <c r="O56" i="5" s="1"/>
  <c r="O88" i="5" s="1"/>
  <c r="O13" i="5"/>
  <c r="P3" i="5"/>
  <c r="O23" i="5"/>
  <c r="AN32" i="5"/>
  <c r="AJ32" i="5"/>
  <c r="AL31" i="5"/>
  <c r="AM32" i="5"/>
  <c r="AK31" i="5"/>
  <c r="AL32" i="5"/>
  <c r="AN31" i="5"/>
  <c r="AJ31" i="5"/>
  <c r="AO26" i="5"/>
  <c r="AK32" i="5"/>
  <c r="AM31" i="5"/>
  <c r="L58" i="5"/>
  <c r="M54" i="5" s="1"/>
  <c r="AR29" i="5"/>
  <c r="AP28" i="5"/>
  <c r="AQ29" i="5"/>
  <c r="AS28" i="5"/>
  <c r="AO28" i="5"/>
  <c r="AP29" i="5"/>
  <c r="AR28" i="5"/>
  <c r="AQ28" i="5"/>
  <c r="AS29" i="5"/>
  <c r="AO29" i="5"/>
  <c r="AT25" i="5"/>
  <c r="K13" i="3"/>
  <c r="K32" i="3"/>
  <c r="L3" i="3"/>
  <c r="J3" i="3"/>
  <c r="C2" i="3"/>
  <c r="K115" i="2"/>
  <c r="C115" i="2"/>
  <c r="K97" i="2"/>
  <c r="C97" i="2"/>
  <c r="K85" i="2"/>
  <c r="C85" i="2"/>
  <c r="K74" i="2"/>
  <c r="K72" i="2"/>
  <c r="C72" i="2"/>
  <c r="K64" i="2"/>
  <c r="K62" i="2"/>
  <c r="C62" i="2"/>
  <c r="K55" i="2"/>
  <c r="K89" i="2" s="1"/>
  <c r="K54" i="2"/>
  <c r="K52" i="2"/>
  <c r="C52" i="2"/>
  <c r="C36" i="2"/>
  <c r="O31" i="2"/>
  <c r="N31" i="2"/>
  <c r="M31" i="2"/>
  <c r="L31" i="2"/>
  <c r="K31" i="2"/>
  <c r="P29" i="2"/>
  <c r="O28" i="2"/>
  <c r="N28" i="2"/>
  <c r="M28" i="2"/>
  <c r="L28" i="2"/>
  <c r="K28" i="2"/>
  <c r="P26" i="2"/>
  <c r="P32" i="2" s="1"/>
  <c r="P25" i="2"/>
  <c r="R29" i="2" s="1"/>
  <c r="K23" i="2"/>
  <c r="C23" i="2"/>
  <c r="K18" i="2"/>
  <c r="L18" i="2" s="1"/>
  <c r="M18" i="2" s="1"/>
  <c r="N18" i="2" s="1"/>
  <c r="O18" i="2" s="1"/>
  <c r="K13" i="2"/>
  <c r="C13" i="2"/>
  <c r="L3" i="2"/>
  <c r="J3" i="2"/>
  <c r="J36" i="2" s="1"/>
  <c r="C2" i="2"/>
  <c r="AE19" i="5" l="1"/>
  <c r="AF19" i="5" s="1"/>
  <c r="AG19" i="5" s="1"/>
  <c r="AH19" i="5" s="1"/>
  <c r="AI19" i="5" s="1"/>
  <c r="AE18" i="5"/>
  <c r="AF18" i="5" s="1"/>
  <c r="AG18" i="5" s="1"/>
  <c r="AH18" i="5" s="1"/>
  <c r="AI18" i="5" s="1"/>
  <c r="AV29" i="5"/>
  <c r="AX28" i="5"/>
  <c r="AT28" i="5"/>
  <c r="AU29" i="5"/>
  <c r="AW28" i="5"/>
  <c r="AX29" i="5"/>
  <c r="AT29" i="5"/>
  <c r="AV28" i="5"/>
  <c r="AY25" i="5"/>
  <c r="AW29" i="5"/>
  <c r="AU28" i="5"/>
  <c r="AR32" i="5"/>
  <c r="AP31" i="5"/>
  <c r="AQ32" i="5"/>
  <c r="AS31" i="5"/>
  <c r="AO31" i="5"/>
  <c r="AP32" i="5"/>
  <c r="AR31" i="5"/>
  <c r="AT26" i="5"/>
  <c r="AS32" i="5"/>
  <c r="AO32" i="5"/>
  <c r="AQ31" i="5"/>
  <c r="K102" i="5"/>
  <c r="K104" i="5" s="1"/>
  <c r="K105" i="5" s="1"/>
  <c r="K117" i="5" s="1"/>
  <c r="M87" i="5"/>
  <c r="M55" i="5"/>
  <c r="M89" i="5" s="1"/>
  <c r="P115" i="5"/>
  <c r="P97" i="5"/>
  <c r="P85" i="5"/>
  <c r="P62" i="5"/>
  <c r="P66" i="5" s="1"/>
  <c r="P100" i="5" s="1"/>
  <c r="P72" i="5"/>
  <c r="P75" i="5" s="1"/>
  <c r="P77" i="5" s="1"/>
  <c r="Q74" i="5" s="1"/>
  <c r="P23" i="5"/>
  <c r="P13" i="5"/>
  <c r="P52" i="5"/>
  <c r="P56" i="5" s="1"/>
  <c r="P88" i="5" s="1"/>
  <c r="Q3" i="5"/>
  <c r="L90" i="5"/>
  <c r="L92" i="5" s="1"/>
  <c r="L93" i="5" s="1"/>
  <c r="R28" i="2"/>
  <c r="Q29" i="2"/>
  <c r="U25" i="2"/>
  <c r="X29" i="2" s="1"/>
  <c r="S28" i="2"/>
  <c r="T29" i="2"/>
  <c r="L83" i="3"/>
  <c r="L69" i="3"/>
  <c r="L55" i="3"/>
  <c r="M3" i="3"/>
  <c r="L41" i="3"/>
  <c r="L32" i="3"/>
  <c r="L13" i="3"/>
  <c r="K75" i="2"/>
  <c r="K77" i="2" s="1"/>
  <c r="L74" i="2" s="1"/>
  <c r="K56" i="2"/>
  <c r="K88" i="2" s="1"/>
  <c r="P19" i="2"/>
  <c r="Q19" i="2" s="1"/>
  <c r="R19" i="2" s="1"/>
  <c r="S19" i="2" s="1"/>
  <c r="T19" i="2" s="1"/>
  <c r="P18" i="2"/>
  <c r="Q18" i="2" s="1"/>
  <c r="R18" i="2" s="1"/>
  <c r="S18" i="2" s="1"/>
  <c r="T18" i="2" s="1"/>
  <c r="S32" i="2"/>
  <c r="Q31" i="2"/>
  <c r="Q32" i="2"/>
  <c r="R32" i="2"/>
  <c r="T31" i="2"/>
  <c r="P31" i="2"/>
  <c r="V28" i="2"/>
  <c r="T32" i="2"/>
  <c r="Z25" i="2"/>
  <c r="U26" i="2"/>
  <c r="W28" i="2"/>
  <c r="R31" i="2"/>
  <c r="L115" i="2"/>
  <c r="L97" i="2"/>
  <c r="L85" i="2"/>
  <c r="L13" i="2"/>
  <c r="L62" i="2"/>
  <c r="L23" i="2"/>
  <c r="M3" i="2"/>
  <c r="W29" i="2"/>
  <c r="Y28" i="2"/>
  <c r="U28" i="2"/>
  <c r="V29" i="2"/>
  <c r="X28" i="2"/>
  <c r="U29" i="2"/>
  <c r="L72" i="2"/>
  <c r="Y29" i="2"/>
  <c r="S31" i="2"/>
  <c r="L52" i="2"/>
  <c r="P28" i="2"/>
  <c r="T28" i="2"/>
  <c r="K87" i="2"/>
  <c r="Q28" i="2"/>
  <c r="S29" i="2"/>
  <c r="M58" i="5" l="1"/>
  <c r="N54" i="5" s="1"/>
  <c r="N55" i="5" s="1"/>
  <c r="N89" i="5" s="1"/>
  <c r="AV32" i="5"/>
  <c r="AX31" i="5"/>
  <c r="AT31" i="5"/>
  <c r="AU32" i="5"/>
  <c r="AW31" i="5"/>
  <c r="AY26" i="5"/>
  <c r="AX32" i="5"/>
  <c r="AT32" i="5"/>
  <c r="AV31" i="5"/>
  <c r="AW32" i="5"/>
  <c r="AU31" i="5"/>
  <c r="Q115" i="5"/>
  <c r="Q97" i="5"/>
  <c r="Q72" i="5"/>
  <c r="Q75" i="5" s="1"/>
  <c r="Q77" i="5" s="1"/>
  <c r="R74" i="5" s="1"/>
  <c r="Q23" i="5"/>
  <c r="Q85" i="5"/>
  <c r="Q52" i="5"/>
  <c r="Q56" i="5" s="1"/>
  <c r="Q88" i="5" s="1"/>
  <c r="R3" i="5"/>
  <c r="Q62" i="5"/>
  <c r="Q66" i="5" s="1"/>
  <c r="Q100" i="5" s="1"/>
  <c r="Q13" i="5"/>
  <c r="AZ29" i="5"/>
  <c r="BB28" i="5"/>
  <c r="BC29" i="5"/>
  <c r="AY29" i="5"/>
  <c r="BA28" i="5"/>
  <c r="BD25" i="5"/>
  <c r="BB29" i="5"/>
  <c r="AZ28" i="5"/>
  <c r="BA29" i="5"/>
  <c r="BC28" i="5"/>
  <c r="AY28" i="5"/>
  <c r="AJ19" i="5"/>
  <c r="AK19" i="5" s="1"/>
  <c r="AL19" i="5" s="1"/>
  <c r="AM19" i="5" s="1"/>
  <c r="AN19" i="5" s="1"/>
  <c r="AJ18" i="5"/>
  <c r="AK18" i="5" s="1"/>
  <c r="AL18" i="5" s="1"/>
  <c r="AM18" i="5" s="1"/>
  <c r="AN18" i="5" s="1"/>
  <c r="M41" i="3"/>
  <c r="M83" i="3"/>
  <c r="M69" i="3"/>
  <c r="M55" i="3"/>
  <c r="M32" i="3"/>
  <c r="N3" i="3"/>
  <c r="N32" i="3" s="1"/>
  <c r="M13" i="3"/>
  <c r="K90" i="2"/>
  <c r="K92" i="2" s="1"/>
  <c r="K93" i="2" s="1"/>
  <c r="L75" i="2"/>
  <c r="L77" i="2" s="1"/>
  <c r="M74" i="2" s="1"/>
  <c r="L56" i="2"/>
  <c r="L88" i="2" s="1"/>
  <c r="M115" i="2"/>
  <c r="M72" i="2"/>
  <c r="M85" i="2"/>
  <c r="M62" i="2"/>
  <c r="M23" i="2"/>
  <c r="M52" i="2"/>
  <c r="M97" i="2"/>
  <c r="N3" i="2"/>
  <c r="M13" i="2"/>
  <c r="K58" i="2"/>
  <c r="L54" i="2" s="1"/>
  <c r="U18" i="2"/>
  <c r="V18" i="2" s="1"/>
  <c r="W18" i="2" s="1"/>
  <c r="X18" i="2" s="1"/>
  <c r="Y18" i="2" s="1"/>
  <c r="U19" i="2"/>
  <c r="V19" i="2" s="1"/>
  <c r="W19" i="2" s="1"/>
  <c r="X19" i="2" s="1"/>
  <c r="Y19" i="2" s="1"/>
  <c r="AA29" i="2"/>
  <c r="AC28" i="2"/>
  <c r="AD29" i="2"/>
  <c r="Z29" i="2"/>
  <c r="AB28" i="2"/>
  <c r="AE25" i="2"/>
  <c r="Z28" i="2"/>
  <c r="AA28" i="2"/>
  <c r="AC29" i="2"/>
  <c r="AD28" i="2"/>
  <c r="AB29" i="2"/>
  <c r="W32" i="2"/>
  <c r="Y31" i="2"/>
  <c r="U31" i="2"/>
  <c r="V32" i="2"/>
  <c r="X31" i="2"/>
  <c r="Z26" i="2"/>
  <c r="Y32" i="2"/>
  <c r="U32" i="2"/>
  <c r="W31" i="2"/>
  <c r="X32" i="2"/>
  <c r="V31" i="2"/>
  <c r="N87" i="5" l="1"/>
  <c r="N58" i="5"/>
  <c r="O54" i="5" s="1"/>
  <c r="O87" i="5" s="1"/>
  <c r="BH29" i="5"/>
  <c r="BD29" i="5"/>
  <c r="BF28" i="5"/>
  <c r="BG29" i="5"/>
  <c r="BE28" i="5"/>
  <c r="BF29" i="5"/>
  <c r="BH28" i="5"/>
  <c r="BD28" i="5"/>
  <c r="BE29" i="5"/>
  <c r="BG28" i="5"/>
  <c r="AO19" i="5"/>
  <c r="AP19" i="5" s="1"/>
  <c r="AQ19" i="5" s="1"/>
  <c r="AR19" i="5" s="1"/>
  <c r="AS19" i="5" s="1"/>
  <c r="AO18" i="5"/>
  <c r="AP18" i="5" s="1"/>
  <c r="AQ18" i="5" s="1"/>
  <c r="AR18" i="5" s="1"/>
  <c r="AS18" i="5" s="1"/>
  <c r="R115" i="5"/>
  <c r="R97" i="5"/>
  <c r="R85" i="5"/>
  <c r="R62" i="5"/>
  <c r="R66" i="5" s="1"/>
  <c r="R100" i="5" s="1"/>
  <c r="R23" i="5"/>
  <c r="R52" i="5"/>
  <c r="R56" i="5" s="1"/>
  <c r="R88" i="5" s="1"/>
  <c r="R72" i="5"/>
  <c r="R75" i="5" s="1"/>
  <c r="R77" i="5" s="1"/>
  <c r="S74" i="5" s="1"/>
  <c r="S3" i="5"/>
  <c r="R13" i="5"/>
  <c r="AZ32" i="5"/>
  <c r="BB31" i="5"/>
  <c r="BD26" i="5"/>
  <c r="BC32" i="5"/>
  <c r="AY32" i="5"/>
  <c r="BA31" i="5"/>
  <c r="BB32" i="5"/>
  <c r="AZ31" i="5"/>
  <c r="AY31" i="5"/>
  <c r="BA32" i="5"/>
  <c r="BC31" i="5"/>
  <c r="M87" i="3"/>
  <c r="M88" i="3"/>
  <c r="M74" i="3"/>
  <c r="M73" i="3"/>
  <c r="M59" i="3"/>
  <c r="M60" i="3"/>
  <c r="M46" i="3"/>
  <c r="M45" i="3"/>
  <c r="N41" i="3"/>
  <c r="N83" i="3"/>
  <c r="N69" i="3"/>
  <c r="N55" i="3"/>
  <c r="N13" i="3"/>
  <c r="O3" i="3"/>
  <c r="O13" i="3" s="1"/>
  <c r="M75" i="2"/>
  <c r="M77" i="2" s="1"/>
  <c r="N74" i="2" s="1"/>
  <c r="M56" i="2"/>
  <c r="M88" i="2" s="1"/>
  <c r="L87" i="2"/>
  <c r="L55" i="2"/>
  <c r="L89" i="2" s="1"/>
  <c r="AI29" i="2"/>
  <c r="AE29" i="2"/>
  <c r="AG28" i="2"/>
  <c r="AJ25" i="2"/>
  <c r="AH29" i="2"/>
  <c r="AF28" i="2"/>
  <c r="AG29" i="2"/>
  <c r="AH28" i="2"/>
  <c r="AF29" i="2"/>
  <c r="AE28" i="2"/>
  <c r="AI28" i="2"/>
  <c r="AA32" i="2"/>
  <c r="AC31" i="2"/>
  <c r="AE26" i="2"/>
  <c r="AD32" i="2"/>
  <c r="Z32" i="2"/>
  <c r="AB31" i="2"/>
  <c r="AC32" i="2"/>
  <c r="AB32" i="2"/>
  <c r="AA31" i="2"/>
  <c r="AD31" i="2"/>
  <c r="Z31" i="2"/>
  <c r="Z18" i="2"/>
  <c r="AA18" i="2" s="1"/>
  <c r="AB18" i="2" s="1"/>
  <c r="AC18" i="2" s="1"/>
  <c r="AD18" i="2" s="1"/>
  <c r="Z19" i="2"/>
  <c r="AA19" i="2" s="1"/>
  <c r="AB19" i="2" s="1"/>
  <c r="AC19" i="2" s="1"/>
  <c r="AD19" i="2" s="1"/>
  <c r="N115" i="2"/>
  <c r="N85" i="2"/>
  <c r="N62" i="2"/>
  <c r="N97" i="2"/>
  <c r="O3" i="2"/>
  <c r="N72" i="2"/>
  <c r="N52" i="2"/>
  <c r="N23" i="2"/>
  <c r="N13" i="2"/>
  <c r="O55" i="5" l="1"/>
  <c r="O89" i="5" s="1"/>
  <c r="BH32" i="5"/>
  <c r="BD32" i="5"/>
  <c r="BF31" i="5"/>
  <c r="BG32" i="5"/>
  <c r="BE31" i="5"/>
  <c r="BF32" i="5"/>
  <c r="BH31" i="5"/>
  <c r="BD31" i="5"/>
  <c r="BE32" i="5"/>
  <c r="BG31" i="5"/>
  <c r="S97" i="5"/>
  <c r="S115" i="5"/>
  <c r="S85" i="5"/>
  <c r="S62" i="5"/>
  <c r="S66" i="5" s="1"/>
  <c r="S100" i="5" s="1"/>
  <c r="S72" i="5"/>
  <c r="S75" i="5" s="1"/>
  <c r="S77" i="5" s="1"/>
  <c r="T74" i="5" s="1"/>
  <c r="S52" i="5"/>
  <c r="S56" i="5" s="1"/>
  <c r="S88" i="5" s="1"/>
  <c r="S23" i="5"/>
  <c r="S13" i="5"/>
  <c r="T3" i="5"/>
  <c r="O58" i="5"/>
  <c r="AT18" i="5"/>
  <c r="AU18" i="5" s="1"/>
  <c r="AV18" i="5" s="1"/>
  <c r="AW18" i="5" s="1"/>
  <c r="AX18" i="5" s="1"/>
  <c r="AT19" i="5"/>
  <c r="AU19" i="5" s="1"/>
  <c r="AV19" i="5" s="1"/>
  <c r="AW19" i="5" s="1"/>
  <c r="AX19" i="5" s="1"/>
  <c r="N88" i="3"/>
  <c r="N87" i="3"/>
  <c r="N73" i="3"/>
  <c r="N74" i="3"/>
  <c r="N59" i="3"/>
  <c r="N60" i="3"/>
  <c r="N46" i="3"/>
  <c r="N45" i="3"/>
  <c r="O41" i="3"/>
  <c r="O83" i="3"/>
  <c r="O69" i="3"/>
  <c r="O55" i="3"/>
  <c r="O32" i="3"/>
  <c r="P3" i="3"/>
  <c r="N75" i="2"/>
  <c r="N77" i="2" s="1"/>
  <c r="O74" i="2" s="1"/>
  <c r="N56" i="2"/>
  <c r="N88" i="2" s="1"/>
  <c r="AM29" i="2"/>
  <c r="AK28" i="2"/>
  <c r="AL29" i="2"/>
  <c r="AN28" i="2"/>
  <c r="AJ28" i="2"/>
  <c r="AO25" i="2"/>
  <c r="AK29" i="2"/>
  <c r="AL28" i="2"/>
  <c r="AN29" i="2"/>
  <c r="AM28" i="2"/>
  <c r="AJ29" i="2"/>
  <c r="O97" i="2"/>
  <c r="O85" i="2"/>
  <c r="O62" i="2"/>
  <c r="O115" i="2"/>
  <c r="O72" i="2"/>
  <c r="O52" i="2"/>
  <c r="O13" i="2"/>
  <c r="P3" i="2"/>
  <c r="O23" i="2"/>
  <c r="L58" i="2"/>
  <c r="M54" i="2" s="1"/>
  <c r="AE19" i="2"/>
  <c r="AF19" i="2" s="1"/>
  <c r="AG19" i="2" s="1"/>
  <c r="AH19" i="2" s="1"/>
  <c r="AI19" i="2" s="1"/>
  <c r="AE18" i="2"/>
  <c r="AF18" i="2" s="1"/>
  <c r="AG18" i="2" s="1"/>
  <c r="AH18" i="2" s="1"/>
  <c r="AI18" i="2" s="1"/>
  <c r="AI32" i="2"/>
  <c r="AE32" i="2"/>
  <c r="AG31" i="2"/>
  <c r="AH32" i="2"/>
  <c r="AF31" i="2"/>
  <c r="AG32" i="2"/>
  <c r="AI31" i="2"/>
  <c r="AJ26" i="2"/>
  <c r="AH31" i="2"/>
  <c r="AE31" i="2"/>
  <c r="AF32" i="2"/>
  <c r="P64" i="5" l="1"/>
  <c r="P54" i="5"/>
  <c r="AY18" i="5"/>
  <c r="AZ18" i="5" s="1"/>
  <c r="BA18" i="5" s="1"/>
  <c r="BB18" i="5" s="1"/>
  <c r="BC18" i="5" s="1"/>
  <c r="AY19" i="5"/>
  <c r="AZ19" i="5" s="1"/>
  <c r="BA19" i="5" s="1"/>
  <c r="BB19" i="5" s="1"/>
  <c r="BC19" i="5" s="1"/>
  <c r="T115" i="5"/>
  <c r="T97" i="5"/>
  <c r="T85" i="5"/>
  <c r="T62" i="5"/>
  <c r="T66" i="5" s="1"/>
  <c r="T100" i="5" s="1"/>
  <c r="T72" i="5"/>
  <c r="T75" i="5" s="1"/>
  <c r="T77" i="5" s="1"/>
  <c r="U74" i="5" s="1"/>
  <c r="T23" i="5"/>
  <c r="T52" i="5"/>
  <c r="T56" i="5" s="1"/>
  <c r="T88" i="5" s="1"/>
  <c r="T13" i="5"/>
  <c r="U3" i="5"/>
  <c r="O88" i="3"/>
  <c r="O87" i="3"/>
  <c r="O74" i="3"/>
  <c r="O73" i="3"/>
  <c r="O59" i="3"/>
  <c r="O60" i="3"/>
  <c r="O46" i="3"/>
  <c r="O45" i="3"/>
  <c r="P41" i="3"/>
  <c r="P83" i="3"/>
  <c r="P69" i="3"/>
  <c r="P55" i="3"/>
  <c r="Q3" i="3"/>
  <c r="Q13" i="3" s="1"/>
  <c r="P32" i="3"/>
  <c r="P13" i="3"/>
  <c r="O75" i="2"/>
  <c r="O77" i="2" s="1"/>
  <c r="P74" i="2" s="1"/>
  <c r="O56" i="2"/>
  <c r="O88" i="2" s="1"/>
  <c r="P115" i="2"/>
  <c r="P97" i="2"/>
  <c r="P85" i="2"/>
  <c r="P72" i="2"/>
  <c r="P13" i="2"/>
  <c r="P23" i="2"/>
  <c r="P62" i="2"/>
  <c r="Q3" i="2"/>
  <c r="P52" i="2"/>
  <c r="M87" i="2"/>
  <c r="M55" i="2"/>
  <c r="M89" i="2" s="1"/>
  <c r="AQ29" i="2"/>
  <c r="AS28" i="2"/>
  <c r="AO28" i="2"/>
  <c r="AP29" i="2"/>
  <c r="AR28" i="2"/>
  <c r="AO29" i="2"/>
  <c r="AP28" i="2"/>
  <c r="AR29" i="2"/>
  <c r="AQ28" i="2"/>
  <c r="AS29" i="2"/>
  <c r="AT25" i="2"/>
  <c r="AM32" i="2"/>
  <c r="AK31" i="2"/>
  <c r="AL32" i="2"/>
  <c r="AN31" i="2"/>
  <c r="AJ31" i="2"/>
  <c r="AK32" i="2"/>
  <c r="AM31" i="2"/>
  <c r="AO26" i="2"/>
  <c r="AN32" i="2"/>
  <c r="AJ32" i="2"/>
  <c r="AL31" i="2"/>
  <c r="AJ19" i="2"/>
  <c r="AK19" i="2" s="1"/>
  <c r="AL19" i="2" s="1"/>
  <c r="AM19" i="2" s="1"/>
  <c r="AN19" i="2" s="1"/>
  <c r="AJ18" i="2"/>
  <c r="AK18" i="2" s="1"/>
  <c r="AL18" i="2" s="1"/>
  <c r="AM18" i="2" s="1"/>
  <c r="AN18" i="2" s="1"/>
  <c r="U115" i="5" l="1"/>
  <c r="U72" i="5"/>
  <c r="U75" i="5" s="1"/>
  <c r="U77" i="5" s="1"/>
  <c r="V74" i="5" s="1"/>
  <c r="U97" i="5"/>
  <c r="U85" i="5"/>
  <c r="U23" i="5"/>
  <c r="U62" i="5"/>
  <c r="U66" i="5" s="1"/>
  <c r="U100" i="5" s="1"/>
  <c r="U52" i="5"/>
  <c r="U56" i="5" s="1"/>
  <c r="U88" i="5" s="1"/>
  <c r="V3" i="5"/>
  <c r="U13" i="5"/>
  <c r="P87" i="5"/>
  <c r="P55" i="5"/>
  <c r="P89" i="5" s="1"/>
  <c r="P99" i="5"/>
  <c r="P65" i="5"/>
  <c r="P101" i="5" s="1"/>
  <c r="BD19" i="5"/>
  <c r="BE19" i="5" s="1"/>
  <c r="BF19" i="5" s="1"/>
  <c r="BG19" i="5" s="1"/>
  <c r="BH19" i="5" s="1"/>
  <c r="BD18" i="5"/>
  <c r="BE18" i="5" s="1"/>
  <c r="BF18" i="5" s="1"/>
  <c r="BG18" i="5" s="1"/>
  <c r="BH18" i="5" s="1"/>
  <c r="P88" i="3"/>
  <c r="P87" i="3"/>
  <c r="P73" i="3"/>
  <c r="P74" i="3"/>
  <c r="P60" i="3"/>
  <c r="P59" i="3"/>
  <c r="P46" i="3"/>
  <c r="P45" i="3"/>
  <c r="Q32" i="3"/>
  <c r="R3" i="3"/>
  <c r="R69" i="3" s="1"/>
  <c r="Q41" i="3"/>
  <c r="Q83" i="3"/>
  <c r="Q69" i="3"/>
  <c r="Q55" i="3"/>
  <c r="P75" i="2"/>
  <c r="P77" i="2" s="1"/>
  <c r="Q74" i="2" s="1"/>
  <c r="P66" i="2"/>
  <c r="P100" i="2" s="1"/>
  <c r="P56" i="2"/>
  <c r="P88" i="2" s="1"/>
  <c r="AO18" i="2"/>
  <c r="AP18" i="2" s="1"/>
  <c r="AQ18" i="2" s="1"/>
  <c r="AR18" i="2" s="1"/>
  <c r="AS18" i="2" s="1"/>
  <c r="AO19" i="2"/>
  <c r="AP19" i="2" s="1"/>
  <c r="AQ19" i="2" s="1"/>
  <c r="AR19" i="2" s="1"/>
  <c r="AS19" i="2" s="1"/>
  <c r="AQ32" i="2"/>
  <c r="AS31" i="2"/>
  <c r="AO31" i="2"/>
  <c r="AP32" i="2"/>
  <c r="AR31" i="2"/>
  <c r="AT26" i="2"/>
  <c r="AS32" i="2"/>
  <c r="AO32" i="2"/>
  <c r="AR32" i="2"/>
  <c r="AQ31" i="2"/>
  <c r="AP31" i="2"/>
  <c r="Q115" i="2"/>
  <c r="Q72" i="2"/>
  <c r="Q97" i="2"/>
  <c r="Q23" i="2"/>
  <c r="Q62" i="2"/>
  <c r="Q52" i="2"/>
  <c r="Q85" i="2"/>
  <c r="R3" i="2"/>
  <c r="Q13" i="2"/>
  <c r="AU29" i="2"/>
  <c r="AW28" i="2"/>
  <c r="AX29" i="2"/>
  <c r="AT29" i="2"/>
  <c r="AV28" i="2"/>
  <c r="AY25" i="2"/>
  <c r="AW29" i="2"/>
  <c r="AX28" i="2"/>
  <c r="AV29" i="2"/>
  <c r="AU28" i="2"/>
  <c r="AT28" i="2"/>
  <c r="M58" i="2"/>
  <c r="N54" i="2" s="1"/>
  <c r="P90" i="5" l="1"/>
  <c r="P92" i="5" s="1"/>
  <c r="P93" i="5" s="1"/>
  <c r="P68" i="5"/>
  <c r="Q64" i="5" s="1"/>
  <c r="Q65" i="5" s="1"/>
  <c r="Q101" i="5" s="1"/>
  <c r="P58" i="5"/>
  <c r="Q54" i="5" s="1"/>
  <c r="Q87" i="5" s="1"/>
  <c r="P102" i="5"/>
  <c r="P104" i="5" s="1"/>
  <c r="P105" i="5" s="1"/>
  <c r="V115" i="5"/>
  <c r="V97" i="5"/>
  <c r="V85" i="5"/>
  <c r="V62" i="5"/>
  <c r="V66" i="5" s="1"/>
  <c r="V100" i="5" s="1"/>
  <c r="V23" i="5"/>
  <c r="V52" i="5"/>
  <c r="V56" i="5" s="1"/>
  <c r="V88" i="5" s="1"/>
  <c r="V72" i="5"/>
  <c r="V75" i="5" s="1"/>
  <c r="V77" i="5" s="1"/>
  <c r="W74" i="5" s="1"/>
  <c r="W3" i="5"/>
  <c r="V13" i="5"/>
  <c r="Q87" i="3"/>
  <c r="Q88" i="3"/>
  <c r="Q74" i="3"/>
  <c r="Q73" i="3"/>
  <c r="R73" i="3"/>
  <c r="R74" i="3"/>
  <c r="Q59" i="3"/>
  <c r="Q60" i="3"/>
  <c r="R13" i="3"/>
  <c r="Q46" i="3"/>
  <c r="Q45" i="3"/>
  <c r="R83" i="3"/>
  <c r="R41" i="3"/>
  <c r="R32" i="3"/>
  <c r="R55" i="3"/>
  <c r="S3" i="3"/>
  <c r="S41" i="3" s="1"/>
  <c r="Q66" i="2"/>
  <c r="Q100" i="2" s="1"/>
  <c r="Q75" i="2"/>
  <c r="Q77" i="2" s="1"/>
  <c r="R74" i="2" s="1"/>
  <c r="Q56" i="2"/>
  <c r="Q88" i="2" s="1"/>
  <c r="AT18" i="2"/>
  <c r="AU18" i="2" s="1"/>
  <c r="AV18" i="2" s="1"/>
  <c r="AW18" i="2" s="1"/>
  <c r="AX18" i="2" s="1"/>
  <c r="AT19" i="2"/>
  <c r="AU19" i="2" s="1"/>
  <c r="AV19" i="2" s="1"/>
  <c r="AW19" i="2" s="1"/>
  <c r="AX19" i="2" s="1"/>
  <c r="AU32" i="2"/>
  <c r="AW31" i="2"/>
  <c r="AY26" i="2"/>
  <c r="AX32" i="2"/>
  <c r="AT32" i="2"/>
  <c r="AV31" i="2"/>
  <c r="AW32" i="2"/>
  <c r="AV32" i="2"/>
  <c r="AT31" i="2"/>
  <c r="AX31" i="2"/>
  <c r="AU31" i="2"/>
  <c r="BC29" i="2"/>
  <c r="AY29" i="2"/>
  <c r="BA28" i="2"/>
  <c r="BD25" i="2"/>
  <c r="BB29" i="2"/>
  <c r="AZ28" i="2"/>
  <c r="BA29" i="2"/>
  <c r="BB28" i="2"/>
  <c r="BC28" i="2"/>
  <c r="AZ29" i="2"/>
  <c r="AY28" i="2"/>
  <c r="N87" i="2"/>
  <c r="N55" i="2"/>
  <c r="N89" i="2" s="1"/>
  <c r="R115" i="2"/>
  <c r="R97" i="2"/>
  <c r="R62" i="2"/>
  <c r="R85" i="2"/>
  <c r="S3" i="2"/>
  <c r="R72" i="2"/>
  <c r="R52" i="2"/>
  <c r="R23" i="2"/>
  <c r="R13" i="2"/>
  <c r="Q68" i="5" l="1"/>
  <c r="R64" i="5" s="1"/>
  <c r="R65" i="5" s="1"/>
  <c r="R101" i="5" s="1"/>
  <c r="Q99" i="5"/>
  <c r="Q102" i="5" s="1"/>
  <c r="Q104" i="5" s="1"/>
  <c r="Q105" i="5" s="1"/>
  <c r="Q55" i="5"/>
  <c r="Q89" i="5" s="1"/>
  <c r="Q90" i="5" s="1"/>
  <c r="Q92" i="5" s="1"/>
  <c r="Q93" i="5" s="1"/>
  <c r="P117" i="5"/>
  <c r="W115" i="5"/>
  <c r="W97" i="5"/>
  <c r="W85" i="5"/>
  <c r="W62" i="5"/>
  <c r="W66" i="5" s="1"/>
  <c r="W100" i="5" s="1"/>
  <c r="W72" i="5"/>
  <c r="W75" i="5" s="1"/>
  <c r="W77" i="5" s="1"/>
  <c r="X74" i="5" s="1"/>
  <c r="W52" i="5"/>
  <c r="W56" i="5" s="1"/>
  <c r="W88" i="5" s="1"/>
  <c r="W23" i="5"/>
  <c r="W13" i="5"/>
  <c r="X3" i="5"/>
  <c r="R88" i="3"/>
  <c r="R87" i="3"/>
  <c r="R59" i="3"/>
  <c r="R60" i="3"/>
  <c r="R46" i="3"/>
  <c r="R45" i="3"/>
  <c r="S46" i="3"/>
  <c r="S45" i="3"/>
  <c r="T3" i="3"/>
  <c r="T41" i="3" s="1"/>
  <c r="S13" i="3"/>
  <c r="S55" i="3"/>
  <c r="S32" i="3"/>
  <c r="S69" i="3"/>
  <c r="S83" i="3"/>
  <c r="R66" i="2"/>
  <c r="R100" i="2" s="1"/>
  <c r="R75" i="2"/>
  <c r="R77" i="2" s="1"/>
  <c r="S74" i="2" s="1"/>
  <c r="R56" i="2"/>
  <c r="R88" i="2" s="1"/>
  <c r="N58" i="2"/>
  <c r="O54" i="2" s="1"/>
  <c r="O87" i="2" s="1"/>
  <c r="AY19" i="2"/>
  <c r="AZ19" i="2" s="1"/>
  <c r="BA19" i="2" s="1"/>
  <c r="BB19" i="2" s="1"/>
  <c r="BC19" i="2" s="1"/>
  <c r="AY18" i="2"/>
  <c r="AZ18" i="2" s="1"/>
  <c r="BA18" i="2" s="1"/>
  <c r="BB18" i="2" s="1"/>
  <c r="BC18" i="2" s="1"/>
  <c r="S97" i="2"/>
  <c r="S85" i="2"/>
  <c r="S115" i="2"/>
  <c r="S62" i="2"/>
  <c r="S72" i="2"/>
  <c r="S52" i="2"/>
  <c r="S13" i="2"/>
  <c r="S23" i="2"/>
  <c r="T3" i="2"/>
  <c r="BG29" i="2"/>
  <c r="BE28" i="2"/>
  <c r="BF29" i="2"/>
  <c r="BH28" i="2"/>
  <c r="BD28" i="2"/>
  <c r="BE29" i="2"/>
  <c r="BF28" i="2"/>
  <c r="BD29" i="2"/>
  <c r="BH29" i="2"/>
  <c r="BG28" i="2"/>
  <c r="BC32" i="2"/>
  <c r="AY32" i="2"/>
  <c r="BA31" i="2"/>
  <c r="BB32" i="2"/>
  <c r="AZ31" i="2"/>
  <c r="BA32" i="2"/>
  <c r="AY31" i="2"/>
  <c r="AZ32" i="2"/>
  <c r="BC31" i="2"/>
  <c r="BD26" i="2"/>
  <c r="BB31" i="2"/>
  <c r="R99" i="5" l="1"/>
  <c r="R102" i="5" s="1"/>
  <c r="R104" i="5" s="1"/>
  <c r="R105" i="5" s="1"/>
  <c r="R68" i="5"/>
  <c r="S64" i="5" s="1"/>
  <c r="S65" i="5" s="1"/>
  <c r="S101" i="5" s="1"/>
  <c r="Q58" i="5"/>
  <c r="R54" i="5" s="1"/>
  <c r="R87" i="5" s="1"/>
  <c r="Q117" i="5"/>
  <c r="X115" i="5"/>
  <c r="X97" i="5"/>
  <c r="X85" i="5"/>
  <c r="X62" i="5"/>
  <c r="X66" i="5" s="1"/>
  <c r="X100" i="5" s="1"/>
  <c r="X72" i="5"/>
  <c r="X75" i="5" s="1"/>
  <c r="X77" i="5" s="1"/>
  <c r="Y74" i="5" s="1"/>
  <c r="X23" i="5"/>
  <c r="X13" i="5"/>
  <c r="X52" i="5"/>
  <c r="X56" i="5" s="1"/>
  <c r="X88" i="5" s="1"/>
  <c r="Y3" i="5"/>
  <c r="S88" i="3"/>
  <c r="S87" i="3"/>
  <c r="S74" i="3"/>
  <c r="S73" i="3"/>
  <c r="S59" i="3"/>
  <c r="S60" i="3"/>
  <c r="T32" i="3"/>
  <c r="T69" i="3"/>
  <c r="T46" i="3"/>
  <c r="T45" i="3"/>
  <c r="T13" i="3"/>
  <c r="T55" i="3"/>
  <c r="T83" i="3"/>
  <c r="U3" i="3"/>
  <c r="U41" i="3" s="1"/>
  <c r="O55" i="2"/>
  <c r="O89" i="2" s="1"/>
  <c r="S66" i="2"/>
  <c r="S100" i="2" s="1"/>
  <c r="S75" i="2"/>
  <c r="S77" i="2" s="1"/>
  <c r="T74" i="2" s="1"/>
  <c r="S56" i="2"/>
  <c r="S88" i="2" s="1"/>
  <c r="T115" i="2"/>
  <c r="T97" i="2"/>
  <c r="T85" i="2"/>
  <c r="T72" i="2"/>
  <c r="T13" i="2"/>
  <c r="T62" i="2"/>
  <c r="T23" i="2"/>
  <c r="T52" i="2"/>
  <c r="U3" i="2"/>
  <c r="BD19" i="2"/>
  <c r="BE19" i="2" s="1"/>
  <c r="BF19" i="2" s="1"/>
  <c r="BG19" i="2" s="1"/>
  <c r="BH19" i="2" s="1"/>
  <c r="BD18" i="2"/>
  <c r="BE18" i="2" s="1"/>
  <c r="BF18" i="2" s="1"/>
  <c r="BG18" i="2" s="1"/>
  <c r="BH18" i="2" s="1"/>
  <c r="BG32" i="2"/>
  <c r="BE31" i="2"/>
  <c r="BF32" i="2"/>
  <c r="BH31" i="2"/>
  <c r="BD31" i="2"/>
  <c r="BE32" i="2"/>
  <c r="BG31" i="2"/>
  <c r="BH32" i="2"/>
  <c r="BD32" i="2"/>
  <c r="BF31" i="2"/>
  <c r="R55" i="5" l="1"/>
  <c r="R89" i="5" s="1"/>
  <c r="R90" i="5" s="1"/>
  <c r="R92" i="5" s="1"/>
  <c r="R93" i="5" s="1"/>
  <c r="R117" i="5" s="1"/>
  <c r="S99" i="5"/>
  <c r="S102" i="5" s="1"/>
  <c r="S68" i="5"/>
  <c r="T64" i="5" s="1"/>
  <c r="T65" i="5" s="1"/>
  <c r="T101" i="5" s="1"/>
  <c r="Y115" i="5"/>
  <c r="Y97" i="5"/>
  <c r="Y72" i="5"/>
  <c r="Y75" i="5" s="1"/>
  <c r="Y77" i="5" s="1"/>
  <c r="Z74" i="5" s="1"/>
  <c r="Y85" i="5"/>
  <c r="Y62" i="5"/>
  <c r="Y66" i="5" s="1"/>
  <c r="Y100" i="5" s="1"/>
  <c r="Y23" i="5"/>
  <c r="Y52" i="5"/>
  <c r="Y56" i="5" s="1"/>
  <c r="Y88" i="5" s="1"/>
  <c r="Z3" i="5"/>
  <c r="Y13" i="5"/>
  <c r="T88" i="3"/>
  <c r="K28" i="3" s="1"/>
  <c r="L28" i="3" s="1"/>
  <c r="M28" i="3" s="1"/>
  <c r="N28" i="3" s="1"/>
  <c r="O28" i="3" s="1"/>
  <c r="T87" i="3"/>
  <c r="K27" i="3" s="1"/>
  <c r="L27" i="3" s="1"/>
  <c r="M27" i="3" s="1"/>
  <c r="N27" i="3" s="1"/>
  <c r="O27" i="3" s="1"/>
  <c r="T73" i="3"/>
  <c r="K24" i="3" s="1"/>
  <c r="L24" i="3" s="1"/>
  <c r="M24" i="3" s="1"/>
  <c r="N24" i="3" s="1"/>
  <c r="O24" i="3" s="1"/>
  <c r="T74" i="3"/>
  <c r="K25" i="3" s="1"/>
  <c r="L25" i="3" s="1"/>
  <c r="M25" i="3" s="1"/>
  <c r="N25" i="3" s="1"/>
  <c r="O25" i="3" s="1"/>
  <c r="K19" i="3"/>
  <c r="L19" i="3" s="1"/>
  <c r="M19" i="3" s="1"/>
  <c r="N19" i="3" s="1"/>
  <c r="O19" i="3" s="1"/>
  <c r="L17" i="3"/>
  <c r="K18" i="3"/>
  <c r="L18" i="3" s="1"/>
  <c r="M18" i="3" s="1"/>
  <c r="N18" i="3" s="1"/>
  <c r="O18" i="3" s="1"/>
  <c r="T60" i="3"/>
  <c r="K22" i="3" s="1"/>
  <c r="T59" i="3"/>
  <c r="K21" i="3" s="1"/>
  <c r="L21" i="3" s="1"/>
  <c r="M21" i="3" s="1"/>
  <c r="N21" i="3" s="1"/>
  <c r="O21" i="3" s="1"/>
  <c r="V3" i="3"/>
  <c r="V41" i="3" s="1"/>
  <c r="U55" i="3"/>
  <c r="U13" i="3"/>
  <c r="U69" i="3"/>
  <c r="U83" i="3"/>
  <c r="U32" i="3"/>
  <c r="O58" i="2"/>
  <c r="P54" i="2" s="1"/>
  <c r="T75" i="2"/>
  <c r="T77" i="2" s="1"/>
  <c r="U74" i="2" s="1"/>
  <c r="T66" i="2"/>
  <c r="T100" i="2" s="1"/>
  <c r="T56" i="2"/>
  <c r="T88" i="2" s="1"/>
  <c r="U115" i="2"/>
  <c r="U72" i="2"/>
  <c r="U97" i="2"/>
  <c r="U85" i="2"/>
  <c r="U62" i="2"/>
  <c r="U23" i="2"/>
  <c r="U52" i="2"/>
  <c r="V3" i="2"/>
  <c r="U13" i="2"/>
  <c r="M17" i="3" l="1"/>
  <c r="L16" i="5"/>
  <c r="R58" i="5"/>
  <c r="S54" i="5" s="1"/>
  <c r="S55" i="5" s="1"/>
  <c r="S89" i="5" s="1"/>
  <c r="S104" i="5"/>
  <c r="S105" i="5" s="1"/>
  <c r="T99" i="5"/>
  <c r="T102" i="5" s="1"/>
  <c r="T104" i="5" s="1"/>
  <c r="T105" i="5" s="1"/>
  <c r="T68" i="5"/>
  <c r="Z115" i="5"/>
  <c r="Z97" i="5"/>
  <c r="Z85" i="5"/>
  <c r="Z62" i="5"/>
  <c r="Z66" i="5" s="1"/>
  <c r="Z100" i="5" s="1"/>
  <c r="Z23" i="5"/>
  <c r="Z72" i="5"/>
  <c r="Z75" i="5" s="1"/>
  <c r="Z77" i="5" s="1"/>
  <c r="AA74" i="5" s="1"/>
  <c r="Z52" i="5"/>
  <c r="Z56" i="5" s="1"/>
  <c r="Z88" i="5" s="1"/>
  <c r="AA3" i="5"/>
  <c r="Z13" i="5"/>
  <c r="L22" i="3"/>
  <c r="K16" i="2"/>
  <c r="P64" i="2"/>
  <c r="P65" i="2" s="1"/>
  <c r="P101" i="2" s="1"/>
  <c r="W3" i="3"/>
  <c r="W83" i="3" s="1"/>
  <c r="V55" i="3"/>
  <c r="V13" i="3"/>
  <c r="V69" i="3"/>
  <c r="V32" i="3"/>
  <c r="V83" i="3"/>
  <c r="U75" i="2"/>
  <c r="U77" i="2" s="1"/>
  <c r="V74" i="2" s="1"/>
  <c r="U66" i="2"/>
  <c r="U100" i="2" s="1"/>
  <c r="U56" i="2"/>
  <c r="U88" i="2" s="1"/>
  <c r="V115" i="2"/>
  <c r="V97" i="2"/>
  <c r="V85" i="2"/>
  <c r="V72" i="2"/>
  <c r="V62" i="2"/>
  <c r="W3" i="2"/>
  <c r="V52" i="2"/>
  <c r="V23" i="2"/>
  <c r="V13" i="2"/>
  <c r="P87" i="2"/>
  <c r="P55" i="2"/>
  <c r="P89" i="2" s="1"/>
  <c r="L32" i="5" l="1"/>
  <c r="L29" i="5"/>
  <c r="L99" i="5" s="1"/>
  <c r="L19" i="5"/>
  <c r="L65" i="5"/>
  <c r="N17" i="3"/>
  <c r="M16" i="5"/>
  <c r="S58" i="5"/>
  <c r="T54" i="5" s="1"/>
  <c r="T87" i="5" s="1"/>
  <c r="S87" i="5"/>
  <c r="S90" i="5" s="1"/>
  <c r="S92" i="5" s="1"/>
  <c r="S93" i="5" s="1"/>
  <c r="S117" i="5" s="1"/>
  <c r="AA77" i="5"/>
  <c r="AB74" i="5" s="1"/>
  <c r="AA115" i="5"/>
  <c r="AA97" i="5"/>
  <c r="AA85" i="5"/>
  <c r="AA62" i="5"/>
  <c r="AA66" i="5" s="1"/>
  <c r="AA100" i="5" s="1"/>
  <c r="AA72" i="5"/>
  <c r="AA75" i="5" s="1"/>
  <c r="AA52" i="5"/>
  <c r="AA56" i="5" s="1"/>
  <c r="AA88" i="5" s="1"/>
  <c r="AA23" i="5"/>
  <c r="AA13" i="5"/>
  <c r="AB3" i="5"/>
  <c r="W69" i="3"/>
  <c r="X3" i="3"/>
  <c r="X83" i="3" s="1"/>
  <c r="W32" i="3"/>
  <c r="W41" i="3"/>
  <c r="W55" i="3"/>
  <c r="K32" i="2"/>
  <c r="K19" i="2"/>
  <c r="K29" i="2"/>
  <c r="K99" i="2" s="1"/>
  <c r="K65" i="2"/>
  <c r="W13" i="3"/>
  <c r="M22" i="3"/>
  <c r="L16" i="2"/>
  <c r="P99" i="2"/>
  <c r="P102" i="2" s="1"/>
  <c r="P104" i="2" s="1"/>
  <c r="P105" i="2" s="1"/>
  <c r="X41" i="3"/>
  <c r="Y3" i="3"/>
  <c r="V66" i="2"/>
  <c r="V100" i="2" s="1"/>
  <c r="V75" i="2"/>
  <c r="V77" i="2" s="1"/>
  <c r="W74" i="2" s="1"/>
  <c r="V56" i="2"/>
  <c r="V88" i="2" s="1"/>
  <c r="P90" i="2"/>
  <c r="P92" i="2" s="1"/>
  <c r="P93" i="2" s="1"/>
  <c r="P68" i="2"/>
  <c r="Q64" i="2" s="1"/>
  <c r="Q99" i="2" s="1"/>
  <c r="P58" i="2"/>
  <c r="Q54" i="2" s="1"/>
  <c r="W115" i="2"/>
  <c r="W97" i="2"/>
  <c r="W85" i="2"/>
  <c r="W62" i="2"/>
  <c r="W52" i="2"/>
  <c r="W13" i="2"/>
  <c r="W23" i="2"/>
  <c r="W72" i="2"/>
  <c r="X3" i="2"/>
  <c r="L101" i="5" l="1"/>
  <c r="L66" i="5"/>
  <c r="L100" i="5" s="1"/>
  <c r="M19" i="5"/>
  <c r="M32" i="5"/>
  <c r="M29" i="5"/>
  <c r="O17" i="3"/>
  <c r="O16" i="5" s="1"/>
  <c r="N16" i="5"/>
  <c r="T55" i="5"/>
  <c r="T89" i="5" s="1"/>
  <c r="T90" i="5" s="1"/>
  <c r="T92" i="5" s="1"/>
  <c r="T93" i="5" s="1"/>
  <c r="T117" i="5" s="1"/>
  <c r="T118" i="5" s="1"/>
  <c r="AB115" i="5"/>
  <c r="AB97" i="5"/>
  <c r="AB85" i="5"/>
  <c r="AB62" i="5"/>
  <c r="AB66" i="5" s="1"/>
  <c r="AB100" i="5" s="1"/>
  <c r="AB72" i="5"/>
  <c r="AB75" i="5" s="1"/>
  <c r="AB77" i="5" s="1"/>
  <c r="AC74" i="5" s="1"/>
  <c r="AB23" i="5"/>
  <c r="AB13" i="5"/>
  <c r="AB52" i="5"/>
  <c r="AB56" i="5" s="1"/>
  <c r="AB88" i="5" s="1"/>
  <c r="AC3" i="5"/>
  <c r="X13" i="3"/>
  <c r="X32" i="3"/>
  <c r="X55" i="3"/>
  <c r="X69" i="3"/>
  <c r="K101" i="2"/>
  <c r="L32" i="2"/>
  <c r="L29" i="2"/>
  <c r="N22" i="3"/>
  <c r="M16" i="2"/>
  <c r="L19" i="2"/>
  <c r="K66" i="2"/>
  <c r="K100" i="2" s="1"/>
  <c r="Y41" i="3"/>
  <c r="Y83" i="3"/>
  <c r="Y69" i="3"/>
  <c r="Y55" i="3"/>
  <c r="Y13" i="3"/>
  <c r="Z3" i="3"/>
  <c r="Y32" i="3"/>
  <c r="W75" i="2"/>
  <c r="W77" i="2" s="1"/>
  <c r="X74" i="2" s="1"/>
  <c r="W66" i="2"/>
  <c r="W100" i="2" s="1"/>
  <c r="W56" i="2"/>
  <c r="W88" i="2" s="1"/>
  <c r="Q65" i="2"/>
  <c r="Q101" i="2" s="1"/>
  <c r="Q102" i="2" s="1"/>
  <c r="P117" i="2"/>
  <c r="X115" i="2"/>
  <c r="X97" i="2"/>
  <c r="X85" i="2"/>
  <c r="X13" i="2"/>
  <c r="X72" i="2"/>
  <c r="X23" i="2"/>
  <c r="Y3" i="2"/>
  <c r="X62" i="2"/>
  <c r="X52" i="2"/>
  <c r="Q87" i="2"/>
  <c r="Q55" i="2"/>
  <c r="Q89" i="2" s="1"/>
  <c r="L102" i="5" l="1"/>
  <c r="L104" i="5" s="1"/>
  <c r="L105" i="5" s="1"/>
  <c r="L117" i="5" s="1"/>
  <c r="N32" i="5"/>
  <c r="N29" i="5"/>
  <c r="M66" i="5"/>
  <c r="M100" i="5" s="1"/>
  <c r="N19" i="5"/>
  <c r="O32" i="5"/>
  <c r="O29" i="5"/>
  <c r="L68" i="5"/>
  <c r="M64" i="5" s="1"/>
  <c r="T58" i="5"/>
  <c r="U54" i="5" s="1"/>
  <c r="U119" i="5"/>
  <c r="V119" i="5" s="1"/>
  <c r="W119" i="5" s="1"/>
  <c r="X119" i="5" s="1"/>
  <c r="Y119" i="5" s="1"/>
  <c r="AC115" i="5"/>
  <c r="AC97" i="5"/>
  <c r="AC72" i="5"/>
  <c r="AC75" i="5" s="1"/>
  <c r="AC77" i="5" s="1"/>
  <c r="AD74" i="5" s="1"/>
  <c r="AC62" i="5"/>
  <c r="AC66" i="5" s="1"/>
  <c r="AC100" i="5" s="1"/>
  <c r="AC23" i="5"/>
  <c r="AC52" i="5"/>
  <c r="AC56" i="5" s="1"/>
  <c r="AC88" i="5" s="1"/>
  <c r="AD3" i="5"/>
  <c r="AC13" i="5"/>
  <c r="AC85" i="5"/>
  <c r="K102" i="2"/>
  <c r="K104" i="2" s="1"/>
  <c r="K105" i="2" s="1"/>
  <c r="K117" i="2" s="1"/>
  <c r="M32" i="2"/>
  <c r="M29" i="2"/>
  <c r="K68" i="2"/>
  <c r="L64" i="2" s="1"/>
  <c r="O22" i="3"/>
  <c r="O16" i="2" s="1"/>
  <c r="N16" i="2"/>
  <c r="M19" i="2"/>
  <c r="L66" i="2"/>
  <c r="L100" i="2" s="1"/>
  <c r="Z41" i="3"/>
  <c r="Z83" i="3"/>
  <c r="Z69" i="3"/>
  <c r="Z55" i="3"/>
  <c r="AA3" i="3"/>
  <c r="Z32" i="3"/>
  <c r="Z13" i="3"/>
  <c r="X66" i="2"/>
  <c r="X100" i="2" s="1"/>
  <c r="X75" i="2"/>
  <c r="X77" i="2" s="1"/>
  <c r="Y74" i="2" s="1"/>
  <c r="X56" i="2"/>
  <c r="X88" i="2" s="1"/>
  <c r="Q104" i="2"/>
  <c r="Q105" i="2" s="1"/>
  <c r="Q68" i="2"/>
  <c r="R64" i="2" s="1"/>
  <c r="Q58" i="2"/>
  <c r="R54" i="2" s="1"/>
  <c r="Q90" i="2"/>
  <c r="Q92" i="2" s="1"/>
  <c r="Q93" i="2" s="1"/>
  <c r="Y115" i="2"/>
  <c r="Y72" i="2"/>
  <c r="Y97" i="2"/>
  <c r="Y23" i="2"/>
  <c r="Y62" i="2"/>
  <c r="Y52" i="2"/>
  <c r="Z3" i="2"/>
  <c r="Y13" i="2"/>
  <c r="Y85" i="2"/>
  <c r="U121" i="5" l="1"/>
  <c r="O19" i="5"/>
  <c r="O66" i="5" s="1"/>
  <c r="O100" i="5" s="1"/>
  <c r="N66" i="5"/>
  <c r="N100" i="5" s="1"/>
  <c r="M65" i="5"/>
  <c r="M101" i="5" s="1"/>
  <c r="M99" i="5"/>
  <c r="M90" i="5"/>
  <c r="M92" i="5" s="1"/>
  <c r="M93" i="5" s="1"/>
  <c r="U64" i="5"/>
  <c r="U65" i="5" s="1"/>
  <c r="U101" i="5" s="1"/>
  <c r="AD77" i="5"/>
  <c r="AE74" i="5" s="1"/>
  <c r="AD115" i="5"/>
  <c r="AD97" i="5"/>
  <c r="AD85" i="5"/>
  <c r="AD62" i="5"/>
  <c r="AD66" i="5" s="1"/>
  <c r="AD100" i="5" s="1"/>
  <c r="AD72" i="5"/>
  <c r="AD75" i="5" s="1"/>
  <c r="AD23" i="5"/>
  <c r="AD52" i="5"/>
  <c r="AD56" i="5" s="1"/>
  <c r="AD88" i="5" s="1"/>
  <c r="AE3" i="5"/>
  <c r="AD13" i="5"/>
  <c r="U87" i="5"/>
  <c r="U55" i="5"/>
  <c r="U89" i="5" s="1"/>
  <c r="L99" i="2"/>
  <c r="L65" i="2"/>
  <c r="L101" i="2" s="1"/>
  <c r="L90" i="2"/>
  <c r="L92" i="2" s="1"/>
  <c r="L93" i="2" s="1"/>
  <c r="N19" i="2"/>
  <c r="M66" i="2"/>
  <c r="M100" i="2" s="1"/>
  <c r="N29" i="2"/>
  <c r="N32" i="2"/>
  <c r="O32" i="2"/>
  <c r="O29" i="2"/>
  <c r="AA41" i="3"/>
  <c r="AA83" i="3"/>
  <c r="AA69" i="3"/>
  <c r="AA55" i="3"/>
  <c r="AA32" i="3"/>
  <c r="AA13" i="3"/>
  <c r="AB3" i="3"/>
  <c r="Y75" i="2"/>
  <c r="Y77" i="2" s="1"/>
  <c r="Z74" i="2" s="1"/>
  <c r="Y66" i="2"/>
  <c r="Y100" i="2" s="1"/>
  <c r="Y56" i="2"/>
  <c r="Y88" i="2" s="1"/>
  <c r="Q117" i="2"/>
  <c r="R65" i="2"/>
  <c r="R99" i="2"/>
  <c r="R87" i="2"/>
  <c r="R55" i="2"/>
  <c r="R89" i="2" s="1"/>
  <c r="Z115" i="2"/>
  <c r="Z97" i="2"/>
  <c r="Z72" i="2"/>
  <c r="Z62" i="2"/>
  <c r="AA3" i="2"/>
  <c r="Z85" i="2"/>
  <c r="Z52" i="2"/>
  <c r="Z23" i="2"/>
  <c r="Z13" i="2"/>
  <c r="M68" i="5" l="1"/>
  <c r="N64" i="5" s="1"/>
  <c r="N65" i="5" s="1"/>
  <c r="N101" i="5" s="1"/>
  <c r="M102" i="5"/>
  <c r="M104" i="5" s="1"/>
  <c r="M105" i="5" s="1"/>
  <c r="M117" i="5" s="1"/>
  <c r="U99" i="5"/>
  <c r="U102" i="5" s="1"/>
  <c r="U104" i="5" s="1"/>
  <c r="U105" i="5" s="1"/>
  <c r="U90" i="5"/>
  <c r="U92" i="5" s="1"/>
  <c r="U93" i="5" s="1"/>
  <c r="U68" i="5"/>
  <c r="V64" i="5" s="1"/>
  <c r="U58" i="5"/>
  <c r="V54" i="5" s="1"/>
  <c r="AE97" i="5"/>
  <c r="AE115" i="5"/>
  <c r="AE85" i="5"/>
  <c r="AE62" i="5"/>
  <c r="AE66" i="5" s="1"/>
  <c r="AE100" i="5" s="1"/>
  <c r="AE72" i="5"/>
  <c r="AE75" i="5" s="1"/>
  <c r="AE77" i="5" s="1"/>
  <c r="AF74" i="5" s="1"/>
  <c r="AE52" i="5"/>
  <c r="AE56" i="5" s="1"/>
  <c r="AE88" i="5" s="1"/>
  <c r="AF3" i="5"/>
  <c r="AE13" i="5"/>
  <c r="AE23" i="5"/>
  <c r="L68" i="2"/>
  <c r="M64" i="2" s="1"/>
  <c r="M65" i="2" s="1"/>
  <c r="L102" i="2"/>
  <c r="L104" i="2" s="1"/>
  <c r="L105" i="2" s="1"/>
  <c r="L117" i="2" s="1"/>
  <c r="O19" i="2"/>
  <c r="O66" i="2" s="1"/>
  <c r="O100" i="2" s="1"/>
  <c r="N66" i="2"/>
  <c r="N100" i="2" s="1"/>
  <c r="AB41" i="3"/>
  <c r="AB83" i="3"/>
  <c r="AB69" i="3"/>
  <c r="AB55" i="3"/>
  <c r="AB32" i="3"/>
  <c r="AB13" i="3"/>
  <c r="AC3" i="3"/>
  <c r="Z66" i="2"/>
  <c r="Z100" i="2" s="1"/>
  <c r="Z75" i="2"/>
  <c r="Z77" i="2" s="1"/>
  <c r="AA74" i="2" s="1"/>
  <c r="Z56" i="2"/>
  <c r="Z88" i="2" s="1"/>
  <c r="R101" i="2"/>
  <c r="R102" i="2" s="1"/>
  <c r="R104" i="2" s="1"/>
  <c r="R105" i="2" s="1"/>
  <c r="R68" i="2"/>
  <c r="S64" i="2" s="1"/>
  <c r="R58" i="2"/>
  <c r="S54" i="2" s="1"/>
  <c r="S87" i="2" s="1"/>
  <c r="AA115" i="2"/>
  <c r="AA97" i="2"/>
  <c r="AA85" i="2"/>
  <c r="AA72" i="2"/>
  <c r="AA62" i="2"/>
  <c r="AA52" i="2"/>
  <c r="AA13" i="2"/>
  <c r="AA23" i="2"/>
  <c r="AB3" i="2"/>
  <c r="R90" i="2"/>
  <c r="R92" i="2" s="1"/>
  <c r="R93" i="2" s="1"/>
  <c r="N90" i="5" l="1"/>
  <c r="N92" i="5" s="1"/>
  <c r="N93" i="5" s="1"/>
  <c r="N99" i="5"/>
  <c r="N102" i="5" s="1"/>
  <c r="N104" i="5" s="1"/>
  <c r="N105" i="5" s="1"/>
  <c r="N68" i="5"/>
  <c r="O64" i="5" s="1"/>
  <c r="O99" i="5" s="1"/>
  <c r="U117" i="5"/>
  <c r="AF77" i="5"/>
  <c r="AG74" i="5" s="1"/>
  <c r="AF115" i="5"/>
  <c r="AF97" i="5"/>
  <c r="AF85" i="5"/>
  <c r="AF62" i="5"/>
  <c r="AF66" i="5" s="1"/>
  <c r="AF100" i="5" s="1"/>
  <c r="AF72" i="5"/>
  <c r="AF75" i="5" s="1"/>
  <c r="AF23" i="5"/>
  <c r="AF13" i="5"/>
  <c r="AF52" i="5"/>
  <c r="AF56" i="5" s="1"/>
  <c r="AF88" i="5" s="1"/>
  <c r="AG3" i="5"/>
  <c r="V87" i="5"/>
  <c r="V55" i="5"/>
  <c r="V89" i="5" s="1"/>
  <c r="V99" i="5"/>
  <c r="V65" i="5"/>
  <c r="V101" i="5" s="1"/>
  <c r="M90" i="2"/>
  <c r="M92" i="2" s="1"/>
  <c r="M93" i="2" s="1"/>
  <c r="M99" i="2"/>
  <c r="M101" i="2"/>
  <c r="M68" i="2"/>
  <c r="N64" i="2" s="1"/>
  <c r="N99" i="2" s="1"/>
  <c r="AC41" i="3"/>
  <c r="AC83" i="3"/>
  <c r="AC69" i="3"/>
  <c r="AC55" i="3"/>
  <c r="AC13" i="3"/>
  <c r="AD3" i="3"/>
  <c r="AC32" i="3"/>
  <c r="AA75" i="2"/>
  <c r="AA77" i="2" s="1"/>
  <c r="AB74" i="2" s="1"/>
  <c r="AA66" i="2"/>
  <c r="AA100" i="2" s="1"/>
  <c r="S55" i="2"/>
  <c r="S89" i="2" s="1"/>
  <c r="S90" i="2" s="1"/>
  <c r="S92" i="2" s="1"/>
  <c r="S93" i="2" s="1"/>
  <c r="AA56" i="2"/>
  <c r="AA88" i="2" s="1"/>
  <c r="R117" i="2"/>
  <c r="S99" i="2"/>
  <c r="S65" i="2"/>
  <c r="S101" i="2" s="1"/>
  <c r="AB115" i="2"/>
  <c r="AB97" i="2"/>
  <c r="AB85" i="2"/>
  <c r="AB72" i="2"/>
  <c r="AB13" i="2"/>
  <c r="AB62" i="2"/>
  <c r="AB23" i="2"/>
  <c r="AB52" i="2"/>
  <c r="AC3" i="2"/>
  <c r="O65" i="5" l="1"/>
  <c r="O101" i="5" s="1"/>
  <c r="O102" i="5" s="1"/>
  <c r="O104" i="5" s="1"/>
  <c r="O105" i="5" s="1"/>
  <c r="N117" i="5"/>
  <c r="O90" i="5"/>
  <c r="O92" i="5" s="1"/>
  <c r="O93" i="5" s="1"/>
  <c r="V68" i="5"/>
  <c r="W64" i="5" s="1"/>
  <c r="W65" i="5" s="1"/>
  <c r="W101" i="5" s="1"/>
  <c r="V102" i="5"/>
  <c r="V104" i="5" s="1"/>
  <c r="V105" i="5" s="1"/>
  <c r="V58" i="5"/>
  <c r="W54" i="5" s="1"/>
  <c r="W87" i="5" s="1"/>
  <c r="V90" i="5"/>
  <c r="V92" i="5" s="1"/>
  <c r="V93" i="5" s="1"/>
  <c r="AG115" i="5"/>
  <c r="AG97" i="5"/>
  <c r="AG72" i="5"/>
  <c r="AG75" i="5" s="1"/>
  <c r="AG23" i="5"/>
  <c r="AG85" i="5"/>
  <c r="AG52" i="5"/>
  <c r="AG56" i="5" s="1"/>
  <c r="AG88" i="5" s="1"/>
  <c r="AH3" i="5"/>
  <c r="AG62" i="5"/>
  <c r="AG66" i="5" s="1"/>
  <c r="AG100" i="5" s="1"/>
  <c r="AG13" i="5"/>
  <c r="AG77" i="5"/>
  <c r="AH74" i="5" s="1"/>
  <c r="M102" i="2"/>
  <c r="M104" i="2" s="1"/>
  <c r="M105" i="2" s="1"/>
  <c r="M117" i="2" s="1"/>
  <c r="N90" i="2"/>
  <c r="N92" i="2" s="1"/>
  <c r="N93" i="2" s="1"/>
  <c r="N65" i="2"/>
  <c r="N101" i="2" s="1"/>
  <c r="N102" i="2" s="1"/>
  <c r="N104" i="2" s="1"/>
  <c r="N105" i="2" s="1"/>
  <c r="AD41" i="3"/>
  <c r="AD83" i="3"/>
  <c r="AD69" i="3"/>
  <c r="AD55" i="3"/>
  <c r="AE3" i="3"/>
  <c r="AD32" i="3"/>
  <c r="AD13" i="3"/>
  <c r="AB75" i="2"/>
  <c r="AB77" i="2" s="1"/>
  <c r="AC74" i="2" s="1"/>
  <c r="AB66" i="2"/>
  <c r="AB100" i="2" s="1"/>
  <c r="S58" i="2"/>
  <c r="T54" i="2" s="1"/>
  <c r="T87" i="2" s="1"/>
  <c r="S68" i="2"/>
  <c r="T64" i="2" s="1"/>
  <c r="T65" i="2" s="1"/>
  <c r="T101" i="2" s="1"/>
  <c r="AB56" i="2"/>
  <c r="AB88" i="2" s="1"/>
  <c r="S102" i="2"/>
  <c r="S104" i="2" s="1"/>
  <c r="S105" i="2" s="1"/>
  <c r="S117" i="2" s="1"/>
  <c r="AC115" i="2"/>
  <c r="AC72" i="2"/>
  <c r="AC85" i="2"/>
  <c r="AC62" i="2"/>
  <c r="AC23" i="2"/>
  <c r="AC52" i="2"/>
  <c r="AD3" i="2"/>
  <c r="AC13" i="2"/>
  <c r="AC97" i="2"/>
  <c r="O68" i="5" l="1"/>
  <c r="O117" i="5"/>
  <c r="M22" i="4" s="1"/>
  <c r="W55" i="5"/>
  <c r="W89" i="5" s="1"/>
  <c r="W90" i="5" s="1"/>
  <c r="W92" i="5" s="1"/>
  <c r="W93" i="5" s="1"/>
  <c r="W99" i="5"/>
  <c r="W102" i="5" s="1"/>
  <c r="W104" i="5" s="1"/>
  <c r="W105" i="5" s="1"/>
  <c r="V117" i="5"/>
  <c r="W68" i="5"/>
  <c r="X64" i="5" s="1"/>
  <c r="AH115" i="5"/>
  <c r="AH97" i="5"/>
  <c r="AH85" i="5"/>
  <c r="AH62" i="5"/>
  <c r="AH66" i="5" s="1"/>
  <c r="AH100" i="5" s="1"/>
  <c r="AH23" i="5"/>
  <c r="AH52" i="5"/>
  <c r="AH56" i="5" s="1"/>
  <c r="AH88" i="5" s="1"/>
  <c r="AI3" i="5"/>
  <c r="AH72" i="5"/>
  <c r="AH75" i="5" s="1"/>
  <c r="AH77" i="5" s="1"/>
  <c r="AI74" i="5" s="1"/>
  <c r="AH13" i="5"/>
  <c r="N68" i="2"/>
  <c r="O64" i="2" s="1"/>
  <c r="O99" i="2" s="1"/>
  <c r="N117" i="2"/>
  <c r="AE41" i="3"/>
  <c r="AE83" i="3"/>
  <c r="AE69" i="3"/>
  <c r="AE55" i="3"/>
  <c r="AE32" i="3"/>
  <c r="AF3" i="3"/>
  <c r="AE13" i="3"/>
  <c r="AC66" i="2"/>
  <c r="AC100" i="2" s="1"/>
  <c r="AC75" i="2"/>
  <c r="AC77" i="2" s="1"/>
  <c r="AD74" i="2" s="1"/>
  <c r="T99" i="2"/>
  <c r="T102" i="2" s="1"/>
  <c r="T104" i="2" s="1"/>
  <c r="T105" i="2" s="1"/>
  <c r="T55" i="2"/>
  <c r="T89" i="2" s="1"/>
  <c r="T90" i="2" s="1"/>
  <c r="T92" i="2" s="1"/>
  <c r="T93" i="2" s="1"/>
  <c r="AC56" i="2"/>
  <c r="AC88" i="2" s="1"/>
  <c r="T68" i="2"/>
  <c r="AD115" i="2"/>
  <c r="AD85" i="2"/>
  <c r="AD62" i="2"/>
  <c r="AE3" i="2"/>
  <c r="AD97" i="2"/>
  <c r="AD72" i="2"/>
  <c r="AD52" i="2"/>
  <c r="AD23" i="2"/>
  <c r="AD13" i="2"/>
  <c r="O118" i="5" l="1"/>
  <c r="W58" i="5"/>
  <c r="X54" i="5" s="1"/>
  <c r="X87" i="5" s="1"/>
  <c r="AI77" i="5"/>
  <c r="AJ74" i="5" s="1"/>
  <c r="AI97" i="5"/>
  <c r="AI115" i="5"/>
  <c r="AI85" i="5"/>
  <c r="AI62" i="5"/>
  <c r="AI66" i="5" s="1"/>
  <c r="AI100" i="5" s="1"/>
  <c r="AI72" i="5"/>
  <c r="AI75" i="5" s="1"/>
  <c r="AI52" i="5"/>
  <c r="AI56" i="5" s="1"/>
  <c r="AI88" i="5" s="1"/>
  <c r="AI23" i="5"/>
  <c r="AI13" i="5"/>
  <c r="AJ3" i="5"/>
  <c r="X99" i="5"/>
  <c r="X65" i="5"/>
  <c r="X101" i="5" s="1"/>
  <c r="W117" i="5"/>
  <c r="O65" i="2"/>
  <c r="O101" i="2" s="1"/>
  <c r="O102" i="2" s="1"/>
  <c r="O104" i="2" s="1"/>
  <c r="O105" i="2" s="1"/>
  <c r="O90" i="2"/>
  <c r="O92" i="2" s="1"/>
  <c r="O93" i="2" s="1"/>
  <c r="AF41" i="3"/>
  <c r="AF83" i="3"/>
  <c r="AF69" i="3"/>
  <c r="AF55" i="3"/>
  <c r="AF32" i="3"/>
  <c r="AF13" i="3"/>
  <c r="AG3" i="3"/>
  <c r="AD66" i="2"/>
  <c r="AD100" i="2" s="1"/>
  <c r="AD75" i="2"/>
  <c r="AD77" i="2" s="1"/>
  <c r="AE74" i="2" s="1"/>
  <c r="T117" i="2"/>
  <c r="T118" i="2" s="1"/>
  <c r="T58" i="2"/>
  <c r="U64" i="2" s="1"/>
  <c r="U99" i="2" s="1"/>
  <c r="AD56" i="2"/>
  <c r="AD88" i="2" s="1"/>
  <c r="AE97" i="2"/>
  <c r="AE115" i="2"/>
  <c r="AE85" i="2"/>
  <c r="AE62" i="2"/>
  <c r="AE72" i="2"/>
  <c r="AE52" i="2"/>
  <c r="AE13" i="2"/>
  <c r="AF3" i="2"/>
  <c r="AE23" i="2"/>
  <c r="N22" i="4" l="1"/>
  <c r="P119" i="5"/>
  <c r="P22" i="4" s="1"/>
  <c r="X55" i="5"/>
  <c r="X89" i="5" s="1"/>
  <c r="X90" i="5" s="1"/>
  <c r="X92" i="5" s="1"/>
  <c r="X93" i="5" s="1"/>
  <c r="X102" i="5"/>
  <c r="X104" i="5" s="1"/>
  <c r="X105" i="5" s="1"/>
  <c r="X68" i="5"/>
  <c r="Y64" i="5" s="1"/>
  <c r="AJ115" i="5"/>
  <c r="AJ97" i="5"/>
  <c r="AJ85" i="5"/>
  <c r="AJ62" i="5"/>
  <c r="AJ66" i="5" s="1"/>
  <c r="AJ100" i="5" s="1"/>
  <c r="AJ72" i="5"/>
  <c r="AJ75" i="5" s="1"/>
  <c r="AJ77" i="5" s="1"/>
  <c r="AK74" i="5" s="1"/>
  <c r="AJ23" i="5"/>
  <c r="AJ52" i="5"/>
  <c r="AJ56" i="5" s="1"/>
  <c r="AJ88" i="5" s="1"/>
  <c r="AJ13" i="5"/>
  <c r="AK3" i="5"/>
  <c r="U119" i="2"/>
  <c r="V119" i="2" s="1"/>
  <c r="W119" i="2" s="1"/>
  <c r="X119" i="2" s="1"/>
  <c r="Y119" i="2" s="1"/>
  <c r="O68" i="2"/>
  <c r="O117" i="2"/>
  <c r="M39" i="4" s="1"/>
  <c r="AG41" i="3"/>
  <c r="AG83" i="3"/>
  <c r="AG69" i="3"/>
  <c r="AG55" i="3"/>
  <c r="AG13" i="3"/>
  <c r="AH3" i="3"/>
  <c r="AG32" i="3"/>
  <c r="AE75" i="2"/>
  <c r="AE77" i="2" s="1"/>
  <c r="AF74" i="2" s="1"/>
  <c r="AE66" i="2"/>
  <c r="AE100" i="2" s="1"/>
  <c r="U65" i="2"/>
  <c r="U101" i="2" s="1"/>
  <c r="U102" i="2" s="1"/>
  <c r="U104" i="2" s="1"/>
  <c r="U105" i="2" s="1"/>
  <c r="U54" i="2"/>
  <c r="U55" i="2" s="1"/>
  <c r="AE56" i="2"/>
  <c r="AE88" i="2" s="1"/>
  <c r="AF115" i="2"/>
  <c r="AF97" i="2"/>
  <c r="AF85" i="2"/>
  <c r="AF72" i="2"/>
  <c r="AF13" i="2"/>
  <c r="AF23" i="2"/>
  <c r="AG3" i="2"/>
  <c r="AF52" i="2"/>
  <c r="AF62" i="2"/>
  <c r="U121" i="2" l="1"/>
  <c r="Q119" i="5"/>
  <c r="X58" i="5"/>
  <c r="Y54" i="5" s="1"/>
  <c r="Y87" i="5" s="1"/>
  <c r="AK77" i="5"/>
  <c r="AL74" i="5" s="1"/>
  <c r="AK115" i="5"/>
  <c r="AK72" i="5"/>
  <c r="AK75" i="5" s="1"/>
  <c r="AK97" i="5"/>
  <c r="AK85" i="5"/>
  <c r="AK23" i="5"/>
  <c r="AK62" i="5"/>
  <c r="AK66" i="5" s="1"/>
  <c r="AK100" i="5" s="1"/>
  <c r="AK52" i="5"/>
  <c r="AK56" i="5" s="1"/>
  <c r="AK88" i="5" s="1"/>
  <c r="AL3" i="5"/>
  <c r="AK13" i="5"/>
  <c r="Y99" i="5"/>
  <c r="Y65" i="5"/>
  <c r="Y101" i="5" s="1"/>
  <c r="X117" i="5"/>
  <c r="O118" i="2"/>
  <c r="AH41" i="3"/>
  <c r="AH83" i="3"/>
  <c r="AH69" i="3"/>
  <c r="AH55" i="3"/>
  <c r="AI3" i="3"/>
  <c r="AH13" i="3"/>
  <c r="AH32" i="3"/>
  <c r="AF75" i="2"/>
  <c r="AF77" i="2" s="1"/>
  <c r="AG74" i="2" s="1"/>
  <c r="AF66" i="2"/>
  <c r="AF100" i="2" s="1"/>
  <c r="U87" i="2"/>
  <c r="U68" i="2"/>
  <c r="V64" i="2" s="1"/>
  <c r="U89" i="2"/>
  <c r="U58" i="2"/>
  <c r="V54" i="2" s="1"/>
  <c r="AF56" i="2"/>
  <c r="AF88" i="2" s="1"/>
  <c r="AG115" i="2"/>
  <c r="AG72" i="2"/>
  <c r="AG97" i="2"/>
  <c r="AG23" i="2"/>
  <c r="AG62" i="2"/>
  <c r="AG52" i="2"/>
  <c r="AG85" i="2"/>
  <c r="AH3" i="2"/>
  <c r="AG13" i="2"/>
  <c r="N39" i="4" l="1"/>
  <c r="R119" i="5"/>
  <c r="Y55" i="5"/>
  <c r="Y89" i="5" s="1"/>
  <c r="Y90" i="5" s="1"/>
  <c r="Y92" i="5" s="1"/>
  <c r="Y93" i="5" s="1"/>
  <c r="Y102" i="5"/>
  <c r="Y104" i="5" s="1"/>
  <c r="Y105" i="5" s="1"/>
  <c r="Y68" i="5"/>
  <c r="AL115" i="5"/>
  <c r="AL97" i="5"/>
  <c r="AL85" i="5"/>
  <c r="AL62" i="5"/>
  <c r="AL66" i="5" s="1"/>
  <c r="AL100" i="5" s="1"/>
  <c r="AL23" i="5"/>
  <c r="AL52" i="5"/>
  <c r="AL56" i="5" s="1"/>
  <c r="AL88" i="5" s="1"/>
  <c r="AL72" i="5"/>
  <c r="AL75" i="5" s="1"/>
  <c r="AL77" i="5" s="1"/>
  <c r="AM74" i="5" s="1"/>
  <c r="AM3" i="5"/>
  <c r="AL13" i="5"/>
  <c r="P119" i="2"/>
  <c r="AI41" i="3"/>
  <c r="AI83" i="3"/>
  <c r="AI69" i="3"/>
  <c r="AI55" i="3"/>
  <c r="AI32" i="3"/>
  <c r="AI13" i="3"/>
  <c r="AJ3" i="3"/>
  <c r="U90" i="2"/>
  <c r="U92" i="2" s="1"/>
  <c r="U93" i="2" s="1"/>
  <c r="U117" i="2" s="1"/>
  <c r="AG75" i="2"/>
  <c r="AG77" i="2" s="1"/>
  <c r="AH74" i="2" s="1"/>
  <c r="AG66" i="2"/>
  <c r="AG100" i="2" s="1"/>
  <c r="V65" i="2"/>
  <c r="V101" i="2" s="1"/>
  <c r="V99" i="2"/>
  <c r="V55" i="2"/>
  <c r="V87" i="2"/>
  <c r="AG56" i="2"/>
  <c r="AG88" i="2" s="1"/>
  <c r="AH115" i="2"/>
  <c r="AH97" i="2"/>
  <c r="AH72" i="2"/>
  <c r="AH62" i="2"/>
  <c r="AH85" i="2"/>
  <c r="AI3" i="2"/>
  <c r="AH52" i="2"/>
  <c r="AH23" i="2"/>
  <c r="AH13" i="2"/>
  <c r="S119" i="5" l="1"/>
  <c r="P39" i="4"/>
  <c r="Y58" i="5"/>
  <c r="Z64" i="5" s="1"/>
  <c r="Z99" i="5" s="1"/>
  <c r="AM115" i="5"/>
  <c r="AM97" i="5"/>
  <c r="AM85" i="5"/>
  <c r="AM62" i="5"/>
  <c r="AM66" i="5" s="1"/>
  <c r="AM100" i="5" s="1"/>
  <c r="AM72" i="5"/>
  <c r="AM75" i="5" s="1"/>
  <c r="AM77" i="5" s="1"/>
  <c r="AN74" i="5" s="1"/>
  <c r="AM52" i="5"/>
  <c r="AM56" i="5" s="1"/>
  <c r="AM88" i="5" s="1"/>
  <c r="AM23" i="5"/>
  <c r="AM13" i="5"/>
  <c r="AN3" i="5"/>
  <c r="Y117" i="5"/>
  <c r="Y118" i="5" s="1"/>
  <c r="Q119" i="2"/>
  <c r="R119" i="2" s="1"/>
  <c r="S119" i="2" s="1"/>
  <c r="T119" i="2" s="1"/>
  <c r="AJ41" i="3"/>
  <c r="AJ83" i="3"/>
  <c r="AJ69" i="3"/>
  <c r="AJ55" i="3"/>
  <c r="AJ32" i="3"/>
  <c r="AJ13" i="3"/>
  <c r="AK3" i="3"/>
  <c r="AH75" i="2"/>
  <c r="AH77" i="2" s="1"/>
  <c r="AI74" i="2" s="1"/>
  <c r="AH66" i="2"/>
  <c r="AH100" i="2" s="1"/>
  <c r="V102" i="2"/>
  <c r="V104" i="2" s="1"/>
  <c r="V105" i="2" s="1"/>
  <c r="V68" i="2"/>
  <c r="W64" i="2" s="1"/>
  <c r="V89" i="2"/>
  <c r="V90" i="2" s="1"/>
  <c r="V92" i="2" s="1"/>
  <c r="V93" i="2" s="1"/>
  <c r="V58" i="2"/>
  <c r="W54" i="2" s="1"/>
  <c r="AH56" i="2"/>
  <c r="AH88" i="2" s="1"/>
  <c r="AI97" i="2"/>
  <c r="AI115" i="2"/>
  <c r="AI85" i="2"/>
  <c r="AI72" i="2"/>
  <c r="AI62" i="2"/>
  <c r="AI52" i="2"/>
  <c r="AI13" i="2"/>
  <c r="AI23" i="2"/>
  <c r="AJ3" i="2"/>
  <c r="P121" i="2" l="1"/>
  <c r="T119" i="5"/>
  <c r="P121" i="5" s="1"/>
  <c r="O39" i="4"/>
  <c r="Z65" i="5"/>
  <c r="Z101" i="5" s="1"/>
  <c r="Z102" i="5" s="1"/>
  <c r="Z104" i="5" s="1"/>
  <c r="Z105" i="5" s="1"/>
  <c r="Z54" i="5"/>
  <c r="Z87" i="5" s="1"/>
  <c r="Z119" i="5"/>
  <c r="AA119" i="5" s="1"/>
  <c r="AB119" i="5" s="1"/>
  <c r="AC119" i="5" s="1"/>
  <c r="AD119" i="5" s="1"/>
  <c r="AN115" i="5"/>
  <c r="AN97" i="5"/>
  <c r="AN85" i="5"/>
  <c r="AN62" i="5"/>
  <c r="AN66" i="5" s="1"/>
  <c r="AN100" i="5" s="1"/>
  <c r="AN72" i="5"/>
  <c r="AN75" i="5" s="1"/>
  <c r="AN77" i="5" s="1"/>
  <c r="AO74" i="5" s="1"/>
  <c r="AN23" i="5"/>
  <c r="AN13" i="5"/>
  <c r="AO3" i="5"/>
  <c r="AN52" i="5"/>
  <c r="AN56" i="5" s="1"/>
  <c r="AN88" i="5" s="1"/>
  <c r="AK41" i="3"/>
  <c r="AK83" i="3"/>
  <c r="AK69" i="3"/>
  <c r="AK55" i="3"/>
  <c r="AK13" i="3"/>
  <c r="AL3" i="3"/>
  <c r="AK32" i="3"/>
  <c r="V117" i="2"/>
  <c r="AI75" i="2"/>
  <c r="AI77" i="2" s="1"/>
  <c r="AJ74" i="2" s="1"/>
  <c r="AI66" i="2"/>
  <c r="AI100" i="2" s="1"/>
  <c r="W99" i="2"/>
  <c r="W65" i="2"/>
  <c r="W101" i="2" s="1"/>
  <c r="W55" i="2"/>
  <c r="W87" i="2"/>
  <c r="AI56" i="2"/>
  <c r="AI88" i="2" s="1"/>
  <c r="AJ115" i="2"/>
  <c r="AJ97" i="2"/>
  <c r="AJ85" i="2"/>
  <c r="AJ72" i="2"/>
  <c r="AJ13" i="2"/>
  <c r="AJ62" i="2"/>
  <c r="AJ23" i="2"/>
  <c r="AJ52" i="2"/>
  <c r="AK3" i="2"/>
  <c r="Z121" i="5" l="1"/>
  <c r="O22" i="4"/>
  <c r="Z68" i="5"/>
  <c r="AA64" i="5" s="1"/>
  <c r="AA99" i="5" s="1"/>
  <c r="Z55" i="5"/>
  <c r="Z89" i="5" s="1"/>
  <c r="Z90" i="5" s="1"/>
  <c r="Z92" i="5" s="1"/>
  <c r="Z93" i="5" s="1"/>
  <c r="Z117" i="5" s="1"/>
  <c r="AO115" i="5"/>
  <c r="AO97" i="5"/>
  <c r="AO72" i="5"/>
  <c r="AO75" i="5" s="1"/>
  <c r="AO77" i="5" s="1"/>
  <c r="AP74" i="5" s="1"/>
  <c r="AO85" i="5"/>
  <c r="AO62" i="5"/>
  <c r="AO66" i="5" s="1"/>
  <c r="AO100" i="5" s="1"/>
  <c r="AO23" i="5"/>
  <c r="AO52" i="5"/>
  <c r="AO56" i="5" s="1"/>
  <c r="AO88" i="5" s="1"/>
  <c r="AP3" i="5"/>
  <c r="AO13" i="5"/>
  <c r="AL41" i="3"/>
  <c r="AL83" i="3"/>
  <c r="AL69" i="3"/>
  <c r="AL55" i="3"/>
  <c r="AM3" i="3"/>
  <c r="AL32" i="3"/>
  <c r="AL13" i="3"/>
  <c r="AJ75" i="2"/>
  <c r="AJ77" i="2" s="1"/>
  <c r="AK74" i="2" s="1"/>
  <c r="AJ66" i="2"/>
  <c r="AJ100" i="2" s="1"/>
  <c r="W102" i="2"/>
  <c r="W104" i="2" s="1"/>
  <c r="W105" i="2" s="1"/>
  <c r="W68" i="2"/>
  <c r="X64" i="2" s="1"/>
  <c r="X65" i="2" s="1"/>
  <c r="W89" i="2"/>
  <c r="W90" i="2" s="1"/>
  <c r="W92" i="2" s="1"/>
  <c r="W93" i="2" s="1"/>
  <c r="W58" i="2"/>
  <c r="X54" i="2" s="1"/>
  <c r="AJ56" i="2"/>
  <c r="AJ88" i="2" s="1"/>
  <c r="AK115" i="2"/>
  <c r="AK72" i="2"/>
  <c r="AK97" i="2"/>
  <c r="AK85" i="2"/>
  <c r="AK62" i="2"/>
  <c r="AK23" i="2"/>
  <c r="AK52" i="2"/>
  <c r="AL3" i="2"/>
  <c r="AK13" i="2"/>
  <c r="AA65" i="5" l="1"/>
  <c r="AA101" i="5" s="1"/>
  <c r="Z58" i="5"/>
  <c r="AA54" i="5" s="1"/>
  <c r="AA87" i="5" s="1"/>
  <c r="AP115" i="5"/>
  <c r="AP97" i="5"/>
  <c r="AP85" i="5"/>
  <c r="AP62" i="5"/>
  <c r="AP66" i="5" s="1"/>
  <c r="AP100" i="5" s="1"/>
  <c r="AP23" i="5"/>
  <c r="AP72" i="5"/>
  <c r="AP75" i="5" s="1"/>
  <c r="AP77" i="5" s="1"/>
  <c r="AQ74" i="5" s="1"/>
  <c r="AP52" i="5"/>
  <c r="AP56" i="5" s="1"/>
  <c r="AP88" i="5" s="1"/>
  <c r="AQ3" i="5"/>
  <c r="AP13" i="5"/>
  <c r="AM41" i="3"/>
  <c r="AM83" i="3"/>
  <c r="AM69" i="3"/>
  <c r="AM55" i="3"/>
  <c r="AM32" i="3"/>
  <c r="AM13" i="3"/>
  <c r="AN3" i="3"/>
  <c r="W117" i="2"/>
  <c r="AK75" i="2"/>
  <c r="AK77" i="2" s="1"/>
  <c r="AL74" i="2" s="1"/>
  <c r="AK66" i="2"/>
  <c r="AK100" i="2" s="1"/>
  <c r="X99" i="2"/>
  <c r="X101" i="2"/>
  <c r="X68" i="2"/>
  <c r="Y64" i="2" s="1"/>
  <c r="Y65" i="2" s="1"/>
  <c r="X87" i="2"/>
  <c r="X55" i="2"/>
  <c r="X89" i="2" s="1"/>
  <c r="AK56" i="2"/>
  <c r="AK88" i="2" s="1"/>
  <c r="AL115" i="2"/>
  <c r="AL97" i="2"/>
  <c r="AL85" i="2"/>
  <c r="AL62" i="2"/>
  <c r="AM3" i="2"/>
  <c r="AL52" i="2"/>
  <c r="AL72" i="2"/>
  <c r="AL23" i="2"/>
  <c r="AL13" i="2"/>
  <c r="AA68" i="5" l="1"/>
  <c r="AB64" i="5" s="1"/>
  <c r="AB65" i="5" s="1"/>
  <c r="AA55" i="5"/>
  <c r="AA89" i="5" s="1"/>
  <c r="AA90" i="5" s="1"/>
  <c r="AA92" i="5" s="1"/>
  <c r="AA93" i="5" s="1"/>
  <c r="AA102" i="5"/>
  <c r="AA104" i="5" s="1"/>
  <c r="AA105" i="5" s="1"/>
  <c r="AQ115" i="5"/>
  <c r="AQ97" i="5"/>
  <c r="AQ85" i="5"/>
  <c r="AQ62" i="5"/>
  <c r="AQ66" i="5" s="1"/>
  <c r="AQ100" i="5" s="1"/>
  <c r="AQ72" i="5"/>
  <c r="AQ75" i="5" s="1"/>
  <c r="AQ77" i="5" s="1"/>
  <c r="AR74" i="5" s="1"/>
  <c r="AQ52" i="5"/>
  <c r="AQ56" i="5" s="1"/>
  <c r="AQ88" i="5" s="1"/>
  <c r="AQ13" i="5"/>
  <c r="AR3" i="5"/>
  <c r="AQ23" i="5"/>
  <c r="AN41" i="3"/>
  <c r="AN83" i="3"/>
  <c r="AN69" i="3"/>
  <c r="AN55" i="3"/>
  <c r="AN32" i="3"/>
  <c r="AN13" i="3"/>
  <c r="AO3" i="3"/>
  <c r="AL75" i="2"/>
  <c r="AL77" i="2" s="1"/>
  <c r="AM74" i="2" s="1"/>
  <c r="AL66" i="2"/>
  <c r="AL100" i="2" s="1"/>
  <c r="Y99" i="2"/>
  <c r="X102" i="2"/>
  <c r="X104" i="2" s="1"/>
  <c r="X105" i="2" s="1"/>
  <c r="Y101" i="2"/>
  <c r="Y68" i="2"/>
  <c r="X58" i="2"/>
  <c r="Y54" i="2" s="1"/>
  <c r="X90" i="2"/>
  <c r="X92" i="2" s="1"/>
  <c r="X93" i="2" s="1"/>
  <c r="AL56" i="2"/>
  <c r="AL88" i="2" s="1"/>
  <c r="AM115" i="2"/>
  <c r="AM97" i="2"/>
  <c r="AM85" i="2"/>
  <c r="AM62" i="2"/>
  <c r="AM52" i="2"/>
  <c r="AM72" i="2"/>
  <c r="AM13" i="2"/>
  <c r="AM23" i="2"/>
  <c r="AN3" i="2"/>
  <c r="AB99" i="5" l="1"/>
  <c r="AA117" i="5"/>
  <c r="AA58" i="5"/>
  <c r="AB54" i="5" s="1"/>
  <c r="AB55" i="5" s="1"/>
  <c r="AB89" i="5" s="1"/>
  <c r="AB101" i="5"/>
  <c r="AB68" i="5"/>
  <c r="AC64" i="5" s="1"/>
  <c r="AR115" i="5"/>
  <c r="AR97" i="5"/>
  <c r="AR85" i="5"/>
  <c r="AR62" i="5"/>
  <c r="AR66" i="5" s="1"/>
  <c r="AR100" i="5" s="1"/>
  <c r="AR72" i="5"/>
  <c r="AR75" i="5" s="1"/>
  <c r="AR77" i="5" s="1"/>
  <c r="AS74" i="5" s="1"/>
  <c r="AR23" i="5"/>
  <c r="AR13" i="5"/>
  <c r="AR52" i="5"/>
  <c r="AR56" i="5" s="1"/>
  <c r="AR88" i="5" s="1"/>
  <c r="AS3" i="5"/>
  <c r="X117" i="2"/>
  <c r="AO41" i="3"/>
  <c r="AO83" i="3"/>
  <c r="AO69" i="3"/>
  <c r="AO55" i="3"/>
  <c r="AO13" i="3"/>
  <c r="AP3" i="3"/>
  <c r="AO32" i="3"/>
  <c r="Y102" i="2"/>
  <c r="Y104" i="2" s="1"/>
  <c r="Y105" i="2" s="1"/>
  <c r="AM75" i="2"/>
  <c r="AM77" i="2" s="1"/>
  <c r="AN74" i="2" s="1"/>
  <c r="AM66" i="2"/>
  <c r="AM100" i="2" s="1"/>
  <c r="Y87" i="2"/>
  <c r="Y55" i="2"/>
  <c r="Y89" i="2" s="1"/>
  <c r="AM56" i="2"/>
  <c r="AM88" i="2" s="1"/>
  <c r="AN115" i="2"/>
  <c r="AN97" i="2"/>
  <c r="AN85" i="2"/>
  <c r="AN72" i="2"/>
  <c r="AN13" i="2"/>
  <c r="AN23" i="2"/>
  <c r="AO3" i="2"/>
  <c r="AN62" i="2"/>
  <c r="AN52" i="2"/>
  <c r="AB102" i="5" l="1"/>
  <c r="AB104" i="5" s="1"/>
  <c r="AB105" i="5" s="1"/>
  <c r="AB87" i="5"/>
  <c r="AB90" i="5" s="1"/>
  <c r="AB92" i="5" s="1"/>
  <c r="AB93" i="5" s="1"/>
  <c r="AB58" i="5"/>
  <c r="AC54" i="5" s="1"/>
  <c r="AC87" i="5" s="1"/>
  <c r="AC99" i="5"/>
  <c r="AC65" i="5"/>
  <c r="AS115" i="5"/>
  <c r="AS97" i="5"/>
  <c r="AS72" i="5"/>
  <c r="AS75" i="5" s="1"/>
  <c r="AS77" i="5" s="1"/>
  <c r="AT74" i="5" s="1"/>
  <c r="AS62" i="5"/>
  <c r="AS66" i="5" s="1"/>
  <c r="AS100" i="5" s="1"/>
  <c r="AS23" i="5"/>
  <c r="AS52" i="5"/>
  <c r="AS56" i="5" s="1"/>
  <c r="AS88" i="5" s="1"/>
  <c r="AT3" i="5"/>
  <c r="AS13" i="5"/>
  <c r="AS85" i="5"/>
  <c r="AP41" i="3"/>
  <c r="AP83" i="3"/>
  <c r="AP69" i="3"/>
  <c r="AP55" i="3"/>
  <c r="AQ3" i="3"/>
  <c r="AP32" i="3"/>
  <c r="AP13" i="3"/>
  <c r="AN66" i="2"/>
  <c r="AN100" i="2" s="1"/>
  <c r="AN75" i="2"/>
  <c r="AN77" i="2" s="1"/>
  <c r="AO74" i="2" s="1"/>
  <c r="Y58" i="2"/>
  <c r="Y90" i="2"/>
  <c r="Y92" i="2" s="1"/>
  <c r="Y93" i="2" s="1"/>
  <c r="Y117" i="2" s="1"/>
  <c r="Y118" i="2" s="1"/>
  <c r="AN56" i="2"/>
  <c r="AN88" i="2" s="1"/>
  <c r="AO115" i="2"/>
  <c r="AO72" i="2"/>
  <c r="AO97" i="2"/>
  <c r="AO23" i="2"/>
  <c r="AO62" i="2"/>
  <c r="AO52" i="2"/>
  <c r="AP3" i="2"/>
  <c r="AO13" i="2"/>
  <c r="AO85" i="2"/>
  <c r="AB117" i="5" l="1"/>
  <c r="AC55" i="5"/>
  <c r="AC89" i="5" s="1"/>
  <c r="AC90" i="5" s="1"/>
  <c r="AC92" i="5" s="1"/>
  <c r="AC93" i="5" s="1"/>
  <c r="AC101" i="5"/>
  <c r="AC102" i="5" s="1"/>
  <c r="AC68" i="5"/>
  <c r="AD64" i="5" s="1"/>
  <c r="AT77" i="5"/>
  <c r="AU74" i="5" s="1"/>
  <c r="AT115" i="5"/>
  <c r="AT97" i="5"/>
  <c r="AT85" i="5"/>
  <c r="AT62" i="5"/>
  <c r="AT66" i="5" s="1"/>
  <c r="AT100" i="5" s="1"/>
  <c r="AT72" i="5"/>
  <c r="AT75" i="5" s="1"/>
  <c r="AT23" i="5"/>
  <c r="AT52" i="5"/>
  <c r="AT56" i="5" s="1"/>
  <c r="AT88" i="5" s="1"/>
  <c r="AU3" i="5"/>
  <c r="AT13" i="5"/>
  <c r="Z119" i="2"/>
  <c r="AA119" i="2" s="1"/>
  <c r="AB119" i="2" s="1"/>
  <c r="AC119" i="2" s="1"/>
  <c r="AD119" i="2" s="1"/>
  <c r="AQ41" i="3"/>
  <c r="AQ83" i="3"/>
  <c r="AQ69" i="3"/>
  <c r="AQ55" i="3"/>
  <c r="AQ32" i="3"/>
  <c r="AQ13" i="3"/>
  <c r="AR3" i="3"/>
  <c r="AO66" i="2"/>
  <c r="AO100" i="2" s="1"/>
  <c r="AO75" i="2"/>
  <c r="AO77" i="2" s="1"/>
  <c r="AP74" i="2" s="1"/>
  <c r="Z64" i="2"/>
  <c r="Z54" i="2"/>
  <c r="AO56" i="2"/>
  <c r="AO88" i="2" s="1"/>
  <c r="AP115" i="2"/>
  <c r="AP97" i="2"/>
  <c r="AP72" i="2"/>
  <c r="AP62" i="2"/>
  <c r="AQ3" i="2"/>
  <c r="AP85" i="2"/>
  <c r="AP52" i="2"/>
  <c r="AP23" i="2"/>
  <c r="AP13" i="2"/>
  <c r="Z121" i="2" l="1"/>
  <c r="AC58" i="5"/>
  <c r="AD54" i="5" s="1"/>
  <c r="AD87" i="5" s="1"/>
  <c r="AC104" i="5"/>
  <c r="AC105" i="5" s="1"/>
  <c r="AC117" i="5" s="1"/>
  <c r="AD99" i="5"/>
  <c r="AD65" i="5"/>
  <c r="AD101" i="5" s="1"/>
  <c r="AU97" i="5"/>
  <c r="AU115" i="5"/>
  <c r="AU85" i="5"/>
  <c r="AU62" i="5"/>
  <c r="AU66" i="5" s="1"/>
  <c r="AU100" i="5" s="1"/>
  <c r="AU72" i="5"/>
  <c r="AU75" i="5" s="1"/>
  <c r="AU52" i="5"/>
  <c r="AU56" i="5" s="1"/>
  <c r="AU88" i="5" s="1"/>
  <c r="AU13" i="5"/>
  <c r="AU23" i="5"/>
  <c r="AV3" i="5"/>
  <c r="AU77" i="5"/>
  <c r="AV74" i="5" s="1"/>
  <c r="AR41" i="3"/>
  <c r="AR83" i="3"/>
  <c r="AR69" i="3"/>
  <c r="AR55" i="3"/>
  <c r="AR32" i="3"/>
  <c r="AR13" i="3"/>
  <c r="AS3" i="3"/>
  <c r="AP66" i="2"/>
  <c r="AP100" i="2" s="1"/>
  <c r="AP75" i="2"/>
  <c r="AP77" i="2" s="1"/>
  <c r="AQ74" i="2" s="1"/>
  <c r="Z87" i="2"/>
  <c r="Z55" i="2"/>
  <c r="Z89" i="2" s="1"/>
  <c r="Z65" i="2"/>
  <c r="Z101" i="2" s="1"/>
  <c r="Z99" i="2"/>
  <c r="AP56" i="2"/>
  <c r="AP88" i="2" s="1"/>
  <c r="AQ115" i="2"/>
  <c r="AQ97" i="2"/>
  <c r="AQ85" i="2"/>
  <c r="AQ72" i="2"/>
  <c r="AQ62" i="2"/>
  <c r="AQ52" i="2"/>
  <c r="AQ13" i="2"/>
  <c r="AQ23" i="2"/>
  <c r="AR3" i="2"/>
  <c r="AD55" i="5" l="1"/>
  <c r="AD89" i="5" s="1"/>
  <c r="AD90" i="5" s="1"/>
  <c r="AD92" i="5" s="1"/>
  <c r="AD93" i="5" s="1"/>
  <c r="AD68" i="5"/>
  <c r="AD102" i="5"/>
  <c r="AD104" i="5" s="1"/>
  <c r="AD105" i="5" s="1"/>
  <c r="AV115" i="5"/>
  <c r="AV97" i="5"/>
  <c r="AV85" i="5"/>
  <c r="AV62" i="5"/>
  <c r="AV66" i="5" s="1"/>
  <c r="AV100" i="5" s="1"/>
  <c r="AV72" i="5"/>
  <c r="AV75" i="5" s="1"/>
  <c r="AV77" i="5" s="1"/>
  <c r="AW74" i="5" s="1"/>
  <c r="AV23" i="5"/>
  <c r="AV13" i="5"/>
  <c r="AV52" i="5"/>
  <c r="AV56" i="5" s="1"/>
  <c r="AV88" i="5" s="1"/>
  <c r="AW3" i="5"/>
  <c r="AS41" i="3"/>
  <c r="AS83" i="3"/>
  <c r="AS69" i="3"/>
  <c r="AS55" i="3"/>
  <c r="AS13" i="3"/>
  <c r="AT3" i="3"/>
  <c r="AS32" i="3"/>
  <c r="AQ66" i="2"/>
  <c r="AQ100" i="2" s="1"/>
  <c r="AQ75" i="2"/>
  <c r="AQ77" i="2" s="1"/>
  <c r="AR74" i="2" s="1"/>
  <c r="Z90" i="2"/>
  <c r="Z92" i="2" s="1"/>
  <c r="Z93" i="2" s="1"/>
  <c r="Z68" i="2"/>
  <c r="AA64" i="2" s="1"/>
  <c r="Z58" i="2"/>
  <c r="AA54" i="2" s="1"/>
  <c r="Z102" i="2"/>
  <c r="Z104" i="2" s="1"/>
  <c r="Z105" i="2" s="1"/>
  <c r="AQ56" i="2"/>
  <c r="AQ88" i="2" s="1"/>
  <c r="AR115" i="2"/>
  <c r="AR97" i="2"/>
  <c r="AR85" i="2"/>
  <c r="AR72" i="2"/>
  <c r="AR13" i="2"/>
  <c r="AR62" i="2"/>
  <c r="AR23" i="2"/>
  <c r="AR52" i="2"/>
  <c r="AS3" i="2"/>
  <c r="AD117" i="5" l="1"/>
  <c r="AD118" i="5" s="1"/>
  <c r="AD58" i="5"/>
  <c r="AE64" i="5" s="1"/>
  <c r="AE99" i="5" s="1"/>
  <c r="AW115" i="5"/>
  <c r="AW97" i="5"/>
  <c r="AW72" i="5"/>
  <c r="AW75" i="5" s="1"/>
  <c r="AW77" i="5" s="1"/>
  <c r="AX74" i="5" s="1"/>
  <c r="AW23" i="5"/>
  <c r="AW85" i="5"/>
  <c r="AW52" i="5"/>
  <c r="AW56" i="5" s="1"/>
  <c r="AW88" i="5" s="1"/>
  <c r="AW62" i="5"/>
  <c r="AW66" i="5" s="1"/>
  <c r="AW100" i="5" s="1"/>
  <c r="AX3" i="5"/>
  <c r="AW13" i="5"/>
  <c r="AT41" i="3"/>
  <c r="AT83" i="3"/>
  <c r="AT69" i="3"/>
  <c r="AT55" i="3"/>
  <c r="AU3" i="3"/>
  <c r="AT32" i="3"/>
  <c r="AT13" i="3"/>
  <c r="AR75" i="2"/>
  <c r="AR77" i="2" s="1"/>
  <c r="AS74" i="2" s="1"/>
  <c r="AR66" i="2"/>
  <c r="AR100" i="2" s="1"/>
  <c r="Z117" i="2"/>
  <c r="AA55" i="2"/>
  <c r="AA89" i="2" s="1"/>
  <c r="AA87" i="2"/>
  <c r="AA65" i="2"/>
  <c r="AA101" i="2" s="1"/>
  <c r="AA99" i="2"/>
  <c r="AR56" i="2"/>
  <c r="AR88" i="2" s="1"/>
  <c r="AS115" i="2"/>
  <c r="AS72" i="2"/>
  <c r="AS85" i="2"/>
  <c r="AS62" i="2"/>
  <c r="AS23" i="2"/>
  <c r="AS52" i="2"/>
  <c r="AS97" i="2"/>
  <c r="AT3" i="2"/>
  <c r="AS13" i="2"/>
  <c r="AE119" i="5" l="1"/>
  <c r="AF119" i="5" s="1"/>
  <c r="AG119" i="5" s="1"/>
  <c r="AH119" i="5" s="1"/>
  <c r="AI119" i="5" s="1"/>
  <c r="AE65" i="5"/>
  <c r="AE101" i="5" s="1"/>
  <c r="AE102" i="5" s="1"/>
  <c r="AE104" i="5" s="1"/>
  <c r="AE105" i="5" s="1"/>
  <c r="AE54" i="5"/>
  <c r="AE87" i="5" s="1"/>
  <c r="AX115" i="5"/>
  <c r="AX97" i="5"/>
  <c r="AX85" i="5"/>
  <c r="AX62" i="5"/>
  <c r="AX66" i="5" s="1"/>
  <c r="AX100" i="5" s="1"/>
  <c r="AX23" i="5"/>
  <c r="AX52" i="5"/>
  <c r="AX56" i="5" s="1"/>
  <c r="AX88" i="5" s="1"/>
  <c r="AY3" i="5"/>
  <c r="AX72" i="5"/>
  <c r="AX75" i="5" s="1"/>
  <c r="AX77" i="5" s="1"/>
  <c r="AY74" i="5" s="1"/>
  <c r="AX13" i="5"/>
  <c r="AU41" i="3"/>
  <c r="AU83" i="3"/>
  <c r="AU69" i="3"/>
  <c r="AU55" i="3"/>
  <c r="AU32" i="3"/>
  <c r="AV3" i="3"/>
  <c r="AU13" i="3"/>
  <c r="AS75" i="2"/>
  <c r="AS77" i="2" s="1"/>
  <c r="AT74" i="2" s="1"/>
  <c r="AS66" i="2"/>
  <c r="AS100" i="2" s="1"/>
  <c r="AA90" i="2"/>
  <c r="AA92" i="2" s="1"/>
  <c r="AA93" i="2" s="1"/>
  <c r="AA102" i="2"/>
  <c r="AA104" i="2" s="1"/>
  <c r="AA105" i="2" s="1"/>
  <c r="AA58" i="2"/>
  <c r="AB54" i="2" s="1"/>
  <c r="AA68" i="2"/>
  <c r="AB64" i="2" s="1"/>
  <c r="AS56" i="2"/>
  <c r="AS88" i="2" s="1"/>
  <c r="AT115" i="2"/>
  <c r="AT85" i="2"/>
  <c r="AT62" i="2"/>
  <c r="AT97" i="2"/>
  <c r="AU3" i="2"/>
  <c r="AT72" i="2"/>
  <c r="AT52" i="2"/>
  <c r="AT23" i="2"/>
  <c r="AT13" i="2"/>
  <c r="AE121" i="5" l="1"/>
  <c r="AE68" i="5"/>
  <c r="AF64" i="5" s="1"/>
  <c r="AF99" i="5" s="1"/>
  <c r="AE55" i="5"/>
  <c r="AY97" i="5"/>
  <c r="AY115" i="5"/>
  <c r="AY85" i="5"/>
  <c r="AY62" i="5"/>
  <c r="AY66" i="5" s="1"/>
  <c r="AY100" i="5" s="1"/>
  <c r="AY72" i="5"/>
  <c r="AY75" i="5" s="1"/>
  <c r="AY77" i="5" s="1"/>
  <c r="AZ74" i="5" s="1"/>
  <c r="AY52" i="5"/>
  <c r="AY56" i="5" s="1"/>
  <c r="AY88" i="5" s="1"/>
  <c r="AY23" i="5"/>
  <c r="AY13" i="5"/>
  <c r="AZ3" i="5"/>
  <c r="AV41" i="3"/>
  <c r="AV83" i="3"/>
  <c r="AV69" i="3"/>
  <c r="AV55" i="3"/>
  <c r="AV32" i="3"/>
  <c r="AV13" i="3"/>
  <c r="AW3" i="3"/>
  <c r="AT66" i="2"/>
  <c r="AT100" i="2" s="1"/>
  <c r="AT75" i="2"/>
  <c r="AT77" i="2" s="1"/>
  <c r="AU74" i="2" s="1"/>
  <c r="AA117" i="2"/>
  <c r="AB99" i="2"/>
  <c r="AB65" i="2"/>
  <c r="AB101" i="2" s="1"/>
  <c r="AB87" i="2"/>
  <c r="AB55" i="2"/>
  <c r="AB89" i="2" s="1"/>
  <c r="AT56" i="2"/>
  <c r="AT88" i="2" s="1"/>
  <c r="AU97" i="2"/>
  <c r="AU85" i="2"/>
  <c r="AU62" i="2"/>
  <c r="AU72" i="2"/>
  <c r="AU52" i="2"/>
  <c r="AU13" i="2"/>
  <c r="AU115" i="2"/>
  <c r="AV3" i="2"/>
  <c r="AU23" i="2"/>
  <c r="AF65" i="5" l="1"/>
  <c r="AF101" i="5" s="1"/>
  <c r="AF102" i="5" s="1"/>
  <c r="AF104" i="5" s="1"/>
  <c r="AF105" i="5" s="1"/>
  <c r="AE89" i="5"/>
  <c r="AE90" i="5" s="1"/>
  <c r="AE92" i="5" s="1"/>
  <c r="AE93" i="5" s="1"/>
  <c r="AE117" i="5" s="1"/>
  <c r="AE58" i="5"/>
  <c r="AF54" i="5" s="1"/>
  <c r="AZ115" i="5"/>
  <c r="AZ97" i="5"/>
  <c r="AZ85" i="5"/>
  <c r="AZ62" i="5"/>
  <c r="AZ66" i="5" s="1"/>
  <c r="AZ100" i="5" s="1"/>
  <c r="AZ72" i="5"/>
  <c r="AZ75" i="5" s="1"/>
  <c r="AZ77" i="5" s="1"/>
  <c r="BA74" i="5" s="1"/>
  <c r="AZ23" i="5"/>
  <c r="AZ52" i="5"/>
  <c r="AZ56" i="5" s="1"/>
  <c r="AZ88" i="5" s="1"/>
  <c r="AZ13" i="5"/>
  <c r="BA3" i="5"/>
  <c r="AW41" i="3"/>
  <c r="AW83" i="3"/>
  <c r="AW69" i="3"/>
  <c r="AW55" i="3"/>
  <c r="AW13" i="3"/>
  <c r="AX3" i="3"/>
  <c r="AW32" i="3"/>
  <c r="AU66" i="2"/>
  <c r="AU100" i="2" s="1"/>
  <c r="AU75" i="2"/>
  <c r="AU77" i="2" s="1"/>
  <c r="AV74" i="2" s="1"/>
  <c r="AB102" i="2"/>
  <c r="AB104" i="2" s="1"/>
  <c r="AB105" i="2" s="1"/>
  <c r="AB90" i="2"/>
  <c r="AB92" i="2" s="1"/>
  <c r="AB93" i="2" s="1"/>
  <c r="AB58" i="2"/>
  <c r="AC54" i="2" s="1"/>
  <c r="AC87" i="2" s="1"/>
  <c r="AB68" i="2"/>
  <c r="AC64" i="2" s="1"/>
  <c r="AU56" i="2"/>
  <c r="AU88" i="2" s="1"/>
  <c r="AV115" i="2"/>
  <c r="AV97" i="2"/>
  <c r="AV85" i="2"/>
  <c r="AV72" i="2"/>
  <c r="AV13" i="2"/>
  <c r="AV23" i="2"/>
  <c r="AV62" i="2"/>
  <c r="AW3" i="2"/>
  <c r="AV52" i="2"/>
  <c r="AF68" i="5" l="1"/>
  <c r="AG64" i="5" s="1"/>
  <c r="AG99" i="5" s="1"/>
  <c r="AF87" i="5"/>
  <c r="AF55" i="5"/>
  <c r="BA115" i="5"/>
  <c r="BA72" i="5"/>
  <c r="BA75" i="5" s="1"/>
  <c r="BA77" i="5" s="1"/>
  <c r="BB74" i="5" s="1"/>
  <c r="BA97" i="5"/>
  <c r="BA85" i="5"/>
  <c r="BA23" i="5"/>
  <c r="BA62" i="5"/>
  <c r="BA66" i="5" s="1"/>
  <c r="BA100" i="5" s="1"/>
  <c r="BA52" i="5"/>
  <c r="BA56" i="5" s="1"/>
  <c r="BA88" i="5" s="1"/>
  <c r="BB3" i="5"/>
  <c r="BA13" i="5"/>
  <c r="AX41" i="3"/>
  <c r="AX83" i="3"/>
  <c r="AX69" i="3"/>
  <c r="AX55" i="3"/>
  <c r="AY3" i="3"/>
  <c r="AX13" i="3"/>
  <c r="AX32" i="3"/>
  <c r="AV75" i="2"/>
  <c r="AV77" i="2" s="1"/>
  <c r="AW74" i="2" s="1"/>
  <c r="AV66" i="2"/>
  <c r="AV100" i="2" s="1"/>
  <c r="AC55" i="2"/>
  <c r="AC89" i="2" s="1"/>
  <c r="AC90" i="2" s="1"/>
  <c r="AC92" i="2" s="1"/>
  <c r="AC93" i="2" s="1"/>
  <c r="AB117" i="2"/>
  <c r="AC99" i="2"/>
  <c r="AC65" i="2"/>
  <c r="AC101" i="2" s="1"/>
  <c r="AV56" i="2"/>
  <c r="AV88" i="2" s="1"/>
  <c r="AW115" i="2"/>
  <c r="AW72" i="2"/>
  <c r="AW97" i="2"/>
  <c r="AW23" i="2"/>
  <c r="AW62" i="2"/>
  <c r="AW52" i="2"/>
  <c r="AW85" i="2"/>
  <c r="AX3" i="2"/>
  <c r="AW13" i="2"/>
  <c r="AG65" i="5" l="1"/>
  <c r="AG101" i="5" s="1"/>
  <c r="AG102" i="5" s="1"/>
  <c r="AG104" i="5" s="1"/>
  <c r="AG105" i="5" s="1"/>
  <c r="AF89" i="5"/>
  <c r="AF90" i="5" s="1"/>
  <c r="AF92" i="5" s="1"/>
  <c r="AF93" i="5" s="1"/>
  <c r="AF117" i="5" s="1"/>
  <c r="AF58" i="5"/>
  <c r="AG54" i="5" s="1"/>
  <c r="BB115" i="5"/>
  <c r="BB97" i="5"/>
  <c r="BB85" i="5"/>
  <c r="BB62" i="5"/>
  <c r="BB66" i="5" s="1"/>
  <c r="BB100" i="5" s="1"/>
  <c r="BB23" i="5"/>
  <c r="BB52" i="5"/>
  <c r="BB56" i="5" s="1"/>
  <c r="BB88" i="5" s="1"/>
  <c r="BB72" i="5"/>
  <c r="BB75" i="5" s="1"/>
  <c r="BB77" i="5" s="1"/>
  <c r="BC74" i="5" s="1"/>
  <c r="BC3" i="5"/>
  <c r="BB13" i="5"/>
  <c r="AY41" i="3"/>
  <c r="AY83" i="3"/>
  <c r="AY69" i="3"/>
  <c r="AY55" i="3"/>
  <c r="AY32" i="3"/>
  <c r="AY13" i="3"/>
  <c r="AZ3" i="3"/>
  <c r="AW75" i="2"/>
  <c r="AW77" i="2" s="1"/>
  <c r="AX74" i="2" s="1"/>
  <c r="AW66" i="2"/>
  <c r="AW100" i="2" s="1"/>
  <c r="AC58" i="2"/>
  <c r="AD54" i="2" s="1"/>
  <c r="AD55" i="2" s="1"/>
  <c r="AD89" i="2" s="1"/>
  <c r="AC102" i="2"/>
  <c r="AC104" i="2" s="1"/>
  <c r="AC105" i="2" s="1"/>
  <c r="AC117" i="2" s="1"/>
  <c r="AC68" i="2"/>
  <c r="AD64" i="2" s="1"/>
  <c r="AW56" i="2"/>
  <c r="AW88" i="2" s="1"/>
  <c r="AX115" i="2"/>
  <c r="AX97" i="2"/>
  <c r="AX72" i="2"/>
  <c r="AX62" i="2"/>
  <c r="AX85" i="2"/>
  <c r="AY3" i="2"/>
  <c r="AX52" i="2"/>
  <c r="AX23" i="2"/>
  <c r="AX13" i="2"/>
  <c r="AG68" i="5" l="1"/>
  <c r="AH64" i="5" s="1"/>
  <c r="AH65" i="5" s="1"/>
  <c r="AH101" i="5" s="1"/>
  <c r="AG87" i="5"/>
  <c r="AG55" i="5"/>
  <c r="AG89" i="5" s="1"/>
  <c r="BC115" i="5"/>
  <c r="BC97" i="5"/>
  <c r="BC85" i="5"/>
  <c r="BC62" i="5"/>
  <c r="BC66" i="5" s="1"/>
  <c r="BC100" i="5" s="1"/>
  <c r="BC72" i="5"/>
  <c r="BC75" i="5" s="1"/>
  <c r="BC77" i="5" s="1"/>
  <c r="BD74" i="5" s="1"/>
  <c r="BC52" i="5"/>
  <c r="BC56" i="5" s="1"/>
  <c r="BC88" i="5" s="1"/>
  <c r="BC23" i="5"/>
  <c r="BC13" i="5"/>
  <c r="BD3" i="5"/>
  <c r="AZ41" i="3"/>
  <c r="AZ83" i="3"/>
  <c r="AZ69" i="3"/>
  <c r="AZ55" i="3"/>
  <c r="AZ32" i="3"/>
  <c r="AZ13" i="3"/>
  <c r="BA3" i="3"/>
  <c r="AX66" i="2"/>
  <c r="AX100" i="2" s="1"/>
  <c r="AX75" i="2"/>
  <c r="AX77" i="2" s="1"/>
  <c r="AY74" i="2" s="1"/>
  <c r="AD58" i="2"/>
  <c r="AE64" i="2" s="1"/>
  <c r="AD87" i="2"/>
  <c r="AD90" i="2" s="1"/>
  <c r="AD92" i="2" s="1"/>
  <c r="AD93" i="2" s="1"/>
  <c r="AD99" i="2"/>
  <c r="AD65" i="2"/>
  <c r="AD101" i="2" s="1"/>
  <c r="AX56" i="2"/>
  <c r="AX88" i="2" s="1"/>
  <c r="AY97" i="2"/>
  <c r="AY85" i="2"/>
  <c r="AY72" i="2"/>
  <c r="AY62" i="2"/>
  <c r="AY52" i="2"/>
  <c r="AY115" i="2"/>
  <c r="AY13" i="2"/>
  <c r="AY23" i="2"/>
  <c r="AZ3" i="2"/>
  <c r="AH99" i="5" l="1"/>
  <c r="AH102" i="5" s="1"/>
  <c r="AH104" i="5" s="1"/>
  <c r="AH105" i="5" s="1"/>
  <c r="AG58" i="5"/>
  <c r="AH54" i="5" s="1"/>
  <c r="AH87" i="5" s="1"/>
  <c r="AG90" i="5"/>
  <c r="AG92" i="5" s="1"/>
  <c r="AG93" i="5" s="1"/>
  <c r="AG117" i="5" s="1"/>
  <c r="AH68" i="5"/>
  <c r="AI64" i="5" s="1"/>
  <c r="AI65" i="5" s="1"/>
  <c r="BD77" i="5"/>
  <c r="BE74" i="5" s="1"/>
  <c r="BD115" i="5"/>
  <c r="BD97" i="5"/>
  <c r="BD85" i="5"/>
  <c r="BD62" i="5"/>
  <c r="BD66" i="5" s="1"/>
  <c r="BD100" i="5" s="1"/>
  <c r="BD72" i="5"/>
  <c r="BD75" i="5" s="1"/>
  <c r="BD23" i="5"/>
  <c r="BD13" i="5"/>
  <c r="BD52" i="5"/>
  <c r="BD56" i="5" s="1"/>
  <c r="BD88" i="5" s="1"/>
  <c r="BE3" i="5"/>
  <c r="BA41" i="3"/>
  <c r="BA83" i="3"/>
  <c r="BA69" i="3"/>
  <c r="BA55" i="3"/>
  <c r="BA13" i="3"/>
  <c r="BB3" i="3"/>
  <c r="BA32" i="3"/>
  <c r="AY66" i="2"/>
  <c r="AY100" i="2" s="1"/>
  <c r="AY75" i="2"/>
  <c r="AY77" i="2" s="1"/>
  <c r="AZ74" i="2" s="1"/>
  <c r="AE54" i="2"/>
  <c r="AE55" i="2" s="1"/>
  <c r="AE89" i="2" s="1"/>
  <c r="AD68" i="2"/>
  <c r="AD102" i="2"/>
  <c r="AD104" i="2" s="1"/>
  <c r="AD105" i="2" s="1"/>
  <c r="AD117" i="2" s="1"/>
  <c r="AE99" i="2"/>
  <c r="AE65" i="2"/>
  <c r="AE101" i="2" s="1"/>
  <c r="AY56" i="2"/>
  <c r="AY88" i="2" s="1"/>
  <c r="AZ115" i="2"/>
  <c r="AZ97" i="2"/>
  <c r="AZ85" i="2"/>
  <c r="AZ72" i="2"/>
  <c r="AZ13" i="2"/>
  <c r="AZ62" i="2"/>
  <c r="AZ23" i="2"/>
  <c r="AZ52" i="2"/>
  <c r="BA3" i="2"/>
  <c r="AH55" i="5" l="1"/>
  <c r="AH89" i="5" s="1"/>
  <c r="AH90" i="5" s="1"/>
  <c r="AH92" i="5" s="1"/>
  <c r="AH93" i="5" s="1"/>
  <c r="AH117" i="5" s="1"/>
  <c r="AI99" i="5"/>
  <c r="AI101" i="5"/>
  <c r="AI68" i="5"/>
  <c r="BE115" i="5"/>
  <c r="BE97" i="5"/>
  <c r="BE72" i="5"/>
  <c r="BE75" i="5" s="1"/>
  <c r="BE85" i="5"/>
  <c r="BE62" i="5"/>
  <c r="BE66" i="5" s="1"/>
  <c r="BE100" i="5" s="1"/>
  <c r="BE23" i="5"/>
  <c r="BE52" i="5"/>
  <c r="BE56" i="5" s="1"/>
  <c r="BE88" i="5" s="1"/>
  <c r="BF3" i="5"/>
  <c r="BE13" i="5"/>
  <c r="BE77" i="5"/>
  <c r="BF74" i="5" s="1"/>
  <c r="AD118" i="2"/>
  <c r="BB41" i="3"/>
  <c r="BB83" i="3"/>
  <c r="BB69" i="3"/>
  <c r="BB55" i="3"/>
  <c r="BC3" i="3"/>
  <c r="BB32" i="3"/>
  <c r="BB13" i="3"/>
  <c r="AZ66" i="2"/>
  <c r="AZ100" i="2" s="1"/>
  <c r="AZ75" i="2"/>
  <c r="AZ77" i="2" s="1"/>
  <c r="BA74" i="2" s="1"/>
  <c r="AE87" i="2"/>
  <c r="AE90" i="2" s="1"/>
  <c r="AE92" i="2" s="1"/>
  <c r="AE93" i="2" s="1"/>
  <c r="AE102" i="2"/>
  <c r="AE104" i="2" s="1"/>
  <c r="AE105" i="2" s="1"/>
  <c r="AE68" i="2"/>
  <c r="AF64" i="2" s="1"/>
  <c r="AF99" i="2" s="1"/>
  <c r="AE58" i="2"/>
  <c r="AF54" i="2" s="1"/>
  <c r="AF87" i="2" s="1"/>
  <c r="AZ56" i="2"/>
  <c r="AZ88" i="2" s="1"/>
  <c r="BA115" i="2"/>
  <c r="BA72" i="2"/>
  <c r="BA97" i="2"/>
  <c r="BA85" i="2"/>
  <c r="BA62" i="2"/>
  <c r="BA23" i="2"/>
  <c r="BA52" i="2"/>
  <c r="BB3" i="2"/>
  <c r="BA13" i="2"/>
  <c r="AE119" i="2" l="1"/>
  <c r="AF119" i="2" s="1"/>
  <c r="AG119" i="2" s="1"/>
  <c r="AH119" i="2" s="1"/>
  <c r="AI119" i="2" s="1"/>
  <c r="AE121" i="2" s="1"/>
  <c r="AH58" i="5"/>
  <c r="AI54" i="5" s="1"/>
  <c r="AI102" i="5"/>
  <c r="AI104" i="5" s="1"/>
  <c r="AI105" i="5" s="1"/>
  <c r="BF115" i="5"/>
  <c r="BF97" i="5"/>
  <c r="BF85" i="5"/>
  <c r="BF62" i="5"/>
  <c r="BF66" i="5" s="1"/>
  <c r="BF100" i="5" s="1"/>
  <c r="BF23" i="5"/>
  <c r="BF72" i="5"/>
  <c r="BF75" i="5" s="1"/>
  <c r="BF77" i="5" s="1"/>
  <c r="BG74" i="5" s="1"/>
  <c r="BF52" i="5"/>
  <c r="BF56" i="5" s="1"/>
  <c r="BF88" i="5" s="1"/>
  <c r="BG3" i="5"/>
  <c r="BF13" i="5"/>
  <c r="BC41" i="3"/>
  <c r="BC83" i="3"/>
  <c r="BC69" i="3"/>
  <c r="BC55" i="3"/>
  <c r="BC32" i="3"/>
  <c r="BC13" i="3"/>
  <c r="BD3" i="3"/>
  <c r="BA66" i="2"/>
  <c r="BA100" i="2" s="1"/>
  <c r="AE117" i="2"/>
  <c r="BA75" i="2"/>
  <c r="BA77" i="2" s="1"/>
  <c r="BB74" i="2" s="1"/>
  <c r="AF65" i="2"/>
  <c r="AF101" i="2" s="1"/>
  <c r="AF102" i="2" s="1"/>
  <c r="AF104" i="2" s="1"/>
  <c r="AF105" i="2" s="1"/>
  <c r="AF55" i="2"/>
  <c r="AF89" i="2" s="1"/>
  <c r="AF90" i="2" s="1"/>
  <c r="AF92" i="2" s="1"/>
  <c r="AF93" i="2" s="1"/>
  <c r="BA56" i="2"/>
  <c r="BA88" i="2" s="1"/>
  <c r="BB115" i="2"/>
  <c r="BB97" i="2"/>
  <c r="BB85" i="2"/>
  <c r="BB62" i="2"/>
  <c r="BC3" i="2"/>
  <c r="BB52" i="2"/>
  <c r="BB72" i="2"/>
  <c r="BB23" i="2"/>
  <c r="BB13" i="2"/>
  <c r="AI87" i="5" l="1"/>
  <c r="AI55" i="5"/>
  <c r="AI89" i="5" s="1"/>
  <c r="BG115" i="5"/>
  <c r="BG97" i="5"/>
  <c r="BG85" i="5"/>
  <c r="BG62" i="5"/>
  <c r="BG66" i="5" s="1"/>
  <c r="BG100" i="5" s="1"/>
  <c r="BG72" i="5"/>
  <c r="BG75" i="5" s="1"/>
  <c r="BG77" i="5" s="1"/>
  <c r="BH74" i="5" s="1"/>
  <c r="BG52" i="5"/>
  <c r="BG56" i="5" s="1"/>
  <c r="BG88" i="5" s="1"/>
  <c r="BG23" i="5"/>
  <c r="BH3" i="5"/>
  <c r="BG13" i="5"/>
  <c r="BD41" i="3"/>
  <c r="BD83" i="3"/>
  <c r="BD69" i="3"/>
  <c r="BD55" i="3"/>
  <c r="BD32" i="3"/>
  <c r="BD13" i="3"/>
  <c r="BE3" i="3"/>
  <c r="AF68" i="2"/>
  <c r="AG64" i="2" s="1"/>
  <c r="AG65" i="2" s="1"/>
  <c r="AG101" i="2" s="1"/>
  <c r="BB75" i="2"/>
  <c r="BB77" i="2" s="1"/>
  <c r="BC74" i="2" s="1"/>
  <c r="BB66" i="2"/>
  <c r="BB100" i="2" s="1"/>
  <c r="AF58" i="2"/>
  <c r="AG54" i="2" s="1"/>
  <c r="AG55" i="2" s="1"/>
  <c r="AG89" i="2" s="1"/>
  <c r="AF117" i="2"/>
  <c r="BB56" i="2"/>
  <c r="BB88" i="2" s="1"/>
  <c r="BC115" i="2"/>
  <c r="BC97" i="2"/>
  <c r="BC85" i="2"/>
  <c r="BC62" i="2"/>
  <c r="BC52" i="2"/>
  <c r="BC72" i="2"/>
  <c r="BC13" i="2"/>
  <c r="BD3" i="2"/>
  <c r="BC23" i="2"/>
  <c r="AI58" i="5" l="1"/>
  <c r="AJ54" i="5" s="1"/>
  <c r="AI90" i="5"/>
  <c r="AI92" i="5" s="1"/>
  <c r="AI93" i="5" s="1"/>
  <c r="AI117" i="5" s="1"/>
  <c r="AI118" i="5" s="1"/>
  <c r="BH115" i="5"/>
  <c r="BH97" i="5"/>
  <c r="BH85" i="5"/>
  <c r="BH62" i="5"/>
  <c r="BH66" i="5" s="1"/>
  <c r="BH100" i="5" s="1"/>
  <c r="BH72" i="5"/>
  <c r="BH75" i="5" s="1"/>
  <c r="BH77" i="5" s="1"/>
  <c r="BH23" i="5"/>
  <c r="BH13" i="5"/>
  <c r="BH52" i="5"/>
  <c r="BH56" i="5" s="1"/>
  <c r="BH88" i="5" s="1"/>
  <c r="AG99" i="2"/>
  <c r="AG102" i="2" s="1"/>
  <c r="AG104" i="2" s="1"/>
  <c r="AG105" i="2" s="1"/>
  <c r="BE41" i="3"/>
  <c r="BE83" i="3"/>
  <c r="BE69" i="3"/>
  <c r="BE55" i="3"/>
  <c r="BE13" i="3"/>
  <c r="BF3" i="3"/>
  <c r="BE32" i="3"/>
  <c r="AG68" i="2"/>
  <c r="AH64" i="2" s="1"/>
  <c r="AH99" i="2" s="1"/>
  <c r="BC75" i="2"/>
  <c r="BC77" i="2" s="1"/>
  <c r="BD74" i="2" s="1"/>
  <c r="AG58" i="2"/>
  <c r="AH54" i="2" s="1"/>
  <c r="AH87" i="2" s="1"/>
  <c r="BC66" i="2"/>
  <c r="BC100" i="2" s="1"/>
  <c r="AG87" i="2"/>
  <c r="AG90" i="2" s="1"/>
  <c r="AG92" i="2" s="1"/>
  <c r="AG93" i="2" s="1"/>
  <c r="BC56" i="2"/>
  <c r="BC88" i="2" s="1"/>
  <c r="BD115" i="2"/>
  <c r="BD97" i="2"/>
  <c r="BD85" i="2"/>
  <c r="BD72" i="2"/>
  <c r="BD13" i="2"/>
  <c r="BD23" i="2"/>
  <c r="BE3" i="2"/>
  <c r="BD52" i="2"/>
  <c r="BD62" i="2"/>
  <c r="AJ119" i="5" l="1"/>
  <c r="AK119" i="5" s="1"/>
  <c r="AJ64" i="5"/>
  <c r="AJ99" i="5" s="1"/>
  <c r="AJ55" i="5"/>
  <c r="AJ87" i="5"/>
  <c r="AH65" i="2"/>
  <c r="AH101" i="2" s="1"/>
  <c r="AH102" i="2" s="1"/>
  <c r="AH104" i="2" s="1"/>
  <c r="AH105" i="2" s="1"/>
  <c r="BF41" i="3"/>
  <c r="BF83" i="3"/>
  <c r="BF69" i="3"/>
  <c r="BF55" i="3"/>
  <c r="BG3" i="3"/>
  <c r="BF32" i="3"/>
  <c r="BF13" i="3"/>
  <c r="BD75" i="2"/>
  <c r="BD77" i="2" s="1"/>
  <c r="BE74" i="2" s="1"/>
  <c r="AH55" i="2"/>
  <c r="AH89" i="2" s="1"/>
  <c r="AH90" i="2" s="1"/>
  <c r="AH92" i="2" s="1"/>
  <c r="AH93" i="2" s="1"/>
  <c r="BD66" i="2"/>
  <c r="BD100" i="2" s="1"/>
  <c r="AG117" i="2"/>
  <c r="BD56" i="2"/>
  <c r="BD88" i="2" s="1"/>
  <c r="BE115" i="2"/>
  <c r="BE72" i="2"/>
  <c r="BE97" i="2"/>
  <c r="BE23" i="2"/>
  <c r="BE62" i="2"/>
  <c r="BE52" i="2"/>
  <c r="BF3" i="2"/>
  <c r="BE85" i="2"/>
  <c r="BE13" i="2"/>
  <c r="AL119" i="5" l="1"/>
  <c r="AM119" i="5" s="1"/>
  <c r="AN119" i="5" s="1"/>
  <c r="AJ65" i="5"/>
  <c r="AJ101" i="5" s="1"/>
  <c r="AJ102" i="5" s="1"/>
  <c r="AJ104" i="5" s="1"/>
  <c r="AJ105" i="5" s="1"/>
  <c r="AJ89" i="5"/>
  <c r="AJ90" i="5" s="1"/>
  <c r="AJ92" i="5" s="1"/>
  <c r="AJ93" i="5" s="1"/>
  <c r="AJ58" i="5"/>
  <c r="AK54" i="5" s="1"/>
  <c r="AH68" i="2"/>
  <c r="AI64" i="2" s="1"/>
  <c r="AI99" i="2" s="1"/>
  <c r="BG41" i="3"/>
  <c r="BG83" i="3"/>
  <c r="BG69" i="3"/>
  <c r="BG55" i="3"/>
  <c r="BG32" i="3"/>
  <c r="BG13" i="3"/>
  <c r="BH3" i="3"/>
  <c r="AH58" i="2"/>
  <c r="AI54" i="2" s="1"/>
  <c r="BE75" i="2"/>
  <c r="BE77" i="2" s="1"/>
  <c r="BF74" i="2" s="1"/>
  <c r="BE66" i="2"/>
  <c r="BE100" i="2" s="1"/>
  <c r="AH117" i="2"/>
  <c r="BE56" i="2"/>
  <c r="BE88" i="2" s="1"/>
  <c r="BF115" i="2"/>
  <c r="BF97" i="2"/>
  <c r="BF72" i="2"/>
  <c r="BF62" i="2"/>
  <c r="BG3" i="2"/>
  <c r="BF85" i="2"/>
  <c r="BF52" i="2"/>
  <c r="BF23" i="2"/>
  <c r="BF13" i="2"/>
  <c r="AJ121" i="5" l="1"/>
  <c r="AJ68" i="5"/>
  <c r="AK64" i="5" s="1"/>
  <c r="AK99" i="5" s="1"/>
  <c r="AJ117" i="5"/>
  <c r="AK55" i="5"/>
  <c r="AK89" i="5" s="1"/>
  <c r="AK87" i="5"/>
  <c r="AI65" i="2"/>
  <c r="AI101" i="2" s="1"/>
  <c r="AI102" i="2" s="1"/>
  <c r="AI104" i="2" s="1"/>
  <c r="AI105" i="2" s="1"/>
  <c r="BH41" i="3"/>
  <c r="BH83" i="3"/>
  <c r="BH69" i="3"/>
  <c r="BH55" i="3"/>
  <c r="BH32" i="3"/>
  <c r="BH13" i="3"/>
  <c r="AI87" i="2"/>
  <c r="AI55" i="2"/>
  <c r="BF66" i="2"/>
  <c r="BF100" i="2" s="1"/>
  <c r="BF75" i="2"/>
  <c r="BF77" i="2" s="1"/>
  <c r="BG74" i="2" s="1"/>
  <c r="BF56" i="2"/>
  <c r="BF88" i="2" s="1"/>
  <c r="BG115" i="2"/>
  <c r="BG97" i="2"/>
  <c r="BG85" i="2"/>
  <c r="BG72" i="2"/>
  <c r="BG62" i="2"/>
  <c r="BG52" i="2"/>
  <c r="BG13" i="2"/>
  <c r="BG23" i="2"/>
  <c r="BH3" i="2"/>
  <c r="AK65" i="5" l="1"/>
  <c r="AK101" i="5" s="1"/>
  <c r="AK102" i="5" s="1"/>
  <c r="AK104" i="5" s="1"/>
  <c r="AK105" i="5" s="1"/>
  <c r="AK58" i="5"/>
  <c r="AL54" i="5" s="1"/>
  <c r="AL87" i="5" s="1"/>
  <c r="AK90" i="5"/>
  <c r="AK92" i="5" s="1"/>
  <c r="AK93" i="5" s="1"/>
  <c r="AI68" i="2"/>
  <c r="AI89" i="2"/>
  <c r="AI90" i="2" s="1"/>
  <c r="AI92" i="2" s="1"/>
  <c r="AI93" i="2" s="1"/>
  <c r="AI117" i="2" s="1"/>
  <c r="AI118" i="2" s="1"/>
  <c r="AI58" i="2"/>
  <c r="BG66" i="2"/>
  <c r="BG100" i="2" s="1"/>
  <c r="BG75" i="2"/>
  <c r="BG77" i="2" s="1"/>
  <c r="BH74" i="2" s="1"/>
  <c r="BG56" i="2"/>
  <c r="BG88" i="2" s="1"/>
  <c r="BH115" i="2"/>
  <c r="BH97" i="2"/>
  <c r="BH85" i="2"/>
  <c r="BH72" i="2"/>
  <c r="BH13" i="2"/>
  <c r="BH62" i="2"/>
  <c r="BH23" i="2"/>
  <c r="BH52" i="2"/>
  <c r="AK68" i="5" l="1"/>
  <c r="AL64" i="5" s="1"/>
  <c r="AL99" i="5" s="1"/>
  <c r="AL55" i="5"/>
  <c r="AL89" i="5" s="1"/>
  <c r="AK117" i="5"/>
  <c r="AJ119" i="2"/>
  <c r="AK119" i="2" s="1"/>
  <c r="AL119" i="2" s="1"/>
  <c r="AM119" i="2" s="1"/>
  <c r="AN119" i="2" s="1"/>
  <c r="AJ54" i="2"/>
  <c r="AJ64" i="2"/>
  <c r="BH66" i="2"/>
  <c r="BH100" i="2" s="1"/>
  <c r="BH75" i="2"/>
  <c r="BH77" i="2" s="1"/>
  <c r="BH56" i="2"/>
  <c r="BH88" i="2" s="1"/>
  <c r="AJ121" i="2" l="1"/>
  <c r="AL90" i="5"/>
  <c r="AL92" i="5" s="1"/>
  <c r="AL93" i="5" s="1"/>
  <c r="AL65" i="5"/>
  <c r="AL101" i="5" s="1"/>
  <c r="AL102" i="5" s="1"/>
  <c r="AL104" i="5" s="1"/>
  <c r="AL105" i="5" s="1"/>
  <c r="AL58" i="5"/>
  <c r="AM54" i="5" s="1"/>
  <c r="AM87" i="5" s="1"/>
  <c r="AJ99" i="2"/>
  <c r="AJ65" i="2"/>
  <c r="AJ87" i="2"/>
  <c r="AJ55" i="2"/>
  <c r="AJ89" i="2" s="1"/>
  <c r="AL117" i="5" l="1"/>
  <c r="AL68" i="5"/>
  <c r="AM64" i="5" s="1"/>
  <c r="AM55" i="5"/>
  <c r="AM89" i="5" s="1"/>
  <c r="AJ90" i="2"/>
  <c r="AJ92" i="2" s="1"/>
  <c r="AJ93" i="2" s="1"/>
  <c r="AJ58" i="2"/>
  <c r="AK54" i="2" s="1"/>
  <c r="AK55" i="2" s="1"/>
  <c r="AJ101" i="2"/>
  <c r="AJ102" i="2" s="1"/>
  <c r="AJ104" i="2" s="1"/>
  <c r="AJ105" i="2" s="1"/>
  <c r="AJ68" i="2"/>
  <c r="AK64" i="2" s="1"/>
  <c r="AM90" i="5" l="1"/>
  <c r="AM92" i="5" s="1"/>
  <c r="AM93" i="5" s="1"/>
  <c r="AM99" i="5"/>
  <c r="AM65" i="5"/>
  <c r="AM101" i="5" s="1"/>
  <c r="AM58" i="5"/>
  <c r="AN54" i="5" s="1"/>
  <c r="AN87" i="5" s="1"/>
  <c r="AJ117" i="2"/>
  <c r="AK87" i="2"/>
  <c r="AK89" i="2"/>
  <c r="AK58" i="2"/>
  <c r="AL54" i="2" s="1"/>
  <c r="AK65" i="2"/>
  <c r="AK101" i="2" s="1"/>
  <c r="AK99" i="2"/>
  <c r="AM102" i="5" l="1"/>
  <c r="AM104" i="5" s="1"/>
  <c r="AM105" i="5" s="1"/>
  <c r="AM117" i="5" s="1"/>
  <c r="AM68" i="5"/>
  <c r="AN64" i="5" s="1"/>
  <c r="AN55" i="5"/>
  <c r="AN89" i="5" s="1"/>
  <c r="AK68" i="2"/>
  <c r="AL64" i="2" s="1"/>
  <c r="AL99" i="2" s="1"/>
  <c r="AK90" i="2"/>
  <c r="AK92" i="2" s="1"/>
  <c r="AK93" i="2" s="1"/>
  <c r="AK102" i="2"/>
  <c r="AK104" i="2" s="1"/>
  <c r="AK105" i="2" s="1"/>
  <c r="AL55" i="2"/>
  <c r="AL89" i="2" s="1"/>
  <c r="AL87" i="2"/>
  <c r="AN90" i="5" l="1"/>
  <c r="AN92" i="5" s="1"/>
  <c r="AN93" i="5" s="1"/>
  <c r="AN65" i="5"/>
  <c r="AN101" i="5" s="1"/>
  <c r="AN99" i="5"/>
  <c r="AN58" i="5"/>
  <c r="AO54" i="5" s="1"/>
  <c r="AK117" i="2"/>
  <c r="AL65" i="2"/>
  <c r="AL101" i="2" s="1"/>
  <c r="AL102" i="2" s="1"/>
  <c r="AL104" i="2" s="1"/>
  <c r="AL105" i="2" s="1"/>
  <c r="AL58" i="2"/>
  <c r="AM54" i="2" s="1"/>
  <c r="AL90" i="2"/>
  <c r="AL92" i="2" s="1"/>
  <c r="AL93" i="2" s="1"/>
  <c r="AN102" i="5" l="1"/>
  <c r="AN104" i="5" s="1"/>
  <c r="AN105" i="5" s="1"/>
  <c r="AN117" i="5" s="1"/>
  <c r="AN118" i="5" s="1"/>
  <c r="AN68" i="5"/>
  <c r="AO64" i="5"/>
  <c r="AO65" i="5" s="1"/>
  <c r="AO101" i="5" s="1"/>
  <c r="AO87" i="5"/>
  <c r="AO55" i="5"/>
  <c r="AO89" i="5" s="1"/>
  <c r="AL68" i="2"/>
  <c r="AM64" i="2" s="1"/>
  <c r="AM65" i="2" s="1"/>
  <c r="AL117" i="2"/>
  <c r="AM55" i="2"/>
  <c r="AM87" i="2"/>
  <c r="AO119" i="5" l="1"/>
  <c r="AP119" i="5" s="1"/>
  <c r="AQ119" i="5" s="1"/>
  <c r="AR119" i="5" s="1"/>
  <c r="AS119" i="5" s="1"/>
  <c r="AO99" i="5"/>
  <c r="AO102" i="5" s="1"/>
  <c r="AO104" i="5" s="1"/>
  <c r="AO105" i="5" s="1"/>
  <c r="AO68" i="5"/>
  <c r="AP64" i="5" s="1"/>
  <c r="AP65" i="5" s="1"/>
  <c r="AO58" i="5"/>
  <c r="AP54" i="5" s="1"/>
  <c r="AP55" i="5" s="1"/>
  <c r="AO90" i="5"/>
  <c r="AO92" i="5" s="1"/>
  <c r="AO93" i="5" s="1"/>
  <c r="AM99" i="2"/>
  <c r="AM101" i="2"/>
  <c r="AM68" i="2"/>
  <c r="AN64" i="2" s="1"/>
  <c r="AM89" i="2"/>
  <c r="AM90" i="2" s="1"/>
  <c r="AM92" i="2" s="1"/>
  <c r="AM93" i="2" s="1"/>
  <c r="AM58" i="2"/>
  <c r="AN54" i="2" s="1"/>
  <c r="AO121" i="5" l="1"/>
  <c r="AP87" i="5"/>
  <c r="AP99" i="5"/>
  <c r="AO117" i="5"/>
  <c r="AP58" i="5"/>
  <c r="AQ54" i="5" s="1"/>
  <c r="AP89" i="5"/>
  <c r="AP68" i="5"/>
  <c r="AQ64" i="5" s="1"/>
  <c r="AP101" i="5"/>
  <c r="AM102" i="2"/>
  <c r="AM104" i="2" s="1"/>
  <c r="AM105" i="2" s="1"/>
  <c r="AM117" i="2" s="1"/>
  <c r="AN65" i="2"/>
  <c r="AN101" i="2" s="1"/>
  <c r="AN99" i="2"/>
  <c r="AN87" i="2"/>
  <c r="AN55" i="2"/>
  <c r="AN89" i="2" s="1"/>
  <c r="AP90" i="5" l="1"/>
  <c r="AP92" i="5" s="1"/>
  <c r="AP93" i="5" s="1"/>
  <c r="AP102" i="5"/>
  <c r="AP104" i="5" s="1"/>
  <c r="AP105" i="5" s="1"/>
  <c r="AQ55" i="5"/>
  <c r="AQ87" i="5"/>
  <c r="AQ99" i="5"/>
  <c r="AQ65" i="5"/>
  <c r="AQ101" i="5" s="1"/>
  <c r="AN68" i="2"/>
  <c r="AN102" i="2"/>
  <c r="AN104" i="2" s="1"/>
  <c r="AN105" i="2" s="1"/>
  <c r="AN58" i="2"/>
  <c r="AN90" i="2"/>
  <c r="AN92" i="2" s="1"/>
  <c r="AN93" i="2" s="1"/>
  <c r="AP117" i="5" l="1"/>
  <c r="AQ102" i="5"/>
  <c r="AQ104" i="5" s="1"/>
  <c r="AQ105" i="5" s="1"/>
  <c r="AQ68" i="5"/>
  <c r="AR64" i="5" s="1"/>
  <c r="AQ89" i="5"/>
  <c r="AQ90" i="5" s="1"/>
  <c r="AQ92" i="5" s="1"/>
  <c r="AQ93" i="5" s="1"/>
  <c r="AQ58" i="5"/>
  <c r="AR54" i="5" s="1"/>
  <c r="AN117" i="2"/>
  <c r="AN118" i="2" s="1"/>
  <c r="AO54" i="2"/>
  <c r="AO64" i="2"/>
  <c r="AO119" i="2" l="1"/>
  <c r="AP119" i="2" s="1"/>
  <c r="AQ119" i="2" s="1"/>
  <c r="AR119" i="2" s="1"/>
  <c r="AS119" i="2" s="1"/>
  <c r="AQ117" i="5"/>
  <c r="AR99" i="5"/>
  <c r="AR65" i="5"/>
  <c r="AR87" i="5"/>
  <c r="AR55" i="5"/>
  <c r="AO65" i="2"/>
  <c r="AO101" i="2" s="1"/>
  <c r="AO99" i="2"/>
  <c r="AO87" i="2"/>
  <c r="AO55" i="2"/>
  <c r="AO89" i="2" s="1"/>
  <c r="AO121" i="2" l="1"/>
  <c r="AR89" i="5"/>
  <c r="AR90" i="5" s="1"/>
  <c r="AR92" i="5" s="1"/>
  <c r="AR93" i="5" s="1"/>
  <c r="AR58" i="5"/>
  <c r="AS54" i="5" s="1"/>
  <c r="AR101" i="5"/>
  <c r="AR102" i="5" s="1"/>
  <c r="AR104" i="5" s="1"/>
  <c r="AR105" i="5" s="1"/>
  <c r="AR68" i="5"/>
  <c r="AS64" i="5" s="1"/>
  <c r="AO102" i="2"/>
  <c r="AO104" i="2" s="1"/>
  <c r="AO105" i="2" s="1"/>
  <c r="AO90" i="2"/>
  <c r="AO92" i="2" s="1"/>
  <c r="AO93" i="2" s="1"/>
  <c r="AO68" i="2"/>
  <c r="AP64" i="2" s="1"/>
  <c r="AP99" i="2" s="1"/>
  <c r="AO58" i="2"/>
  <c r="AP54" i="2" s="1"/>
  <c r="AP87" i="2" s="1"/>
  <c r="AR117" i="5" l="1"/>
  <c r="AS99" i="5"/>
  <c r="AS65" i="5"/>
  <c r="AS87" i="5"/>
  <c r="AS55" i="5"/>
  <c r="AO117" i="2"/>
  <c r="AP55" i="2"/>
  <c r="AP89" i="2" s="1"/>
  <c r="AP90" i="2" s="1"/>
  <c r="AP92" i="2" s="1"/>
  <c r="AP93" i="2" s="1"/>
  <c r="AP65" i="2"/>
  <c r="AP101" i="2" s="1"/>
  <c r="AP102" i="2" s="1"/>
  <c r="AP104" i="2" s="1"/>
  <c r="AP105" i="2" s="1"/>
  <c r="AS89" i="5" l="1"/>
  <c r="AS90" i="5" s="1"/>
  <c r="AS92" i="5" s="1"/>
  <c r="AS93" i="5" s="1"/>
  <c r="AS58" i="5"/>
  <c r="AS101" i="5"/>
  <c r="AS102" i="5" s="1"/>
  <c r="AS104" i="5" s="1"/>
  <c r="AS105" i="5" s="1"/>
  <c r="AS68" i="5"/>
  <c r="AP58" i="2"/>
  <c r="AQ54" i="2" s="1"/>
  <c r="AQ87" i="2" s="1"/>
  <c r="AP68" i="2"/>
  <c r="AQ64" i="2" s="1"/>
  <c r="AQ65" i="2" s="1"/>
  <c r="AP117" i="2"/>
  <c r="AS117" i="5" l="1"/>
  <c r="AS118" i="5" s="1"/>
  <c r="AT54" i="5"/>
  <c r="AT64" i="5"/>
  <c r="AQ99" i="2"/>
  <c r="AQ55" i="2"/>
  <c r="AQ89" i="2" s="1"/>
  <c r="AQ90" i="2" s="1"/>
  <c r="AQ92" i="2" s="1"/>
  <c r="AQ93" i="2" s="1"/>
  <c r="AQ68" i="2"/>
  <c r="AR64" i="2" s="1"/>
  <c r="AQ101" i="2"/>
  <c r="AT119" i="5" l="1"/>
  <c r="AT65" i="5"/>
  <c r="AT101" i="5" s="1"/>
  <c r="AT99" i="5"/>
  <c r="AT87" i="5"/>
  <c r="AT55" i="5"/>
  <c r="AQ102" i="2"/>
  <c r="AQ104" i="2" s="1"/>
  <c r="AQ105" i="2" s="1"/>
  <c r="AQ117" i="2" s="1"/>
  <c r="AQ58" i="2"/>
  <c r="AR54" i="2" s="1"/>
  <c r="AR55" i="2" s="1"/>
  <c r="AR89" i="2" s="1"/>
  <c r="AR65" i="2"/>
  <c r="AR99" i="2"/>
  <c r="AU119" i="5" l="1"/>
  <c r="AV119" i="5" s="1"/>
  <c r="AW119" i="5" s="1"/>
  <c r="AX119" i="5" s="1"/>
  <c r="AT102" i="5"/>
  <c r="AT104" i="5" s="1"/>
  <c r="AT105" i="5" s="1"/>
  <c r="AT68" i="5"/>
  <c r="AU64" i="5" s="1"/>
  <c r="AU65" i="5" s="1"/>
  <c r="AT89" i="5"/>
  <c r="AT90" i="5" s="1"/>
  <c r="AT92" i="5" s="1"/>
  <c r="AT93" i="5" s="1"/>
  <c r="AT58" i="5"/>
  <c r="AU54" i="5" s="1"/>
  <c r="AR87" i="2"/>
  <c r="AR90" i="2" s="1"/>
  <c r="AR92" i="2" s="1"/>
  <c r="AR93" i="2" s="1"/>
  <c r="AR58" i="2"/>
  <c r="AS54" i="2" s="1"/>
  <c r="AS55" i="2" s="1"/>
  <c r="AS89" i="2" s="1"/>
  <c r="AR101" i="2"/>
  <c r="AR102" i="2" s="1"/>
  <c r="AR104" i="2" s="1"/>
  <c r="AR105" i="2" s="1"/>
  <c r="AR68" i="2"/>
  <c r="AS64" i="2" s="1"/>
  <c r="AT121" i="5" l="1"/>
  <c r="AT117" i="5"/>
  <c r="AU99" i="5"/>
  <c r="AU101" i="5"/>
  <c r="AU68" i="5"/>
  <c r="AV64" i="5" s="1"/>
  <c r="AU55" i="5"/>
  <c r="AU87" i="5"/>
  <c r="AS87" i="2"/>
  <c r="AS90" i="2" s="1"/>
  <c r="AS92" i="2" s="1"/>
  <c r="AS93" i="2" s="1"/>
  <c r="AR117" i="2"/>
  <c r="AS65" i="2"/>
  <c r="AS101" i="2" s="1"/>
  <c r="AS99" i="2"/>
  <c r="AS58" i="2"/>
  <c r="AU102" i="5" l="1"/>
  <c r="AU104" i="5" s="1"/>
  <c r="AU105" i="5" s="1"/>
  <c r="AV99" i="5"/>
  <c r="AV65" i="5"/>
  <c r="AU89" i="5"/>
  <c r="AU90" i="5" s="1"/>
  <c r="AU92" i="5" s="1"/>
  <c r="AU93" i="5" s="1"/>
  <c r="AU58" i="5"/>
  <c r="AV54" i="5" s="1"/>
  <c r="AS68" i="2"/>
  <c r="AS102" i="2"/>
  <c r="AS104" i="2" s="1"/>
  <c r="AS105" i="2" s="1"/>
  <c r="AS117" i="2" s="1"/>
  <c r="AS118" i="2" s="1"/>
  <c r="AT54" i="2"/>
  <c r="AT64" i="2"/>
  <c r="AT119" i="2" l="1"/>
  <c r="AU119" i="2" s="1"/>
  <c r="AV119" i="2" s="1"/>
  <c r="AW119" i="2" s="1"/>
  <c r="AX119" i="2" s="1"/>
  <c r="AU117" i="5"/>
  <c r="AV101" i="5"/>
  <c r="AV102" i="5" s="1"/>
  <c r="AV104" i="5" s="1"/>
  <c r="AV105" i="5" s="1"/>
  <c r="AV68" i="5"/>
  <c r="AW64" i="5" s="1"/>
  <c r="AV87" i="5"/>
  <c r="AV55" i="5"/>
  <c r="AV89" i="5" s="1"/>
  <c r="AT87" i="2"/>
  <c r="AT55" i="2"/>
  <c r="AT89" i="2" s="1"/>
  <c r="AT99" i="2"/>
  <c r="AT65" i="2"/>
  <c r="AT101" i="2" s="1"/>
  <c r="AT121" i="2" l="1"/>
  <c r="AV90" i="5"/>
  <c r="AV92" i="5" s="1"/>
  <c r="AV93" i="5" s="1"/>
  <c r="AV117" i="5" s="1"/>
  <c r="AV58" i="5"/>
  <c r="AW54" i="5" s="1"/>
  <c r="AW55" i="5" s="1"/>
  <c r="AW89" i="5" s="1"/>
  <c r="AW99" i="5"/>
  <c r="AW65" i="5"/>
  <c r="AT90" i="2"/>
  <c r="AT92" i="2" s="1"/>
  <c r="AT93" i="2" s="1"/>
  <c r="AT102" i="2"/>
  <c r="AT104" i="2" s="1"/>
  <c r="AT105" i="2" s="1"/>
  <c r="AT68" i="2"/>
  <c r="AU64" i="2" s="1"/>
  <c r="AU65" i="2" s="1"/>
  <c r="AU101" i="2" s="1"/>
  <c r="AT58" i="2"/>
  <c r="AU54" i="2" s="1"/>
  <c r="AW58" i="5" l="1"/>
  <c r="AX54" i="5" s="1"/>
  <c r="AX55" i="5" s="1"/>
  <c r="AX89" i="5" s="1"/>
  <c r="AW87" i="5"/>
  <c r="AW90" i="5" s="1"/>
  <c r="AW92" i="5" s="1"/>
  <c r="AW93" i="5" s="1"/>
  <c r="AW101" i="5"/>
  <c r="AW102" i="5" s="1"/>
  <c r="AW104" i="5" s="1"/>
  <c r="AW105" i="5" s="1"/>
  <c r="AW68" i="5"/>
  <c r="AX64" i="5" s="1"/>
  <c r="AT117" i="2"/>
  <c r="AU99" i="2"/>
  <c r="AU102" i="2" s="1"/>
  <c r="AU104" i="2" s="1"/>
  <c r="AU105" i="2" s="1"/>
  <c r="AU68" i="2"/>
  <c r="AV64" i="2" s="1"/>
  <c r="AV99" i="2" s="1"/>
  <c r="AU87" i="2"/>
  <c r="AU55" i="2"/>
  <c r="AU89" i="2" s="1"/>
  <c r="AX87" i="5" l="1"/>
  <c r="AX90" i="5" s="1"/>
  <c r="AX92" i="5" s="1"/>
  <c r="AX93" i="5" s="1"/>
  <c r="AX58" i="5"/>
  <c r="AY64" i="5" s="1"/>
  <c r="AY65" i="5" s="1"/>
  <c r="AW117" i="5"/>
  <c r="AX99" i="5"/>
  <c r="AX65" i="5"/>
  <c r="AV65" i="2"/>
  <c r="AV101" i="2" s="1"/>
  <c r="AV102" i="2" s="1"/>
  <c r="AV104" i="2" s="1"/>
  <c r="AV105" i="2" s="1"/>
  <c r="AU90" i="2"/>
  <c r="AU92" i="2" s="1"/>
  <c r="AU93" i="2" s="1"/>
  <c r="AU117" i="2" s="1"/>
  <c r="AU58" i="2"/>
  <c r="AV54" i="2" s="1"/>
  <c r="AV55" i="2" s="1"/>
  <c r="AV89" i="2" s="1"/>
  <c r="AY99" i="5" l="1"/>
  <c r="AY54" i="5"/>
  <c r="AY87" i="5" s="1"/>
  <c r="AX101" i="5"/>
  <c r="AX102" i="5" s="1"/>
  <c r="AX104" i="5" s="1"/>
  <c r="AX105" i="5" s="1"/>
  <c r="AX117" i="5" s="1"/>
  <c r="AX118" i="5" s="1"/>
  <c r="AX68" i="5"/>
  <c r="AY68" i="5"/>
  <c r="AZ64" i="5" s="1"/>
  <c r="AY101" i="5"/>
  <c r="AV68" i="2"/>
  <c r="AW64" i="2" s="1"/>
  <c r="AW99" i="2" s="1"/>
  <c r="AV87" i="2"/>
  <c r="AV90" i="2" s="1"/>
  <c r="AV92" i="2" s="1"/>
  <c r="AV93" i="2" s="1"/>
  <c r="AV117" i="2" s="1"/>
  <c r="AV58" i="2"/>
  <c r="AW54" i="2" s="1"/>
  <c r="AY119" i="5" l="1"/>
  <c r="AZ119" i="5" s="1"/>
  <c r="BA119" i="5" s="1"/>
  <c r="BB119" i="5" s="1"/>
  <c r="BC119" i="5" s="1"/>
  <c r="AY102" i="5"/>
  <c r="AY104" i="5" s="1"/>
  <c r="AY105" i="5" s="1"/>
  <c r="AY55" i="5"/>
  <c r="AY89" i="5" s="1"/>
  <c r="AY90" i="5" s="1"/>
  <c r="AY92" i="5" s="1"/>
  <c r="AY93" i="5" s="1"/>
  <c r="AZ65" i="5"/>
  <c r="AZ101" i="5" s="1"/>
  <c r="AZ99" i="5"/>
  <c r="AW65" i="2"/>
  <c r="AW101" i="2" s="1"/>
  <c r="AW102" i="2" s="1"/>
  <c r="AW104" i="2" s="1"/>
  <c r="AW105" i="2" s="1"/>
  <c r="AW55" i="2"/>
  <c r="AW89" i="2" s="1"/>
  <c r="AW87" i="2"/>
  <c r="AY121" i="5" l="1"/>
  <c r="AY117" i="5"/>
  <c r="AY58" i="5"/>
  <c r="AZ54" i="5" s="1"/>
  <c r="AZ87" i="5" s="1"/>
  <c r="AZ68" i="5"/>
  <c r="BA64" i="5" s="1"/>
  <c r="BA65" i="5" s="1"/>
  <c r="BA101" i="5" s="1"/>
  <c r="AZ102" i="5"/>
  <c r="AZ104" i="5" s="1"/>
  <c r="AZ105" i="5" s="1"/>
  <c r="AW68" i="2"/>
  <c r="AX64" i="2" s="1"/>
  <c r="AX65" i="2" s="1"/>
  <c r="AX101" i="2" s="1"/>
  <c r="AW90" i="2"/>
  <c r="AW92" i="2" s="1"/>
  <c r="AW93" i="2" s="1"/>
  <c r="AW117" i="2" s="1"/>
  <c r="AW58" i="2"/>
  <c r="AX54" i="2" s="1"/>
  <c r="AX87" i="2" s="1"/>
  <c r="AZ55" i="5" l="1"/>
  <c r="AZ89" i="5" s="1"/>
  <c r="AZ90" i="5" s="1"/>
  <c r="AZ92" i="5" s="1"/>
  <c r="AZ93" i="5" s="1"/>
  <c r="AZ117" i="5" s="1"/>
  <c r="BA99" i="5"/>
  <c r="BA102" i="5" s="1"/>
  <c r="BA104" i="5" s="1"/>
  <c r="BA105" i="5" s="1"/>
  <c r="BA68" i="5"/>
  <c r="BB64" i="5" s="1"/>
  <c r="AX55" i="2"/>
  <c r="AX89" i="2" s="1"/>
  <c r="AX90" i="2" s="1"/>
  <c r="AX92" i="2" s="1"/>
  <c r="AX93" i="2" s="1"/>
  <c r="AX68" i="2"/>
  <c r="AX99" i="2"/>
  <c r="AX102" i="2" s="1"/>
  <c r="AX104" i="2" s="1"/>
  <c r="AX105" i="2" s="1"/>
  <c r="AZ58" i="5" l="1"/>
  <c r="BA54" i="5" s="1"/>
  <c r="BA55" i="5" s="1"/>
  <c r="BA89" i="5" s="1"/>
  <c r="BB99" i="5"/>
  <c r="BB65" i="5"/>
  <c r="BB101" i="5" s="1"/>
  <c r="AX58" i="2"/>
  <c r="AY54" i="2" s="1"/>
  <c r="AY87" i="2" s="1"/>
  <c r="AX117" i="2"/>
  <c r="AX118" i="2" s="1"/>
  <c r="AY119" i="2" l="1"/>
  <c r="AZ119" i="2" s="1"/>
  <c r="BA119" i="2" s="1"/>
  <c r="BB119" i="2" s="1"/>
  <c r="BC119" i="2" s="1"/>
  <c r="BA58" i="5"/>
  <c r="BB54" i="5" s="1"/>
  <c r="BB87" i="5" s="1"/>
  <c r="BA87" i="5"/>
  <c r="BA90" i="5" s="1"/>
  <c r="BA92" i="5" s="1"/>
  <c r="BA93" i="5" s="1"/>
  <c r="BA117" i="5" s="1"/>
  <c r="BB102" i="5"/>
  <c r="BB104" i="5" s="1"/>
  <c r="BB105" i="5" s="1"/>
  <c r="BB68" i="5"/>
  <c r="BC64" i="5" s="1"/>
  <c r="AY55" i="2"/>
  <c r="AY89" i="2" s="1"/>
  <c r="AY64" i="2"/>
  <c r="AY99" i="2" s="1"/>
  <c r="AY121" i="2" l="1"/>
  <c r="BB55" i="5"/>
  <c r="BB89" i="5" s="1"/>
  <c r="BB90" i="5" s="1"/>
  <c r="BB92" i="5" s="1"/>
  <c r="BB93" i="5" s="1"/>
  <c r="BB117" i="5" s="1"/>
  <c r="BC65" i="5"/>
  <c r="BC101" i="5" s="1"/>
  <c r="BC99" i="5"/>
  <c r="AY90" i="2"/>
  <c r="AY92" i="2" s="1"/>
  <c r="AY93" i="2" s="1"/>
  <c r="AY58" i="2"/>
  <c r="AZ54" i="2" s="1"/>
  <c r="AZ87" i="2" s="1"/>
  <c r="AY65" i="2"/>
  <c r="AY101" i="2" s="1"/>
  <c r="AY102" i="2" s="1"/>
  <c r="AY104" i="2" s="1"/>
  <c r="AY105" i="2" s="1"/>
  <c r="BB58" i="5" l="1"/>
  <c r="BC54" i="5" s="1"/>
  <c r="BC87" i="5" s="1"/>
  <c r="BC68" i="5"/>
  <c r="BC102" i="5"/>
  <c r="BC104" i="5" s="1"/>
  <c r="BC105" i="5" s="1"/>
  <c r="AY117" i="2"/>
  <c r="AZ55" i="2"/>
  <c r="AZ89" i="2" s="1"/>
  <c r="AY68" i="2"/>
  <c r="AZ64" i="2" s="1"/>
  <c r="AZ65" i="2" s="1"/>
  <c r="AZ101" i="2" s="1"/>
  <c r="BC55" i="5" l="1"/>
  <c r="BC58" i="5" s="1"/>
  <c r="AZ99" i="2"/>
  <c r="AZ102" i="2" s="1"/>
  <c r="AZ104" i="2" s="1"/>
  <c r="AZ105" i="2" s="1"/>
  <c r="AZ90" i="2"/>
  <c r="AZ92" i="2" s="1"/>
  <c r="AZ93" i="2" s="1"/>
  <c r="AZ68" i="2"/>
  <c r="BA64" i="2" s="1"/>
  <c r="BA99" i="2" s="1"/>
  <c r="AZ58" i="2"/>
  <c r="BA54" i="2" s="1"/>
  <c r="BA87" i="2" s="1"/>
  <c r="BC89" i="5" l="1"/>
  <c r="BC90" i="5" s="1"/>
  <c r="BC92" i="5" s="1"/>
  <c r="BC93" i="5" s="1"/>
  <c r="BC117" i="5" s="1"/>
  <c r="BC118" i="5" s="1"/>
  <c r="BD54" i="5"/>
  <c r="BD64" i="5"/>
  <c r="AZ117" i="2"/>
  <c r="BA55" i="2"/>
  <c r="BA89" i="2" s="1"/>
  <c r="BA90" i="2" s="1"/>
  <c r="BA92" i="2" s="1"/>
  <c r="BA93" i="2" s="1"/>
  <c r="BA65" i="2"/>
  <c r="BD119" i="5" l="1"/>
  <c r="BE119" i="5" s="1"/>
  <c r="BF119" i="5" s="1"/>
  <c r="BG119" i="5" s="1"/>
  <c r="BH119" i="5" s="1"/>
  <c r="BD55" i="5"/>
  <c r="BD89" i="5" s="1"/>
  <c r="BD87" i="5"/>
  <c r="BD65" i="5"/>
  <c r="BD101" i="5" s="1"/>
  <c r="BD99" i="5"/>
  <c r="BA58" i="2"/>
  <c r="BB54" i="2" s="1"/>
  <c r="BB55" i="2" s="1"/>
  <c r="BB89" i="2" s="1"/>
  <c r="BA101" i="2"/>
  <c r="BA102" i="2" s="1"/>
  <c r="BA104" i="2" s="1"/>
  <c r="BA105" i="2" s="1"/>
  <c r="BA117" i="2" s="1"/>
  <c r="BA68" i="2"/>
  <c r="BB64" i="2" s="1"/>
  <c r="BD121" i="5" l="1"/>
  <c r="BD68" i="5"/>
  <c r="BE64" i="5" s="1"/>
  <c r="BE99" i="5" s="1"/>
  <c r="BD102" i="5"/>
  <c r="BD104" i="5" s="1"/>
  <c r="BD105" i="5" s="1"/>
  <c r="BD90" i="5"/>
  <c r="BD92" i="5" s="1"/>
  <c r="BD93" i="5" s="1"/>
  <c r="BD58" i="5"/>
  <c r="BE54" i="5" s="1"/>
  <c r="BB87" i="2"/>
  <c r="BB90" i="2" s="1"/>
  <c r="BB92" i="2" s="1"/>
  <c r="BB93" i="2" s="1"/>
  <c r="BB99" i="2"/>
  <c r="BB65" i="2"/>
  <c r="BB58" i="2"/>
  <c r="BC54" i="2" s="1"/>
  <c r="BE65" i="5" l="1"/>
  <c r="BE101" i="5" s="1"/>
  <c r="BE102" i="5" s="1"/>
  <c r="BE104" i="5" s="1"/>
  <c r="BE105" i="5" s="1"/>
  <c r="BD117" i="5"/>
  <c r="BE87" i="5"/>
  <c r="BE55" i="5"/>
  <c r="BE89" i="5" s="1"/>
  <c r="BB101" i="2"/>
  <c r="BB102" i="2" s="1"/>
  <c r="BB104" i="2" s="1"/>
  <c r="BB105" i="2" s="1"/>
  <c r="BB117" i="2" s="1"/>
  <c r="BB68" i="2"/>
  <c r="BC64" i="2" s="1"/>
  <c r="BC87" i="2"/>
  <c r="BC55" i="2"/>
  <c r="BC89" i="2" s="1"/>
  <c r="BE68" i="5" l="1"/>
  <c r="BF64" i="5" s="1"/>
  <c r="BF65" i="5" s="1"/>
  <c r="BF101" i="5" s="1"/>
  <c r="BE58" i="5"/>
  <c r="BF54" i="5" s="1"/>
  <c r="BF55" i="5" s="1"/>
  <c r="BE90" i="5"/>
  <c r="BE92" i="5" s="1"/>
  <c r="BE93" i="5" s="1"/>
  <c r="BE117" i="5" s="1"/>
  <c r="BC65" i="2"/>
  <c r="BC101" i="2" s="1"/>
  <c r="BC99" i="2"/>
  <c r="BC90" i="2"/>
  <c r="BC92" i="2" s="1"/>
  <c r="BC93" i="2" s="1"/>
  <c r="BC58" i="2"/>
  <c r="BD54" i="2" s="1"/>
  <c r="BF99" i="5" l="1"/>
  <c r="BF102" i="5" s="1"/>
  <c r="BF104" i="5" s="1"/>
  <c r="BF105" i="5" s="1"/>
  <c r="BF87" i="5"/>
  <c r="BF89" i="5"/>
  <c r="BF58" i="5"/>
  <c r="BG54" i="5" s="1"/>
  <c r="BG55" i="5" s="1"/>
  <c r="BG89" i="5" s="1"/>
  <c r="BF68" i="5"/>
  <c r="BG64" i="5" s="1"/>
  <c r="BG65" i="5" s="1"/>
  <c r="BG101" i="5" s="1"/>
  <c r="BC102" i="2"/>
  <c r="BC104" i="2" s="1"/>
  <c r="BC105" i="2" s="1"/>
  <c r="BC117" i="2" s="1"/>
  <c r="BC118" i="2" s="1"/>
  <c r="BC68" i="2"/>
  <c r="BD64" i="2"/>
  <c r="BD65" i="2" s="1"/>
  <c r="BD101" i="2" s="1"/>
  <c r="BD55" i="2"/>
  <c r="BD89" i="2" s="1"/>
  <c r="BD87" i="2"/>
  <c r="BD119" i="2" l="1"/>
  <c r="BE119" i="2" s="1"/>
  <c r="BF119" i="2" s="1"/>
  <c r="BG119" i="2" s="1"/>
  <c r="BH119" i="2" s="1"/>
  <c r="BF90" i="5"/>
  <c r="BF92" i="5" s="1"/>
  <c r="BF93" i="5" s="1"/>
  <c r="BF117" i="5" s="1"/>
  <c r="BG99" i="5"/>
  <c r="BG102" i="5" s="1"/>
  <c r="BG104" i="5" s="1"/>
  <c r="BG105" i="5" s="1"/>
  <c r="BG68" i="5"/>
  <c r="BH64" i="5" s="1"/>
  <c r="BH99" i="5" s="1"/>
  <c r="BG87" i="5"/>
  <c r="BG90" i="5" s="1"/>
  <c r="BG92" i="5" s="1"/>
  <c r="BG93" i="5" s="1"/>
  <c r="BG58" i="5"/>
  <c r="BH54" i="5" s="1"/>
  <c r="BD99" i="2"/>
  <c r="BD102" i="2" s="1"/>
  <c r="BD104" i="2" s="1"/>
  <c r="BD105" i="2" s="1"/>
  <c r="BD58" i="2"/>
  <c r="BE54" i="2" s="1"/>
  <c r="BE87" i="2" s="1"/>
  <c r="BD90" i="2"/>
  <c r="BD92" i="2" s="1"/>
  <c r="BD93" i="2" s="1"/>
  <c r="BD68" i="2"/>
  <c r="BE64" i="2" s="1"/>
  <c r="BD121" i="2" l="1"/>
  <c r="BH65" i="5"/>
  <c r="BH101" i="5" s="1"/>
  <c r="BH102" i="5" s="1"/>
  <c r="BH104" i="5" s="1"/>
  <c r="BH105" i="5" s="1"/>
  <c r="BG117" i="5"/>
  <c r="BH55" i="5"/>
  <c r="BH89" i="5" s="1"/>
  <c r="BH87" i="5"/>
  <c r="BD117" i="2"/>
  <c r="BE55" i="2"/>
  <c r="BE89" i="2" s="1"/>
  <c r="BE90" i="2" s="1"/>
  <c r="BE92" i="2" s="1"/>
  <c r="BE93" i="2" s="1"/>
  <c r="BE65" i="2"/>
  <c r="BE101" i="2" s="1"/>
  <c r="BE99" i="2"/>
  <c r="BH68" i="5" l="1"/>
  <c r="BH90" i="5"/>
  <c r="BH92" i="5" s="1"/>
  <c r="BH93" i="5" s="1"/>
  <c r="BH117" i="5" s="1"/>
  <c r="BH118" i="5" s="1"/>
  <c r="BH58" i="5"/>
  <c r="BE58" i="2"/>
  <c r="BF54" i="2" s="1"/>
  <c r="BF55" i="2" s="1"/>
  <c r="BE102" i="2"/>
  <c r="BE104" i="2" s="1"/>
  <c r="BE105" i="2" s="1"/>
  <c r="BE117" i="2" s="1"/>
  <c r="BE68" i="2"/>
  <c r="BF64" i="2" s="1"/>
  <c r="BF87" i="2" l="1"/>
  <c r="BF65" i="2"/>
  <c r="BF101" i="2" s="1"/>
  <c r="BF99" i="2"/>
  <c r="BF89" i="2"/>
  <c r="BF58" i="2"/>
  <c r="BG54" i="2" s="1"/>
  <c r="BF90" i="2" l="1"/>
  <c r="BF92" i="2" s="1"/>
  <c r="BF93" i="2" s="1"/>
  <c r="BF102" i="2"/>
  <c r="BF104" i="2" s="1"/>
  <c r="BF105" i="2" s="1"/>
  <c r="BF68" i="2"/>
  <c r="BG64" i="2" s="1"/>
  <c r="BG87" i="2"/>
  <c r="BG55" i="2"/>
  <c r="BF117" i="2" l="1"/>
  <c r="BG89" i="2"/>
  <c r="BG90" i="2" s="1"/>
  <c r="BG92" i="2" s="1"/>
  <c r="BG93" i="2" s="1"/>
  <c r="BG58" i="2"/>
  <c r="BH54" i="2" s="1"/>
  <c r="BG99" i="2"/>
  <c r="BG65" i="2"/>
  <c r="BG101" i="2" s="1"/>
  <c r="BG102" i="2" l="1"/>
  <c r="BG104" i="2" s="1"/>
  <c r="BG105" i="2" s="1"/>
  <c r="BG117" i="2" s="1"/>
  <c r="BG68" i="2"/>
  <c r="BH64" i="2" s="1"/>
  <c r="BH99" i="2" s="1"/>
  <c r="BH87" i="2"/>
  <c r="BH55" i="2"/>
  <c r="BH89" i="2" s="1"/>
  <c r="BH65" i="2" l="1"/>
  <c r="BH101" i="2" s="1"/>
  <c r="BH102" i="2" s="1"/>
  <c r="BH104" i="2" s="1"/>
  <c r="BH105" i="2" s="1"/>
  <c r="BH90" i="2"/>
  <c r="BH92" i="2" s="1"/>
  <c r="BH93" i="2" s="1"/>
  <c r="BH58" i="2"/>
  <c r="BH68" i="2" l="1"/>
  <c r="BH117" i="2"/>
  <c r="BH118" i="2" s="1"/>
</calcChain>
</file>

<file path=xl/comments1.xml><?xml version="1.0" encoding="utf-8"?>
<comments xmlns="http://schemas.openxmlformats.org/spreadsheetml/2006/main">
  <authors>
    <author>Eli Grace-Webb</author>
  </authors>
  <commentList>
    <comment ref="J34" authorId="0">
      <text>
        <r>
          <rPr>
            <b/>
            <sz val="9"/>
            <color indexed="81"/>
            <rFont val="Tahoma"/>
            <family val="2"/>
          </rPr>
          <t>Note:</t>
        </r>
        <r>
          <rPr>
            <sz val="9"/>
            <color indexed="81"/>
            <rFont val="Tahoma"/>
            <family val="2"/>
          </rPr>
          <t xml:space="preserve">
We assume that:
(1) where current inflation is below 2.5%, nflation expectations start below 2.5% (i.e. scenarios 1 and 2)
(2) where current inflation is above 2.5%, nflation expectations start above 2.5% (i.e. scenarios 3 and 4).</t>
        </r>
      </text>
    </comment>
  </commentList>
</comments>
</file>

<file path=xl/comments2.xml><?xml version="1.0" encoding="utf-8"?>
<comments xmlns="http://schemas.openxmlformats.org/spreadsheetml/2006/main">
  <authors>
    <author>Eli Grace-Webb</author>
  </authors>
  <commentList>
    <comment ref="P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U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Z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E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J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O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T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Y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BD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P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U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Z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E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J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O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T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Y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BD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List>
</comments>
</file>

<file path=xl/comments3.xml><?xml version="1.0" encoding="utf-8"?>
<comments xmlns="http://schemas.openxmlformats.org/spreadsheetml/2006/main">
  <authors>
    <author>Eli Grace-Webb</author>
  </authors>
  <commentList>
    <comment ref="P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U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Z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E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J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O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T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AY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BD19" authorId="0">
      <text>
        <r>
          <rPr>
            <b/>
            <sz val="9"/>
            <color indexed="81"/>
            <rFont val="Tahoma"/>
            <family val="2"/>
          </rPr>
          <t>Note:</t>
        </r>
        <r>
          <rPr>
            <sz val="9"/>
            <color indexed="81"/>
            <rFont val="Tahoma"/>
            <family val="2"/>
          </rPr>
          <t xml:space="preserve">
The forecast inflation index needs to reset to the actual inflation index at the start of each regulatory period.  This is because the RAB is rolled forward to the start of each regulatory period using actual inflation.</t>
        </r>
      </text>
    </comment>
    <comment ref="P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U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Z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E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J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O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T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AY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 ref="BD64" authorId="0">
      <text>
        <r>
          <rPr>
            <b/>
            <sz val="9"/>
            <color indexed="81"/>
            <rFont val="Tahoma"/>
            <family val="2"/>
          </rPr>
          <t>Note:</t>
        </r>
        <r>
          <rPr>
            <sz val="9"/>
            <color indexed="81"/>
            <rFont val="Tahoma"/>
            <family val="2"/>
          </rPr>
          <t xml:space="preserve">
The forecast RAB over one regulatory period will start with the actual RAB roll-forard from the period period. As such, this calculation links to the actual RAB roll-forward above.</t>
        </r>
      </text>
    </comment>
  </commentList>
</comments>
</file>

<file path=xl/sharedStrings.xml><?xml version="1.0" encoding="utf-8"?>
<sst xmlns="http://schemas.openxmlformats.org/spreadsheetml/2006/main" count="845" uniqueCount="119">
  <si>
    <t>Year</t>
  </si>
  <si>
    <t>Copyright Jemena Limited. All rights reserved. Jemena is not liable for any loss caused by reliance on this document.</t>
  </si>
  <si>
    <t>Source</t>
  </si>
  <si>
    <t>Unit</t>
  </si>
  <si>
    <t>Calculated</t>
  </si>
  <si>
    <t>Nominal</t>
  </si>
  <si>
    <t>Basis</t>
  </si>
  <si>
    <t>Timing</t>
  </si>
  <si>
    <t>$millions</t>
  </si>
  <si>
    <t>End</t>
  </si>
  <si>
    <t>Per cent</t>
  </si>
  <si>
    <t>Assumptions</t>
  </si>
  <si>
    <t>Actuals</t>
  </si>
  <si>
    <t>Forecasts</t>
  </si>
  <si>
    <t>Inflation analysis</t>
  </si>
  <si>
    <t>Other assumptions</t>
  </si>
  <si>
    <t>Inflation assumptions</t>
  </si>
  <si>
    <t>End-year</t>
  </si>
  <si>
    <t>Starting asset value</t>
  </si>
  <si>
    <t>Asset life</t>
  </si>
  <si>
    <t>N/A</t>
  </si>
  <si>
    <t>Years</t>
  </si>
  <si>
    <t>Period One</t>
  </si>
  <si>
    <t>Period Two</t>
  </si>
  <si>
    <t>Period Three</t>
  </si>
  <si>
    <t>Real</t>
  </si>
  <si>
    <t>(1) No opex building block</t>
  </si>
  <si>
    <t>(2) No debt or equity raising costs</t>
  </si>
  <si>
    <t>Simplifying asumptions</t>
  </si>
  <si>
    <t>Jemena</t>
  </si>
  <si>
    <t>(3) No revenue smoothing</t>
  </si>
  <si>
    <t>Forecast RAB roll-forward</t>
  </si>
  <si>
    <t>Opening value</t>
  </si>
  <si>
    <t>Start-year</t>
  </si>
  <si>
    <t>Closing value</t>
  </si>
  <si>
    <t>(+) Indexation</t>
  </si>
  <si>
    <t>(-) Depreciation</t>
  </si>
  <si>
    <t>Actual RAB roll-forward</t>
  </si>
  <si>
    <t>Revenue calculations</t>
  </si>
  <si>
    <t>Calculation</t>
  </si>
  <si>
    <t>Factor</t>
  </si>
  <si>
    <t>Actual inflation index</t>
  </si>
  <si>
    <t>Forecast inflation index</t>
  </si>
  <si>
    <t>(4) No CESS or EBSS</t>
  </si>
  <si>
    <t>Period Four</t>
  </si>
  <si>
    <t>Period Five</t>
  </si>
  <si>
    <t>Period Six</t>
  </si>
  <si>
    <t>Period Seven</t>
  </si>
  <si>
    <t>Period Eight</t>
  </si>
  <si>
    <t>Period Nine</t>
  </si>
  <si>
    <t>Period Ten</t>
  </si>
  <si>
    <t>Return on capital</t>
  </si>
  <si>
    <t>RAB and TAB calculations</t>
  </si>
  <si>
    <t>TAB roll-forward</t>
  </si>
  <si>
    <t>(+) Tax</t>
  </si>
  <si>
    <t>Tax rate</t>
  </si>
  <si>
    <t>Total building block revenue</t>
  </si>
  <si>
    <t>Return assumptions</t>
  </si>
  <si>
    <t>Real vanilla WACC</t>
  </si>
  <si>
    <t>Nominal vanilla WACC based on forecast inflation</t>
  </si>
  <si>
    <t>Nominal vanilla WACC based on actual inflation</t>
  </si>
  <si>
    <t>Nominal return on debt based on actual inflation</t>
  </si>
  <si>
    <t>Nominal return on debt based on forecast inflation</t>
  </si>
  <si>
    <t>Building blocks - based on forecast inflation</t>
  </si>
  <si>
    <t>Building blocks - based on actual inflation</t>
  </si>
  <si>
    <t>Real return on debt</t>
  </si>
  <si>
    <t>(5) Tax losses used in year realised</t>
  </si>
  <si>
    <t>(+) Straight line depreciation</t>
  </si>
  <si>
    <t>(-) Indexation</t>
  </si>
  <si>
    <t>$Year 0</t>
  </si>
  <si>
    <t>Revenue true up</t>
  </si>
  <si>
    <t>This section calculates the building block revenue using either actual or forecat inflation.  This section relies on the assumptions and RAB / TAB calculations from the sections above.</t>
  </si>
  <si>
    <t>This section inputs the inflation, return and other assumptions needed to analysis the impact of different inflation scenarios.</t>
  </si>
  <si>
    <t>This section calculates the revenue true-up required in one period from under or over recovery in the prior period.</t>
  </si>
  <si>
    <t>(2) The real under or over recovery is used to calculate the true-up because - implicit in the PTRM - real revenue is what is used to determine the X factors used to apply the revenue or price caps.</t>
  </si>
  <si>
    <t>Over or under recovery</t>
  </si>
  <si>
    <t>Present value at the end of the period</t>
  </si>
  <si>
    <t>True-up revenue over the subsequent period</t>
  </si>
  <si>
    <t>Check</t>
  </si>
  <si>
    <t>Ok / Check</t>
  </si>
  <si>
    <t xml:space="preserve">This section calculates the RAB and TAB roll-forward using either actual or forecast inflation.  </t>
  </si>
  <si>
    <t>(1) Only one TAB roll-forward as needed because it is not affected by inflation.</t>
  </si>
  <si>
    <t>(2)  The forecast RAB is reset to the actual RAB at the start of each period to mirrow how the RAB is rolled forward over the prior period at the start of each reset.</t>
  </si>
  <si>
    <t>(7) No annual updating of the return on debt</t>
  </si>
  <si>
    <t>(1) Under or over recovery is calculated as the difference between (a) revenue that would have been calculated if actual inflation was perfectly forecasted and (b) revenue that was calculated based on forecast inflation.</t>
  </si>
  <si>
    <t>(6) No new capex, capital contributions or asset disposals</t>
  </si>
  <si>
    <t>Value of imputation credits</t>
  </si>
  <si>
    <t>Forecast inflation scenarios</t>
  </si>
  <si>
    <t>Inflation scenarios</t>
  </si>
  <si>
    <t>Below</t>
  </si>
  <si>
    <t>Annual inflation forecasts</t>
  </si>
  <si>
    <t>Scenario 1 - Inflation expectation below 2.5% - Larger gap</t>
  </si>
  <si>
    <t>Scenario 2 - Inflation expectation below 2.5% - Smaller gap</t>
  </si>
  <si>
    <t>Scenario 3 - Inflation expectation above 2.5% - Smaller gap</t>
  </si>
  <si>
    <t>Scenario 4 - Inflation expectation above 2.5% - Larger gap</t>
  </si>
  <si>
    <t>No glide path</t>
  </si>
  <si>
    <t>Forecast inflation (geometric average)</t>
  </si>
  <si>
    <t>Transition</t>
  </si>
  <si>
    <t>Scenario</t>
  </si>
  <si>
    <t>Actual inflation</t>
  </si>
  <si>
    <t>Summary</t>
  </si>
  <si>
    <t>This section develops the inflation forecast scenarios and inputs the other inflation assumptions.</t>
  </si>
  <si>
    <t>First period
Over-recovery</t>
  </si>
  <si>
    <t>Total revenue</t>
  </si>
  <si>
    <t>Second period
True up</t>
  </si>
  <si>
    <t>NPV @ end of period</t>
  </si>
  <si>
    <t>Revenue per year</t>
  </si>
  <si>
    <t>Note: negative value = under recovery</t>
  </si>
  <si>
    <t>Live scenario</t>
  </si>
  <si>
    <t>Analysis</t>
  </si>
  <si>
    <t>Scenario 1 - No glide path</t>
  </si>
  <si>
    <t>High actual inflation case</t>
  </si>
  <si>
    <t>Low actual inflation case</t>
  </si>
  <si>
    <t>Actuals - Low case</t>
  </si>
  <si>
    <t>Actuals - High case</t>
  </si>
  <si>
    <t>This section shows that where actual inflation is less than 2.5% and inflation expectations for the next few years are less than 2.5% (scenarios 1 and 2), then a glide path reduces the amount of under-recovery.</t>
  </si>
  <si>
    <t>This section shows that where actual inflation is above 2.5% and inflation expectations for the next few years are above than 2.5% (scenarios 3 and 4), then a glide path reduces the amount of over-recovery.</t>
  </si>
  <si>
    <t>This sheet outputs the over and under recovery amounts for various forecast inflation scenarios.  The analysis is split between a 'low case' where actual inflation is below 2.5% and a 'high case' where actual inflation is above 2.5%.</t>
  </si>
  <si>
    <t>Scenario 4 - No glide path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</si>
</sst>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0.000_);\(#,##0.000\);_(&quot;-&quot;_)"/>
    <numFmt numFmtId="166" formatCode="_(#,##0_);\(#,##0\);_(&quot;-&quot;_)"/>
    <numFmt numFmtId="167" formatCode="_(#,##0.00_);\(#,##0.00\);_(&quot;-&quot;_)"/>
  </numFmts>
  <fonts count="23" x14ac:knownFonts="1">
    <font>
      <sz val="8"/>
      <color rgb="FF3B3C3E"/>
      <name val="Arial"/>
      <family val="2"/>
    </font>
    <font>
      <sz val="8"/>
      <color rgb="FF3B3C3E"/>
      <name val="Arial"/>
      <family val="2"/>
    </font>
    <font>
      <u/>
      <sz val="8"/>
      <color theme="0"/>
      <name val="Arial"/>
      <family val="2"/>
    </font>
    <font>
      <b/>
      <sz val="12"/>
      <color theme="0"/>
      <name val="Arial"/>
      <family val="2"/>
    </font>
    <font>
      <sz val="8"/>
      <color theme="0"/>
      <name val="Arial"/>
      <family val="2"/>
    </font>
    <font>
      <sz val="8"/>
      <color theme="1"/>
      <name val="Arial"/>
      <family val="2"/>
    </font>
    <font>
      <b/>
      <sz val="16"/>
      <color theme="0"/>
      <name val="Arial"/>
      <family val="2"/>
    </font>
    <font>
      <i/>
      <sz val="10"/>
      <color theme="0"/>
      <name val="Arial"/>
      <family val="2"/>
    </font>
    <font>
      <sz val="8"/>
      <color indexed="9"/>
      <name val="Arial"/>
      <family val="2"/>
    </font>
    <font>
      <b/>
      <sz val="8"/>
      <color indexed="9"/>
      <name val="Arial"/>
      <family val="2"/>
    </font>
    <font>
      <b/>
      <i/>
      <sz val="8"/>
      <color indexed="9"/>
      <name val="Arial"/>
      <family val="2"/>
    </font>
    <font>
      <b/>
      <sz val="8"/>
      <color rgb="FF3B3C3E"/>
      <name val="Arial"/>
      <family val="2"/>
    </font>
    <font>
      <sz val="8"/>
      <color indexed="8"/>
      <name val="Arial"/>
      <family val="2"/>
    </font>
    <font>
      <i/>
      <sz val="8"/>
      <color indexed="8"/>
      <name val="Arial"/>
      <family val="2"/>
    </font>
    <font>
      <sz val="8"/>
      <name val="Arial"/>
      <family val="2"/>
    </font>
    <font>
      <u/>
      <sz val="8"/>
      <color theme="10"/>
      <name val="Arial"/>
      <family val="2"/>
    </font>
    <font>
      <i/>
      <sz val="8"/>
      <color indexed="9"/>
      <name val="Arial"/>
      <family val="2"/>
    </font>
    <font>
      <u/>
      <sz val="8"/>
      <color rgb="FF3B3C3E"/>
      <name val="Arial"/>
      <family val="2"/>
    </font>
    <font>
      <sz val="11"/>
      <color indexed="8"/>
      <name val="Calibri"/>
      <family val="2"/>
    </font>
    <font>
      <b/>
      <sz val="8"/>
      <color theme="1"/>
      <name val="Arial"/>
      <family val="2"/>
    </font>
    <font>
      <sz val="9"/>
      <color indexed="81"/>
      <name val="Tahoma"/>
      <family val="2"/>
    </font>
    <font>
      <b/>
      <sz val="9"/>
      <color indexed="81"/>
      <name val="Tahoma"/>
      <family val="2"/>
    </font>
    <font>
      <b/>
      <sz val="8"/>
      <name val="Arial"/>
      <family val="2"/>
    </font>
  </fonts>
  <fills count="11">
    <fill>
      <patternFill patternType="none"/>
    </fill>
    <fill>
      <patternFill patternType="gray125"/>
    </fill>
    <fill>
      <patternFill patternType="solid">
        <fgColor rgb="FF3366FF"/>
        <bgColor indexed="64"/>
      </patternFill>
    </fill>
    <fill>
      <patternFill patternType="solid">
        <fgColor theme="0" tint="-0.14999847407452621"/>
        <bgColor indexed="64"/>
      </patternFill>
    </fill>
    <fill>
      <patternFill patternType="solid">
        <fgColor indexed="9"/>
        <bgColor indexed="64"/>
      </patternFill>
    </fill>
    <fill>
      <patternFill patternType="solid">
        <fgColor theme="6" tint="0.59999389629810485"/>
        <bgColor indexed="64"/>
      </patternFill>
    </fill>
    <fill>
      <patternFill patternType="lightUp">
        <bgColor theme="0"/>
      </patternFill>
    </fill>
    <fill>
      <patternFill patternType="solid">
        <fgColor theme="5" tint="0.79998168889431442"/>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FFCC"/>
        <bgColor indexed="64"/>
      </patternFill>
    </fill>
  </fills>
  <borders count="33">
    <border>
      <left/>
      <right/>
      <top/>
      <bottom/>
      <diagonal/>
    </border>
    <border>
      <left/>
      <right/>
      <top style="medium">
        <color indexed="9"/>
      </top>
      <bottom/>
      <diagonal/>
    </border>
    <border>
      <left/>
      <right/>
      <top/>
      <bottom style="thin">
        <color indexed="64"/>
      </bottom>
      <diagonal/>
    </border>
    <border>
      <left/>
      <right style="dashed">
        <color auto="1"/>
      </right>
      <top/>
      <bottom style="thin">
        <color indexed="64"/>
      </bottom>
      <diagonal/>
    </border>
    <border>
      <left/>
      <right style="dashed">
        <color auto="1"/>
      </right>
      <top/>
      <bottom/>
      <diagonal/>
    </border>
    <border>
      <left/>
      <right/>
      <top/>
      <bottom style="thin">
        <color rgb="FF3B3C3E"/>
      </bottom>
      <diagonal/>
    </border>
    <border>
      <left/>
      <right/>
      <top style="thin">
        <color rgb="FF3B3C3E"/>
      </top>
      <bottom/>
      <diagonal/>
    </border>
    <border>
      <left/>
      <right/>
      <top style="thin">
        <color indexed="64"/>
      </top>
      <bottom/>
      <diagonal/>
    </border>
    <border>
      <left/>
      <right style="dashed">
        <color auto="1"/>
      </right>
      <top style="thin">
        <color indexed="64"/>
      </top>
      <bottom/>
      <diagonal/>
    </border>
    <border>
      <left style="medium">
        <color indexed="18"/>
      </left>
      <right style="medium">
        <color indexed="18"/>
      </right>
      <top style="medium">
        <color indexed="18"/>
      </top>
      <bottom style="medium">
        <color indexed="18"/>
      </bottom>
      <diagonal/>
    </border>
    <border>
      <left/>
      <right/>
      <top/>
      <bottom style="medium">
        <color indexed="9"/>
      </bottom>
      <diagonal/>
    </border>
    <border>
      <left/>
      <right style="dotted">
        <color theme="0" tint="-0.24994659260841701"/>
      </right>
      <top/>
      <bottom style="medium">
        <color indexed="9"/>
      </bottom>
      <diagonal/>
    </border>
    <border>
      <left/>
      <right style="dotted">
        <color theme="0" tint="-0.24994659260841701"/>
      </right>
      <top style="medium">
        <color indexed="9"/>
      </top>
      <bottom/>
      <diagonal/>
    </border>
    <border>
      <left style="dotted">
        <color theme="0" tint="-0.24994659260841701"/>
      </left>
      <right/>
      <top/>
      <bottom style="medium">
        <color indexed="9"/>
      </bottom>
      <diagonal/>
    </border>
    <border>
      <left style="dotted">
        <color theme="0" tint="-0.24994659260841701"/>
      </left>
      <right/>
      <top style="medium">
        <color indexed="9"/>
      </top>
      <bottom/>
      <diagonal/>
    </border>
    <border>
      <left style="dashed">
        <color auto="1"/>
      </left>
      <right style="dashed">
        <color auto="1"/>
      </right>
      <top style="dashed">
        <color auto="1"/>
      </top>
      <bottom style="dashed">
        <color auto="1"/>
      </bottom>
      <diagonal/>
    </border>
    <border>
      <left style="dashed">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right style="dotted">
        <color auto="1"/>
      </right>
      <top/>
      <bottom/>
      <diagonal/>
    </border>
    <border>
      <left/>
      <right style="dotted">
        <color auto="1"/>
      </right>
      <top/>
      <bottom style="thin">
        <color rgb="FF3B3C3E"/>
      </bottom>
      <diagonal/>
    </border>
    <border>
      <left/>
      <right style="dotted">
        <color auto="1"/>
      </right>
      <top/>
      <bottom style="thin">
        <color indexed="64"/>
      </bottom>
      <diagonal/>
    </border>
    <border>
      <left style="dotted">
        <color auto="1"/>
      </left>
      <right/>
      <top/>
      <bottom/>
      <diagonal/>
    </border>
    <border>
      <left style="dotted">
        <color auto="1"/>
      </left>
      <right/>
      <top/>
      <bottom style="thin">
        <color rgb="FF3B3C3E"/>
      </bottom>
      <diagonal/>
    </border>
    <border>
      <left style="dotted">
        <color auto="1"/>
      </left>
      <right/>
      <top/>
      <bottom style="thin">
        <color indexed="64"/>
      </bottom>
      <diagonal/>
    </border>
    <border>
      <left/>
      <right/>
      <top style="dotted">
        <color auto="1"/>
      </top>
      <bottom/>
      <diagonal/>
    </border>
    <border>
      <left/>
      <right style="dotted">
        <color auto="1"/>
      </right>
      <top style="dotted">
        <color auto="1"/>
      </top>
      <bottom/>
      <diagonal/>
    </border>
    <border>
      <left style="dotted">
        <color auto="1"/>
      </left>
      <right/>
      <top style="dotted">
        <color auto="1"/>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s>
  <cellStyleXfs count="4">
    <xf numFmtId="0" fontId="0" fillId="0" borderId="0"/>
    <xf numFmtId="43" fontId="18" fillId="0" borderId="0" applyFont="0" applyFill="0" applyBorder="0" applyAlignment="0" applyProtection="0"/>
    <xf numFmtId="9" fontId="5" fillId="0" borderId="0" applyFont="0" applyFill="0" applyBorder="0" applyAlignment="0" applyProtection="0"/>
    <xf numFmtId="166" fontId="14" fillId="0" borderId="9">
      <alignment horizontal="right" vertical="center"/>
      <protection locked="0"/>
    </xf>
  </cellStyleXfs>
  <cellXfs count="126">
    <xf numFmtId="0" fontId="0" fillId="0" borderId="0" xfId="0"/>
    <xf numFmtId="0" fontId="2" fillId="2" borderId="0" xfId="0" applyFont="1" applyFill="1" applyAlignment="1" applyProtection="1"/>
    <xf numFmtId="164" fontId="3" fillId="2" borderId="0" xfId="0" applyNumberFormat="1" applyFont="1" applyFill="1" applyAlignment="1">
      <alignment horizontal="left" vertical="top" indent="5"/>
    </xf>
    <xf numFmtId="0" fontId="4" fillId="2" borderId="0" xfId="0" applyFont="1" applyFill="1"/>
    <xf numFmtId="0" fontId="5" fillId="2" borderId="0" xfId="0" applyFont="1" applyFill="1"/>
    <xf numFmtId="0" fontId="6" fillId="2" borderId="0" xfId="0" applyFont="1" applyFill="1" applyAlignment="1">
      <alignment vertical="center"/>
    </xf>
    <xf numFmtId="164" fontId="7" fillId="2" borderId="0" xfId="0" applyNumberFormat="1" applyFont="1" applyFill="1" applyAlignment="1">
      <alignment horizontal="left" indent="5"/>
    </xf>
    <xf numFmtId="0" fontId="9" fillId="2" borderId="1" xfId="0" applyNumberFormat="1" applyFont="1" applyFill="1" applyBorder="1"/>
    <xf numFmtId="0" fontId="9" fillId="2" borderId="1" xfId="0" applyFont="1" applyFill="1" applyBorder="1"/>
    <xf numFmtId="0" fontId="9" fillId="2" borderId="1" xfId="0" applyNumberFormat="1" applyFont="1" applyFill="1" applyBorder="1" applyAlignment="1">
      <alignment horizontal="center"/>
    </xf>
    <xf numFmtId="0" fontId="10" fillId="2" borderId="1" xfId="0" applyNumberFormat="1" applyFont="1" applyFill="1" applyBorder="1" applyAlignment="1">
      <alignment horizontal="center"/>
    </xf>
    <xf numFmtId="0" fontId="9" fillId="2" borderId="1" xfId="0" applyNumberFormat="1" applyFont="1" applyFill="1" applyBorder="1" applyAlignment="1">
      <alignment horizontal="right"/>
    </xf>
    <xf numFmtId="0" fontId="0" fillId="3" borderId="1" xfId="0" applyNumberFormat="1" applyFont="1" applyFill="1" applyBorder="1" applyAlignment="1">
      <alignment horizontal="center"/>
    </xf>
    <xf numFmtId="164" fontId="12" fillId="4" borderId="0" xfId="0" applyNumberFormat="1" applyFont="1" applyFill="1"/>
    <xf numFmtId="164" fontId="12" fillId="4" borderId="0" xfId="0" applyNumberFormat="1" applyFont="1" applyFill="1" applyAlignment="1">
      <alignment horizontal="center"/>
    </xf>
    <xf numFmtId="164" fontId="13" fillId="4" borderId="0" xfId="0" applyNumberFormat="1" applyFont="1" applyFill="1" applyAlignment="1">
      <alignment horizontal="center"/>
    </xf>
    <xf numFmtId="164" fontId="12" fillId="4" borderId="0" xfId="0" applyNumberFormat="1" applyFont="1" applyFill="1" applyAlignment="1">
      <alignment vertical="center"/>
    </xf>
    <xf numFmtId="164" fontId="12" fillId="4" borderId="0" xfId="0" applyNumberFormat="1" applyFont="1" applyFill="1" applyAlignment="1">
      <alignment horizontal="center" vertical="center"/>
    </xf>
    <xf numFmtId="164" fontId="13" fillId="4" borderId="0" xfId="0" applyNumberFormat="1" applyFont="1" applyFill="1" applyAlignment="1">
      <alignment horizontal="center" vertical="center"/>
    </xf>
    <xf numFmtId="164" fontId="8" fillId="2" borderId="0" xfId="0" applyNumberFormat="1" applyFont="1" applyFill="1" applyAlignment="1">
      <alignment vertical="center"/>
    </xf>
    <xf numFmtId="164" fontId="9" fillId="2" borderId="0" xfId="0" applyNumberFormat="1" applyFont="1" applyFill="1" applyAlignment="1">
      <alignment horizontal="left" vertical="center"/>
    </xf>
    <xf numFmtId="164" fontId="8" fillId="2" borderId="0" xfId="0" applyNumberFormat="1" applyFont="1" applyFill="1" applyAlignment="1">
      <alignment horizontal="center" vertical="center"/>
    </xf>
    <xf numFmtId="164" fontId="16" fillId="2" borderId="0" xfId="0" applyNumberFormat="1" applyFont="1" applyFill="1" applyAlignment="1">
      <alignment horizontal="center" vertical="center"/>
    </xf>
    <xf numFmtId="0" fontId="5" fillId="0" borderId="0" xfId="0" applyFont="1" applyFill="1"/>
    <xf numFmtId="164" fontId="11" fillId="0" borderId="2" xfId="0" applyNumberFormat="1" applyFont="1" applyFill="1" applyBorder="1" applyAlignment="1">
      <alignment vertical="center"/>
    </xf>
    <xf numFmtId="0" fontId="11" fillId="0" borderId="2" xfId="0" applyFont="1" applyBorder="1" applyAlignment="1">
      <alignment horizontal="center"/>
    </xf>
    <xf numFmtId="0" fontId="17" fillId="0" borderId="0" xfId="0" applyFont="1" applyFill="1" applyAlignment="1" applyProtection="1"/>
    <xf numFmtId="0" fontId="11" fillId="0" borderId="3" xfId="0" applyFont="1" applyBorder="1" applyAlignment="1">
      <alignment horizontal="center"/>
    </xf>
    <xf numFmtId="0" fontId="5" fillId="0" borderId="4" xfId="0" applyFont="1" applyFill="1" applyBorder="1"/>
    <xf numFmtId="164" fontId="1" fillId="0" borderId="0" xfId="0" applyNumberFormat="1" applyFont="1" applyAlignment="1">
      <alignment horizontal="left" indent="1"/>
    </xf>
    <xf numFmtId="164" fontId="1" fillId="0" borderId="0" xfId="0" applyNumberFormat="1" applyFont="1" applyAlignment="1">
      <alignment horizontal="center"/>
    </xf>
    <xf numFmtId="165" fontId="1" fillId="0" borderId="4"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xf>
    <xf numFmtId="0" fontId="15" fillId="0" borderId="0" xfId="0" applyFont="1" applyFill="1" applyAlignment="1" applyProtection="1"/>
    <xf numFmtId="0" fontId="11" fillId="0" borderId="5" xfId="0" applyFont="1" applyBorder="1" applyAlignment="1">
      <alignment horizontal="center"/>
    </xf>
    <xf numFmtId="0" fontId="1" fillId="0" borderId="4" xfId="0" applyFont="1" applyFill="1" applyBorder="1"/>
    <xf numFmtId="0" fontId="1" fillId="0" borderId="0" xfId="0" applyFont="1" applyFill="1"/>
    <xf numFmtId="164" fontId="1" fillId="0" borderId="0" xfId="0" applyNumberFormat="1" applyFont="1" applyFill="1" applyAlignment="1">
      <alignment horizontal="center"/>
    </xf>
    <xf numFmtId="164" fontId="11" fillId="0" borderId="6" xfId="0" applyNumberFormat="1" applyFont="1" applyBorder="1" applyAlignment="1">
      <alignment horizontal="left" indent="1"/>
    </xf>
    <xf numFmtId="164" fontId="11" fillId="0" borderId="6" xfId="0" applyNumberFormat="1" applyFont="1" applyBorder="1" applyAlignment="1">
      <alignment horizontal="center"/>
    </xf>
    <xf numFmtId="0" fontId="11" fillId="0" borderId="5" xfId="0" applyFont="1" applyFill="1" applyBorder="1" applyAlignment="1">
      <alignment horizontal="center"/>
    </xf>
    <xf numFmtId="0" fontId="5" fillId="5" borderId="0" xfId="0" applyFont="1" applyFill="1"/>
    <xf numFmtId="164" fontId="11" fillId="0" borderId="2" xfId="1" applyNumberFormat="1" applyFont="1" applyBorder="1"/>
    <xf numFmtId="164" fontId="1" fillId="0" borderId="0" xfId="1" applyNumberFormat="1" applyFont="1" applyFill="1" applyAlignment="1">
      <alignment horizontal="left" indent="1"/>
    </xf>
    <xf numFmtId="0" fontId="5" fillId="0" borderId="0" xfId="0" applyFont="1" applyFill="1" applyBorder="1"/>
    <xf numFmtId="165" fontId="1" fillId="3" borderId="0" xfId="0" applyNumberFormat="1" applyFont="1" applyFill="1" applyBorder="1" applyAlignment="1" applyProtection="1">
      <alignment horizontal="center" vertical="center"/>
    </xf>
    <xf numFmtId="10" fontId="1" fillId="3" borderId="0" xfId="2" applyNumberFormat="1" applyFont="1" applyFill="1" applyBorder="1" applyAlignment="1" applyProtection="1">
      <alignment horizontal="center" vertical="center"/>
    </xf>
    <xf numFmtId="10" fontId="1" fillId="3" borderId="4" xfId="2"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0" fontId="9" fillId="2" borderId="12" xfId="0" applyNumberFormat="1" applyFont="1" applyFill="1" applyBorder="1" applyAlignment="1">
      <alignment horizontal="center"/>
    </xf>
    <xf numFmtId="0" fontId="9" fillId="2" borderId="14" xfId="0" applyNumberFormat="1" applyFont="1" applyFill="1" applyBorder="1" applyAlignment="1">
      <alignment horizontal="center"/>
    </xf>
    <xf numFmtId="0" fontId="19" fillId="0" borderId="0" xfId="0" applyFont="1" applyFill="1"/>
    <xf numFmtId="166" fontId="1" fillId="0" borderId="0" xfId="0" applyNumberFormat="1" applyFont="1" applyFill="1" applyBorder="1" applyAlignment="1" applyProtection="1">
      <alignment horizontal="center" vertical="center"/>
    </xf>
    <xf numFmtId="166" fontId="1" fillId="0" borderId="4" xfId="0" applyNumberFormat="1" applyFont="1" applyFill="1" applyBorder="1" applyAlignment="1" applyProtection="1">
      <alignment horizontal="center" vertical="center"/>
    </xf>
    <xf numFmtId="166" fontId="5" fillId="0" borderId="0" xfId="0" applyNumberFormat="1" applyFont="1" applyFill="1"/>
    <xf numFmtId="166" fontId="5" fillId="0" borderId="4" xfId="0" applyNumberFormat="1" applyFont="1" applyFill="1" applyBorder="1"/>
    <xf numFmtId="166" fontId="11" fillId="0" borderId="7" xfId="0" applyNumberFormat="1" applyFont="1" applyFill="1" applyBorder="1" applyAlignment="1" applyProtection="1">
      <alignment horizontal="center" vertical="center"/>
    </xf>
    <xf numFmtId="166" fontId="11" fillId="0" borderId="8" xfId="0" applyNumberFormat="1" applyFont="1" applyFill="1" applyBorder="1" applyAlignment="1" applyProtection="1">
      <alignment horizontal="center" vertical="center"/>
    </xf>
    <xf numFmtId="165" fontId="1" fillId="0" borderId="15" xfId="0" applyNumberFormat="1" applyFont="1" applyFill="1" applyBorder="1" applyAlignment="1" applyProtection="1">
      <alignment horizontal="center" vertical="center"/>
    </xf>
    <xf numFmtId="166" fontId="1" fillId="0" borderId="16" xfId="0" applyNumberFormat="1" applyFont="1" applyFill="1" applyBorder="1" applyAlignment="1" applyProtection="1">
      <alignment horizontal="center" vertical="center"/>
    </xf>
    <xf numFmtId="10" fontId="1" fillId="0" borderId="0" xfId="2" applyNumberFormat="1" applyFont="1" applyFill="1" applyBorder="1" applyAlignment="1" applyProtection="1">
      <alignment horizontal="center" vertical="center"/>
    </xf>
    <xf numFmtId="10" fontId="1" fillId="0" borderId="4" xfId="2" applyNumberFormat="1" applyFont="1" applyFill="1" applyBorder="1" applyAlignment="1" applyProtection="1">
      <alignment horizontal="center" vertical="center"/>
    </xf>
    <xf numFmtId="167" fontId="1" fillId="6" borderId="0" xfId="0" applyNumberFormat="1" applyFont="1" applyFill="1" applyBorder="1" applyAlignment="1" applyProtection="1">
      <alignment horizontal="center" vertical="center"/>
    </xf>
    <xf numFmtId="43" fontId="22" fillId="0" borderId="0" xfId="0" applyNumberFormat="1" applyFont="1" applyBorder="1" applyAlignment="1">
      <alignment horizontal="center" vertical="center"/>
    </xf>
    <xf numFmtId="0" fontId="1" fillId="0" borderId="0" xfId="0" applyNumberFormat="1" applyFont="1" applyAlignment="1">
      <alignment horizontal="left" indent="1"/>
    </xf>
    <xf numFmtId="0" fontId="19" fillId="0" borderId="0" xfId="0" applyFont="1" applyFill="1" applyAlignment="1">
      <alignment horizontal="right"/>
    </xf>
    <xf numFmtId="0" fontId="11" fillId="8" borderId="1" xfId="0" applyNumberFormat="1" applyFont="1" applyFill="1" applyBorder="1" applyAlignment="1">
      <alignment horizontal="center"/>
    </xf>
    <xf numFmtId="164" fontId="1" fillId="0" borderId="0" xfId="0" applyNumberFormat="1" applyFont="1" applyAlignment="1">
      <alignment horizontal="left" indent="2"/>
    </xf>
    <xf numFmtId="10" fontId="1" fillId="9" borderId="0" xfId="2" applyNumberFormat="1" applyFont="1" applyFill="1" applyBorder="1" applyAlignment="1" applyProtection="1">
      <alignment horizontal="center" vertical="center"/>
    </xf>
    <xf numFmtId="10" fontId="1" fillId="9" borderId="4" xfId="2" applyNumberFormat="1" applyFont="1" applyFill="1" applyBorder="1" applyAlignment="1" applyProtection="1">
      <alignment horizontal="center" vertical="center"/>
    </xf>
    <xf numFmtId="164" fontId="1" fillId="0" borderId="0" xfId="0" applyNumberFormat="1" applyFont="1" applyFill="1" applyAlignment="1">
      <alignment horizontal="left" indent="1"/>
    </xf>
    <xf numFmtId="10" fontId="1" fillId="0" borderId="18" xfId="2" applyNumberFormat="1" applyFont="1" applyFill="1" applyBorder="1" applyAlignment="1" applyProtection="1">
      <alignment horizontal="center" vertical="center"/>
    </xf>
    <xf numFmtId="10" fontId="1" fillId="0" borderId="19" xfId="2" applyNumberFormat="1" applyFont="1" applyFill="1" applyBorder="1" applyAlignment="1" applyProtection="1">
      <alignment horizontal="center" vertical="center"/>
    </xf>
    <xf numFmtId="10" fontId="1" fillId="0" borderId="20" xfId="2" applyNumberFormat="1" applyFont="1" applyFill="1" applyBorder="1" applyAlignment="1" applyProtection="1">
      <alignment horizontal="center" vertical="center"/>
    </xf>
    <xf numFmtId="0" fontId="6" fillId="2" borderId="10" xfId="0" applyFont="1" applyFill="1" applyBorder="1" applyAlignment="1">
      <alignment vertical="center"/>
    </xf>
    <xf numFmtId="164" fontId="2" fillId="0" borderId="0" xfId="0" applyNumberFormat="1" applyFont="1" applyFill="1" applyAlignment="1" applyProtection="1">
      <alignment horizontal="right"/>
    </xf>
    <xf numFmtId="0" fontId="17" fillId="0" borderId="0" xfId="0" applyFont="1" applyFill="1" applyBorder="1" applyAlignment="1" applyProtection="1"/>
    <xf numFmtId="0" fontId="17" fillId="0" borderId="21" xfId="0" applyFont="1" applyFill="1" applyBorder="1" applyAlignment="1" applyProtection="1"/>
    <xf numFmtId="166" fontId="1" fillId="0" borderId="21" xfId="0" applyNumberFormat="1" applyFont="1" applyFill="1" applyBorder="1" applyAlignment="1" applyProtection="1">
      <alignment horizontal="center" vertical="center"/>
    </xf>
    <xf numFmtId="0" fontId="17" fillId="0" borderId="24" xfId="0" applyFont="1" applyFill="1" applyBorder="1" applyAlignment="1" applyProtection="1"/>
    <xf numFmtId="166" fontId="1" fillId="0" borderId="24" xfId="0" applyNumberFormat="1" applyFont="1" applyFill="1" applyBorder="1" applyAlignment="1" applyProtection="1">
      <alignment horizontal="center" vertical="center"/>
    </xf>
    <xf numFmtId="10" fontId="1" fillId="10" borderId="0" xfId="2" applyNumberFormat="1" applyFont="1" applyFill="1" applyBorder="1" applyAlignment="1" applyProtection="1">
      <alignment horizontal="center" vertical="center"/>
    </xf>
    <xf numFmtId="10" fontId="1" fillId="10" borderId="4" xfId="2" applyNumberFormat="1" applyFont="1" applyFill="1" applyBorder="1" applyAlignment="1" applyProtection="1">
      <alignment horizontal="center" vertical="center"/>
    </xf>
    <xf numFmtId="10" fontId="1" fillId="10" borderId="17" xfId="2" applyNumberFormat="1" applyFont="1" applyFill="1" applyBorder="1" applyAlignment="1" applyProtection="1">
      <alignment horizontal="center" vertical="center"/>
    </xf>
    <xf numFmtId="166" fontId="1" fillId="10" borderId="17" xfId="0" applyNumberFormat="1" applyFont="1" applyFill="1" applyBorder="1" applyAlignment="1" applyProtection="1">
      <alignment horizontal="center" vertical="center"/>
    </xf>
    <xf numFmtId="166" fontId="1" fillId="0" borderId="17" xfId="0" applyNumberFormat="1" applyFont="1" applyFill="1" applyBorder="1" applyAlignment="1" applyProtection="1">
      <alignment horizontal="center" vertical="center"/>
    </xf>
    <xf numFmtId="0" fontId="11" fillId="0" borderId="2" xfId="0" applyFont="1" applyBorder="1" applyAlignment="1">
      <alignment horizontal="center"/>
    </xf>
    <xf numFmtId="164" fontId="1" fillId="0" borderId="27" xfId="1" applyNumberFormat="1" applyFont="1" applyFill="1" applyBorder="1" applyAlignment="1">
      <alignment horizontal="left" indent="1"/>
    </xf>
    <xf numFmtId="164" fontId="1" fillId="0" borderId="27" xfId="0" applyNumberFormat="1" applyFont="1" applyBorder="1" applyAlignment="1">
      <alignment horizontal="center"/>
    </xf>
    <xf numFmtId="0" fontId="17" fillId="0" borderId="27" xfId="0" applyFont="1" applyFill="1" applyBorder="1" applyAlignment="1" applyProtection="1"/>
    <xf numFmtId="0" fontId="5" fillId="0" borderId="27" xfId="0" applyFont="1" applyFill="1" applyBorder="1"/>
    <xf numFmtId="164" fontId="2" fillId="0" borderId="27" xfId="0" applyNumberFormat="1" applyFont="1" applyFill="1" applyBorder="1" applyAlignment="1" applyProtection="1">
      <alignment horizontal="right"/>
    </xf>
    <xf numFmtId="166" fontId="1" fillId="0" borderId="27" xfId="0" applyNumberFormat="1" applyFont="1" applyFill="1" applyBorder="1" applyAlignment="1" applyProtection="1">
      <alignment horizontal="center" vertical="center"/>
    </xf>
    <xf numFmtId="166" fontId="1" fillId="0" borderId="28" xfId="0" applyNumberFormat="1" applyFont="1" applyFill="1" applyBorder="1" applyAlignment="1" applyProtection="1">
      <alignment horizontal="center" vertical="center"/>
    </xf>
    <xf numFmtId="166" fontId="1" fillId="0" borderId="29" xfId="0" applyNumberFormat="1" applyFont="1" applyFill="1" applyBorder="1" applyAlignment="1" applyProtection="1">
      <alignment horizontal="center" vertical="center"/>
    </xf>
    <xf numFmtId="164" fontId="1" fillId="0" borderId="0" xfId="1" applyNumberFormat="1" applyFont="1" applyFill="1" applyBorder="1" applyAlignment="1">
      <alignment horizontal="left" indent="1"/>
    </xf>
    <xf numFmtId="164" fontId="1" fillId="0" borderId="0" xfId="0" applyNumberFormat="1" applyFont="1" applyBorder="1" applyAlignment="1">
      <alignment horizontal="center"/>
    </xf>
    <xf numFmtId="164" fontId="2" fillId="0" borderId="0" xfId="0" applyNumberFormat="1" applyFont="1" applyFill="1" applyBorder="1" applyAlignment="1" applyProtection="1">
      <alignment horizontal="right"/>
    </xf>
    <xf numFmtId="164" fontId="1" fillId="0" borderId="30" xfId="1" applyNumberFormat="1" applyFont="1" applyFill="1" applyBorder="1" applyAlignment="1">
      <alignment horizontal="left" indent="1"/>
    </xf>
    <xf numFmtId="164" fontId="1" fillId="0" borderId="30" xfId="0" applyNumberFormat="1" applyFont="1" applyBorder="1" applyAlignment="1">
      <alignment horizontal="center"/>
    </xf>
    <xf numFmtId="0" fontId="17" fillId="0" borderId="30" xfId="0" applyFont="1" applyFill="1" applyBorder="1" applyAlignment="1" applyProtection="1"/>
    <xf numFmtId="0" fontId="5" fillId="0" borderId="30" xfId="0" applyFont="1" applyFill="1" applyBorder="1"/>
    <xf numFmtId="164" fontId="2" fillId="0" borderId="30" xfId="0" applyNumberFormat="1" applyFont="1" applyFill="1" applyBorder="1" applyAlignment="1" applyProtection="1">
      <alignment horizontal="right"/>
    </xf>
    <xf numFmtId="166" fontId="1" fillId="0" borderId="30" xfId="0" applyNumberFormat="1" applyFont="1" applyFill="1" applyBorder="1" applyAlignment="1" applyProtection="1">
      <alignment horizontal="center" vertical="center"/>
    </xf>
    <xf numFmtId="166" fontId="1" fillId="0" borderId="31" xfId="0" applyNumberFormat="1" applyFont="1" applyFill="1" applyBorder="1" applyAlignment="1" applyProtection="1">
      <alignment horizontal="center" vertical="center"/>
    </xf>
    <xf numFmtId="166" fontId="1" fillId="0" borderId="32" xfId="0" applyNumberFormat="1" applyFont="1" applyFill="1" applyBorder="1" applyAlignment="1" applyProtection="1">
      <alignment horizontal="center" vertical="center"/>
    </xf>
    <xf numFmtId="166" fontId="1" fillId="9" borderId="0" xfId="0" applyNumberFormat="1" applyFont="1" applyFill="1" applyBorder="1" applyAlignment="1" applyProtection="1">
      <alignment horizontal="center" vertical="center"/>
    </xf>
    <xf numFmtId="166" fontId="1" fillId="9" borderId="21" xfId="0" applyNumberFormat="1" applyFont="1" applyFill="1" applyBorder="1" applyAlignment="1" applyProtection="1">
      <alignment horizontal="center" vertical="center"/>
    </xf>
    <xf numFmtId="166" fontId="1" fillId="9" borderId="24" xfId="0" applyNumberFormat="1" applyFont="1" applyFill="1" applyBorder="1" applyAlignment="1" applyProtection="1">
      <alignment horizontal="center" vertical="center"/>
    </xf>
    <xf numFmtId="10" fontId="1" fillId="10" borderId="18" xfId="2" applyNumberFormat="1" applyFont="1" applyFill="1" applyBorder="1" applyAlignment="1" applyProtection="1">
      <alignment horizontal="center" vertical="center"/>
    </xf>
    <xf numFmtId="10" fontId="1" fillId="10" borderId="20" xfId="2" applyNumberFormat="1" applyFont="1" applyFill="1" applyBorder="1" applyAlignment="1" applyProtection="1">
      <alignment horizontal="center" vertical="center"/>
    </xf>
    <xf numFmtId="0" fontId="11" fillId="0" borderId="24" xfId="0" applyFont="1" applyBorder="1" applyAlignment="1">
      <alignment horizontal="center" wrapText="1"/>
    </xf>
    <xf numFmtId="0" fontId="11" fillId="0" borderId="21" xfId="0" applyFont="1" applyBorder="1" applyAlignment="1">
      <alignment horizontal="center" wrapText="1"/>
    </xf>
    <xf numFmtId="0" fontId="11" fillId="0" borderId="25" xfId="0" applyFont="1" applyBorder="1" applyAlignment="1">
      <alignment horizontal="center" wrapText="1"/>
    </xf>
    <xf numFmtId="0" fontId="11" fillId="0" borderId="22" xfId="0" applyFont="1" applyBorder="1" applyAlignment="1">
      <alignment horizontal="center" wrapText="1"/>
    </xf>
    <xf numFmtId="0" fontId="11" fillId="0" borderId="26" xfId="0" applyFont="1" applyBorder="1" applyAlignment="1">
      <alignment horizontal="center" wrapText="1"/>
    </xf>
    <xf numFmtId="0" fontId="11" fillId="0" borderId="23" xfId="0" applyFont="1" applyBorder="1" applyAlignment="1">
      <alignment horizontal="center" wrapText="1"/>
    </xf>
    <xf numFmtId="0" fontId="0" fillId="7" borderId="0" xfId="0" applyFont="1" applyFill="1" applyAlignment="1" applyProtection="1">
      <alignment horizontal="left"/>
    </xf>
    <xf numFmtId="0" fontId="11" fillId="0" borderId="0" xfId="0" applyFont="1" applyBorder="1" applyAlignment="1">
      <alignment horizontal="center" wrapText="1"/>
    </xf>
    <xf numFmtId="0" fontId="11" fillId="0" borderId="5" xfId="0" applyFont="1" applyBorder="1" applyAlignment="1">
      <alignment horizontal="center" wrapText="1"/>
    </xf>
    <xf numFmtId="0" fontId="11" fillId="0" borderId="2" xfId="0" applyFont="1" applyBorder="1" applyAlignment="1">
      <alignment horizontal="center" wrapText="1"/>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0" fillId="7" borderId="0" xfId="0" applyFont="1" applyFill="1" applyAlignment="1" applyProtection="1">
      <alignment horizontal="center"/>
    </xf>
    <xf numFmtId="0" fontId="11" fillId="0" borderId="2" xfId="0" applyFont="1" applyBorder="1" applyAlignment="1">
      <alignment horizontal="center"/>
    </xf>
  </cellXfs>
  <cellStyles count="4">
    <cellStyle name="Assumptions Right Number" xfId="3"/>
    <cellStyle name="Comma" xfId="1" builtinId="3"/>
    <cellStyle name="Normal" xfId="0" builtinId="0"/>
    <cellStyle name="Percent" xfId="2" builtinId="5"/>
  </cellStyles>
  <dxfs count="3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9526</xdr:rowOff>
    </xdr:from>
    <xdr:to>
      <xdr:col>2</xdr:col>
      <xdr:colOff>409574</xdr:colOff>
      <xdr:row>1</xdr:row>
      <xdr:rowOff>190094</xdr:rowOff>
    </xdr:to>
    <xdr:pic>
      <xdr:nvPicPr>
        <xdr:cNvPr id="2" name="Picture 1">
          <a:extLst>
            <a:ext uri="{FF2B5EF4-FFF2-40B4-BE49-F238E27FC236}">
              <a16:creationId xmlns:a16="http://schemas.microsoft.com/office/drawing/2014/main" xmlns="" id="{B83812D5-4CA2-4444-8840-9D50F64E8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9526</xdr:rowOff>
    </xdr:from>
    <xdr:to>
      <xdr:col>2</xdr:col>
      <xdr:colOff>409574</xdr:colOff>
      <xdr:row>1</xdr:row>
      <xdr:rowOff>190094</xdr:rowOff>
    </xdr:to>
    <xdr:pic>
      <xdr:nvPicPr>
        <xdr:cNvPr id="2" name="Picture 1">
          <a:extLst>
            <a:ext uri="{FF2B5EF4-FFF2-40B4-BE49-F238E27FC236}">
              <a16:creationId xmlns:a16="http://schemas.microsoft.com/office/drawing/2014/main" xmlns="" id="{77571470-A4AF-4DB1-B6A5-964524D04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9526</xdr:rowOff>
    </xdr:from>
    <xdr:to>
      <xdr:col>2</xdr:col>
      <xdr:colOff>409574</xdr:colOff>
      <xdr:row>1</xdr:row>
      <xdr:rowOff>190094</xdr:rowOff>
    </xdr:to>
    <xdr:pic>
      <xdr:nvPicPr>
        <xdr:cNvPr id="2" name="Picture 1">
          <a:extLst>
            <a:ext uri="{FF2B5EF4-FFF2-40B4-BE49-F238E27FC236}">
              <a16:creationId xmlns:a16="http://schemas.microsoft.com/office/drawing/2014/main" xmlns="" id="{0688F738-D313-40C8-B1C5-89C53F1A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600074" cy="371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9526</xdr:rowOff>
    </xdr:from>
    <xdr:to>
      <xdr:col>2</xdr:col>
      <xdr:colOff>409574</xdr:colOff>
      <xdr:row>1</xdr:row>
      <xdr:rowOff>190094</xdr:rowOff>
    </xdr:to>
    <xdr:pic>
      <xdr:nvPicPr>
        <xdr:cNvPr id="2" name="Picture 1">
          <a:extLst>
            <a:ext uri="{FF2B5EF4-FFF2-40B4-BE49-F238E27FC236}">
              <a16:creationId xmlns:a16="http://schemas.microsoft.com/office/drawing/2014/main" xmlns="" id="{6A6C8657-7E39-48BE-9856-724318284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BI47"/>
  <sheetViews>
    <sheetView showGridLines="0" zoomScale="87" zoomScaleNormal="100" workbookViewId="0">
      <selection activeCell="I39" sqref="I39:J39"/>
    </sheetView>
  </sheetViews>
  <sheetFormatPr defaultColWidth="11.5" defaultRowHeight="11.25" outlineLevelRow="1" outlineLevelCol="1" x14ac:dyDescent="0.2"/>
  <cols>
    <col min="1" max="2" width="1.6640625" style="23" customWidth="1"/>
    <col min="3" max="3" width="43.6640625" style="23" customWidth="1"/>
    <col min="4" max="4" width="21.6640625" style="23" customWidth="1"/>
    <col min="5" max="5" width="15.83203125" style="23" customWidth="1"/>
    <col min="6" max="9" width="10.6640625" style="23" customWidth="1"/>
    <col min="10" max="10" width="10.6640625" style="23" customWidth="1" outlineLevel="1"/>
    <col min="11" max="59" width="10.6640625" style="23" customWidth="1"/>
    <col min="60" max="16384" width="11.5" style="23"/>
  </cols>
  <sheetData>
    <row r="1" spans="1:61" s="4" customFormat="1" ht="15" customHeight="1" x14ac:dyDescent="0.2">
      <c r="A1" s="1"/>
      <c r="B1" s="1"/>
      <c r="C1" s="2" t="s">
        <v>14</v>
      </c>
      <c r="D1" s="3"/>
      <c r="E1" s="3"/>
      <c r="F1" s="3"/>
      <c r="G1" s="3"/>
      <c r="H1" s="3"/>
      <c r="I1" s="3"/>
    </row>
    <row r="2" spans="1:61" s="4" customFormat="1" ht="15" customHeight="1" thickBot="1" x14ac:dyDescent="0.25">
      <c r="A2" s="1"/>
      <c r="B2" s="1"/>
      <c r="C2" s="6" t="str">
        <f ca="1">RIGHT(CELL("filename",C1),LEN(CELL("filename",C1))-FIND("]",CELL("filename",C1)))</f>
        <v>Summary</v>
      </c>
      <c r="D2" s="5"/>
      <c r="E2" s="5"/>
      <c r="F2" s="5"/>
      <c r="G2" s="5"/>
      <c r="H2" s="5"/>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row>
    <row r="3" spans="1:61" s="7" customFormat="1" x14ac:dyDescent="0.2">
      <c r="C3" s="8"/>
      <c r="D3" s="9"/>
      <c r="E3" s="10"/>
      <c r="F3" s="10"/>
      <c r="G3" s="10"/>
      <c r="H3" s="10"/>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row>
    <row r="4" spans="1:61" s="13" customFormat="1" ht="3" customHeight="1" x14ac:dyDescent="0.2">
      <c r="D4" s="14"/>
      <c r="E4" s="15"/>
      <c r="F4" s="15"/>
      <c r="G4" s="15"/>
      <c r="H4" s="15"/>
      <c r="I4" s="15"/>
      <c r="J4" s="15"/>
    </row>
    <row r="5" spans="1:61" s="16" customFormat="1" ht="9" customHeight="1" x14ac:dyDescent="0.2">
      <c r="B5" s="16" t="s">
        <v>1</v>
      </c>
      <c r="D5" s="17"/>
      <c r="E5" s="18"/>
      <c r="F5" s="18"/>
      <c r="G5" s="18"/>
      <c r="H5" s="18"/>
      <c r="I5" s="18"/>
      <c r="J5" s="18"/>
    </row>
    <row r="6" spans="1:61" s="13" customFormat="1" ht="3" customHeight="1" x14ac:dyDescent="0.2">
      <c r="D6" s="14"/>
      <c r="E6" s="15"/>
      <c r="F6" s="15"/>
      <c r="G6" s="15"/>
      <c r="H6" s="15"/>
      <c r="I6" s="15"/>
      <c r="J6" s="15"/>
    </row>
    <row r="7" spans="1:61" s="19" customFormat="1" x14ac:dyDescent="0.2">
      <c r="B7" s="20" t="s">
        <v>88</v>
      </c>
      <c r="D7" s="21"/>
      <c r="E7" s="22"/>
      <c r="F7" s="22"/>
      <c r="G7" s="22"/>
      <c r="H7" s="22"/>
      <c r="I7" s="22"/>
      <c r="J7" s="22"/>
      <c r="K7" s="22"/>
      <c r="L7" s="22"/>
    </row>
    <row r="8" spans="1:61" outlineLevel="1" x14ac:dyDescent="0.2">
      <c r="A8" s="33"/>
      <c r="B8" s="33"/>
      <c r="C8" s="29"/>
      <c r="D8" s="30"/>
      <c r="E8" s="30"/>
      <c r="F8" s="30"/>
      <c r="G8" s="30"/>
      <c r="H8" s="26"/>
      <c r="I8" s="26"/>
      <c r="J8" s="26"/>
      <c r="K8" s="26"/>
      <c r="L8" s="26"/>
      <c r="M8" s="26"/>
      <c r="N8" s="26"/>
      <c r="O8" s="26"/>
      <c r="P8" s="26"/>
      <c r="Q8" s="26"/>
      <c r="R8" s="26"/>
      <c r="S8" s="26"/>
    </row>
    <row r="9" spans="1:61" outlineLevel="1" x14ac:dyDescent="0.2">
      <c r="A9" s="33"/>
      <c r="B9" s="33"/>
      <c r="C9" s="70" t="s">
        <v>117</v>
      </c>
      <c r="D9" s="30"/>
      <c r="E9" s="30"/>
      <c r="F9" s="30"/>
      <c r="G9" s="30"/>
      <c r="H9" s="26"/>
      <c r="I9" s="26"/>
      <c r="J9" s="26"/>
      <c r="K9" s="26"/>
      <c r="L9" s="26"/>
      <c r="M9" s="26"/>
      <c r="N9" s="26"/>
      <c r="O9" s="26"/>
      <c r="P9" s="26"/>
      <c r="Q9" s="26"/>
      <c r="R9" s="26"/>
      <c r="S9" s="26"/>
    </row>
    <row r="10" spans="1:61" outlineLevel="1" x14ac:dyDescent="0.2">
      <c r="A10" s="33"/>
      <c r="B10" s="33"/>
      <c r="C10" s="29"/>
      <c r="D10" s="30"/>
      <c r="E10" s="30"/>
      <c r="F10" s="30"/>
      <c r="G10" s="30"/>
      <c r="H10" s="26"/>
      <c r="I10" s="26"/>
      <c r="J10" s="26"/>
      <c r="K10" s="26"/>
      <c r="L10" s="26"/>
      <c r="M10" s="26"/>
      <c r="N10" s="26"/>
      <c r="O10" s="26"/>
      <c r="P10" s="26"/>
      <c r="Q10" s="26"/>
      <c r="R10" s="26"/>
      <c r="S10" s="26"/>
    </row>
    <row r="11" spans="1:61" s="19" customFormat="1" x14ac:dyDescent="0.2">
      <c r="B11" s="19" t="s">
        <v>109</v>
      </c>
      <c r="D11" s="21"/>
      <c r="E11" s="22"/>
      <c r="F11" s="22"/>
      <c r="G11" s="22"/>
      <c r="H11" s="22"/>
      <c r="I11" s="22"/>
      <c r="J11" s="22"/>
      <c r="K11" s="22"/>
      <c r="L11" s="22"/>
    </row>
    <row r="12" spans="1:61" outlineLevel="1" x14ac:dyDescent="0.2">
      <c r="H12" s="26"/>
    </row>
    <row r="13" spans="1:61" s="41" customFormat="1" outlineLevel="1" x14ac:dyDescent="0.2">
      <c r="C13" s="41" t="s">
        <v>112</v>
      </c>
    </row>
    <row r="14" spans="1:61" outlineLevel="1" x14ac:dyDescent="0.2">
      <c r="F14" s="26"/>
      <c r="G14" s="26"/>
    </row>
    <row r="15" spans="1:61" outlineLevel="1" x14ac:dyDescent="0.2">
      <c r="C15" s="23" t="s">
        <v>115</v>
      </c>
      <c r="F15" s="26"/>
      <c r="G15" s="26"/>
    </row>
    <row r="16" spans="1:61" outlineLevel="1" x14ac:dyDescent="0.2">
      <c r="F16" s="26"/>
      <c r="G16" s="26"/>
    </row>
    <row r="17" spans="1:19" ht="10.15" customHeight="1" outlineLevel="1" x14ac:dyDescent="0.2">
      <c r="F17" s="26"/>
      <c r="G17" s="26"/>
      <c r="I17" s="30"/>
      <c r="J17" s="30" t="s">
        <v>107</v>
      </c>
      <c r="M17" s="118" t="s">
        <v>102</v>
      </c>
      <c r="N17" s="112"/>
      <c r="O17" s="111" t="s">
        <v>104</v>
      </c>
      <c r="P17" s="112"/>
    </row>
    <row r="18" spans="1:19" outlineLevel="1" x14ac:dyDescent="0.2">
      <c r="M18" s="119"/>
      <c r="N18" s="114"/>
      <c r="O18" s="113"/>
      <c r="P18" s="114"/>
    </row>
    <row r="19" spans="1:19" ht="10.15" customHeight="1" outlineLevel="1" x14ac:dyDescent="0.2">
      <c r="M19" s="118" t="s">
        <v>103</v>
      </c>
      <c r="N19" s="112" t="s">
        <v>105</v>
      </c>
      <c r="O19" s="111" t="s">
        <v>103</v>
      </c>
      <c r="P19" s="112" t="s">
        <v>106</v>
      </c>
    </row>
    <row r="20" spans="1:19" outlineLevel="1" x14ac:dyDescent="0.2">
      <c r="A20" s="33"/>
      <c r="B20" s="33"/>
      <c r="C20" s="42" t="str">
        <f>C13</f>
        <v>Low actual inflation case</v>
      </c>
      <c r="D20" s="25" t="s">
        <v>2</v>
      </c>
      <c r="E20" s="34" t="s">
        <v>3</v>
      </c>
      <c r="F20" s="40" t="s">
        <v>6</v>
      </c>
      <c r="G20" s="34" t="s">
        <v>7</v>
      </c>
      <c r="H20" s="26"/>
      <c r="I20" s="26"/>
      <c r="L20" s="65"/>
      <c r="M20" s="120"/>
      <c r="N20" s="116"/>
      <c r="O20" s="115"/>
      <c r="P20" s="116"/>
    </row>
    <row r="21" spans="1:19" outlineLevel="1" x14ac:dyDescent="0.2">
      <c r="A21" s="33"/>
      <c r="B21" s="33"/>
      <c r="C21" s="26"/>
      <c r="D21" s="26"/>
      <c r="E21" s="26"/>
      <c r="F21" s="26"/>
      <c r="G21" s="26"/>
      <c r="H21" s="26"/>
      <c r="I21" s="26"/>
      <c r="L21" s="26"/>
      <c r="M21" s="76"/>
      <c r="N21" s="77"/>
      <c r="O21" s="79"/>
      <c r="P21" s="77"/>
    </row>
    <row r="22" spans="1:19" ht="11.25" customHeight="1" outlineLevel="1" x14ac:dyDescent="0.2">
      <c r="A22" s="33"/>
      <c r="B22" s="33"/>
      <c r="C22" s="43" t="s">
        <v>108</v>
      </c>
      <c r="D22" s="30" t="s">
        <v>4</v>
      </c>
      <c r="E22" s="30" t="s">
        <v>8</v>
      </c>
      <c r="F22" s="30" t="s">
        <v>69</v>
      </c>
      <c r="G22" s="30" t="s">
        <v>17</v>
      </c>
      <c r="H22" s="26"/>
      <c r="I22" s="117" t="s">
        <v>110</v>
      </c>
      <c r="J22" s="117"/>
      <c r="L22" s="26"/>
      <c r="M22" s="106">
        <f ca="1">SUM('Analysis|Low Case'!K$117:O$117)</f>
        <v>-7.03959108090244</v>
      </c>
      <c r="N22" s="107">
        <f ca="1">'Analysis|Low Case'!O$118</f>
        <v>-8.3314815945283787</v>
      </c>
      <c r="O22" s="108">
        <f ca="1">SUM('Analysis|Low Case'!P$119:T$119)</f>
        <v>9.6218113970278694</v>
      </c>
      <c r="P22" s="107">
        <f ca="1">'Analysis|Low Case'!P$119</f>
        <v>1.9243622794055737</v>
      </c>
    </row>
    <row r="23" spans="1:19" ht="11.25" customHeight="1" outlineLevel="1" x14ac:dyDescent="0.2">
      <c r="A23" s="33"/>
      <c r="B23" s="33"/>
      <c r="C23" s="87" t="str">
        <f>'Input|Inflation'!C17</f>
        <v>Scenario 1 - No glide path</v>
      </c>
      <c r="D23" s="88" t="s">
        <v>4</v>
      </c>
      <c r="E23" s="88" t="s">
        <v>8</v>
      </c>
      <c r="F23" s="88" t="s">
        <v>69</v>
      </c>
      <c r="G23" s="88" t="s">
        <v>17</v>
      </c>
      <c r="H23" s="89"/>
      <c r="I23" s="89"/>
      <c r="J23" s="90"/>
      <c r="K23" s="90"/>
      <c r="L23" s="91" t="str">
        <f t="shared" ref="L23:L28" si="0">C23</f>
        <v>Scenario 1 - No glide path</v>
      </c>
      <c r="M23" s="92">
        <f t="dataTable" ref="M23:P28" dt2D="0" dtr="0" r1="I22" ca="1"/>
        <v>-7.03959108090244</v>
      </c>
      <c r="N23" s="93">
        <v>-8.3314815945283787</v>
      </c>
      <c r="O23" s="94">
        <v>9.6218113970278694</v>
      </c>
      <c r="P23" s="93">
        <v>1.9243622794055737</v>
      </c>
    </row>
    <row r="24" spans="1:19" ht="11.25" customHeight="1" outlineLevel="1" x14ac:dyDescent="0.2">
      <c r="A24" s="33"/>
      <c r="B24" s="33"/>
      <c r="C24" s="95" t="str">
        <f>'Input|Inflation'!C18</f>
        <v>Scenario 1 - 3 year glide path</v>
      </c>
      <c r="D24" s="96" t="s">
        <v>4</v>
      </c>
      <c r="E24" s="96" t="s">
        <v>8</v>
      </c>
      <c r="F24" s="96" t="s">
        <v>69</v>
      </c>
      <c r="G24" s="96" t="s">
        <v>17</v>
      </c>
      <c r="H24" s="76"/>
      <c r="I24" s="76"/>
      <c r="J24" s="44"/>
      <c r="K24" s="44"/>
      <c r="L24" s="97" t="str">
        <f t="shared" si="0"/>
        <v>Scenario 1 - 3 year glide path</v>
      </c>
      <c r="M24" s="52">
        <v>-5.6282358657854132</v>
      </c>
      <c r="N24" s="78">
        <v>-6.7551617893179268</v>
      </c>
      <c r="O24" s="80">
        <v>7.8013606530574933</v>
      </c>
      <c r="P24" s="78">
        <v>1.5602721306114986</v>
      </c>
    </row>
    <row r="25" spans="1:19" ht="11.25" customHeight="1" outlineLevel="1" x14ac:dyDescent="0.2">
      <c r="A25" s="33"/>
      <c r="B25" s="33"/>
      <c r="C25" s="98" t="str">
        <f>'Input|Inflation'!C19</f>
        <v>Scenario 1 - 8 year glide path</v>
      </c>
      <c r="D25" s="99" t="s">
        <v>4</v>
      </c>
      <c r="E25" s="99" t="s">
        <v>8</v>
      </c>
      <c r="F25" s="99" t="s">
        <v>69</v>
      </c>
      <c r="G25" s="99" t="s">
        <v>17</v>
      </c>
      <c r="H25" s="100"/>
      <c r="I25" s="100"/>
      <c r="J25" s="101"/>
      <c r="K25" s="101"/>
      <c r="L25" s="102" t="str">
        <f t="shared" si="0"/>
        <v>Scenario 1 - 8 year glide path</v>
      </c>
      <c r="M25" s="103">
        <v>-2.0903028701626454</v>
      </c>
      <c r="N25" s="104">
        <v>-2.8038484274040987</v>
      </c>
      <c r="O25" s="105">
        <v>3.2380916225096184</v>
      </c>
      <c r="P25" s="104">
        <v>0.64761832450192369</v>
      </c>
    </row>
    <row r="26" spans="1:19" ht="11.25" customHeight="1" outlineLevel="1" x14ac:dyDescent="0.2">
      <c r="A26" s="33"/>
      <c r="B26" s="33"/>
      <c r="C26" s="43" t="str">
        <f>'Input|Inflation'!C20</f>
        <v>Scenario 2 - No glide path</v>
      </c>
      <c r="D26" s="30" t="s">
        <v>4</v>
      </c>
      <c r="E26" s="30" t="s">
        <v>8</v>
      </c>
      <c r="F26" s="30" t="s">
        <v>69</v>
      </c>
      <c r="G26" s="30" t="s">
        <v>17</v>
      </c>
      <c r="H26" s="26"/>
      <c r="I26" s="26"/>
      <c r="L26" s="75" t="str">
        <f t="shared" si="0"/>
        <v>Scenario 2 - No glide path</v>
      </c>
      <c r="M26" s="52">
        <v>-7.7496087887666079</v>
      </c>
      <c r="N26" s="78">
        <v>-9.1245017034278391</v>
      </c>
      <c r="O26" s="80">
        <v>10.537649694851419</v>
      </c>
      <c r="P26" s="78">
        <v>2.1075299389702837</v>
      </c>
    </row>
    <row r="27" spans="1:19" ht="11.25" customHeight="1" outlineLevel="1" x14ac:dyDescent="0.2">
      <c r="A27" s="33"/>
      <c r="B27" s="33"/>
      <c r="C27" s="43" t="str">
        <f>'Input|Inflation'!C21</f>
        <v>Scenario 2 - 3 year glide path</v>
      </c>
      <c r="D27" s="30" t="s">
        <v>4</v>
      </c>
      <c r="E27" s="30" t="s">
        <v>8</v>
      </c>
      <c r="F27" s="30" t="s">
        <v>69</v>
      </c>
      <c r="G27" s="30" t="s">
        <v>17</v>
      </c>
      <c r="H27" s="26"/>
      <c r="I27" s="26"/>
      <c r="L27" s="75" t="str">
        <f t="shared" si="0"/>
        <v>Scenario 2 - 3 year glide path</v>
      </c>
      <c r="M27" s="52">
        <v>-6.6926593561484822</v>
      </c>
      <c r="N27" s="78">
        <v>-7.9439960304291208</v>
      </c>
      <c r="O27" s="80">
        <v>9.1743143973006465</v>
      </c>
      <c r="P27" s="78">
        <v>1.8348628794601294</v>
      </c>
      <c r="S27" s="23">
        <v>0</v>
      </c>
    </row>
    <row r="28" spans="1:19" ht="11.25" customHeight="1" outlineLevel="1" x14ac:dyDescent="0.2">
      <c r="A28" s="33"/>
      <c r="B28" s="33"/>
      <c r="C28" s="98" t="str">
        <f>'Input|Inflation'!C22</f>
        <v>Scenario 2 - 8 year glide path</v>
      </c>
      <c r="D28" s="99" t="s">
        <v>4</v>
      </c>
      <c r="E28" s="99" t="s">
        <v>8</v>
      </c>
      <c r="F28" s="99" t="s">
        <v>69</v>
      </c>
      <c r="G28" s="99" t="s">
        <v>17</v>
      </c>
      <c r="H28" s="100"/>
      <c r="I28" s="100"/>
      <c r="J28" s="101"/>
      <c r="K28" s="101"/>
      <c r="L28" s="102" t="str">
        <f t="shared" si="0"/>
        <v>Scenario 2 - 8 year glide path</v>
      </c>
      <c r="M28" s="103">
        <v>-4.0449236067068739</v>
      </c>
      <c r="N28" s="104">
        <v>-4.986825894331667</v>
      </c>
      <c r="O28" s="105">
        <v>5.759155521220384</v>
      </c>
      <c r="P28" s="104">
        <v>1.1518311042440768</v>
      </c>
    </row>
    <row r="29" spans="1:19" outlineLevel="1" x14ac:dyDescent="0.2"/>
    <row r="30" spans="1:19" s="41" customFormat="1" outlineLevel="1" x14ac:dyDescent="0.2">
      <c r="C30" s="41" t="s">
        <v>111</v>
      </c>
    </row>
    <row r="31" spans="1:19" outlineLevel="1" x14ac:dyDescent="0.2">
      <c r="F31" s="26"/>
      <c r="G31" s="26"/>
    </row>
    <row r="32" spans="1:19" outlineLevel="1" x14ac:dyDescent="0.2">
      <c r="C32" s="23" t="s">
        <v>116</v>
      </c>
      <c r="F32" s="26"/>
      <c r="G32" s="26"/>
    </row>
    <row r="33" spans="1:16" outlineLevel="1" x14ac:dyDescent="0.2">
      <c r="F33" s="26"/>
      <c r="G33" s="26"/>
    </row>
    <row r="34" spans="1:16" ht="10.15" customHeight="1" outlineLevel="1" x14ac:dyDescent="0.2">
      <c r="F34" s="26"/>
      <c r="G34" s="26"/>
      <c r="I34" s="30"/>
      <c r="J34" s="30" t="s">
        <v>107</v>
      </c>
      <c r="M34" s="118" t="s">
        <v>102</v>
      </c>
      <c r="N34" s="112"/>
      <c r="O34" s="111" t="s">
        <v>104</v>
      </c>
      <c r="P34" s="112"/>
    </row>
    <row r="35" spans="1:16" outlineLevel="1" x14ac:dyDescent="0.2">
      <c r="M35" s="119"/>
      <c r="N35" s="114"/>
      <c r="O35" s="113"/>
      <c r="P35" s="114"/>
    </row>
    <row r="36" spans="1:16" ht="10.15" customHeight="1" outlineLevel="1" x14ac:dyDescent="0.2">
      <c r="M36" s="118" t="s">
        <v>103</v>
      </c>
      <c r="N36" s="112" t="s">
        <v>105</v>
      </c>
      <c r="O36" s="111" t="s">
        <v>103</v>
      </c>
      <c r="P36" s="112" t="s">
        <v>106</v>
      </c>
    </row>
    <row r="37" spans="1:16" outlineLevel="1" x14ac:dyDescent="0.2">
      <c r="A37" s="33"/>
      <c r="B37" s="33"/>
      <c r="C37" s="42" t="str">
        <f>C30</f>
        <v>High actual inflation case</v>
      </c>
      <c r="D37" s="86" t="s">
        <v>2</v>
      </c>
      <c r="E37" s="34" t="s">
        <v>3</v>
      </c>
      <c r="F37" s="40" t="s">
        <v>6</v>
      </c>
      <c r="G37" s="34" t="s">
        <v>7</v>
      </c>
      <c r="H37" s="26"/>
      <c r="I37" s="26"/>
      <c r="L37" s="65"/>
      <c r="M37" s="120"/>
      <c r="N37" s="116"/>
      <c r="O37" s="115"/>
      <c r="P37" s="116"/>
    </row>
    <row r="38" spans="1:16" outlineLevel="1" x14ac:dyDescent="0.2">
      <c r="A38" s="33"/>
      <c r="B38" s="33"/>
      <c r="C38" s="26"/>
      <c r="D38" s="26"/>
      <c r="E38" s="26"/>
      <c r="F38" s="26"/>
      <c r="G38" s="26"/>
      <c r="H38" s="26"/>
      <c r="I38" s="26"/>
      <c r="L38" s="26"/>
      <c r="M38" s="76"/>
      <c r="N38" s="77"/>
      <c r="O38" s="79"/>
      <c r="P38" s="77"/>
    </row>
    <row r="39" spans="1:16" ht="11.25" customHeight="1" outlineLevel="1" x14ac:dyDescent="0.2">
      <c r="A39" s="33"/>
      <c r="B39" s="33"/>
      <c r="C39" s="43" t="s">
        <v>108</v>
      </c>
      <c r="D39" s="30" t="s">
        <v>4</v>
      </c>
      <c r="E39" s="30" t="s">
        <v>8</v>
      </c>
      <c r="F39" s="30" t="s">
        <v>69</v>
      </c>
      <c r="G39" s="30" t="s">
        <v>17</v>
      </c>
      <c r="H39" s="26"/>
      <c r="I39" s="117" t="s">
        <v>118</v>
      </c>
      <c r="J39" s="117"/>
      <c r="L39" s="26"/>
      <c r="M39" s="106">
        <f ca="1">SUM('Analysis|High Case'!K$117:O$117)</f>
        <v>6.3246864900908832</v>
      </c>
      <c r="N39" s="107">
        <f ca="1">'Analysis|High Case'!O$118</f>
        <v>7.5253307289050797</v>
      </c>
      <c r="O39" s="108">
        <f ca="1">SUM('Analysis|High Case'!P$119:T$119)</f>
        <v>-8.690808729786518</v>
      </c>
      <c r="P39" s="107">
        <f ca="1">'Analysis|High Case'!P$119</f>
        <v>-1.7381617459573038</v>
      </c>
    </row>
    <row r="40" spans="1:16" ht="11.25" customHeight="1" outlineLevel="1" x14ac:dyDescent="0.2">
      <c r="A40" s="33"/>
      <c r="B40" s="33"/>
      <c r="C40" s="87" t="str">
        <f>'Input|Inflation'!C23</f>
        <v>Scenario 3 - No glide path</v>
      </c>
      <c r="D40" s="88" t="s">
        <v>4</v>
      </c>
      <c r="E40" s="88" t="s">
        <v>8</v>
      </c>
      <c r="F40" s="88" t="s">
        <v>69</v>
      </c>
      <c r="G40" s="88" t="s">
        <v>17</v>
      </c>
      <c r="H40" s="89"/>
      <c r="I40" s="89"/>
      <c r="J40" s="90"/>
      <c r="K40" s="90"/>
      <c r="L40" s="91" t="str">
        <f t="shared" ref="L40:L45" si="1">C40</f>
        <v>Scenario 3 - No glide path</v>
      </c>
      <c r="M40" s="92">
        <f t="dataTable" ref="M40:P45" dt2D="0" dtr="0" r1="I39" ca="1"/>
        <v>7.3459242659829727</v>
      </c>
      <c r="N40" s="93">
        <v>8.6663970171869646</v>
      </c>
      <c r="O40" s="94">
        <v>-10.008596507720922</v>
      </c>
      <c r="P40" s="93">
        <v>-2.0017193015441843</v>
      </c>
    </row>
    <row r="41" spans="1:16" ht="11.25" customHeight="1" outlineLevel="1" x14ac:dyDescent="0.2">
      <c r="A41" s="33"/>
      <c r="B41" s="33"/>
      <c r="C41" s="95" t="str">
        <f>'Input|Inflation'!C24</f>
        <v>Scenario 3 - 3 year glide path</v>
      </c>
      <c r="D41" s="96" t="s">
        <v>4</v>
      </c>
      <c r="E41" s="96" t="s">
        <v>8</v>
      </c>
      <c r="F41" s="96" t="s">
        <v>69</v>
      </c>
      <c r="G41" s="96" t="s">
        <v>17</v>
      </c>
      <c r="H41" s="76"/>
      <c r="I41" s="76"/>
      <c r="J41" s="44"/>
      <c r="K41" s="44"/>
      <c r="L41" s="97" t="str">
        <f t="shared" si="1"/>
        <v>Scenario 3 - 3 year glide path</v>
      </c>
      <c r="M41" s="52">
        <v>5.9732854802225432</v>
      </c>
      <c r="N41" s="78">
        <v>7.1326927497244768</v>
      </c>
      <c r="O41" s="80">
        <v>-8.2373613398928622</v>
      </c>
      <c r="P41" s="78">
        <v>-1.6474722679785725</v>
      </c>
    </row>
    <row r="42" spans="1:16" ht="11.25" customHeight="1" outlineLevel="1" x14ac:dyDescent="0.2">
      <c r="A42" s="33"/>
      <c r="B42" s="33"/>
      <c r="C42" s="98" t="str">
        <f>'Input|Inflation'!C25</f>
        <v>Scenario 3 - 8 year glide path</v>
      </c>
      <c r="D42" s="99" t="s">
        <v>4</v>
      </c>
      <c r="E42" s="99" t="s">
        <v>8</v>
      </c>
      <c r="F42" s="99" t="s">
        <v>69</v>
      </c>
      <c r="G42" s="99" t="s">
        <v>17</v>
      </c>
      <c r="H42" s="100"/>
      <c r="I42" s="100"/>
      <c r="J42" s="101"/>
      <c r="K42" s="101"/>
      <c r="L42" s="102" t="str">
        <f t="shared" si="1"/>
        <v>Scenario 3 - 8 year glide path</v>
      </c>
      <c r="M42" s="103">
        <v>2.5513123978197996</v>
      </c>
      <c r="N42" s="104">
        <v>3.3090206909715048</v>
      </c>
      <c r="O42" s="105">
        <v>-3.8215019304970284</v>
      </c>
      <c r="P42" s="104">
        <v>-0.76430038609940565</v>
      </c>
    </row>
    <row r="43" spans="1:16" ht="11.25" customHeight="1" outlineLevel="1" x14ac:dyDescent="0.2">
      <c r="A43" s="33"/>
      <c r="B43" s="33"/>
      <c r="C43" s="43" t="str">
        <f>'Input|Inflation'!C26</f>
        <v>Scenario 4 - No glide path</v>
      </c>
      <c r="D43" s="30" t="s">
        <v>4</v>
      </c>
      <c r="E43" s="30" t="s">
        <v>8</v>
      </c>
      <c r="F43" s="30" t="s">
        <v>69</v>
      </c>
      <c r="G43" s="30" t="s">
        <v>17</v>
      </c>
      <c r="H43" s="26"/>
      <c r="I43" s="26"/>
      <c r="L43" s="75" t="str">
        <f t="shared" si="1"/>
        <v>Scenario 4 - No glide path</v>
      </c>
      <c r="M43" s="52">
        <v>6.3246864900908832</v>
      </c>
      <c r="N43" s="78">
        <v>7.5253307289050797</v>
      </c>
      <c r="O43" s="80">
        <v>-8.690808729786518</v>
      </c>
      <c r="P43" s="78">
        <v>-1.7381617459573038</v>
      </c>
    </row>
    <row r="44" spans="1:16" ht="11.25" customHeight="1" outlineLevel="1" x14ac:dyDescent="0.2">
      <c r="A44" s="33"/>
      <c r="B44" s="33"/>
      <c r="C44" s="43" t="str">
        <f>'Input|Inflation'!C27</f>
        <v>Scenario 4 - 3 year glide path</v>
      </c>
      <c r="D44" s="30" t="s">
        <v>4</v>
      </c>
      <c r="E44" s="30" t="s">
        <v>8</v>
      </c>
      <c r="F44" s="30" t="s">
        <v>69</v>
      </c>
      <c r="G44" s="30" t="s">
        <v>17</v>
      </c>
      <c r="H44" s="26"/>
      <c r="I44" s="26"/>
      <c r="L44" s="75" t="str">
        <f t="shared" si="1"/>
        <v>Scenario 4 - 3 year glide path</v>
      </c>
      <c r="M44" s="52">
        <v>4.2712221513364597</v>
      </c>
      <c r="N44" s="78">
        <v>5.2308570092790063</v>
      </c>
      <c r="O44" s="80">
        <v>-6.0409807087802747</v>
      </c>
      <c r="P44" s="78">
        <v>-1.2081961417560549</v>
      </c>
    </row>
    <row r="45" spans="1:16" ht="11.25" customHeight="1" outlineLevel="1" x14ac:dyDescent="0.2">
      <c r="A45" s="33"/>
      <c r="B45" s="33"/>
      <c r="C45" s="98" t="str">
        <f>'Input|Inflation'!C28</f>
        <v>Scenario 4 - 8 year glide path</v>
      </c>
      <c r="D45" s="99" t="s">
        <v>4</v>
      </c>
      <c r="E45" s="99" t="s">
        <v>8</v>
      </c>
      <c r="F45" s="99" t="s">
        <v>69</v>
      </c>
      <c r="G45" s="99" t="s">
        <v>17</v>
      </c>
      <c r="H45" s="100"/>
      <c r="I45" s="100"/>
      <c r="J45" s="101"/>
      <c r="K45" s="101"/>
      <c r="L45" s="102" t="str">
        <f t="shared" si="1"/>
        <v>Scenario 4 - 8 year glide path</v>
      </c>
      <c r="M45" s="103">
        <v>-0.84084030935667897</v>
      </c>
      <c r="N45" s="104">
        <v>-0.48156732492088011</v>
      </c>
      <c r="O45" s="105">
        <v>0.55614957829385192</v>
      </c>
      <c r="P45" s="104">
        <v>0.11122991565877038</v>
      </c>
    </row>
    <row r="46" spans="1:16" outlineLevel="1" x14ac:dyDescent="0.2"/>
    <row r="47" spans="1:16" s="19" customFormat="1" x14ac:dyDescent="0.2">
      <c r="B47" s="20" t="s">
        <v>9</v>
      </c>
      <c r="D47" s="21"/>
      <c r="E47" s="22"/>
      <c r="F47" s="22"/>
      <c r="G47" s="22"/>
      <c r="H47" s="22"/>
      <c r="I47" s="22"/>
      <c r="J47" s="22"/>
      <c r="K47" s="22"/>
      <c r="L47" s="22"/>
    </row>
  </sheetData>
  <mergeCells count="14">
    <mergeCell ref="O17:P18"/>
    <mergeCell ref="O19:O20"/>
    <mergeCell ref="P19:P20"/>
    <mergeCell ref="I39:J39"/>
    <mergeCell ref="I22:J22"/>
    <mergeCell ref="M17:N18"/>
    <mergeCell ref="M19:M20"/>
    <mergeCell ref="N19:N20"/>
    <mergeCell ref="M34:N35"/>
    <mergeCell ref="O34:P35"/>
    <mergeCell ref="M36:M37"/>
    <mergeCell ref="N36:N37"/>
    <mergeCell ref="O36:O37"/>
    <mergeCell ref="P36:P37"/>
  </mergeCells>
  <dataValidations count="1">
    <dataValidation type="list" allowBlank="1" showInputMessage="1" showErrorMessage="1" sqref="I22:J22 I39:J39">
      <formula1>Scenarios</formula1>
    </dataValidation>
  </dataValidations>
  <pageMargins left="0.7" right="0.7" top="0.75" bottom="0.75" header="0.3" footer="0.3"/>
  <pageSetup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BH95"/>
  <sheetViews>
    <sheetView showGridLines="0" tabSelected="1" zoomScale="87" zoomScaleNormal="100" workbookViewId="0">
      <selection activeCell="K49" sqref="K49"/>
    </sheetView>
  </sheetViews>
  <sheetFormatPr defaultColWidth="11.5" defaultRowHeight="11.25" outlineLevelRow="1" outlineLevelCol="1" x14ac:dyDescent="0.2"/>
  <cols>
    <col min="1" max="2" width="1.6640625" style="23" customWidth="1"/>
    <col min="3" max="3" width="43.6640625" style="23" customWidth="1"/>
    <col min="4" max="4" width="21.6640625" style="23" customWidth="1"/>
    <col min="5" max="5" width="15.83203125" style="23" customWidth="1"/>
    <col min="6" max="9" width="10.6640625" style="23" customWidth="1"/>
    <col min="10" max="10" width="10.6640625" style="23" customWidth="1" outlineLevel="1"/>
    <col min="11" max="60" width="10.6640625" style="23" customWidth="1"/>
    <col min="61" max="16384" width="11.5" style="23"/>
  </cols>
  <sheetData>
    <row r="1" spans="1:60" s="4" customFormat="1" ht="15" customHeight="1" x14ac:dyDescent="0.2">
      <c r="A1" s="1"/>
      <c r="B1" s="1"/>
      <c r="C1" s="2" t="s">
        <v>14</v>
      </c>
      <c r="D1" s="3"/>
      <c r="E1" s="3"/>
      <c r="F1" s="3"/>
      <c r="G1" s="3"/>
      <c r="H1" s="3"/>
      <c r="I1" s="3"/>
    </row>
    <row r="2" spans="1:60" s="4" customFormat="1" ht="15" customHeight="1" thickBot="1" x14ac:dyDescent="0.25">
      <c r="A2" s="1"/>
      <c r="B2" s="1"/>
      <c r="C2" s="6" t="str">
        <f ca="1">RIGHT(CELL("filename",C1),LEN(CELL("filename",C1))-FIND("]",CELL("filename",C1)))</f>
        <v>Input|Inflation</v>
      </c>
      <c r="D2" s="5"/>
      <c r="E2" s="5"/>
      <c r="F2" s="5"/>
      <c r="G2" s="5"/>
      <c r="H2" s="5"/>
      <c r="I2" s="5"/>
      <c r="J2" s="5"/>
      <c r="K2" s="122" t="s">
        <v>22</v>
      </c>
      <c r="L2" s="122"/>
      <c r="M2" s="122"/>
      <c r="N2" s="122"/>
      <c r="O2" s="123"/>
      <c r="P2" s="121" t="s">
        <v>23</v>
      </c>
      <c r="Q2" s="122"/>
      <c r="R2" s="122"/>
      <c r="S2" s="122"/>
      <c r="T2" s="123"/>
      <c r="U2" s="121" t="s">
        <v>24</v>
      </c>
      <c r="V2" s="122"/>
      <c r="W2" s="122"/>
      <c r="X2" s="122"/>
      <c r="Y2" s="123"/>
      <c r="Z2" s="121" t="s">
        <v>44</v>
      </c>
      <c r="AA2" s="122"/>
      <c r="AB2" s="122"/>
      <c r="AC2" s="122"/>
      <c r="AD2" s="123"/>
      <c r="AE2" s="121" t="s">
        <v>45</v>
      </c>
      <c r="AF2" s="122"/>
      <c r="AG2" s="122"/>
      <c r="AH2" s="122"/>
      <c r="AI2" s="123"/>
      <c r="AJ2" s="121" t="s">
        <v>46</v>
      </c>
      <c r="AK2" s="122"/>
      <c r="AL2" s="122"/>
      <c r="AM2" s="122"/>
      <c r="AN2" s="123"/>
      <c r="AO2" s="121" t="s">
        <v>47</v>
      </c>
      <c r="AP2" s="122"/>
      <c r="AQ2" s="122"/>
      <c r="AR2" s="122"/>
      <c r="AS2" s="123"/>
      <c r="AT2" s="121" t="s">
        <v>48</v>
      </c>
      <c r="AU2" s="122"/>
      <c r="AV2" s="122"/>
      <c r="AW2" s="122"/>
      <c r="AX2" s="123"/>
      <c r="AY2" s="121" t="s">
        <v>49</v>
      </c>
      <c r="AZ2" s="122"/>
      <c r="BA2" s="122"/>
      <c r="BB2" s="122"/>
      <c r="BC2" s="123"/>
      <c r="BD2" s="121" t="s">
        <v>50</v>
      </c>
      <c r="BE2" s="122"/>
      <c r="BF2" s="122"/>
      <c r="BG2" s="122"/>
      <c r="BH2" s="123"/>
    </row>
    <row r="3" spans="1:60" s="7" customFormat="1" x14ac:dyDescent="0.2">
      <c r="C3" s="8"/>
      <c r="D3" s="9"/>
      <c r="E3" s="10"/>
      <c r="F3" s="10"/>
      <c r="G3" s="10"/>
      <c r="H3" s="10"/>
      <c r="I3" s="11" t="s">
        <v>0</v>
      </c>
      <c r="J3" s="9">
        <f>K3-1</f>
        <v>0</v>
      </c>
      <c r="K3" s="66">
        <f>'Analysis|High Case'!K3</f>
        <v>1</v>
      </c>
      <c r="L3" s="9">
        <f>K3+1</f>
        <v>2</v>
      </c>
      <c r="M3" s="9">
        <f t="shared" ref="M3:BH3" si="0">L3+1</f>
        <v>3</v>
      </c>
      <c r="N3" s="9">
        <f t="shared" si="0"/>
        <v>4</v>
      </c>
      <c r="O3" s="49">
        <f t="shared" si="0"/>
        <v>5</v>
      </c>
      <c r="P3" s="50">
        <f t="shared" si="0"/>
        <v>6</v>
      </c>
      <c r="Q3" s="9">
        <f t="shared" si="0"/>
        <v>7</v>
      </c>
      <c r="R3" s="9">
        <f t="shared" si="0"/>
        <v>8</v>
      </c>
      <c r="S3" s="9">
        <f t="shared" si="0"/>
        <v>9</v>
      </c>
      <c r="T3" s="49">
        <f t="shared" si="0"/>
        <v>10</v>
      </c>
      <c r="U3" s="50">
        <f t="shared" si="0"/>
        <v>11</v>
      </c>
      <c r="V3" s="9">
        <f t="shared" si="0"/>
        <v>12</v>
      </c>
      <c r="W3" s="9">
        <f t="shared" si="0"/>
        <v>13</v>
      </c>
      <c r="X3" s="9">
        <f t="shared" si="0"/>
        <v>14</v>
      </c>
      <c r="Y3" s="49">
        <f t="shared" si="0"/>
        <v>15</v>
      </c>
      <c r="Z3" s="50">
        <f t="shared" si="0"/>
        <v>16</v>
      </c>
      <c r="AA3" s="9">
        <f t="shared" si="0"/>
        <v>17</v>
      </c>
      <c r="AB3" s="9">
        <f t="shared" si="0"/>
        <v>18</v>
      </c>
      <c r="AC3" s="9">
        <f t="shared" si="0"/>
        <v>19</v>
      </c>
      <c r="AD3" s="49">
        <f t="shared" si="0"/>
        <v>20</v>
      </c>
      <c r="AE3" s="50">
        <f t="shared" si="0"/>
        <v>21</v>
      </c>
      <c r="AF3" s="9">
        <f t="shared" si="0"/>
        <v>22</v>
      </c>
      <c r="AG3" s="9">
        <f t="shared" si="0"/>
        <v>23</v>
      </c>
      <c r="AH3" s="9">
        <f t="shared" si="0"/>
        <v>24</v>
      </c>
      <c r="AI3" s="49">
        <f t="shared" si="0"/>
        <v>25</v>
      </c>
      <c r="AJ3" s="50">
        <f t="shared" si="0"/>
        <v>26</v>
      </c>
      <c r="AK3" s="9">
        <f t="shared" si="0"/>
        <v>27</v>
      </c>
      <c r="AL3" s="9">
        <f t="shared" si="0"/>
        <v>28</v>
      </c>
      <c r="AM3" s="9">
        <f t="shared" si="0"/>
        <v>29</v>
      </c>
      <c r="AN3" s="49">
        <f t="shared" si="0"/>
        <v>30</v>
      </c>
      <c r="AO3" s="50">
        <f t="shared" si="0"/>
        <v>31</v>
      </c>
      <c r="AP3" s="9">
        <f t="shared" si="0"/>
        <v>32</v>
      </c>
      <c r="AQ3" s="9">
        <f t="shared" si="0"/>
        <v>33</v>
      </c>
      <c r="AR3" s="9">
        <f t="shared" si="0"/>
        <v>34</v>
      </c>
      <c r="AS3" s="49">
        <f t="shared" si="0"/>
        <v>35</v>
      </c>
      <c r="AT3" s="50">
        <f t="shared" si="0"/>
        <v>36</v>
      </c>
      <c r="AU3" s="9">
        <f t="shared" si="0"/>
        <v>37</v>
      </c>
      <c r="AV3" s="9">
        <f t="shared" si="0"/>
        <v>38</v>
      </c>
      <c r="AW3" s="9">
        <f t="shared" si="0"/>
        <v>39</v>
      </c>
      <c r="AX3" s="49">
        <f t="shared" si="0"/>
        <v>40</v>
      </c>
      <c r="AY3" s="50">
        <f t="shared" si="0"/>
        <v>41</v>
      </c>
      <c r="AZ3" s="9">
        <f t="shared" si="0"/>
        <v>42</v>
      </c>
      <c r="BA3" s="9">
        <f t="shared" si="0"/>
        <v>43</v>
      </c>
      <c r="BB3" s="9">
        <f t="shared" si="0"/>
        <v>44</v>
      </c>
      <c r="BC3" s="49">
        <f t="shared" si="0"/>
        <v>45</v>
      </c>
      <c r="BD3" s="50">
        <f t="shared" si="0"/>
        <v>46</v>
      </c>
      <c r="BE3" s="9">
        <f t="shared" si="0"/>
        <v>47</v>
      </c>
      <c r="BF3" s="9">
        <f t="shared" si="0"/>
        <v>48</v>
      </c>
      <c r="BG3" s="9">
        <f t="shared" si="0"/>
        <v>49</v>
      </c>
      <c r="BH3" s="49">
        <f t="shared" si="0"/>
        <v>50</v>
      </c>
    </row>
    <row r="4" spans="1:60" s="13" customFormat="1" ht="3" customHeight="1" x14ac:dyDescent="0.2">
      <c r="D4" s="14"/>
      <c r="E4" s="15"/>
      <c r="F4" s="15"/>
      <c r="G4" s="15"/>
      <c r="H4" s="15"/>
      <c r="I4" s="15"/>
      <c r="J4" s="15"/>
    </row>
    <row r="5" spans="1:60" s="16" customFormat="1" ht="9" customHeight="1" x14ac:dyDescent="0.2">
      <c r="B5" s="16" t="s">
        <v>1</v>
      </c>
      <c r="D5" s="17"/>
      <c r="E5" s="18"/>
      <c r="F5" s="18"/>
      <c r="G5" s="18"/>
      <c r="H5" s="18"/>
      <c r="I5" s="18"/>
      <c r="J5" s="18"/>
    </row>
    <row r="6" spans="1:60" s="13" customFormat="1" ht="3" customHeight="1" x14ac:dyDescent="0.2">
      <c r="D6" s="14"/>
      <c r="E6" s="15"/>
      <c r="F6" s="15"/>
      <c r="G6" s="15"/>
      <c r="H6" s="15"/>
      <c r="I6" s="15"/>
      <c r="J6" s="15"/>
    </row>
    <row r="7" spans="1:60" s="19" customFormat="1" x14ac:dyDescent="0.2">
      <c r="B7" s="20" t="s">
        <v>88</v>
      </c>
      <c r="D7" s="21"/>
      <c r="E7" s="22"/>
      <c r="F7" s="22"/>
      <c r="G7" s="22"/>
      <c r="H7" s="22"/>
      <c r="I7" s="22"/>
      <c r="J7" s="22"/>
      <c r="K7" s="22"/>
      <c r="L7" s="22"/>
    </row>
    <row r="8" spans="1:60" outlineLevel="1" x14ac:dyDescent="0.2">
      <c r="A8" s="33"/>
      <c r="B8" s="33"/>
      <c r="C8" s="29"/>
      <c r="D8" s="30"/>
      <c r="E8" s="30"/>
      <c r="F8" s="30"/>
      <c r="G8" s="30"/>
      <c r="H8" s="26"/>
      <c r="I8" s="26"/>
      <c r="J8" s="26"/>
      <c r="K8" s="26"/>
      <c r="L8" s="26"/>
      <c r="M8" s="26"/>
      <c r="N8" s="26"/>
      <c r="O8" s="26"/>
      <c r="P8" s="26"/>
      <c r="Q8" s="26"/>
      <c r="R8" s="26"/>
      <c r="S8" s="26"/>
      <c r="T8" s="26"/>
    </row>
    <row r="9" spans="1:60" outlineLevel="1" x14ac:dyDescent="0.2">
      <c r="A9" s="33"/>
      <c r="B9" s="33"/>
      <c r="C9" s="70" t="s">
        <v>101</v>
      </c>
      <c r="D9" s="30"/>
      <c r="E9" s="30"/>
      <c r="F9" s="30"/>
      <c r="G9" s="30"/>
      <c r="H9" s="26"/>
      <c r="I9" s="26"/>
      <c r="J9" s="26"/>
      <c r="K9" s="26"/>
      <c r="L9" s="26"/>
      <c r="M9" s="26"/>
      <c r="N9" s="26"/>
      <c r="O9" s="26"/>
      <c r="P9" s="26"/>
      <c r="Q9" s="26"/>
      <c r="R9" s="26"/>
      <c r="S9" s="26"/>
      <c r="T9" s="26"/>
    </row>
    <row r="10" spans="1:60" outlineLevel="1" x14ac:dyDescent="0.2">
      <c r="A10" s="33"/>
      <c r="B10" s="33"/>
      <c r="C10" s="29"/>
      <c r="D10" s="30"/>
      <c r="E10" s="30"/>
      <c r="F10" s="30"/>
      <c r="G10" s="30"/>
      <c r="H10" s="26"/>
      <c r="I10" s="26"/>
      <c r="J10" s="26"/>
      <c r="K10" s="26"/>
      <c r="L10" s="26"/>
      <c r="M10" s="26"/>
      <c r="N10" s="26"/>
      <c r="O10" s="26"/>
      <c r="P10" s="26"/>
      <c r="Q10" s="26"/>
      <c r="R10" s="26"/>
      <c r="S10" s="26"/>
      <c r="T10" s="26"/>
    </row>
    <row r="11" spans="1:60" s="19" customFormat="1" x14ac:dyDescent="0.2">
      <c r="B11" s="19" t="s">
        <v>100</v>
      </c>
      <c r="D11" s="21"/>
      <c r="E11" s="22"/>
      <c r="F11" s="22"/>
      <c r="G11" s="22"/>
      <c r="H11" s="22"/>
      <c r="I11" s="22"/>
      <c r="J11" s="22"/>
      <c r="K11" s="22"/>
      <c r="L11" s="22"/>
    </row>
    <row r="12" spans="1:60" outlineLevel="1" x14ac:dyDescent="0.2">
      <c r="H12" s="26"/>
    </row>
    <row r="13" spans="1:60" outlineLevel="1" x14ac:dyDescent="0.2">
      <c r="A13" s="33"/>
      <c r="B13" s="33"/>
      <c r="C13" s="24" t="str">
        <f>B11</f>
        <v>Summary</v>
      </c>
      <c r="D13" s="25" t="s">
        <v>2</v>
      </c>
      <c r="E13" s="34" t="s">
        <v>3</v>
      </c>
      <c r="F13" s="34" t="s">
        <v>6</v>
      </c>
      <c r="G13" s="30"/>
      <c r="H13" s="26"/>
      <c r="I13" s="26"/>
      <c r="J13" s="65" t="s">
        <v>0</v>
      </c>
      <c r="K13" s="25">
        <f>K$3</f>
        <v>1</v>
      </c>
      <c r="L13" s="25">
        <f t="shared" ref="L13:BH13" si="1">L$3</f>
        <v>2</v>
      </c>
      <c r="M13" s="25">
        <f t="shared" si="1"/>
        <v>3</v>
      </c>
      <c r="N13" s="25">
        <f t="shared" si="1"/>
        <v>4</v>
      </c>
      <c r="O13" s="27">
        <f t="shared" si="1"/>
        <v>5</v>
      </c>
      <c r="P13" s="25">
        <f t="shared" si="1"/>
        <v>6</v>
      </c>
      <c r="Q13" s="25">
        <f t="shared" si="1"/>
        <v>7</v>
      </c>
      <c r="R13" s="25">
        <f t="shared" si="1"/>
        <v>8</v>
      </c>
      <c r="S13" s="25">
        <f t="shared" si="1"/>
        <v>9</v>
      </c>
      <c r="T13" s="27">
        <f t="shared" si="1"/>
        <v>10</v>
      </c>
      <c r="U13" s="25">
        <f t="shared" si="1"/>
        <v>11</v>
      </c>
      <c r="V13" s="25">
        <f t="shared" si="1"/>
        <v>12</v>
      </c>
      <c r="W13" s="25">
        <f t="shared" si="1"/>
        <v>13</v>
      </c>
      <c r="X13" s="25">
        <f t="shared" si="1"/>
        <v>14</v>
      </c>
      <c r="Y13" s="27">
        <f t="shared" si="1"/>
        <v>15</v>
      </c>
      <c r="Z13" s="25">
        <f t="shared" si="1"/>
        <v>16</v>
      </c>
      <c r="AA13" s="25">
        <f t="shared" si="1"/>
        <v>17</v>
      </c>
      <c r="AB13" s="25">
        <f t="shared" si="1"/>
        <v>18</v>
      </c>
      <c r="AC13" s="25">
        <f t="shared" si="1"/>
        <v>19</v>
      </c>
      <c r="AD13" s="27">
        <f t="shared" si="1"/>
        <v>20</v>
      </c>
      <c r="AE13" s="25">
        <f t="shared" si="1"/>
        <v>21</v>
      </c>
      <c r="AF13" s="25">
        <f t="shared" si="1"/>
        <v>22</v>
      </c>
      <c r="AG13" s="25">
        <f t="shared" si="1"/>
        <v>23</v>
      </c>
      <c r="AH13" s="25">
        <f t="shared" si="1"/>
        <v>24</v>
      </c>
      <c r="AI13" s="27">
        <f t="shared" si="1"/>
        <v>25</v>
      </c>
      <c r="AJ13" s="25">
        <f t="shared" si="1"/>
        <v>26</v>
      </c>
      <c r="AK13" s="25">
        <f t="shared" si="1"/>
        <v>27</v>
      </c>
      <c r="AL13" s="25">
        <f t="shared" si="1"/>
        <v>28</v>
      </c>
      <c r="AM13" s="25">
        <f t="shared" si="1"/>
        <v>29</v>
      </c>
      <c r="AN13" s="27">
        <f t="shared" si="1"/>
        <v>30</v>
      </c>
      <c r="AO13" s="25">
        <f t="shared" si="1"/>
        <v>31</v>
      </c>
      <c r="AP13" s="25">
        <f t="shared" si="1"/>
        <v>32</v>
      </c>
      <c r="AQ13" s="25">
        <f t="shared" si="1"/>
        <v>33</v>
      </c>
      <c r="AR13" s="25">
        <f t="shared" si="1"/>
        <v>34</v>
      </c>
      <c r="AS13" s="27">
        <f t="shared" si="1"/>
        <v>35</v>
      </c>
      <c r="AT13" s="25">
        <f t="shared" si="1"/>
        <v>36</v>
      </c>
      <c r="AU13" s="25">
        <f t="shared" si="1"/>
        <v>37</v>
      </c>
      <c r="AV13" s="25">
        <f t="shared" si="1"/>
        <v>38</v>
      </c>
      <c r="AW13" s="25">
        <f t="shared" si="1"/>
        <v>39</v>
      </c>
      <c r="AX13" s="27">
        <f t="shared" si="1"/>
        <v>40</v>
      </c>
      <c r="AY13" s="25">
        <f t="shared" si="1"/>
        <v>41</v>
      </c>
      <c r="AZ13" s="25">
        <f t="shared" si="1"/>
        <v>42</v>
      </c>
      <c r="BA13" s="25">
        <f t="shared" si="1"/>
        <v>43</v>
      </c>
      <c r="BB13" s="25">
        <f t="shared" si="1"/>
        <v>44</v>
      </c>
      <c r="BC13" s="27">
        <f t="shared" si="1"/>
        <v>45</v>
      </c>
      <c r="BD13" s="25">
        <f t="shared" si="1"/>
        <v>46</v>
      </c>
      <c r="BE13" s="25">
        <f t="shared" si="1"/>
        <v>47</v>
      </c>
      <c r="BF13" s="25">
        <f t="shared" si="1"/>
        <v>48</v>
      </c>
      <c r="BG13" s="25">
        <f t="shared" si="1"/>
        <v>49</v>
      </c>
      <c r="BH13" s="27">
        <f t="shared" si="1"/>
        <v>50</v>
      </c>
    </row>
    <row r="14" spans="1:60" outlineLevel="1" x14ac:dyDescent="0.2">
      <c r="F14" s="26"/>
      <c r="G14" s="30"/>
      <c r="J14" s="44"/>
    </row>
    <row r="15" spans="1:60" ht="11.25" customHeight="1" outlineLevel="1" x14ac:dyDescent="0.2">
      <c r="A15" s="33"/>
      <c r="B15" s="33"/>
      <c r="C15" s="29" t="str">
        <f>C34</f>
        <v>Actuals - High case</v>
      </c>
      <c r="D15" s="30" t="s">
        <v>89</v>
      </c>
      <c r="E15" s="30" t="s">
        <v>10</v>
      </c>
      <c r="F15" s="37" t="s">
        <v>5</v>
      </c>
      <c r="G15" s="30"/>
      <c r="H15" s="26"/>
      <c r="I15" s="26"/>
      <c r="J15" s="26"/>
      <c r="K15" s="60">
        <f t="shared" ref="K15:AP16" si="2">K34</f>
        <v>3.7499999999999999E-2</v>
      </c>
      <c r="L15" s="60">
        <f t="shared" si="2"/>
        <v>3.5000000000000003E-2</v>
      </c>
      <c r="M15" s="60">
        <f t="shared" si="2"/>
        <v>3.2500000000000001E-2</v>
      </c>
      <c r="N15" s="60">
        <f t="shared" si="2"/>
        <v>0.03</v>
      </c>
      <c r="O15" s="61">
        <f t="shared" si="2"/>
        <v>2.75E-2</v>
      </c>
      <c r="P15" s="60">
        <f t="shared" si="2"/>
        <v>2.5000000000000001E-2</v>
      </c>
      <c r="Q15" s="60">
        <f t="shared" si="2"/>
        <v>2.5000000000000001E-2</v>
      </c>
      <c r="R15" s="60">
        <f t="shared" si="2"/>
        <v>2.5000000000000001E-2</v>
      </c>
      <c r="S15" s="60">
        <f t="shared" si="2"/>
        <v>2.5000000000000001E-2</v>
      </c>
      <c r="T15" s="61">
        <f t="shared" si="2"/>
        <v>2.5000000000000001E-2</v>
      </c>
      <c r="U15" s="60">
        <f t="shared" si="2"/>
        <v>2.5000000000000001E-2</v>
      </c>
      <c r="V15" s="60">
        <f t="shared" si="2"/>
        <v>2.5000000000000001E-2</v>
      </c>
      <c r="W15" s="60">
        <f t="shared" si="2"/>
        <v>2.5000000000000001E-2</v>
      </c>
      <c r="X15" s="60">
        <f t="shared" si="2"/>
        <v>2.5000000000000001E-2</v>
      </c>
      <c r="Y15" s="61">
        <f t="shared" si="2"/>
        <v>2.5000000000000001E-2</v>
      </c>
      <c r="Z15" s="60">
        <f t="shared" si="2"/>
        <v>2.5000000000000001E-2</v>
      </c>
      <c r="AA15" s="60">
        <f t="shared" si="2"/>
        <v>2.5000000000000001E-2</v>
      </c>
      <c r="AB15" s="60">
        <f t="shared" si="2"/>
        <v>2.5000000000000001E-2</v>
      </c>
      <c r="AC15" s="60">
        <f t="shared" si="2"/>
        <v>2.5000000000000001E-2</v>
      </c>
      <c r="AD15" s="61">
        <f t="shared" si="2"/>
        <v>2.5000000000000001E-2</v>
      </c>
      <c r="AE15" s="60">
        <f t="shared" si="2"/>
        <v>2.5000000000000001E-2</v>
      </c>
      <c r="AF15" s="60">
        <f t="shared" si="2"/>
        <v>2.5000000000000001E-2</v>
      </c>
      <c r="AG15" s="60">
        <f t="shared" si="2"/>
        <v>2.5000000000000001E-2</v>
      </c>
      <c r="AH15" s="60">
        <f t="shared" si="2"/>
        <v>2.5000000000000001E-2</v>
      </c>
      <c r="AI15" s="61">
        <f t="shared" si="2"/>
        <v>2.5000000000000001E-2</v>
      </c>
      <c r="AJ15" s="60">
        <f t="shared" si="2"/>
        <v>2.5000000000000001E-2</v>
      </c>
      <c r="AK15" s="60">
        <f t="shared" si="2"/>
        <v>2.5000000000000001E-2</v>
      </c>
      <c r="AL15" s="60">
        <f t="shared" si="2"/>
        <v>2.5000000000000001E-2</v>
      </c>
      <c r="AM15" s="60">
        <f t="shared" si="2"/>
        <v>2.5000000000000001E-2</v>
      </c>
      <c r="AN15" s="61">
        <f t="shared" si="2"/>
        <v>2.5000000000000001E-2</v>
      </c>
      <c r="AO15" s="60">
        <f t="shared" si="2"/>
        <v>2.5000000000000001E-2</v>
      </c>
      <c r="AP15" s="60">
        <f t="shared" si="2"/>
        <v>2.5000000000000001E-2</v>
      </c>
      <c r="AQ15" s="60">
        <f t="shared" ref="AQ15:BH16" si="3">AQ34</f>
        <v>2.5000000000000001E-2</v>
      </c>
      <c r="AR15" s="60">
        <f t="shared" si="3"/>
        <v>2.5000000000000001E-2</v>
      </c>
      <c r="AS15" s="61">
        <f t="shared" si="3"/>
        <v>2.5000000000000001E-2</v>
      </c>
      <c r="AT15" s="60">
        <f t="shared" si="3"/>
        <v>2.5000000000000001E-2</v>
      </c>
      <c r="AU15" s="60">
        <f t="shared" si="3"/>
        <v>2.5000000000000001E-2</v>
      </c>
      <c r="AV15" s="60">
        <f t="shared" si="3"/>
        <v>2.5000000000000001E-2</v>
      </c>
      <c r="AW15" s="60">
        <f t="shared" si="3"/>
        <v>2.5000000000000001E-2</v>
      </c>
      <c r="AX15" s="61">
        <f t="shared" si="3"/>
        <v>2.5000000000000001E-2</v>
      </c>
      <c r="AY15" s="60">
        <f t="shared" si="3"/>
        <v>2.5000000000000001E-2</v>
      </c>
      <c r="AZ15" s="60">
        <f t="shared" si="3"/>
        <v>2.5000000000000001E-2</v>
      </c>
      <c r="BA15" s="60">
        <f t="shared" si="3"/>
        <v>2.5000000000000001E-2</v>
      </c>
      <c r="BB15" s="60">
        <f t="shared" si="3"/>
        <v>2.5000000000000001E-2</v>
      </c>
      <c r="BC15" s="61">
        <f t="shared" si="3"/>
        <v>2.5000000000000001E-2</v>
      </c>
      <c r="BD15" s="60">
        <f t="shared" si="3"/>
        <v>2.5000000000000001E-2</v>
      </c>
      <c r="BE15" s="60">
        <f t="shared" si="3"/>
        <v>2.5000000000000001E-2</v>
      </c>
      <c r="BF15" s="60">
        <f t="shared" si="3"/>
        <v>2.5000000000000001E-2</v>
      </c>
      <c r="BG15" s="60">
        <f t="shared" si="3"/>
        <v>2.5000000000000001E-2</v>
      </c>
      <c r="BH15" s="61">
        <f t="shared" si="3"/>
        <v>2.5000000000000001E-2</v>
      </c>
    </row>
    <row r="16" spans="1:60" ht="11.25" customHeight="1" outlineLevel="1" x14ac:dyDescent="0.2">
      <c r="A16" s="33"/>
      <c r="B16" s="33"/>
      <c r="C16" s="29" t="str">
        <f>C35</f>
        <v>Actuals - Low case</v>
      </c>
      <c r="D16" s="30" t="s">
        <v>89</v>
      </c>
      <c r="E16" s="30" t="s">
        <v>10</v>
      </c>
      <c r="F16" s="37" t="s">
        <v>5</v>
      </c>
      <c r="G16" s="30"/>
      <c r="H16" s="26"/>
      <c r="I16" s="26"/>
      <c r="J16" s="26"/>
      <c r="K16" s="60">
        <f t="shared" si="2"/>
        <v>1.2500000000000001E-2</v>
      </c>
      <c r="L16" s="60">
        <f t="shared" si="2"/>
        <v>1.4999999999999999E-2</v>
      </c>
      <c r="M16" s="60">
        <f t="shared" si="2"/>
        <v>1.7500000000000002E-2</v>
      </c>
      <c r="N16" s="60">
        <f t="shared" si="2"/>
        <v>0.02</v>
      </c>
      <c r="O16" s="61">
        <f t="shared" si="2"/>
        <v>2.2499999999999999E-2</v>
      </c>
      <c r="P16" s="60">
        <f t="shared" si="2"/>
        <v>2.5000000000000001E-2</v>
      </c>
      <c r="Q16" s="60">
        <f t="shared" si="2"/>
        <v>2.5000000000000001E-2</v>
      </c>
      <c r="R16" s="60">
        <f t="shared" si="2"/>
        <v>2.5000000000000001E-2</v>
      </c>
      <c r="S16" s="60">
        <f t="shared" si="2"/>
        <v>2.5000000000000001E-2</v>
      </c>
      <c r="T16" s="61">
        <f t="shared" si="2"/>
        <v>2.5000000000000001E-2</v>
      </c>
      <c r="U16" s="60">
        <f t="shared" si="2"/>
        <v>2.5000000000000001E-2</v>
      </c>
      <c r="V16" s="60">
        <f t="shared" si="2"/>
        <v>2.5000000000000001E-2</v>
      </c>
      <c r="W16" s="60">
        <f t="shared" si="2"/>
        <v>2.5000000000000001E-2</v>
      </c>
      <c r="X16" s="60">
        <f t="shared" si="2"/>
        <v>2.5000000000000001E-2</v>
      </c>
      <c r="Y16" s="61">
        <f t="shared" si="2"/>
        <v>2.5000000000000001E-2</v>
      </c>
      <c r="Z16" s="60">
        <f t="shared" si="2"/>
        <v>2.5000000000000001E-2</v>
      </c>
      <c r="AA16" s="60">
        <f t="shared" si="2"/>
        <v>2.5000000000000001E-2</v>
      </c>
      <c r="AB16" s="60">
        <f t="shared" si="2"/>
        <v>2.5000000000000001E-2</v>
      </c>
      <c r="AC16" s="60">
        <f t="shared" si="2"/>
        <v>2.5000000000000001E-2</v>
      </c>
      <c r="AD16" s="61">
        <f t="shared" si="2"/>
        <v>2.5000000000000001E-2</v>
      </c>
      <c r="AE16" s="60">
        <f t="shared" si="2"/>
        <v>2.5000000000000001E-2</v>
      </c>
      <c r="AF16" s="60">
        <f t="shared" si="2"/>
        <v>2.5000000000000001E-2</v>
      </c>
      <c r="AG16" s="60">
        <f t="shared" si="2"/>
        <v>2.5000000000000001E-2</v>
      </c>
      <c r="AH16" s="60">
        <f t="shared" si="2"/>
        <v>2.5000000000000001E-2</v>
      </c>
      <c r="AI16" s="61">
        <f t="shared" si="2"/>
        <v>2.5000000000000001E-2</v>
      </c>
      <c r="AJ16" s="60">
        <f t="shared" si="2"/>
        <v>2.5000000000000001E-2</v>
      </c>
      <c r="AK16" s="60">
        <f t="shared" si="2"/>
        <v>2.5000000000000001E-2</v>
      </c>
      <c r="AL16" s="60">
        <f t="shared" si="2"/>
        <v>2.5000000000000001E-2</v>
      </c>
      <c r="AM16" s="60">
        <f t="shared" si="2"/>
        <v>2.5000000000000001E-2</v>
      </c>
      <c r="AN16" s="61">
        <f t="shared" si="2"/>
        <v>2.5000000000000001E-2</v>
      </c>
      <c r="AO16" s="60">
        <f t="shared" si="2"/>
        <v>2.5000000000000001E-2</v>
      </c>
      <c r="AP16" s="60">
        <f t="shared" si="2"/>
        <v>2.5000000000000001E-2</v>
      </c>
      <c r="AQ16" s="60">
        <f t="shared" si="3"/>
        <v>2.5000000000000001E-2</v>
      </c>
      <c r="AR16" s="60">
        <f t="shared" si="3"/>
        <v>2.5000000000000001E-2</v>
      </c>
      <c r="AS16" s="61">
        <f t="shared" si="3"/>
        <v>2.5000000000000001E-2</v>
      </c>
      <c r="AT16" s="60">
        <f t="shared" si="3"/>
        <v>2.5000000000000001E-2</v>
      </c>
      <c r="AU16" s="60">
        <f t="shared" si="3"/>
        <v>2.5000000000000001E-2</v>
      </c>
      <c r="AV16" s="60">
        <f t="shared" si="3"/>
        <v>2.5000000000000001E-2</v>
      </c>
      <c r="AW16" s="60">
        <f t="shared" si="3"/>
        <v>2.5000000000000001E-2</v>
      </c>
      <c r="AX16" s="61">
        <f t="shared" si="3"/>
        <v>2.5000000000000001E-2</v>
      </c>
      <c r="AY16" s="60">
        <f t="shared" si="3"/>
        <v>2.5000000000000001E-2</v>
      </c>
      <c r="AZ16" s="60">
        <f t="shared" si="3"/>
        <v>2.5000000000000001E-2</v>
      </c>
      <c r="BA16" s="60">
        <f t="shared" si="3"/>
        <v>2.5000000000000001E-2</v>
      </c>
      <c r="BB16" s="60">
        <f t="shared" si="3"/>
        <v>2.5000000000000001E-2</v>
      </c>
      <c r="BC16" s="61">
        <f t="shared" si="3"/>
        <v>2.5000000000000001E-2</v>
      </c>
      <c r="BD16" s="60">
        <f t="shared" si="3"/>
        <v>2.5000000000000001E-2</v>
      </c>
      <c r="BE16" s="60">
        <f t="shared" si="3"/>
        <v>2.5000000000000001E-2</v>
      </c>
      <c r="BF16" s="60">
        <f t="shared" si="3"/>
        <v>2.5000000000000001E-2</v>
      </c>
      <c r="BG16" s="60">
        <f t="shared" si="3"/>
        <v>2.5000000000000001E-2</v>
      </c>
      <c r="BH16" s="61">
        <f t="shared" si="3"/>
        <v>2.5000000000000001E-2</v>
      </c>
    </row>
    <row r="17" spans="1:60" ht="11.25" customHeight="1" outlineLevel="1" x14ac:dyDescent="0.2">
      <c r="A17" s="33"/>
      <c r="B17" s="33"/>
      <c r="C17" s="29" t="str">
        <f>"Scenario 1 - "&amp;C49</f>
        <v>Scenario 1 - No glide path</v>
      </c>
      <c r="D17" s="30" t="s">
        <v>89</v>
      </c>
      <c r="E17" s="30" t="s">
        <v>10</v>
      </c>
      <c r="F17" s="37" t="s">
        <v>5</v>
      </c>
      <c r="G17" s="30"/>
      <c r="H17" s="26"/>
      <c r="I17" s="26"/>
      <c r="J17" s="26"/>
      <c r="K17" s="71">
        <f>K49</f>
        <v>2.2739900899011012E-2</v>
      </c>
      <c r="L17" s="60">
        <f t="shared" ref="L17:O18" si="4">K17</f>
        <v>2.2739900899011012E-2</v>
      </c>
      <c r="M17" s="60">
        <f t="shared" si="4"/>
        <v>2.2739900899011012E-2</v>
      </c>
      <c r="N17" s="60">
        <f t="shared" si="4"/>
        <v>2.2739900899011012E-2</v>
      </c>
      <c r="O17" s="61">
        <f t="shared" si="4"/>
        <v>2.2739900899011012E-2</v>
      </c>
      <c r="P17" s="46">
        <v>2.5000000000000001E-2</v>
      </c>
      <c r="Q17" s="46">
        <v>2.5000000000000001E-2</v>
      </c>
      <c r="R17" s="46">
        <v>2.5000000000000001E-2</v>
      </c>
      <c r="S17" s="46">
        <v>2.5000000000000001E-2</v>
      </c>
      <c r="T17" s="47">
        <v>2.5000000000000001E-2</v>
      </c>
      <c r="U17" s="46">
        <v>2.5000000000000001E-2</v>
      </c>
      <c r="V17" s="46">
        <v>2.5000000000000001E-2</v>
      </c>
      <c r="W17" s="46">
        <v>2.5000000000000001E-2</v>
      </c>
      <c r="X17" s="46">
        <v>2.5000000000000001E-2</v>
      </c>
      <c r="Y17" s="47">
        <v>2.5000000000000001E-2</v>
      </c>
      <c r="Z17" s="46">
        <v>2.5000000000000001E-2</v>
      </c>
      <c r="AA17" s="46">
        <v>2.5000000000000001E-2</v>
      </c>
      <c r="AB17" s="46">
        <v>2.5000000000000001E-2</v>
      </c>
      <c r="AC17" s="46">
        <v>2.5000000000000001E-2</v>
      </c>
      <c r="AD17" s="47">
        <v>2.5000000000000001E-2</v>
      </c>
      <c r="AE17" s="46">
        <v>2.5000000000000001E-2</v>
      </c>
      <c r="AF17" s="46">
        <v>2.5000000000000001E-2</v>
      </c>
      <c r="AG17" s="46">
        <v>2.5000000000000001E-2</v>
      </c>
      <c r="AH17" s="46">
        <v>2.5000000000000001E-2</v>
      </c>
      <c r="AI17" s="47">
        <v>2.5000000000000001E-2</v>
      </c>
      <c r="AJ17" s="46">
        <v>2.5000000000000001E-2</v>
      </c>
      <c r="AK17" s="46">
        <v>2.5000000000000001E-2</v>
      </c>
      <c r="AL17" s="46">
        <v>2.5000000000000001E-2</v>
      </c>
      <c r="AM17" s="46">
        <v>2.5000000000000001E-2</v>
      </c>
      <c r="AN17" s="47">
        <v>2.5000000000000001E-2</v>
      </c>
      <c r="AO17" s="46">
        <v>2.5000000000000001E-2</v>
      </c>
      <c r="AP17" s="46">
        <v>2.5000000000000001E-2</v>
      </c>
      <c r="AQ17" s="46">
        <v>2.5000000000000001E-2</v>
      </c>
      <c r="AR17" s="46">
        <v>2.5000000000000001E-2</v>
      </c>
      <c r="AS17" s="47">
        <v>2.5000000000000001E-2</v>
      </c>
      <c r="AT17" s="46">
        <v>2.5000000000000001E-2</v>
      </c>
      <c r="AU17" s="46">
        <v>2.5000000000000001E-2</v>
      </c>
      <c r="AV17" s="46">
        <v>2.5000000000000001E-2</v>
      </c>
      <c r="AW17" s="46">
        <v>2.5000000000000001E-2</v>
      </c>
      <c r="AX17" s="47">
        <v>2.5000000000000001E-2</v>
      </c>
      <c r="AY17" s="46">
        <v>2.5000000000000001E-2</v>
      </c>
      <c r="AZ17" s="46">
        <v>2.5000000000000001E-2</v>
      </c>
      <c r="BA17" s="46">
        <v>2.5000000000000001E-2</v>
      </c>
      <c r="BB17" s="46">
        <v>2.5000000000000001E-2</v>
      </c>
      <c r="BC17" s="47">
        <v>2.5000000000000001E-2</v>
      </c>
      <c r="BD17" s="46">
        <v>2.5000000000000001E-2</v>
      </c>
      <c r="BE17" s="46">
        <v>2.5000000000000001E-2</v>
      </c>
      <c r="BF17" s="46">
        <v>2.5000000000000001E-2</v>
      </c>
      <c r="BG17" s="46">
        <v>2.5000000000000001E-2</v>
      </c>
      <c r="BH17" s="47">
        <v>2.5000000000000001E-2</v>
      </c>
    </row>
    <row r="18" spans="1:60" ht="11.25" customHeight="1" outlineLevel="1" x14ac:dyDescent="0.2">
      <c r="A18" s="33"/>
      <c r="B18" s="33"/>
      <c r="C18" s="29" t="str">
        <f>"Scenario 1 - "&amp;C50</f>
        <v>Scenario 1 - 3 year glide path</v>
      </c>
      <c r="D18" s="30" t="s">
        <v>89</v>
      </c>
      <c r="E18" s="30" t="s">
        <v>10</v>
      </c>
      <c r="F18" s="37" t="s">
        <v>5</v>
      </c>
      <c r="G18" s="30"/>
      <c r="H18" s="26"/>
      <c r="I18" s="26"/>
      <c r="J18" s="26"/>
      <c r="K18" s="72">
        <f t="shared" ref="K18:K19" si="5">K50</f>
        <v>2.1739880442708914E-2</v>
      </c>
      <c r="L18" s="60">
        <f t="shared" ref="L18:N18" si="6">K18</f>
        <v>2.1739880442708914E-2</v>
      </c>
      <c r="M18" s="60">
        <f t="shared" si="6"/>
        <v>2.1739880442708914E-2</v>
      </c>
      <c r="N18" s="60">
        <f t="shared" si="6"/>
        <v>2.1739880442708914E-2</v>
      </c>
      <c r="O18" s="61">
        <f t="shared" si="4"/>
        <v>2.1739880442708914E-2</v>
      </c>
      <c r="P18" s="46">
        <v>2.5000000000000001E-2</v>
      </c>
      <c r="Q18" s="46">
        <v>2.5000000000000001E-2</v>
      </c>
      <c r="R18" s="46">
        <v>2.5000000000000001E-2</v>
      </c>
      <c r="S18" s="46">
        <v>2.5000000000000001E-2</v>
      </c>
      <c r="T18" s="47">
        <v>2.5000000000000001E-2</v>
      </c>
      <c r="U18" s="46">
        <v>2.5000000000000001E-2</v>
      </c>
      <c r="V18" s="46">
        <v>2.5000000000000001E-2</v>
      </c>
      <c r="W18" s="46">
        <v>2.5000000000000001E-2</v>
      </c>
      <c r="X18" s="46">
        <v>2.5000000000000001E-2</v>
      </c>
      <c r="Y18" s="47">
        <v>2.5000000000000001E-2</v>
      </c>
      <c r="Z18" s="46">
        <v>2.5000000000000001E-2</v>
      </c>
      <c r="AA18" s="46">
        <v>2.5000000000000001E-2</v>
      </c>
      <c r="AB18" s="46">
        <v>2.5000000000000001E-2</v>
      </c>
      <c r="AC18" s="46">
        <v>2.5000000000000001E-2</v>
      </c>
      <c r="AD18" s="47">
        <v>2.5000000000000001E-2</v>
      </c>
      <c r="AE18" s="46">
        <v>2.5000000000000001E-2</v>
      </c>
      <c r="AF18" s="46">
        <v>2.5000000000000001E-2</v>
      </c>
      <c r="AG18" s="46">
        <v>2.5000000000000001E-2</v>
      </c>
      <c r="AH18" s="46">
        <v>2.5000000000000001E-2</v>
      </c>
      <c r="AI18" s="47">
        <v>2.5000000000000001E-2</v>
      </c>
      <c r="AJ18" s="46">
        <v>2.5000000000000001E-2</v>
      </c>
      <c r="AK18" s="46">
        <v>2.5000000000000001E-2</v>
      </c>
      <c r="AL18" s="46">
        <v>2.5000000000000001E-2</v>
      </c>
      <c r="AM18" s="46">
        <v>2.5000000000000001E-2</v>
      </c>
      <c r="AN18" s="47">
        <v>2.5000000000000001E-2</v>
      </c>
      <c r="AO18" s="46">
        <v>2.5000000000000001E-2</v>
      </c>
      <c r="AP18" s="46">
        <v>2.5000000000000001E-2</v>
      </c>
      <c r="AQ18" s="46">
        <v>2.5000000000000001E-2</v>
      </c>
      <c r="AR18" s="46">
        <v>2.5000000000000001E-2</v>
      </c>
      <c r="AS18" s="47">
        <v>2.5000000000000001E-2</v>
      </c>
      <c r="AT18" s="46">
        <v>2.5000000000000001E-2</v>
      </c>
      <c r="AU18" s="46">
        <v>2.5000000000000001E-2</v>
      </c>
      <c r="AV18" s="46">
        <v>2.5000000000000001E-2</v>
      </c>
      <c r="AW18" s="46">
        <v>2.5000000000000001E-2</v>
      </c>
      <c r="AX18" s="47">
        <v>2.5000000000000001E-2</v>
      </c>
      <c r="AY18" s="46">
        <v>2.5000000000000001E-2</v>
      </c>
      <c r="AZ18" s="46">
        <v>2.5000000000000001E-2</v>
      </c>
      <c r="BA18" s="46">
        <v>2.5000000000000001E-2</v>
      </c>
      <c r="BB18" s="46">
        <v>2.5000000000000001E-2</v>
      </c>
      <c r="BC18" s="47">
        <v>2.5000000000000001E-2</v>
      </c>
      <c r="BD18" s="46">
        <v>2.5000000000000001E-2</v>
      </c>
      <c r="BE18" s="46">
        <v>2.5000000000000001E-2</v>
      </c>
      <c r="BF18" s="46">
        <v>2.5000000000000001E-2</v>
      </c>
      <c r="BG18" s="46">
        <v>2.5000000000000001E-2</v>
      </c>
      <c r="BH18" s="47">
        <v>2.5000000000000001E-2</v>
      </c>
    </row>
    <row r="19" spans="1:60" ht="11.25" customHeight="1" outlineLevel="1" x14ac:dyDescent="0.2">
      <c r="A19" s="33"/>
      <c r="B19" s="33"/>
      <c r="C19" s="29" t="str">
        <f>"Scenario 1 - "&amp;C51</f>
        <v>Scenario 1 - 8 year glide path</v>
      </c>
      <c r="D19" s="30" t="s">
        <v>89</v>
      </c>
      <c r="E19" s="30" t="s">
        <v>10</v>
      </c>
      <c r="F19" s="37" t="s">
        <v>5</v>
      </c>
      <c r="G19" s="30"/>
      <c r="H19" s="26"/>
      <c r="I19" s="26"/>
      <c r="J19" s="26"/>
      <c r="K19" s="72">
        <f t="shared" si="5"/>
        <v>1.9242914535599231E-2</v>
      </c>
      <c r="L19" s="60">
        <f t="shared" ref="L19:O19" si="7">K19</f>
        <v>1.9242914535599231E-2</v>
      </c>
      <c r="M19" s="60">
        <f t="shared" si="7"/>
        <v>1.9242914535599231E-2</v>
      </c>
      <c r="N19" s="60">
        <f t="shared" si="7"/>
        <v>1.9242914535599231E-2</v>
      </c>
      <c r="O19" s="61">
        <f t="shared" si="7"/>
        <v>1.9242914535599231E-2</v>
      </c>
      <c r="P19" s="46">
        <v>2.5000000000000001E-2</v>
      </c>
      <c r="Q19" s="46">
        <v>2.5000000000000001E-2</v>
      </c>
      <c r="R19" s="46">
        <v>2.5000000000000001E-2</v>
      </c>
      <c r="S19" s="46">
        <v>2.5000000000000001E-2</v>
      </c>
      <c r="T19" s="47">
        <v>2.5000000000000001E-2</v>
      </c>
      <c r="U19" s="46">
        <v>2.5000000000000001E-2</v>
      </c>
      <c r="V19" s="46">
        <v>2.5000000000000001E-2</v>
      </c>
      <c r="W19" s="46">
        <v>2.5000000000000001E-2</v>
      </c>
      <c r="X19" s="46">
        <v>2.5000000000000001E-2</v>
      </c>
      <c r="Y19" s="47">
        <v>2.5000000000000001E-2</v>
      </c>
      <c r="Z19" s="46">
        <v>2.5000000000000001E-2</v>
      </c>
      <c r="AA19" s="46">
        <v>2.5000000000000001E-2</v>
      </c>
      <c r="AB19" s="46">
        <v>2.5000000000000001E-2</v>
      </c>
      <c r="AC19" s="46">
        <v>2.5000000000000001E-2</v>
      </c>
      <c r="AD19" s="47">
        <v>2.5000000000000001E-2</v>
      </c>
      <c r="AE19" s="46">
        <v>2.5000000000000001E-2</v>
      </c>
      <c r="AF19" s="46">
        <v>2.5000000000000001E-2</v>
      </c>
      <c r="AG19" s="46">
        <v>2.5000000000000001E-2</v>
      </c>
      <c r="AH19" s="46">
        <v>2.5000000000000001E-2</v>
      </c>
      <c r="AI19" s="47">
        <v>2.5000000000000001E-2</v>
      </c>
      <c r="AJ19" s="46">
        <v>2.5000000000000001E-2</v>
      </c>
      <c r="AK19" s="46">
        <v>2.5000000000000001E-2</v>
      </c>
      <c r="AL19" s="46">
        <v>2.5000000000000001E-2</v>
      </c>
      <c r="AM19" s="46">
        <v>2.5000000000000001E-2</v>
      </c>
      <c r="AN19" s="47">
        <v>2.5000000000000001E-2</v>
      </c>
      <c r="AO19" s="46">
        <v>2.5000000000000001E-2</v>
      </c>
      <c r="AP19" s="46">
        <v>2.5000000000000001E-2</v>
      </c>
      <c r="AQ19" s="46">
        <v>2.5000000000000001E-2</v>
      </c>
      <c r="AR19" s="46">
        <v>2.5000000000000001E-2</v>
      </c>
      <c r="AS19" s="47">
        <v>2.5000000000000001E-2</v>
      </c>
      <c r="AT19" s="46">
        <v>2.5000000000000001E-2</v>
      </c>
      <c r="AU19" s="46">
        <v>2.5000000000000001E-2</v>
      </c>
      <c r="AV19" s="46">
        <v>2.5000000000000001E-2</v>
      </c>
      <c r="AW19" s="46">
        <v>2.5000000000000001E-2</v>
      </c>
      <c r="AX19" s="47">
        <v>2.5000000000000001E-2</v>
      </c>
      <c r="AY19" s="46">
        <v>2.5000000000000001E-2</v>
      </c>
      <c r="AZ19" s="46">
        <v>2.5000000000000001E-2</v>
      </c>
      <c r="BA19" s="46">
        <v>2.5000000000000001E-2</v>
      </c>
      <c r="BB19" s="46">
        <v>2.5000000000000001E-2</v>
      </c>
      <c r="BC19" s="47">
        <v>2.5000000000000001E-2</v>
      </c>
      <c r="BD19" s="46">
        <v>2.5000000000000001E-2</v>
      </c>
      <c r="BE19" s="46">
        <v>2.5000000000000001E-2</v>
      </c>
      <c r="BF19" s="46">
        <v>2.5000000000000001E-2</v>
      </c>
      <c r="BG19" s="46">
        <v>2.5000000000000001E-2</v>
      </c>
      <c r="BH19" s="47">
        <v>2.5000000000000001E-2</v>
      </c>
    </row>
    <row r="20" spans="1:60" ht="11.25" customHeight="1" outlineLevel="1" x14ac:dyDescent="0.2">
      <c r="A20" s="33"/>
      <c r="B20" s="33"/>
      <c r="C20" s="29" t="str">
        <f>"Scenario 2 - "&amp;C63</f>
        <v>Scenario 2 - No glide path</v>
      </c>
      <c r="D20" s="30" t="s">
        <v>89</v>
      </c>
      <c r="E20" s="30" t="s">
        <v>10</v>
      </c>
      <c r="F20" s="37" t="s">
        <v>5</v>
      </c>
      <c r="G20" s="30"/>
      <c r="H20" s="26"/>
      <c r="I20" s="26"/>
      <c r="J20" s="26"/>
      <c r="K20" s="72">
        <f>K63</f>
        <v>2.3243838789587912E-2</v>
      </c>
      <c r="L20" s="60">
        <f t="shared" ref="L20:O20" si="8">K20</f>
        <v>2.3243838789587912E-2</v>
      </c>
      <c r="M20" s="60">
        <f t="shared" si="8"/>
        <v>2.3243838789587912E-2</v>
      </c>
      <c r="N20" s="60">
        <f t="shared" si="8"/>
        <v>2.3243838789587912E-2</v>
      </c>
      <c r="O20" s="61">
        <f t="shared" si="8"/>
        <v>2.3243838789587912E-2</v>
      </c>
      <c r="P20" s="46">
        <v>2.5000000000000001E-2</v>
      </c>
      <c r="Q20" s="46">
        <v>2.5000000000000001E-2</v>
      </c>
      <c r="R20" s="46">
        <v>2.5000000000000001E-2</v>
      </c>
      <c r="S20" s="46">
        <v>2.5000000000000001E-2</v>
      </c>
      <c r="T20" s="47">
        <v>2.5000000000000001E-2</v>
      </c>
      <c r="U20" s="46">
        <v>2.5000000000000001E-2</v>
      </c>
      <c r="V20" s="46">
        <v>2.5000000000000001E-2</v>
      </c>
      <c r="W20" s="46">
        <v>2.5000000000000001E-2</v>
      </c>
      <c r="X20" s="46">
        <v>2.5000000000000001E-2</v>
      </c>
      <c r="Y20" s="47">
        <v>2.5000000000000001E-2</v>
      </c>
      <c r="Z20" s="46">
        <v>2.5000000000000001E-2</v>
      </c>
      <c r="AA20" s="46">
        <v>2.5000000000000001E-2</v>
      </c>
      <c r="AB20" s="46">
        <v>2.5000000000000001E-2</v>
      </c>
      <c r="AC20" s="46">
        <v>2.5000000000000001E-2</v>
      </c>
      <c r="AD20" s="47">
        <v>2.5000000000000001E-2</v>
      </c>
      <c r="AE20" s="46">
        <v>2.5000000000000001E-2</v>
      </c>
      <c r="AF20" s="46">
        <v>2.5000000000000001E-2</v>
      </c>
      <c r="AG20" s="46">
        <v>2.5000000000000001E-2</v>
      </c>
      <c r="AH20" s="46">
        <v>2.5000000000000001E-2</v>
      </c>
      <c r="AI20" s="47">
        <v>2.5000000000000001E-2</v>
      </c>
      <c r="AJ20" s="46">
        <v>2.5000000000000001E-2</v>
      </c>
      <c r="AK20" s="46">
        <v>2.5000000000000001E-2</v>
      </c>
      <c r="AL20" s="46">
        <v>2.5000000000000001E-2</v>
      </c>
      <c r="AM20" s="46">
        <v>2.5000000000000001E-2</v>
      </c>
      <c r="AN20" s="47">
        <v>2.5000000000000001E-2</v>
      </c>
      <c r="AO20" s="46">
        <v>2.5000000000000001E-2</v>
      </c>
      <c r="AP20" s="46">
        <v>2.5000000000000001E-2</v>
      </c>
      <c r="AQ20" s="46">
        <v>2.5000000000000001E-2</v>
      </c>
      <c r="AR20" s="46">
        <v>2.5000000000000001E-2</v>
      </c>
      <c r="AS20" s="47">
        <v>2.5000000000000001E-2</v>
      </c>
      <c r="AT20" s="46">
        <v>2.5000000000000001E-2</v>
      </c>
      <c r="AU20" s="46">
        <v>2.5000000000000001E-2</v>
      </c>
      <c r="AV20" s="46">
        <v>2.5000000000000001E-2</v>
      </c>
      <c r="AW20" s="46">
        <v>2.5000000000000001E-2</v>
      </c>
      <c r="AX20" s="47">
        <v>2.5000000000000001E-2</v>
      </c>
      <c r="AY20" s="46">
        <v>2.5000000000000001E-2</v>
      </c>
      <c r="AZ20" s="46">
        <v>2.5000000000000001E-2</v>
      </c>
      <c r="BA20" s="46">
        <v>2.5000000000000001E-2</v>
      </c>
      <c r="BB20" s="46">
        <v>2.5000000000000001E-2</v>
      </c>
      <c r="BC20" s="47">
        <v>2.5000000000000001E-2</v>
      </c>
      <c r="BD20" s="46">
        <v>2.5000000000000001E-2</v>
      </c>
      <c r="BE20" s="46">
        <v>2.5000000000000001E-2</v>
      </c>
      <c r="BF20" s="46">
        <v>2.5000000000000001E-2</v>
      </c>
      <c r="BG20" s="46">
        <v>2.5000000000000001E-2</v>
      </c>
      <c r="BH20" s="47">
        <v>2.5000000000000001E-2</v>
      </c>
    </row>
    <row r="21" spans="1:60" ht="11.25" customHeight="1" outlineLevel="1" x14ac:dyDescent="0.2">
      <c r="A21" s="33"/>
      <c r="B21" s="33"/>
      <c r="C21" s="29" t="str">
        <f t="shared" ref="C21:C22" si="9">"Scenario 2 - "&amp;C64</f>
        <v>Scenario 2 - 3 year glide path</v>
      </c>
      <c r="D21" s="30" t="s">
        <v>89</v>
      </c>
      <c r="E21" s="30" t="s">
        <v>10</v>
      </c>
      <c r="F21" s="37" t="s">
        <v>5</v>
      </c>
      <c r="G21" s="30"/>
      <c r="H21" s="26"/>
      <c r="I21" s="26"/>
      <c r="J21" s="26"/>
      <c r="K21" s="72">
        <f t="shared" ref="K21:K22" si="10">K64</f>
        <v>2.249387250851953E-2</v>
      </c>
      <c r="L21" s="60">
        <f t="shared" ref="L21:O21" si="11">K21</f>
        <v>2.249387250851953E-2</v>
      </c>
      <c r="M21" s="60">
        <f t="shared" si="11"/>
        <v>2.249387250851953E-2</v>
      </c>
      <c r="N21" s="60">
        <f t="shared" si="11"/>
        <v>2.249387250851953E-2</v>
      </c>
      <c r="O21" s="61">
        <f t="shared" si="11"/>
        <v>2.249387250851953E-2</v>
      </c>
      <c r="P21" s="46">
        <v>2.5000000000000001E-2</v>
      </c>
      <c r="Q21" s="46">
        <v>2.5000000000000001E-2</v>
      </c>
      <c r="R21" s="46">
        <v>2.5000000000000001E-2</v>
      </c>
      <c r="S21" s="46">
        <v>2.5000000000000001E-2</v>
      </c>
      <c r="T21" s="47">
        <v>2.5000000000000001E-2</v>
      </c>
      <c r="U21" s="46">
        <v>2.5000000000000001E-2</v>
      </c>
      <c r="V21" s="46">
        <v>2.5000000000000001E-2</v>
      </c>
      <c r="W21" s="46">
        <v>2.5000000000000001E-2</v>
      </c>
      <c r="X21" s="46">
        <v>2.5000000000000001E-2</v>
      </c>
      <c r="Y21" s="47">
        <v>2.5000000000000001E-2</v>
      </c>
      <c r="Z21" s="46">
        <v>2.5000000000000001E-2</v>
      </c>
      <c r="AA21" s="46">
        <v>2.5000000000000001E-2</v>
      </c>
      <c r="AB21" s="46">
        <v>2.5000000000000001E-2</v>
      </c>
      <c r="AC21" s="46">
        <v>2.5000000000000001E-2</v>
      </c>
      <c r="AD21" s="47">
        <v>2.5000000000000001E-2</v>
      </c>
      <c r="AE21" s="46">
        <v>2.5000000000000001E-2</v>
      </c>
      <c r="AF21" s="46">
        <v>2.5000000000000001E-2</v>
      </c>
      <c r="AG21" s="46">
        <v>2.5000000000000001E-2</v>
      </c>
      <c r="AH21" s="46">
        <v>2.5000000000000001E-2</v>
      </c>
      <c r="AI21" s="47">
        <v>2.5000000000000001E-2</v>
      </c>
      <c r="AJ21" s="46">
        <v>2.5000000000000001E-2</v>
      </c>
      <c r="AK21" s="46">
        <v>2.5000000000000001E-2</v>
      </c>
      <c r="AL21" s="46">
        <v>2.5000000000000001E-2</v>
      </c>
      <c r="AM21" s="46">
        <v>2.5000000000000001E-2</v>
      </c>
      <c r="AN21" s="47">
        <v>2.5000000000000001E-2</v>
      </c>
      <c r="AO21" s="46">
        <v>2.5000000000000001E-2</v>
      </c>
      <c r="AP21" s="46">
        <v>2.5000000000000001E-2</v>
      </c>
      <c r="AQ21" s="46">
        <v>2.5000000000000001E-2</v>
      </c>
      <c r="AR21" s="46">
        <v>2.5000000000000001E-2</v>
      </c>
      <c r="AS21" s="47">
        <v>2.5000000000000001E-2</v>
      </c>
      <c r="AT21" s="46">
        <v>2.5000000000000001E-2</v>
      </c>
      <c r="AU21" s="46">
        <v>2.5000000000000001E-2</v>
      </c>
      <c r="AV21" s="46">
        <v>2.5000000000000001E-2</v>
      </c>
      <c r="AW21" s="46">
        <v>2.5000000000000001E-2</v>
      </c>
      <c r="AX21" s="47">
        <v>2.5000000000000001E-2</v>
      </c>
      <c r="AY21" s="46">
        <v>2.5000000000000001E-2</v>
      </c>
      <c r="AZ21" s="46">
        <v>2.5000000000000001E-2</v>
      </c>
      <c r="BA21" s="46">
        <v>2.5000000000000001E-2</v>
      </c>
      <c r="BB21" s="46">
        <v>2.5000000000000001E-2</v>
      </c>
      <c r="BC21" s="47">
        <v>2.5000000000000001E-2</v>
      </c>
      <c r="BD21" s="46">
        <v>2.5000000000000001E-2</v>
      </c>
      <c r="BE21" s="46">
        <v>2.5000000000000001E-2</v>
      </c>
      <c r="BF21" s="46">
        <v>2.5000000000000001E-2</v>
      </c>
      <c r="BG21" s="46">
        <v>2.5000000000000001E-2</v>
      </c>
      <c r="BH21" s="47">
        <v>2.5000000000000001E-2</v>
      </c>
    </row>
    <row r="22" spans="1:60" ht="11.25" customHeight="1" outlineLevel="1" x14ac:dyDescent="0.2">
      <c r="A22" s="33"/>
      <c r="B22" s="33"/>
      <c r="C22" s="29" t="str">
        <f t="shared" si="9"/>
        <v>Scenario 2 - 8 year glide path</v>
      </c>
      <c r="D22" s="30" t="s">
        <v>89</v>
      </c>
      <c r="E22" s="30" t="s">
        <v>10</v>
      </c>
      <c r="F22" s="37" t="s">
        <v>5</v>
      </c>
      <c r="G22" s="30"/>
      <c r="H22" s="26"/>
      <c r="I22" s="26"/>
      <c r="J22" s="26"/>
      <c r="K22" s="72">
        <f t="shared" si="10"/>
        <v>2.0620691783106659E-2</v>
      </c>
      <c r="L22" s="60">
        <f t="shared" ref="L22:O22" si="12">K22</f>
        <v>2.0620691783106659E-2</v>
      </c>
      <c r="M22" s="60">
        <f t="shared" si="12"/>
        <v>2.0620691783106659E-2</v>
      </c>
      <c r="N22" s="60">
        <f t="shared" si="12"/>
        <v>2.0620691783106659E-2</v>
      </c>
      <c r="O22" s="61">
        <f t="shared" si="12"/>
        <v>2.0620691783106659E-2</v>
      </c>
      <c r="P22" s="46">
        <v>2.5000000000000001E-2</v>
      </c>
      <c r="Q22" s="46">
        <v>2.5000000000000001E-2</v>
      </c>
      <c r="R22" s="46">
        <v>2.5000000000000001E-2</v>
      </c>
      <c r="S22" s="46">
        <v>2.5000000000000001E-2</v>
      </c>
      <c r="T22" s="47">
        <v>2.5000000000000001E-2</v>
      </c>
      <c r="U22" s="46">
        <v>2.5000000000000001E-2</v>
      </c>
      <c r="V22" s="46">
        <v>2.5000000000000001E-2</v>
      </c>
      <c r="W22" s="46">
        <v>2.5000000000000001E-2</v>
      </c>
      <c r="X22" s="46">
        <v>2.5000000000000001E-2</v>
      </c>
      <c r="Y22" s="47">
        <v>2.5000000000000001E-2</v>
      </c>
      <c r="Z22" s="46">
        <v>2.5000000000000001E-2</v>
      </c>
      <c r="AA22" s="46">
        <v>2.5000000000000001E-2</v>
      </c>
      <c r="AB22" s="46">
        <v>2.5000000000000001E-2</v>
      </c>
      <c r="AC22" s="46">
        <v>2.5000000000000001E-2</v>
      </c>
      <c r="AD22" s="47">
        <v>2.5000000000000001E-2</v>
      </c>
      <c r="AE22" s="46">
        <v>2.5000000000000001E-2</v>
      </c>
      <c r="AF22" s="46">
        <v>2.5000000000000001E-2</v>
      </c>
      <c r="AG22" s="46">
        <v>2.5000000000000001E-2</v>
      </c>
      <c r="AH22" s="46">
        <v>2.5000000000000001E-2</v>
      </c>
      <c r="AI22" s="47">
        <v>2.5000000000000001E-2</v>
      </c>
      <c r="AJ22" s="46">
        <v>2.5000000000000001E-2</v>
      </c>
      <c r="AK22" s="46">
        <v>2.5000000000000001E-2</v>
      </c>
      <c r="AL22" s="46">
        <v>2.5000000000000001E-2</v>
      </c>
      <c r="AM22" s="46">
        <v>2.5000000000000001E-2</v>
      </c>
      <c r="AN22" s="47">
        <v>2.5000000000000001E-2</v>
      </c>
      <c r="AO22" s="46">
        <v>2.5000000000000001E-2</v>
      </c>
      <c r="AP22" s="46">
        <v>2.5000000000000001E-2</v>
      </c>
      <c r="AQ22" s="46">
        <v>2.5000000000000001E-2</v>
      </c>
      <c r="AR22" s="46">
        <v>2.5000000000000001E-2</v>
      </c>
      <c r="AS22" s="47">
        <v>2.5000000000000001E-2</v>
      </c>
      <c r="AT22" s="46">
        <v>2.5000000000000001E-2</v>
      </c>
      <c r="AU22" s="46">
        <v>2.5000000000000001E-2</v>
      </c>
      <c r="AV22" s="46">
        <v>2.5000000000000001E-2</v>
      </c>
      <c r="AW22" s="46">
        <v>2.5000000000000001E-2</v>
      </c>
      <c r="AX22" s="47">
        <v>2.5000000000000001E-2</v>
      </c>
      <c r="AY22" s="46">
        <v>2.5000000000000001E-2</v>
      </c>
      <c r="AZ22" s="46">
        <v>2.5000000000000001E-2</v>
      </c>
      <c r="BA22" s="46">
        <v>2.5000000000000001E-2</v>
      </c>
      <c r="BB22" s="46">
        <v>2.5000000000000001E-2</v>
      </c>
      <c r="BC22" s="47">
        <v>2.5000000000000001E-2</v>
      </c>
      <c r="BD22" s="46">
        <v>2.5000000000000001E-2</v>
      </c>
      <c r="BE22" s="46">
        <v>2.5000000000000001E-2</v>
      </c>
      <c r="BF22" s="46">
        <v>2.5000000000000001E-2</v>
      </c>
      <c r="BG22" s="46">
        <v>2.5000000000000001E-2</v>
      </c>
      <c r="BH22" s="47">
        <v>2.5000000000000001E-2</v>
      </c>
    </row>
    <row r="23" spans="1:60" ht="11.25" customHeight="1" outlineLevel="1" x14ac:dyDescent="0.2">
      <c r="A23" s="33"/>
      <c r="B23" s="33"/>
      <c r="C23" s="29" t="str">
        <f>"Scenario 3 - "&amp;C77</f>
        <v>Scenario 3 - No glide path</v>
      </c>
      <c r="D23" s="30" t="s">
        <v>89</v>
      </c>
      <c r="E23" s="30" t="s">
        <v>10</v>
      </c>
      <c r="F23" s="37" t="s">
        <v>5</v>
      </c>
      <c r="G23" s="30"/>
      <c r="H23" s="26"/>
      <c r="I23" s="26"/>
      <c r="J23" s="26"/>
      <c r="K23" s="72">
        <f>K77</f>
        <v>2.6743904690847975E-2</v>
      </c>
      <c r="L23" s="60">
        <f t="shared" ref="L23:O23" si="13">K23</f>
        <v>2.6743904690847975E-2</v>
      </c>
      <c r="M23" s="60">
        <f t="shared" si="13"/>
        <v>2.6743904690847975E-2</v>
      </c>
      <c r="N23" s="60">
        <f t="shared" si="13"/>
        <v>2.6743904690847975E-2</v>
      </c>
      <c r="O23" s="61">
        <f t="shared" si="13"/>
        <v>2.6743904690847975E-2</v>
      </c>
      <c r="P23" s="46">
        <v>2.5000000000000001E-2</v>
      </c>
      <c r="Q23" s="46">
        <v>2.5000000000000001E-2</v>
      </c>
      <c r="R23" s="46">
        <v>2.5000000000000001E-2</v>
      </c>
      <c r="S23" s="46">
        <v>2.5000000000000001E-2</v>
      </c>
      <c r="T23" s="47">
        <v>2.5000000000000001E-2</v>
      </c>
      <c r="U23" s="46">
        <v>2.5000000000000001E-2</v>
      </c>
      <c r="V23" s="46">
        <v>2.5000000000000001E-2</v>
      </c>
      <c r="W23" s="46">
        <v>2.5000000000000001E-2</v>
      </c>
      <c r="X23" s="46">
        <v>2.5000000000000001E-2</v>
      </c>
      <c r="Y23" s="47">
        <v>2.5000000000000001E-2</v>
      </c>
      <c r="Z23" s="46">
        <v>2.5000000000000001E-2</v>
      </c>
      <c r="AA23" s="46">
        <v>2.5000000000000001E-2</v>
      </c>
      <c r="AB23" s="46">
        <v>2.5000000000000001E-2</v>
      </c>
      <c r="AC23" s="46">
        <v>2.5000000000000001E-2</v>
      </c>
      <c r="AD23" s="47">
        <v>2.5000000000000001E-2</v>
      </c>
      <c r="AE23" s="46">
        <v>2.5000000000000001E-2</v>
      </c>
      <c r="AF23" s="46">
        <v>2.5000000000000001E-2</v>
      </c>
      <c r="AG23" s="46">
        <v>2.5000000000000001E-2</v>
      </c>
      <c r="AH23" s="46">
        <v>2.5000000000000001E-2</v>
      </c>
      <c r="AI23" s="47">
        <v>2.5000000000000001E-2</v>
      </c>
      <c r="AJ23" s="46">
        <v>2.5000000000000001E-2</v>
      </c>
      <c r="AK23" s="46">
        <v>2.5000000000000001E-2</v>
      </c>
      <c r="AL23" s="46">
        <v>2.5000000000000001E-2</v>
      </c>
      <c r="AM23" s="46">
        <v>2.5000000000000001E-2</v>
      </c>
      <c r="AN23" s="47">
        <v>2.5000000000000001E-2</v>
      </c>
      <c r="AO23" s="46">
        <v>2.5000000000000001E-2</v>
      </c>
      <c r="AP23" s="46">
        <v>2.5000000000000001E-2</v>
      </c>
      <c r="AQ23" s="46">
        <v>2.5000000000000001E-2</v>
      </c>
      <c r="AR23" s="46">
        <v>2.5000000000000001E-2</v>
      </c>
      <c r="AS23" s="47">
        <v>2.5000000000000001E-2</v>
      </c>
      <c r="AT23" s="46">
        <v>2.5000000000000001E-2</v>
      </c>
      <c r="AU23" s="46">
        <v>2.5000000000000001E-2</v>
      </c>
      <c r="AV23" s="46">
        <v>2.5000000000000001E-2</v>
      </c>
      <c r="AW23" s="46">
        <v>2.5000000000000001E-2</v>
      </c>
      <c r="AX23" s="47">
        <v>2.5000000000000001E-2</v>
      </c>
      <c r="AY23" s="46">
        <v>2.5000000000000001E-2</v>
      </c>
      <c r="AZ23" s="46">
        <v>2.5000000000000001E-2</v>
      </c>
      <c r="BA23" s="46">
        <v>2.5000000000000001E-2</v>
      </c>
      <c r="BB23" s="46">
        <v>2.5000000000000001E-2</v>
      </c>
      <c r="BC23" s="47">
        <v>2.5000000000000001E-2</v>
      </c>
      <c r="BD23" s="46">
        <v>2.5000000000000001E-2</v>
      </c>
      <c r="BE23" s="46">
        <v>2.5000000000000001E-2</v>
      </c>
      <c r="BF23" s="46">
        <v>2.5000000000000001E-2</v>
      </c>
      <c r="BG23" s="46">
        <v>2.5000000000000001E-2</v>
      </c>
      <c r="BH23" s="47">
        <v>2.5000000000000001E-2</v>
      </c>
    </row>
    <row r="24" spans="1:60" ht="11.25" customHeight="1" outlineLevel="1" x14ac:dyDescent="0.2">
      <c r="A24" s="33"/>
      <c r="B24" s="33"/>
      <c r="C24" s="29" t="str">
        <f>"Scenario 3 - "&amp;C78</f>
        <v>Scenario 3 - 3 year glide path</v>
      </c>
      <c r="D24" s="30" t="s">
        <v>89</v>
      </c>
      <c r="E24" s="30" t="s">
        <v>10</v>
      </c>
      <c r="F24" s="37" t="s">
        <v>5</v>
      </c>
      <c r="G24" s="30"/>
      <c r="H24" s="26"/>
      <c r="I24" s="26"/>
      <c r="J24" s="26"/>
      <c r="K24" s="72">
        <f>K78</f>
        <v>2.7743388126463042E-2</v>
      </c>
      <c r="L24" s="60">
        <f t="shared" ref="L24:O24" si="14">K24</f>
        <v>2.7743388126463042E-2</v>
      </c>
      <c r="M24" s="60">
        <f t="shared" si="14"/>
        <v>2.7743388126463042E-2</v>
      </c>
      <c r="N24" s="60">
        <f t="shared" si="14"/>
        <v>2.7743388126463042E-2</v>
      </c>
      <c r="O24" s="61">
        <f t="shared" si="14"/>
        <v>2.7743388126463042E-2</v>
      </c>
      <c r="P24" s="46">
        <v>2.5000000000000001E-2</v>
      </c>
      <c r="Q24" s="46">
        <v>2.5000000000000001E-2</v>
      </c>
      <c r="R24" s="46">
        <v>2.5000000000000001E-2</v>
      </c>
      <c r="S24" s="46">
        <v>2.5000000000000001E-2</v>
      </c>
      <c r="T24" s="47">
        <v>2.5000000000000001E-2</v>
      </c>
      <c r="U24" s="46">
        <v>2.5000000000000001E-2</v>
      </c>
      <c r="V24" s="46">
        <v>2.5000000000000001E-2</v>
      </c>
      <c r="W24" s="46">
        <v>2.5000000000000001E-2</v>
      </c>
      <c r="X24" s="46">
        <v>2.5000000000000001E-2</v>
      </c>
      <c r="Y24" s="47">
        <v>2.5000000000000001E-2</v>
      </c>
      <c r="Z24" s="46">
        <v>2.5000000000000001E-2</v>
      </c>
      <c r="AA24" s="46">
        <v>2.5000000000000001E-2</v>
      </c>
      <c r="AB24" s="46">
        <v>2.5000000000000001E-2</v>
      </c>
      <c r="AC24" s="46">
        <v>2.5000000000000001E-2</v>
      </c>
      <c r="AD24" s="47">
        <v>2.5000000000000001E-2</v>
      </c>
      <c r="AE24" s="46">
        <v>2.5000000000000001E-2</v>
      </c>
      <c r="AF24" s="46">
        <v>2.5000000000000001E-2</v>
      </c>
      <c r="AG24" s="46">
        <v>2.5000000000000001E-2</v>
      </c>
      <c r="AH24" s="46">
        <v>2.5000000000000001E-2</v>
      </c>
      <c r="AI24" s="47">
        <v>2.5000000000000001E-2</v>
      </c>
      <c r="AJ24" s="46">
        <v>2.5000000000000001E-2</v>
      </c>
      <c r="AK24" s="46">
        <v>2.5000000000000001E-2</v>
      </c>
      <c r="AL24" s="46">
        <v>2.5000000000000001E-2</v>
      </c>
      <c r="AM24" s="46">
        <v>2.5000000000000001E-2</v>
      </c>
      <c r="AN24" s="47">
        <v>2.5000000000000001E-2</v>
      </c>
      <c r="AO24" s="46">
        <v>2.5000000000000001E-2</v>
      </c>
      <c r="AP24" s="46">
        <v>2.5000000000000001E-2</v>
      </c>
      <c r="AQ24" s="46">
        <v>2.5000000000000001E-2</v>
      </c>
      <c r="AR24" s="46">
        <v>2.5000000000000001E-2</v>
      </c>
      <c r="AS24" s="47">
        <v>2.5000000000000001E-2</v>
      </c>
      <c r="AT24" s="46">
        <v>2.5000000000000001E-2</v>
      </c>
      <c r="AU24" s="46">
        <v>2.5000000000000001E-2</v>
      </c>
      <c r="AV24" s="46">
        <v>2.5000000000000001E-2</v>
      </c>
      <c r="AW24" s="46">
        <v>2.5000000000000001E-2</v>
      </c>
      <c r="AX24" s="47">
        <v>2.5000000000000001E-2</v>
      </c>
      <c r="AY24" s="46">
        <v>2.5000000000000001E-2</v>
      </c>
      <c r="AZ24" s="46">
        <v>2.5000000000000001E-2</v>
      </c>
      <c r="BA24" s="46">
        <v>2.5000000000000001E-2</v>
      </c>
      <c r="BB24" s="46">
        <v>2.5000000000000001E-2</v>
      </c>
      <c r="BC24" s="47">
        <v>2.5000000000000001E-2</v>
      </c>
      <c r="BD24" s="46">
        <v>2.5000000000000001E-2</v>
      </c>
      <c r="BE24" s="46">
        <v>2.5000000000000001E-2</v>
      </c>
      <c r="BF24" s="46">
        <v>2.5000000000000001E-2</v>
      </c>
      <c r="BG24" s="46">
        <v>2.5000000000000001E-2</v>
      </c>
      <c r="BH24" s="47">
        <v>2.5000000000000001E-2</v>
      </c>
    </row>
    <row r="25" spans="1:60" ht="11.25" customHeight="1" outlineLevel="1" x14ac:dyDescent="0.2">
      <c r="A25" s="33"/>
      <c r="B25" s="33"/>
      <c r="C25" s="29" t="str">
        <f>"Scenario 3 - "&amp;C79</f>
        <v>Scenario 3 - 8 year glide path</v>
      </c>
      <c r="D25" s="30" t="s">
        <v>89</v>
      </c>
      <c r="E25" s="30" t="s">
        <v>10</v>
      </c>
      <c r="F25" s="37" t="s">
        <v>5</v>
      </c>
      <c r="G25" s="30"/>
      <c r="H25" s="26"/>
      <c r="I25" s="26"/>
      <c r="J25" s="26"/>
      <c r="K25" s="72">
        <f>K79</f>
        <v>3.0245175256987E-2</v>
      </c>
      <c r="L25" s="60">
        <f t="shared" ref="L25:O25" si="15">K25</f>
        <v>3.0245175256987E-2</v>
      </c>
      <c r="M25" s="60">
        <f t="shared" si="15"/>
        <v>3.0245175256987E-2</v>
      </c>
      <c r="N25" s="60">
        <f t="shared" si="15"/>
        <v>3.0245175256987E-2</v>
      </c>
      <c r="O25" s="61">
        <f t="shared" si="15"/>
        <v>3.0245175256987E-2</v>
      </c>
      <c r="P25" s="46">
        <v>2.5000000000000001E-2</v>
      </c>
      <c r="Q25" s="46">
        <v>2.5000000000000001E-2</v>
      </c>
      <c r="R25" s="46">
        <v>2.5000000000000001E-2</v>
      </c>
      <c r="S25" s="46">
        <v>2.5000000000000001E-2</v>
      </c>
      <c r="T25" s="47">
        <v>2.5000000000000001E-2</v>
      </c>
      <c r="U25" s="46">
        <v>2.5000000000000001E-2</v>
      </c>
      <c r="V25" s="46">
        <v>2.5000000000000001E-2</v>
      </c>
      <c r="W25" s="46">
        <v>2.5000000000000001E-2</v>
      </c>
      <c r="X25" s="46">
        <v>2.5000000000000001E-2</v>
      </c>
      <c r="Y25" s="47">
        <v>2.5000000000000001E-2</v>
      </c>
      <c r="Z25" s="46">
        <v>2.5000000000000001E-2</v>
      </c>
      <c r="AA25" s="46">
        <v>2.5000000000000001E-2</v>
      </c>
      <c r="AB25" s="46">
        <v>2.5000000000000001E-2</v>
      </c>
      <c r="AC25" s="46">
        <v>2.5000000000000001E-2</v>
      </c>
      <c r="AD25" s="47">
        <v>2.5000000000000001E-2</v>
      </c>
      <c r="AE25" s="46">
        <v>2.5000000000000001E-2</v>
      </c>
      <c r="AF25" s="46">
        <v>2.5000000000000001E-2</v>
      </c>
      <c r="AG25" s="46">
        <v>2.5000000000000001E-2</v>
      </c>
      <c r="AH25" s="46">
        <v>2.5000000000000001E-2</v>
      </c>
      <c r="AI25" s="47">
        <v>2.5000000000000001E-2</v>
      </c>
      <c r="AJ25" s="46">
        <v>2.5000000000000001E-2</v>
      </c>
      <c r="AK25" s="46">
        <v>2.5000000000000001E-2</v>
      </c>
      <c r="AL25" s="46">
        <v>2.5000000000000001E-2</v>
      </c>
      <c r="AM25" s="46">
        <v>2.5000000000000001E-2</v>
      </c>
      <c r="AN25" s="47">
        <v>2.5000000000000001E-2</v>
      </c>
      <c r="AO25" s="46">
        <v>2.5000000000000001E-2</v>
      </c>
      <c r="AP25" s="46">
        <v>2.5000000000000001E-2</v>
      </c>
      <c r="AQ25" s="46">
        <v>2.5000000000000001E-2</v>
      </c>
      <c r="AR25" s="46">
        <v>2.5000000000000001E-2</v>
      </c>
      <c r="AS25" s="47">
        <v>2.5000000000000001E-2</v>
      </c>
      <c r="AT25" s="46">
        <v>2.5000000000000001E-2</v>
      </c>
      <c r="AU25" s="46">
        <v>2.5000000000000001E-2</v>
      </c>
      <c r="AV25" s="46">
        <v>2.5000000000000001E-2</v>
      </c>
      <c r="AW25" s="46">
        <v>2.5000000000000001E-2</v>
      </c>
      <c r="AX25" s="47">
        <v>2.5000000000000001E-2</v>
      </c>
      <c r="AY25" s="46">
        <v>2.5000000000000001E-2</v>
      </c>
      <c r="AZ25" s="46">
        <v>2.5000000000000001E-2</v>
      </c>
      <c r="BA25" s="46">
        <v>2.5000000000000001E-2</v>
      </c>
      <c r="BB25" s="46">
        <v>2.5000000000000001E-2</v>
      </c>
      <c r="BC25" s="47">
        <v>2.5000000000000001E-2</v>
      </c>
      <c r="BD25" s="46">
        <v>2.5000000000000001E-2</v>
      </c>
      <c r="BE25" s="46">
        <v>2.5000000000000001E-2</v>
      </c>
      <c r="BF25" s="46">
        <v>2.5000000000000001E-2</v>
      </c>
      <c r="BG25" s="46">
        <v>2.5000000000000001E-2</v>
      </c>
      <c r="BH25" s="47">
        <v>2.5000000000000001E-2</v>
      </c>
    </row>
    <row r="26" spans="1:60" ht="11.25" customHeight="1" outlineLevel="1" x14ac:dyDescent="0.2">
      <c r="A26" s="33"/>
      <c r="B26" s="33"/>
      <c r="C26" s="29" t="str">
        <f>"Scenario 4 - "&amp;C91</f>
        <v>Scenario 4 - No glide path</v>
      </c>
      <c r="D26" s="30" t="s">
        <v>89</v>
      </c>
      <c r="E26" s="30" t="s">
        <v>10</v>
      </c>
      <c r="F26" s="37" t="s">
        <v>5</v>
      </c>
      <c r="G26" s="30"/>
      <c r="H26" s="26"/>
      <c r="I26" s="26"/>
      <c r="J26" s="26"/>
      <c r="K26" s="72">
        <f>K91</f>
        <v>2.7487296758088586E-2</v>
      </c>
      <c r="L26" s="60">
        <f t="shared" ref="L26:O26" si="16">K26</f>
        <v>2.7487296758088586E-2</v>
      </c>
      <c r="M26" s="60">
        <f t="shared" si="16"/>
        <v>2.7487296758088586E-2</v>
      </c>
      <c r="N26" s="60">
        <f t="shared" si="16"/>
        <v>2.7487296758088586E-2</v>
      </c>
      <c r="O26" s="61">
        <f t="shared" si="16"/>
        <v>2.7487296758088586E-2</v>
      </c>
      <c r="P26" s="46">
        <v>2.5000000000000001E-2</v>
      </c>
      <c r="Q26" s="46">
        <v>2.5000000000000001E-2</v>
      </c>
      <c r="R26" s="46">
        <v>2.5000000000000001E-2</v>
      </c>
      <c r="S26" s="46">
        <v>2.5000000000000001E-2</v>
      </c>
      <c r="T26" s="47">
        <v>2.5000000000000001E-2</v>
      </c>
      <c r="U26" s="46">
        <v>2.5000000000000001E-2</v>
      </c>
      <c r="V26" s="46">
        <v>2.5000000000000001E-2</v>
      </c>
      <c r="W26" s="46">
        <v>2.5000000000000001E-2</v>
      </c>
      <c r="X26" s="46">
        <v>2.5000000000000001E-2</v>
      </c>
      <c r="Y26" s="47">
        <v>2.5000000000000001E-2</v>
      </c>
      <c r="Z26" s="46">
        <v>2.5000000000000001E-2</v>
      </c>
      <c r="AA26" s="46">
        <v>2.5000000000000001E-2</v>
      </c>
      <c r="AB26" s="46">
        <v>2.5000000000000001E-2</v>
      </c>
      <c r="AC26" s="46">
        <v>2.5000000000000001E-2</v>
      </c>
      <c r="AD26" s="47">
        <v>2.5000000000000001E-2</v>
      </c>
      <c r="AE26" s="46">
        <v>2.5000000000000001E-2</v>
      </c>
      <c r="AF26" s="46">
        <v>2.5000000000000001E-2</v>
      </c>
      <c r="AG26" s="46">
        <v>2.5000000000000001E-2</v>
      </c>
      <c r="AH26" s="46">
        <v>2.5000000000000001E-2</v>
      </c>
      <c r="AI26" s="47">
        <v>2.5000000000000001E-2</v>
      </c>
      <c r="AJ26" s="46">
        <v>2.5000000000000001E-2</v>
      </c>
      <c r="AK26" s="46">
        <v>2.5000000000000001E-2</v>
      </c>
      <c r="AL26" s="46">
        <v>2.5000000000000001E-2</v>
      </c>
      <c r="AM26" s="46">
        <v>2.5000000000000001E-2</v>
      </c>
      <c r="AN26" s="47">
        <v>2.5000000000000001E-2</v>
      </c>
      <c r="AO26" s="46">
        <v>2.5000000000000001E-2</v>
      </c>
      <c r="AP26" s="46">
        <v>2.5000000000000001E-2</v>
      </c>
      <c r="AQ26" s="46">
        <v>2.5000000000000001E-2</v>
      </c>
      <c r="AR26" s="46">
        <v>2.5000000000000001E-2</v>
      </c>
      <c r="AS26" s="47">
        <v>2.5000000000000001E-2</v>
      </c>
      <c r="AT26" s="46">
        <v>2.5000000000000001E-2</v>
      </c>
      <c r="AU26" s="46">
        <v>2.5000000000000001E-2</v>
      </c>
      <c r="AV26" s="46">
        <v>2.5000000000000001E-2</v>
      </c>
      <c r="AW26" s="46">
        <v>2.5000000000000001E-2</v>
      </c>
      <c r="AX26" s="47">
        <v>2.5000000000000001E-2</v>
      </c>
      <c r="AY26" s="46">
        <v>2.5000000000000001E-2</v>
      </c>
      <c r="AZ26" s="46">
        <v>2.5000000000000001E-2</v>
      </c>
      <c r="BA26" s="46">
        <v>2.5000000000000001E-2</v>
      </c>
      <c r="BB26" s="46">
        <v>2.5000000000000001E-2</v>
      </c>
      <c r="BC26" s="47">
        <v>2.5000000000000001E-2</v>
      </c>
      <c r="BD26" s="46">
        <v>2.5000000000000001E-2</v>
      </c>
      <c r="BE26" s="46">
        <v>2.5000000000000001E-2</v>
      </c>
      <c r="BF26" s="46">
        <v>2.5000000000000001E-2</v>
      </c>
      <c r="BG26" s="46">
        <v>2.5000000000000001E-2</v>
      </c>
      <c r="BH26" s="47">
        <v>2.5000000000000001E-2</v>
      </c>
    </row>
    <row r="27" spans="1:60" ht="11.25" customHeight="1" outlineLevel="1" x14ac:dyDescent="0.2">
      <c r="A27" s="33"/>
      <c r="B27" s="33"/>
      <c r="C27" s="29" t="str">
        <f t="shared" ref="C27:C28" si="17">"Scenario 4 - "&amp;C92</f>
        <v>Scenario 4 - 3 year glide path</v>
      </c>
      <c r="D27" s="30" t="s">
        <v>89</v>
      </c>
      <c r="E27" s="30" t="s">
        <v>10</v>
      </c>
      <c r="F27" s="37" t="s">
        <v>5</v>
      </c>
      <c r="G27" s="30"/>
      <c r="H27" s="26"/>
      <c r="I27" s="26"/>
      <c r="J27" s="26"/>
      <c r="K27" s="72">
        <f t="shared" ref="K27:K28" si="18">K92</f>
        <v>2.8985951761128392E-2</v>
      </c>
      <c r="L27" s="60">
        <f t="shared" ref="L27:O27" si="19">K27</f>
        <v>2.8985951761128392E-2</v>
      </c>
      <c r="M27" s="60">
        <f t="shared" si="19"/>
        <v>2.8985951761128392E-2</v>
      </c>
      <c r="N27" s="60">
        <f t="shared" si="19"/>
        <v>2.8985951761128392E-2</v>
      </c>
      <c r="O27" s="61">
        <f t="shared" si="19"/>
        <v>2.8985951761128392E-2</v>
      </c>
      <c r="P27" s="46">
        <v>2.5000000000000001E-2</v>
      </c>
      <c r="Q27" s="46">
        <v>2.5000000000000001E-2</v>
      </c>
      <c r="R27" s="46">
        <v>2.5000000000000001E-2</v>
      </c>
      <c r="S27" s="46">
        <v>2.5000000000000001E-2</v>
      </c>
      <c r="T27" s="47">
        <v>2.5000000000000001E-2</v>
      </c>
      <c r="U27" s="46">
        <v>2.5000000000000001E-2</v>
      </c>
      <c r="V27" s="46">
        <v>2.5000000000000001E-2</v>
      </c>
      <c r="W27" s="46">
        <v>2.5000000000000001E-2</v>
      </c>
      <c r="X27" s="46">
        <v>2.5000000000000001E-2</v>
      </c>
      <c r="Y27" s="47">
        <v>2.5000000000000001E-2</v>
      </c>
      <c r="Z27" s="46">
        <v>2.5000000000000001E-2</v>
      </c>
      <c r="AA27" s="46">
        <v>2.5000000000000001E-2</v>
      </c>
      <c r="AB27" s="46">
        <v>2.5000000000000001E-2</v>
      </c>
      <c r="AC27" s="46">
        <v>2.5000000000000001E-2</v>
      </c>
      <c r="AD27" s="47">
        <v>2.5000000000000001E-2</v>
      </c>
      <c r="AE27" s="46">
        <v>2.5000000000000001E-2</v>
      </c>
      <c r="AF27" s="46">
        <v>2.5000000000000001E-2</v>
      </c>
      <c r="AG27" s="46">
        <v>2.5000000000000001E-2</v>
      </c>
      <c r="AH27" s="46">
        <v>2.5000000000000001E-2</v>
      </c>
      <c r="AI27" s="47">
        <v>2.5000000000000001E-2</v>
      </c>
      <c r="AJ27" s="46">
        <v>2.5000000000000001E-2</v>
      </c>
      <c r="AK27" s="46">
        <v>2.5000000000000001E-2</v>
      </c>
      <c r="AL27" s="46">
        <v>2.5000000000000001E-2</v>
      </c>
      <c r="AM27" s="46">
        <v>2.5000000000000001E-2</v>
      </c>
      <c r="AN27" s="47">
        <v>2.5000000000000001E-2</v>
      </c>
      <c r="AO27" s="46">
        <v>2.5000000000000001E-2</v>
      </c>
      <c r="AP27" s="46">
        <v>2.5000000000000001E-2</v>
      </c>
      <c r="AQ27" s="46">
        <v>2.5000000000000001E-2</v>
      </c>
      <c r="AR27" s="46">
        <v>2.5000000000000001E-2</v>
      </c>
      <c r="AS27" s="47">
        <v>2.5000000000000001E-2</v>
      </c>
      <c r="AT27" s="46">
        <v>2.5000000000000001E-2</v>
      </c>
      <c r="AU27" s="46">
        <v>2.5000000000000001E-2</v>
      </c>
      <c r="AV27" s="46">
        <v>2.5000000000000001E-2</v>
      </c>
      <c r="AW27" s="46">
        <v>2.5000000000000001E-2</v>
      </c>
      <c r="AX27" s="47">
        <v>2.5000000000000001E-2</v>
      </c>
      <c r="AY27" s="46">
        <v>2.5000000000000001E-2</v>
      </c>
      <c r="AZ27" s="46">
        <v>2.5000000000000001E-2</v>
      </c>
      <c r="BA27" s="46">
        <v>2.5000000000000001E-2</v>
      </c>
      <c r="BB27" s="46">
        <v>2.5000000000000001E-2</v>
      </c>
      <c r="BC27" s="47">
        <v>2.5000000000000001E-2</v>
      </c>
      <c r="BD27" s="46">
        <v>2.5000000000000001E-2</v>
      </c>
      <c r="BE27" s="46">
        <v>2.5000000000000001E-2</v>
      </c>
      <c r="BF27" s="46">
        <v>2.5000000000000001E-2</v>
      </c>
      <c r="BG27" s="46">
        <v>2.5000000000000001E-2</v>
      </c>
      <c r="BH27" s="47">
        <v>2.5000000000000001E-2</v>
      </c>
    </row>
    <row r="28" spans="1:60" ht="11.25" customHeight="1" outlineLevel="1" x14ac:dyDescent="0.2">
      <c r="A28" s="33"/>
      <c r="B28" s="33"/>
      <c r="C28" s="29" t="str">
        <f t="shared" si="17"/>
        <v>Scenario 4 - 8 year glide path</v>
      </c>
      <c r="D28" s="30" t="s">
        <v>89</v>
      </c>
      <c r="E28" s="30" t="s">
        <v>10</v>
      </c>
      <c r="F28" s="37" t="s">
        <v>5</v>
      </c>
      <c r="G28" s="30"/>
      <c r="H28" s="26"/>
      <c r="I28" s="26"/>
      <c r="J28" s="26"/>
      <c r="K28" s="73">
        <f t="shared" si="18"/>
        <v>3.2739510509942837E-2</v>
      </c>
      <c r="L28" s="60">
        <f t="shared" ref="L28:O28" si="20">K28</f>
        <v>3.2739510509942837E-2</v>
      </c>
      <c r="M28" s="60">
        <f t="shared" si="20"/>
        <v>3.2739510509942837E-2</v>
      </c>
      <c r="N28" s="60">
        <f t="shared" si="20"/>
        <v>3.2739510509942837E-2</v>
      </c>
      <c r="O28" s="61">
        <f t="shared" si="20"/>
        <v>3.2739510509942837E-2</v>
      </c>
      <c r="P28" s="46">
        <v>2.5000000000000001E-2</v>
      </c>
      <c r="Q28" s="46">
        <v>2.5000000000000001E-2</v>
      </c>
      <c r="R28" s="46">
        <v>2.5000000000000001E-2</v>
      </c>
      <c r="S28" s="46">
        <v>2.5000000000000001E-2</v>
      </c>
      <c r="T28" s="47">
        <v>2.5000000000000001E-2</v>
      </c>
      <c r="U28" s="46">
        <v>2.5000000000000001E-2</v>
      </c>
      <c r="V28" s="46">
        <v>2.5000000000000001E-2</v>
      </c>
      <c r="W28" s="46">
        <v>2.5000000000000001E-2</v>
      </c>
      <c r="X28" s="46">
        <v>2.5000000000000001E-2</v>
      </c>
      <c r="Y28" s="47">
        <v>2.5000000000000001E-2</v>
      </c>
      <c r="Z28" s="46">
        <v>2.5000000000000001E-2</v>
      </c>
      <c r="AA28" s="46">
        <v>2.5000000000000001E-2</v>
      </c>
      <c r="AB28" s="46">
        <v>2.5000000000000001E-2</v>
      </c>
      <c r="AC28" s="46">
        <v>2.5000000000000001E-2</v>
      </c>
      <c r="AD28" s="47">
        <v>2.5000000000000001E-2</v>
      </c>
      <c r="AE28" s="46">
        <v>2.5000000000000001E-2</v>
      </c>
      <c r="AF28" s="46">
        <v>2.5000000000000001E-2</v>
      </c>
      <c r="AG28" s="46">
        <v>2.5000000000000001E-2</v>
      </c>
      <c r="AH28" s="46">
        <v>2.5000000000000001E-2</v>
      </c>
      <c r="AI28" s="47">
        <v>2.5000000000000001E-2</v>
      </c>
      <c r="AJ28" s="46">
        <v>2.5000000000000001E-2</v>
      </c>
      <c r="AK28" s="46">
        <v>2.5000000000000001E-2</v>
      </c>
      <c r="AL28" s="46">
        <v>2.5000000000000001E-2</v>
      </c>
      <c r="AM28" s="46">
        <v>2.5000000000000001E-2</v>
      </c>
      <c r="AN28" s="47">
        <v>2.5000000000000001E-2</v>
      </c>
      <c r="AO28" s="46">
        <v>2.5000000000000001E-2</v>
      </c>
      <c r="AP28" s="46">
        <v>2.5000000000000001E-2</v>
      </c>
      <c r="AQ28" s="46">
        <v>2.5000000000000001E-2</v>
      </c>
      <c r="AR28" s="46">
        <v>2.5000000000000001E-2</v>
      </c>
      <c r="AS28" s="47">
        <v>2.5000000000000001E-2</v>
      </c>
      <c r="AT28" s="46">
        <v>2.5000000000000001E-2</v>
      </c>
      <c r="AU28" s="46">
        <v>2.5000000000000001E-2</v>
      </c>
      <c r="AV28" s="46">
        <v>2.5000000000000001E-2</v>
      </c>
      <c r="AW28" s="46">
        <v>2.5000000000000001E-2</v>
      </c>
      <c r="AX28" s="47">
        <v>2.5000000000000001E-2</v>
      </c>
      <c r="AY28" s="46">
        <v>2.5000000000000001E-2</v>
      </c>
      <c r="AZ28" s="46">
        <v>2.5000000000000001E-2</v>
      </c>
      <c r="BA28" s="46">
        <v>2.5000000000000001E-2</v>
      </c>
      <c r="BB28" s="46">
        <v>2.5000000000000001E-2</v>
      </c>
      <c r="BC28" s="47">
        <v>2.5000000000000001E-2</v>
      </c>
      <c r="BD28" s="46">
        <v>2.5000000000000001E-2</v>
      </c>
      <c r="BE28" s="46">
        <v>2.5000000000000001E-2</v>
      </c>
      <c r="BF28" s="46">
        <v>2.5000000000000001E-2</v>
      </c>
      <c r="BG28" s="46">
        <v>2.5000000000000001E-2</v>
      </c>
      <c r="BH28" s="47">
        <v>2.5000000000000001E-2</v>
      </c>
    </row>
    <row r="29" spans="1:60" outlineLevel="1" x14ac:dyDescent="0.2">
      <c r="H29" s="26"/>
    </row>
    <row r="30" spans="1:60" s="19" customFormat="1" x14ac:dyDescent="0.2">
      <c r="B30" s="19" t="s">
        <v>99</v>
      </c>
      <c r="D30" s="21"/>
      <c r="E30" s="22"/>
      <c r="F30" s="22"/>
      <c r="G30" s="22"/>
      <c r="H30" s="22"/>
      <c r="I30" s="22"/>
      <c r="J30" s="22"/>
      <c r="K30" s="22"/>
      <c r="L30" s="22"/>
    </row>
    <row r="31" spans="1:60" outlineLevel="1" x14ac:dyDescent="0.2">
      <c r="H31" s="26"/>
    </row>
    <row r="32" spans="1:60" outlineLevel="1" x14ac:dyDescent="0.2">
      <c r="A32" s="33"/>
      <c r="B32" s="33"/>
      <c r="C32" s="24" t="str">
        <f>B30</f>
        <v>Actual inflation</v>
      </c>
      <c r="D32" s="25" t="s">
        <v>2</v>
      </c>
      <c r="E32" s="34" t="s">
        <v>3</v>
      </c>
      <c r="F32" s="34" t="s">
        <v>6</v>
      </c>
      <c r="G32" s="30"/>
      <c r="H32" s="26"/>
      <c r="I32" s="65" t="s">
        <v>0</v>
      </c>
      <c r="J32" s="86">
        <f>J$3</f>
        <v>0</v>
      </c>
      <c r="K32" s="25">
        <f>K$3</f>
        <v>1</v>
      </c>
      <c r="L32" s="25">
        <f t="shared" ref="L32:BH32" si="21">L$3</f>
        <v>2</v>
      </c>
      <c r="M32" s="25">
        <f t="shared" si="21"/>
        <v>3</v>
      </c>
      <c r="N32" s="25">
        <f t="shared" si="21"/>
        <v>4</v>
      </c>
      <c r="O32" s="27">
        <f t="shared" si="21"/>
        <v>5</v>
      </c>
      <c r="P32" s="25">
        <f t="shared" si="21"/>
        <v>6</v>
      </c>
      <c r="Q32" s="25">
        <f t="shared" si="21"/>
        <v>7</v>
      </c>
      <c r="R32" s="25">
        <f t="shared" si="21"/>
        <v>8</v>
      </c>
      <c r="S32" s="25">
        <f t="shared" si="21"/>
        <v>9</v>
      </c>
      <c r="T32" s="27">
        <f t="shared" si="21"/>
        <v>10</v>
      </c>
      <c r="U32" s="25">
        <f t="shared" si="21"/>
        <v>11</v>
      </c>
      <c r="V32" s="25">
        <f t="shared" si="21"/>
        <v>12</v>
      </c>
      <c r="W32" s="25">
        <f t="shared" si="21"/>
        <v>13</v>
      </c>
      <c r="X32" s="25">
        <f t="shared" si="21"/>
        <v>14</v>
      </c>
      <c r="Y32" s="27">
        <f t="shared" si="21"/>
        <v>15</v>
      </c>
      <c r="Z32" s="25">
        <f t="shared" si="21"/>
        <v>16</v>
      </c>
      <c r="AA32" s="25">
        <f t="shared" si="21"/>
        <v>17</v>
      </c>
      <c r="AB32" s="25">
        <f t="shared" si="21"/>
        <v>18</v>
      </c>
      <c r="AC32" s="25">
        <f t="shared" si="21"/>
        <v>19</v>
      </c>
      <c r="AD32" s="27">
        <f t="shared" si="21"/>
        <v>20</v>
      </c>
      <c r="AE32" s="25">
        <f t="shared" si="21"/>
        <v>21</v>
      </c>
      <c r="AF32" s="25">
        <f t="shared" si="21"/>
        <v>22</v>
      </c>
      <c r="AG32" s="25">
        <f t="shared" si="21"/>
        <v>23</v>
      </c>
      <c r="AH32" s="25">
        <f t="shared" si="21"/>
        <v>24</v>
      </c>
      <c r="AI32" s="27">
        <f t="shared" si="21"/>
        <v>25</v>
      </c>
      <c r="AJ32" s="25">
        <f t="shared" si="21"/>
        <v>26</v>
      </c>
      <c r="AK32" s="25">
        <f t="shared" si="21"/>
        <v>27</v>
      </c>
      <c r="AL32" s="25">
        <f t="shared" si="21"/>
        <v>28</v>
      </c>
      <c r="AM32" s="25">
        <f t="shared" si="21"/>
        <v>29</v>
      </c>
      <c r="AN32" s="27">
        <f t="shared" si="21"/>
        <v>30</v>
      </c>
      <c r="AO32" s="25">
        <f t="shared" si="21"/>
        <v>31</v>
      </c>
      <c r="AP32" s="25">
        <f t="shared" si="21"/>
        <v>32</v>
      </c>
      <c r="AQ32" s="25">
        <f t="shared" si="21"/>
        <v>33</v>
      </c>
      <c r="AR32" s="25">
        <f t="shared" si="21"/>
        <v>34</v>
      </c>
      <c r="AS32" s="27">
        <f t="shared" si="21"/>
        <v>35</v>
      </c>
      <c r="AT32" s="25">
        <f t="shared" si="21"/>
        <v>36</v>
      </c>
      <c r="AU32" s="25">
        <f t="shared" si="21"/>
        <v>37</v>
      </c>
      <c r="AV32" s="25">
        <f t="shared" si="21"/>
        <v>38</v>
      </c>
      <c r="AW32" s="25">
        <f t="shared" si="21"/>
        <v>39</v>
      </c>
      <c r="AX32" s="27">
        <f t="shared" si="21"/>
        <v>40</v>
      </c>
      <c r="AY32" s="25">
        <f t="shared" si="21"/>
        <v>41</v>
      </c>
      <c r="AZ32" s="25">
        <f t="shared" si="21"/>
        <v>42</v>
      </c>
      <c r="BA32" s="25">
        <f t="shared" si="21"/>
        <v>43</v>
      </c>
      <c r="BB32" s="25">
        <f t="shared" si="21"/>
        <v>44</v>
      </c>
      <c r="BC32" s="27">
        <f t="shared" si="21"/>
        <v>45</v>
      </c>
      <c r="BD32" s="25">
        <f t="shared" si="21"/>
        <v>46</v>
      </c>
      <c r="BE32" s="25">
        <f t="shared" si="21"/>
        <v>47</v>
      </c>
      <c r="BF32" s="25">
        <f t="shared" si="21"/>
        <v>48</v>
      </c>
      <c r="BG32" s="25">
        <f t="shared" si="21"/>
        <v>49</v>
      </c>
      <c r="BH32" s="27">
        <f t="shared" si="21"/>
        <v>50</v>
      </c>
    </row>
    <row r="33" spans="1:60" outlineLevel="1" x14ac:dyDescent="0.2">
      <c r="A33" s="33"/>
      <c r="B33" s="33"/>
      <c r="C33" s="26"/>
      <c r="D33" s="26"/>
      <c r="E33" s="26"/>
      <c r="F33" s="26"/>
      <c r="G33" s="30"/>
      <c r="H33" s="26"/>
      <c r="I33" s="26"/>
      <c r="J33" s="26"/>
      <c r="K33" s="26"/>
      <c r="L33" s="26"/>
      <c r="M33" s="26"/>
      <c r="N33" s="26"/>
      <c r="O33" s="35"/>
      <c r="P33" s="36"/>
      <c r="Q33" s="36"/>
      <c r="R33" s="36"/>
      <c r="S33" s="36"/>
      <c r="T33" s="35"/>
      <c r="U33" s="36"/>
      <c r="V33" s="36"/>
      <c r="W33" s="36"/>
      <c r="X33" s="36"/>
      <c r="Y33" s="35"/>
      <c r="Z33" s="36"/>
      <c r="AA33" s="36"/>
      <c r="AB33" s="36"/>
      <c r="AC33" s="36"/>
      <c r="AD33" s="35"/>
      <c r="AE33" s="36"/>
      <c r="AF33" s="36"/>
      <c r="AG33" s="36"/>
      <c r="AH33" s="36"/>
      <c r="AI33" s="35"/>
      <c r="AJ33" s="36"/>
      <c r="AK33" s="36"/>
      <c r="AL33" s="36"/>
      <c r="AM33" s="36"/>
      <c r="AN33" s="35"/>
      <c r="AO33" s="36"/>
      <c r="AP33" s="36"/>
      <c r="AQ33" s="36"/>
      <c r="AR33" s="36"/>
      <c r="AS33" s="35"/>
      <c r="AT33" s="36"/>
      <c r="AU33" s="36"/>
      <c r="AV33" s="36"/>
      <c r="AW33" s="36"/>
      <c r="AX33" s="35"/>
      <c r="AY33" s="36"/>
      <c r="AZ33" s="36"/>
      <c r="BA33" s="36"/>
      <c r="BB33" s="36"/>
      <c r="BC33" s="35"/>
      <c r="BD33" s="36"/>
      <c r="BE33" s="36"/>
      <c r="BF33" s="36"/>
      <c r="BG33" s="36"/>
      <c r="BH33" s="35"/>
    </row>
    <row r="34" spans="1:60" ht="11.25" customHeight="1" outlineLevel="1" x14ac:dyDescent="0.2">
      <c r="A34" s="33"/>
      <c r="B34" s="33"/>
      <c r="C34" s="29" t="s">
        <v>114</v>
      </c>
      <c r="D34" s="30" t="s">
        <v>29</v>
      </c>
      <c r="E34" s="30" t="s">
        <v>10</v>
      </c>
      <c r="F34" s="37" t="s">
        <v>5</v>
      </c>
      <c r="G34" s="30"/>
      <c r="H34" s="26"/>
      <c r="I34" s="26"/>
      <c r="J34" s="109">
        <v>0.04</v>
      </c>
      <c r="K34" s="81">
        <v>3.7499999999999999E-2</v>
      </c>
      <c r="L34" s="81">
        <v>3.5000000000000003E-2</v>
      </c>
      <c r="M34" s="81">
        <v>3.2500000000000001E-2</v>
      </c>
      <c r="N34" s="81">
        <v>0.03</v>
      </c>
      <c r="O34" s="82">
        <v>2.75E-2</v>
      </c>
      <c r="P34" s="81">
        <v>2.5000000000000001E-2</v>
      </c>
      <c r="Q34" s="81">
        <v>2.5000000000000001E-2</v>
      </c>
      <c r="R34" s="81">
        <v>2.5000000000000001E-2</v>
      </c>
      <c r="S34" s="81">
        <v>2.5000000000000001E-2</v>
      </c>
      <c r="T34" s="82">
        <v>2.5000000000000001E-2</v>
      </c>
      <c r="U34" s="81">
        <v>2.5000000000000001E-2</v>
      </c>
      <c r="V34" s="81">
        <v>2.5000000000000001E-2</v>
      </c>
      <c r="W34" s="81">
        <v>2.5000000000000001E-2</v>
      </c>
      <c r="X34" s="81">
        <v>2.5000000000000001E-2</v>
      </c>
      <c r="Y34" s="82">
        <v>2.5000000000000001E-2</v>
      </c>
      <c r="Z34" s="81">
        <v>2.5000000000000001E-2</v>
      </c>
      <c r="AA34" s="81">
        <v>2.5000000000000001E-2</v>
      </c>
      <c r="AB34" s="81">
        <v>2.5000000000000001E-2</v>
      </c>
      <c r="AC34" s="81">
        <v>2.5000000000000001E-2</v>
      </c>
      <c r="AD34" s="82">
        <v>2.5000000000000001E-2</v>
      </c>
      <c r="AE34" s="81">
        <v>2.5000000000000001E-2</v>
      </c>
      <c r="AF34" s="81">
        <v>2.5000000000000001E-2</v>
      </c>
      <c r="AG34" s="81">
        <v>2.5000000000000001E-2</v>
      </c>
      <c r="AH34" s="81">
        <v>2.5000000000000001E-2</v>
      </c>
      <c r="AI34" s="82">
        <v>2.5000000000000001E-2</v>
      </c>
      <c r="AJ34" s="81">
        <v>2.5000000000000001E-2</v>
      </c>
      <c r="AK34" s="81">
        <v>2.5000000000000001E-2</v>
      </c>
      <c r="AL34" s="81">
        <v>2.5000000000000001E-2</v>
      </c>
      <c r="AM34" s="81">
        <v>2.5000000000000001E-2</v>
      </c>
      <c r="AN34" s="82">
        <v>2.5000000000000001E-2</v>
      </c>
      <c r="AO34" s="81">
        <v>2.5000000000000001E-2</v>
      </c>
      <c r="AP34" s="81">
        <v>2.5000000000000001E-2</v>
      </c>
      <c r="AQ34" s="81">
        <v>2.5000000000000001E-2</v>
      </c>
      <c r="AR34" s="81">
        <v>2.5000000000000001E-2</v>
      </c>
      <c r="AS34" s="82">
        <v>2.5000000000000001E-2</v>
      </c>
      <c r="AT34" s="81">
        <v>2.5000000000000001E-2</v>
      </c>
      <c r="AU34" s="81">
        <v>2.5000000000000001E-2</v>
      </c>
      <c r="AV34" s="81">
        <v>2.5000000000000001E-2</v>
      </c>
      <c r="AW34" s="81">
        <v>2.5000000000000001E-2</v>
      </c>
      <c r="AX34" s="82">
        <v>2.5000000000000001E-2</v>
      </c>
      <c r="AY34" s="81">
        <v>2.5000000000000001E-2</v>
      </c>
      <c r="AZ34" s="81">
        <v>2.5000000000000001E-2</v>
      </c>
      <c r="BA34" s="81">
        <v>2.5000000000000001E-2</v>
      </c>
      <c r="BB34" s="81">
        <v>2.5000000000000001E-2</v>
      </c>
      <c r="BC34" s="82">
        <v>2.5000000000000001E-2</v>
      </c>
      <c r="BD34" s="81">
        <v>2.5000000000000001E-2</v>
      </c>
      <c r="BE34" s="81">
        <v>2.5000000000000001E-2</v>
      </c>
      <c r="BF34" s="81">
        <v>2.5000000000000001E-2</v>
      </c>
      <c r="BG34" s="81">
        <v>2.5000000000000001E-2</v>
      </c>
      <c r="BH34" s="82">
        <v>2.5000000000000001E-2</v>
      </c>
    </row>
    <row r="35" spans="1:60" ht="11.25" customHeight="1" outlineLevel="1" x14ac:dyDescent="0.2">
      <c r="A35" s="33"/>
      <c r="B35" s="33"/>
      <c r="C35" s="29" t="s">
        <v>113</v>
      </c>
      <c r="D35" s="30" t="s">
        <v>29</v>
      </c>
      <c r="E35" s="30" t="s">
        <v>10</v>
      </c>
      <c r="F35" s="37" t="s">
        <v>5</v>
      </c>
      <c r="G35" s="30"/>
      <c r="H35" s="26"/>
      <c r="I35" s="26"/>
      <c r="J35" s="110">
        <v>0.01</v>
      </c>
      <c r="K35" s="81">
        <v>1.2500000000000001E-2</v>
      </c>
      <c r="L35" s="81">
        <v>1.4999999999999999E-2</v>
      </c>
      <c r="M35" s="81">
        <v>1.7500000000000002E-2</v>
      </c>
      <c r="N35" s="81">
        <v>0.02</v>
      </c>
      <c r="O35" s="82">
        <v>2.2499999999999999E-2</v>
      </c>
      <c r="P35" s="81">
        <v>2.5000000000000001E-2</v>
      </c>
      <c r="Q35" s="81">
        <v>2.5000000000000001E-2</v>
      </c>
      <c r="R35" s="81">
        <v>2.5000000000000001E-2</v>
      </c>
      <c r="S35" s="81">
        <v>2.5000000000000001E-2</v>
      </c>
      <c r="T35" s="82">
        <v>2.5000000000000001E-2</v>
      </c>
      <c r="U35" s="81">
        <v>2.5000000000000001E-2</v>
      </c>
      <c r="V35" s="81">
        <v>2.5000000000000001E-2</v>
      </c>
      <c r="W35" s="81">
        <v>2.5000000000000001E-2</v>
      </c>
      <c r="X35" s="81">
        <v>2.5000000000000001E-2</v>
      </c>
      <c r="Y35" s="82">
        <v>2.5000000000000001E-2</v>
      </c>
      <c r="Z35" s="81">
        <v>2.5000000000000001E-2</v>
      </c>
      <c r="AA35" s="81">
        <v>2.5000000000000001E-2</v>
      </c>
      <c r="AB35" s="81">
        <v>2.5000000000000001E-2</v>
      </c>
      <c r="AC35" s="81">
        <v>2.5000000000000001E-2</v>
      </c>
      <c r="AD35" s="82">
        <v>2.5000000000000001E-2</v>
      </c>
      <c r="AE35" s="81">
        <v>2.5000000000000001E-2</v>
      </c>
      <c r="AF35" s="81">
        <v>2.5000000000000001E-2</v>
      </c>
      <c r="AG35" s="81">
        <v>2.5000000000000001E-2</v>
      </c>
      <c r="AH35" s="81">
        <v>2.5000000000000001E-2</v>
      </c>
      <c r="AI35" s="82">
        <v>2.5000000000000001E-2</v>
      </c>
      <c r="AJ35" s="81">
        <v>2.5000000000000001E-2</v>
      </c>
      <c r="AK35" s="81">
        <v>2.5000000000000001E-2</v>
      </c>
      <c r="AL35" s="81">
        <v>2.5000000000000001E-2</v>
      </c>
      <c r="AM35" s="81">
        <v>2.5000000000000001E-2</v>
      </c>
      <c r="AN35" s="82">
        <v>2.5000000000000001E-2</v>
      </c>
      <c r="AO35" s="81">
        <v>2.5000000000000001E-2</v>
      </c>
      <c r="AP35" s="81">
        <v>2.5000000000000001E-2</v>
      </c>
      <c r="AQ35" s="81">
        <v>2.5000000000000001E-2</v>
      </c>
      <c r="AR35" s="81">
        <v>2.5000000000000001E-2</v>
      </c>
      <c r="AS35" s="82">
        <v>2.5000000000000001E-2</v>
      </c>
      <c r="AT35" s="81">
        <v>2.5000000000000001E-2</v>
      </c>
      <c r="AU35" s="81">
        <v>2.5000000000000001E-2</v>
      </c>
      <c r="AV35" s="81">
        <v>2.5000000000000001E-2</v>
      </c>
      <c r="AW35" s="81">
        <v>2.5000000000000001E-2</v>
      </c>
      <c r="AX35" s="82">
        <v>2.5000000000000001E-2</v>
      </c>
      <c r="AY35" s="81">
        <v>2.5000000000000001E-2</v>
      </c>
      <c r="AZ35" s="81">
        <v>2.5000000000000001E-2</v>
      </c>
      <c r="BA35" s="81">
        <v>2.5000000000000001E-2</v>
      </c>
      <c r="BB35" s="81">
        <v>2.5000000000000001E-2</v>
      </c>
      <c r="BC35" s="82">
        <v>2.5000000000000001E-2</v>
      </c>
      <c r="BD35" s="81">
        <v>2.5000000000000001E-2</v>
      </c>
      <c r="BE35" s="81">
        <v>2.5000000000000001E-2</v>
      </c>
      <c r="BF35" s="81">
        <v>2.5000000000000001E-2</v>
      </c>
      <c r="BG35" s="81">
        <v>2.5000000000000001E-2</v>
      </c>
      <c r="BH35" s="82">
        <v>2.5000000000000001E-2</v>
      </c>
    </row>
    <row r="36" spans="1:60" outlineLevel="1" x14ac:dyDescent="0.2"/>
    <row r="37" spans="1:60" s="19" customFormat="1" x14ac:dyDescent="0.2">
      <c r="B37" s="19" t="s">
        <v>87</v>
      </c>
      <c r="D37" s="21"/>
      <c r="E37" s="22"/>
      <c r="F37" s="22"/>
      <c r="G37" s="22"/>
      <c r="H37" s="22"/>
      <c r="I37" s="22"/>
      <c r="J37" s="22"/>
      <c r="K37" s="22"/>
      <c r="L37" s="22"/>
    </row>
    <row r="38" spans="1:60" outlineLevel="1" x14ac:dyDescent="0.2">
      <c r="H38" s="26"/>
    </row>
    <row r="39" spans="1:60" s="41" customFormat="1" outlineLevel="1" x14ac:dyDescent="0.2">
      <c r="C39" s="41" t="s">
        <v>91</v>
      </c>
    </row>
    <row r="40" spans="1:60" outlineLevel="1" x14ac:dyDescent="0.2">
      <c r="F40" s="26"/>
      <c r="G40" s="26"/>
      <c r="J40" s="44"/>
    </row>
    <row r="41" spans="1:60" outlineLevel="1" x14ac:dyDescent="0.2">
      <c r="A41" s="33"/>
      <c r="B41" s="33"/>
      <c r="C41" s="24" t="str">
        <f>C39</f>
        <v>Scenario 1 - Inflation expectation below 2.5% - Larger gap</v>
      </c>
      <c r="D41" s="25" t="s">
        <v>2</v>
      </c>
      <c r="E41" s="34" t="s">
        <v>3</v>
      </c>
      <c r="F41" s="34" t="s">
        <v>6</v>
      </c>
      <c r="G41" s="30"/>
      <c r="H41" s="25" t="s">
        <v>97</v>
      </c>
      <c r="I41" s="26"/>
      <c r="J41" s="65" t="s">
        <v>0</v>
      </c>
      <c r="K41" s="25">
        <f>K$3</f>
        <v>1</v>
      </c>
      <c r="L41" s="25">
        <f t="shared" ref="L41:BH41" si="22">L$3</f>
        <v>2</v>
      </c>
      <c r="M41" s="25">
        <f t="shared" si="22"/>
        <v>3</v>
      </c>
      <c r="N41" s="25">
        <f t="shared" si="22"/>
        <v>4</v>
      </c>
      <c r="O41" s="27">
        <f t="shared" si="22"/>
        <v>5</v>
      </c>
      <c r="P41" s="25">
        <f t="shared" si="22"/>
        <v>6</v>
      </c>
      <c r="Q41" s="25">
        <f t="shared" si="22"/>
        <v>7</v>
      </c>
      <c r="R41" s="25">
        <f t="shared" si="22"/>
        <v>8</v>
      </c>
      <c r="S41" s="25">
        <f t="shared" si="22"/>
        <v>9</v>
      </c>
      <c r="T41" s="27">
        <f t="shared" si="22"/>
        <v>10</v>
      </c>
      <c r="U41" s="25">
        <f t="shared" si="22"/>
        <v>11</v>
      </c>
      <c r="V41" s="25">
        <f t="shared" si="22"/>
        <v>12</v>
      </c>
      <c r="W41" s="25">
        <f t="shared" si="22"/>
        <v>13</v>
      </c>
      <c r="X41" s="25">
        <f t="shared" si="22"/>
        <v>14</v>
      </c>
      <c r="Y41" s="27">
        <f t="shared" si="22"/>
        <v>15</v>
      </c>
      <c r="Z41" s="25">
        <f t="shared" si="22"/>
        <v>16</v>
      </c>
      <c r="AA41" s="25">
        <f t="shared" si="22"/>
        <v>17</v>
      </c>
      <c r="AB41" s="25">
        <f t="shared" si="22"/>
        <v>18</v>
      </c>
      <c r="AC41" s="25">
        <f t="shared" si="22"/>
        <v>19</v>
      </c>
      <c r="AD41" s="27">
        <f t="shared" si="22"/>
        <v>20</v>
      </c>
      <c r="AE41" s="25">
        <f t="shared" si="22"/>
        <v>21</v>
      </c>
      <c r="AF41" s="25">
        <f t="shared" si="22"/>
        <v>22</v>
      </c>
      <c r="AG41" s="25">
        <f t="shared" si="22"/>
        <v>23</v>
      </c>
      <c r="AH41" s="25">
        <f t="shared" si="22"/>
        <v>24</v>
      </c>
      <c r="AI41" s="27">
        <f t="shared" si="22"/>
        <v>25</v>
      </c>
      <c r="AJ41" s="25">
        <f t="shared" si="22"/>
        <v>26</v>
      </c>
      <c r="AK41" s="25">
        <f t="shared" si="22"/>
        <v>27</v>
      </c>
      <c r="AL41" s="25">
        <f t="shared" si="22"/>
        <v>28</v>
      </c>
      <c r="AM41" s="25">
        <f t="shared" si="22"/>
        <v>29</v>
      </c>
      <c r="AN41" s="27">
        <f t="shared" si="22"/>
        <v>30</v>
      </c>
      <c r="AO41" s="25">
        <f t="shared" si="22"/>
        <v>31</v>
      </c>
      <c r="AP41" s="25">
        <f t="shared" si="22"/>
        <v>32</v>
      </c>
      <c r="AQ41" s="25">
        <f t="shared" si="22"/>
        <v>33</v>
      </c>
      <c r="AR41" s="25">
        <f t="shared" si="22"/>
        <v>34</v>
      </c>
      <c r="AS41" s="27">
        <f t="shared" si="22"/>
        <v>35</v>
      </c>
      <c r="AT41" s="25">
        <f t="shared" si="22"/>
        <v>36</v>
      </c>
      <c r="AU41" s="25">
        <f t="shared" si="22"/>
        <v>37</v>
      </c>
      <c r="AV41" s="25">
        <f t="shared" si="22"/>
        <v>38</v>
      </c>
      <c r="AW41" s="25">
        <f t="shared" si="22"/>
        <v>39</v>
      </c>
      <c r="AX41" s="27">
        <f t="shared" si="22"/>
        <v>40</v>
      </c>
      <c r="AY41" s="25">
        <f t="shared" si="22"/>
        <v>41</v>
      </c>
      <c r="AZ41" s="25">
        <f t="shared" si="22"/>
        <v>42</v>
      </c>
      <c r="BA41" s="25">
        <f t="shared" si="22"/>
        <v>43</v>
      </c>
      <c r="BB41" s="25">
        <f t="shared" si="22"/>
        <v>44</v>
      </c>
      <c r="BC41" s="27">
        <f t="shared" si="22"/>
        <v>45</v>
      </c>
      <c r="BD41" s="25">
        <f t="shared" si="22"/>
        <v>46</v>
      </c>
      <c r="BE41" s="25">
        <f t="shared" si="22"/>
        <v>47</v>
      </c>
      <c r="BF41" s="25">
        <f t="shared" si="22"/>
        <v>48</v>
      </c>
      <c r="BG41" s="25">
        <f t="shared" si="22"/>
        <v>49</v>
      </c>
      <c r="BH41" s="27">
        <f t="shared" si="22"/>
        <v>50</v>
      </c>
    </row>
    <row r="42" spans="1:60" outlineLevel="1" x14ac:dyDescent="0.2">
      <c r="F42" s="26"/>
      <c r="G42" s="26"/>
      <c r="J42" s="44"/>
    </row>
    <row r="43" spans="1:60" outlineLevel="1" x14ac:dyDescent="0.2">
      <c r="C43" s="29" t="s">
        <v>90</v>
      </c>
      <c r="F43" s="26"/>
      <c r="G43" s="26"/>
      <c r="J43" s="44"/>
    </row>
    <row r="44" spans="1:60" ht="11.25" customHeight="1" outlineLevel="1" x14ac:dyDescent="0.2">
      <c r="A44" s="33"/>
      <c r="B44" s="33"/>
      <c r="C44" s="67" t="s">
        <v>95</v>
      </c>
      <c r="D44" s="30" t="s">
        <v>29</v>
      </c>
      <c r="E44" s="30" t="s">
        <v>10</v>
      </c>
      <c r="F44" s="37" t="s">
        <v>5</v>
      </c>
      <c r="G44" s="30"/>
      <c r="H44" s="26"/>
      <c r="I44" s="26"/>
      <c r="J44" s="26"/>
      <c r="K44" s="83">
        <v>1.2500000000000001E-2</v>
      </c>
      <c r="L44" s="83">
        <v>1.4999999999999999E-2</v>
      </c>
      <c r="M44" s="81">
        <v>2.5000000000000001E-2</v>
      </c>
      <c r="N44" s="81">
        <v>2.5000000000000001E-2</v>
      </c>
      <c r="O44" s="82">
        <v>2.5000000000000001E-2</v>
      </c>
      <c r="P44" s="81">
        <v>2.5000000000000001E-2</v>
      </c>
      <c r="Q44" s="81">
        <v>2.5000000000000001E-2</v>
      </c>
      <c r="R44" s="81">
        <v>2.5000000000000001E-2</v>
      </c>
      <c r="S44" s="81">
        <v>2.5000000000000001E-2</v>
      </c>
      <c r="T44" s="82">
        <v>2.5000000000000001E-2</v>
      </c>
    </row>
    <row r="45" spans="1:60" ht="11.25" customHeight="1" outlineLevel="1" x14ac:dyDescent="0.2">
      <c r="A45" s="33"/>
      <c r="B45" s="33"/>
      <c r="C45" s="67" t="str">
        <f>H45&amp;" year glide path"</f>
        <v>3 year glide path</v>
      </c>
      <c r="D45" s="30" t="s">
        <v>29</v>
      </c>
      <c r="E45" s="30" t="s">
        <v>10</v>
      </c>
      <c r="F45" s="37" t="s">
        <v>5</v>
      </c>
      <c r="G45" s="30"/>
      <c r="H45" s="84">
        <v>3</v>
      </c>
      <c r="I45" s="26"/>
      <c r="J45" s="26"/>
      <c r="K45" s="60">
        <f>K44</f>
        <v>1.2500000000000001E-2</v>
      </c>
      <c r="L45" s="60">
        <f>L44</f>
        <v>1.4999999999999999E-2</v>
      </c>
      <c r="M45" s="60">
        <f>IF(M41-$L41&gt;$H45,M44,$L44+($T44-$L44)*(M41-$L41)/$H45)</f>
        <v>1.8333333333333333E-2</v>
      </c>
      <c r="N45" s="60">
        <f t="shared" ref="N45:T45" si="23">IF(N41-$L41&gt;$H45,N44,$L44+($T44-$L44)*(N41-$L41)/$H45)</f>
        <v>2.1666666666666667E-2</v>
      </c>
      <c r="O45" s="61">
        <f t="shared" si="23"/>
        <v>2.5000000000000001E-2</v>
      </c>
      <c r="P45" s="60">
        <f t="shared" si="23"/>
        <v>2.5000000000000001E-2</v>
      </c>
      <c r="Q45" s="60">
        <f t="shared" si="23"/>
        <v>2.5000000000000001E-2</v>
      </c>
      <c r="R45" s="60">
        <f t="shared" si="23"/>
        <v>2.5000000000000001E-2</v>
      </c>
      <c r="S45" s="60">
        <f t="shared" si="23"/>
        <v>2.5000000000000001E-2</v>
      </c>
      <c r="T45" s="61">
        <f t="shared" si="23"/>
        <v>2.5000000000000001E-2</v>
      </c>
    </row>
    <row r="46" spans="1:60" ht="11.25" customHeight="1" outlineLevel="1" x14ac:dyDescent="0.2">
      <c r="A46" s="33"/>
      <c r="B46" s="33"/>
      <c r="C46" s="67" t="str">
        <f>H46&amp;" year glide path"</f>
        <v>8 year glide path</v>
      </c>
      <c r="D46" s="30" t="s">
        <v>29</v>
      </c>
      <c r="E46" s="30" t="s">
        <v>10</v>
      </c>
      <c r="F46" s="37" t="s">
        <v>5</v>
      </c>
      <c r="G46" s="30"/>
      <c r="H46" s="84">
        <v>8</v>
      </c>
      <c r="I46" s="26"/>
      <c r="J46" s="26"/>
      <c r="K46" s="60">
        <f>K45</f>
        <v>1.2500000000000001E-2</v>
      </c>
      <c r="L46" s="60">
        <f>L45</f>
        <v>1.4999999999999999E-2</v>
      </c>
      <c r="M46" s="60">
        <f>IF(M41-$L41&gt;$H46,M44,$L44+($T44-$L44)*(M41-$L41)/$H46)</f>
        <v>1.6250000000000001E-2</v>
      </c>
      <c r="N46" s="60">
        <f t="shared" ref="N46:T46" si="24">IF(N41-$L41&gt;$H46,N44,$L44+($T44-$L44)*(N41-$L41)/$H46)</f>
        <v>1.7500000000000002E-2</v>
      </c>
      <c r="O46" s="61">
        <f t="shared" si="24"/>
        <v>1.8749999999999999E-2</v>
      </c>
      <c r="P46" s="60">
        <f t="shared" si="24"/>
        <v>0.02</v>
      </c>
      <c r="Q46" s="60">
        <f t="shared" si="24"/>
        <v>2.1250000000000002E-2</v>
      </c>
      <c r="R46" s="60">
        <f t="shared" si="24"/>
        <v>2.2499999999999999E-2</v>
      </c>
      <c r="S46" s="60">
        <f t="shared" si="24"/>
        <v>2.375E-2</v>
      </c>
      <c r="T46" s="61">
        <f t="shared" si="24"/>
        <v>2.5000000000000001E-2</v>
      </c>
    </row>
    <row r="47" spans="1:60" outlineLevel="1" x14ac:dyDescent="0.2">
      <c r="F47" s="26"/>
      <c r="G47" s="26"/>
      <c r="J47" s="44"/>
    </row>
    <row r="48" spans="1:60" outlineLevel="1" x14ac:dyDescent="0.2">
      <c r="C48" s="29" t="s">
        <v>96</v>
      </c>
      <c r="F48" s="26"/>
      <c r="G48" s="26"/>
      <c r="J48" s="44"/>
    </row>
    <row r="49" spans="1:60" ht="11.25" customHeight="1" outlineLevel="1" x14ac:dyDescent="0.2">
      <c r="A49" s="33"/>
      <c r="B49" s="33"/>
      <c r="C49" s="67" t="s">
        <v>95</v>
      </c>
      <c r="D49" s="30" t="s">
        <v>4</v>
      </c>
      <c r="E49" s="30" t="s">
        <v>10</v>
      </c>
      <c r="F49" s="37" t="s">
        <v>5</v>
      </c>
      <c r="G49" s="30"/>
      <c r="H49" s="26"/>
      <c r="I49" s="26"/>
      <c r="J49" s="26"/>
      <c r="K49" s="60">
        <f t="array" ref="K49">PRODUCT(1+K44:T44)^0.1-1</f>
        <v>2.2739900899011012E-2</v>
      </c>
    </row>
    <row r="50" spans="1:60" ht="11.25" customHeight="1" outlineLevel="1" x14ac:dyDescent="0.2">
      <c r="A50" s="33"/>
      <c r="B50" s="33"/>
      <c r="C50" s="67" t="str">
        <f>C45</f>
        <v>3 year glide path</v>
      </c>
      <c r="D50" s="30" t="s">
        <v>4</v>
      </c>
      <c r="E50" s="30" t="s">
        <v>10</v>
      </c>
      <c r="F50" s="37" t="s">
        <v>5</v>
      </c>
      <c r="G50" s="30"/>
      <c r="H50" s="26"/>
      <c r="I50" s="26"/>
      <c r="J50" s="26"/>
      <c r="K50" s="60">
        <f t="array" ref="K50">PRODUCT(1+K45:T45)^0.1-1</f>
        <v>2.1739880442708914E-2</v>
      </c>
    </row>
    <row r="51" spans="1:60" ht="11.25" customHeight="1" outlineLevel="1" x14ac:dyDescent="0.2">
      <c r="A51" s="33"/>
      <c r="B51" s="33"/>
      <c r="C51" s="67" t="str">
        <f>C46</f>
        <v>8 year glide path</v>
      </c>
      <c r="D51" s="30" t="s">
        <v>4</v>
      </c>
      <c r="E51" s="30" t="s">
        <v>10</v>
      </c>
      <c r="F51" s="37" t="s">
        <v>5</v>
      </c>
      <c r="G51" s="30"/>
      <c r="H51" s="26"/>
      <c r="I51" s="26"/>
      <c r="J51" s="26"/>
      <c r="K51" s="60">
        <f t="array" ref="K51">PRODUCT(1+K46:T46)^0.1-1</f>
        <v>1.9242914535599231E-2</v>
      </c>
    </row>
    <row r="52" spans="1:60" outlineLevel="1" x14ac:dyDescent="0.2">
      <c r="F52" s="26"/>
      <c r="G52" s="26"/>
      <c r="J52" s="44"/>
    </row>
    <row r="53" spans="1:60" s="41" customFormat="1" outlineLevel="1" x14ac:dyDescent="0.2">
      <c r="C53" s="41" t="s">
        <v>92</v>
      </c>
    </row>
    <row r="54" spans="1:60" outlineLevel="1" x14ac:dyDescent="0.2">
      <c r="F54" s="26"/>
      <c r="G54" s="26"/>
      <c r="J54" s="44"/>
    </row>
    <row r="55" spans="1:60" outlineLevel="1" x14ac:dyDescent="0.2">
      <c r="A55" s="33"/>
      <c r="B55" s="33"/>
      <c r="C55" s="24" t="str">
        <f>C53</f>
        <v>Scenario 2 - Inflation expectation below 2.5% - Smaller gap</v>
      </c>
      <c r="D55" s="25" t="s">
        <v>2</v>
      </c>
      <c r="E55" s="34" t="s">
        <v>3</v>
      </c>
      <c r="F55" s="34" t="s">
        <v>6</v>
      </c>
      <c r="G55" s="30"/>
      <c r="H55" s="25" t="s">
        <v>97</v>
      </c>
      <c r="I55" s="26"/>
      <c r="J55" s="65" t="s">
        <v>0</v>
      </c>
      <c r="K55" s="25">
        <f>K$3</f>
        <v>1</v>
      </c>
      <c r="L55" s="25">
        <f t="shared" ref="L55:BH55" si="25">L$3</f>
        <v>2</v>
      </c>
      <c r="M55" s="25">
        <f t="shared" si="25"/>
        <v>3</v>
      </c>
      <c r="N55" s="25">
        <f t="shared" si="25"/>
        <v>4</v>
      </c>
      <c r="O55" s="27">
        <f t="shared" si="25"/>
        <v>5</v>
      </c>
      <c r="P55" s="25">
        <f t="shared" si="25"/>
        <v>6</v>
      </c>
      <c r="Q55" s="25">
        <f t="shared" si="25"/>
        <v>7</v>
      </c>
      <c r="R55" s="25">
        <f t="shared" si="25"/>
        <v>8</v>
      </c>
      <c r="S55" s="25">
        <f t="shared" si="25"/>
        <v>9</v>
      </c>
      <c r="T55" s="27">
        <f t="shared" si="25"/>
        <v>10</v>
      </c>
      <c r="U55" s="25">
        <f t="shared" si="25"/>
        <v>11</v>
      </c>
      <c r="V55" s="25">
        <f t="shared" si="25"/>
        <v>12</v>
      </c>
      <c r="W55" s="25">
        <f t="shared" si="25"/>
        <v>13</v>
      </c>
      <c r="X55" s="25">
        <f t="shared" si="25"/>
        <v>14</v>
      </c>
      <c r="Y55" s="27">
        <f t="shared" si="25"/>
        <v>15</v>
      </c>
      <c r="Z55" s="25">
        <f t="shared" si="25"/>
        <v>16</v>
      </c>
      <c r="AA55" s="25">
        <f t="shared" si="25"/>
        <v>17</v>
      </c>
      <c r="AB55" s="25">
        <f t="shared" si="25"/>
        <v>18</v>
      </c>
      <c r="AC55" s="25">
        <f t="shared" si="25"/>
        <v>19</v>
      </c>
      <c r="AD55" s="27">
        <f t="shared" si="25"/>
        <v>20</v>
      </c>
      <c r="AE55" s="25">
        <f t="shared" si="25"/>
        <v>21</v>
      </c>
      <c r="AF55" s="25">
        <f t="shared" si="25"/>
        <v>22</v>
      </c>
      <c r="AG55" s="25">
        <f t="shared" si="25"/>
        <v>23</v>
      </c>
      <c r="AH55" s="25">
        <f t="shared" si="25"/>
        <v>24</v>
      </c>
      <c r="AI55" s="27">
        <f t="shared" si="25"/>
        <v>25</v>
      </c>
      <c r="AJ55" s="25">
        <f t="shared" si="25"/>
        <v>26</v>
      </c>
      <c r="AK55" s="25">
        <f t="shared" si="25"/>
        <v>27</v>
      </c>
      <c r="AL55" s="25">
        <f t="shared" si="25"/>
        <v>28</v>
      </c>
      <c r="AM55" s="25">
        <f t="shared" si="25"/>
        <v>29</v>
      </c>
      <c r="AN55" s="27">
        <f t="shared" si="25"/>
        <v>30</v>
      </c>
      <c r="AO55" s="25">
        <f t="shared" si="25"/>
        <v>31</v>
      </c>
      <c r="AP55" s="25">
        <f t="shared" si="25"/>
        <v>32</v>
      </c>
      <c r="AQ55" s="25">
        <f t="shared" si="25"/>
        <v>33</v>
      </c>
      <c r="AR55" s="25">
        <f t="shared" si="25"/>
        <v>34</v>
      </c>
      <c r="AS55" s="27">
        <f t="shared" si="25"/>
        <v>35</v>
      </c>
      <c r="AT55" s="25">
        <f t="shared" si="25"/>
        <v>36</v>
      </c>
      <c r="AU55" s="25">
        <f t="shared" si="25"/>
        <v>37</v>
      </c>
      <c r="AV55" s="25">
        <f t="shared" si="25"/>
        <v>38</v>
      </c>
      <c r="AW55" s="25">
        <f t="shared" si="25"/>
        <v>39</v>
      </c>
      <c r="AX55" s="27">
        <f t="shared" si="25"/>
        <v>40</v>
      </c>
      <c r="AY55" s="25">
        <f t="shared" si="25"/>
        <v>41</v>
      </c>
      <c r="AZ55" s="25">
        <f t="shared" si="25"/>
        <v>42</v>
      </c>
      <c r="BA55" s="25">
        <f t="shared" si="25"/>
        <v>43</v>
      </c>
      <c r="BB55" s="25">
        <f t="shared" si="25"/>
        <v>44</v>
      </c>
      <c r="BC55" s="27">
        <f t="shared" si="25"/>
        <v>45</v>
      </c>
      <c r="BD55" s="25">
        <f t="shared" si="25"/>
        <v>46</v>
      </c>
      <c r="BE55" s="25">
        <f t="shared" si="25"/>
        <v>47</v>
      </c>
      <c r="BF55" s="25">
        <f t="shared" si="25"/>
        <v>48</v>
      </c>
      <c r="BG55" s="25">
        <f t="shared" si="25"/>
        <v>49</v>
      </c>
      <c r="BH55" s="27">
        <f t="shared" si="25"/>
        <v>50</v>
      </c>
    </row>
    <row r="56" spans="1:60" outlineLevel="1" x14ac:dyDescent="0.2">
      <c r="F56" s="26"/>
      <c r="G56" s="26"/>
      <c r="J56" s="44"/>
    </row>
    <row r="57" spans="1:60" outlineLevel="1" x14ac:dyDescent="0.2">
      <c r="C57" s="29" t="s">
        <v>90</v>
      </c>
      <c r="F57" s="26"/>
      <c r="G57" s="26"/>
      <c r="J57" s="44"/>
    </row>
    <row r="58" spans="1:60" ht="11.25" customHeight="1" outlineLevel="1" x14ac:dyDescent="0.2">
      <c r="A58" s="33"/>
      <c r="B58" s="33"/>
      <c r="C58" s="67" t="s">
        <v>95</v>
      </c>
      <c r="D58" s="30" t="s">
        <v>29</v>
      </c>
      <c r="E58" s="30" t="s">
        <v>10</v>
      </c>
      <c r="F58" s="37" t="s">
        <v>5</v>
      </c>
      <c r="G58" s="30"/>
      <c r="H58" s="26"/>
      <c r="I58" s="26"/>
      <c r="J58" s="26"/>
      <c r="K58" s="83">
        <v>1.4999999999999999E-2</v>
      </c>
      <c r="L58" s="83">
        <v>1.7500000000000002E-2</v>
      </c>
      <c r="M58" s="81">
        <v>2.5000000000000001E-2</v>
      </c>
      <c r="N58" s="81">
        <v>2.5000000000000001E-2</v>
      </c>
      <c r="O58" s="82">
        <v>2.5000000000000001E-2</v>
      </c>
      <c r="P58" s="81">
        <v>2.5000000000000001E-2</v>
      </c>
      <c r="Q58" s="81">
        <v>2.5000000000000001E-2</v>
      </c>
      <c r="R58" s="81">
        <v>2.5000000000000001E-2</v>
      </c>
      <c r="S58" s="81">
        <v>2.5000000000000001E-2</v>
      </c>
      <c r="T58" s="82">
        <v>2.5000000000000001E-2</v>
      </c>
    </row>
    <row r="59" spans="1:60" ht="11.25" customHeight="1" outlineLevel="1" x14ac:dyDescent="0.2">
      <c r="A59" s="33"/>
      <c r="B59" s="33"/>
      <c r="C59" s="67" t="str">
        <f>H59&amp;" year glide path"</f>
        <v>3 year glide path</v>
      </c>
      <c r="D59" s="30" t="s">
        <v>29</v>
      </c>
      <c r="E59" s="30" t="s">
        <v>10</v>
      </c>
      <c r="F59" s="37" t="s">
        <v>5</v>
      </c>
      <c r="G59" s="30"/>
      <c r="H59" s="85">
        <f>$H$45</f>
        <v>3</v>
      </c>
      <c r="I59" s="26"/>
      <c r="J59" s="26"/>
      <c r="K59" s="60">
        <f>K58</f>
        <v>1.4999999999999999E-2</v>
      </c>
      <c r="L59" s="60">
        <f>L58</f>
        <v>1.7500000000000002E-2</v>
      </c>
      <c r="M59" s="60">
        <f>IF(M55-$L55&gt;$H59,M58,$L58+($T58-$L58)*(M55-$L55)/$H59)</f>
        <v>0.02</v>
      </c>
      <c r="N59" s="60">
        <f t="shared" ref="N59" si="26">IF(N55-$L55&gt;$H59,N58,$L58+($T58-$L58)*(N55-$L55)/$H59)</f>
        <v>2.2500000000000003E-2</v>
      </c>
      <c r="O59" s="61">
        <f t="shared" ref="O59" si="27">IF(O55-$L55&gt;$H59,O58,$L58+($T58-$L58)*(O55-$L55)/$H59)</f>
        <v>2.5000000000000001E-2</v>
      </c>
      <c r="P59" s="60">
        <f t="shared" ref="P59" si="28">IF(P55-$L55&gt;$H59,P58,$L58+($T58-$L58)*(P55-$L55)/$H59)</f>
        <v>2.5000000000000001E-2</v>
      </c>
      <c r="Q59" s="60">
        <f t="shared" ref="Q59" si="29">IF(Q55-$L55&gt;$H59,Q58,$L58+($T58-$L58)*(Q55-$L55)/$H59)</f>
        <v>2.5000000000000001E-2</v>
      </c>
      <c r="R59" s="60">
        <f t="shared" ref="R59" si="30">IF(R55-$L55&gt;$H59,R58,$L58+($T58-$L58)*(R55-$L55)/$H59)</f>
        <v>2.5000000000000001E-2</v>
      </c>
      <c r="S59" s="60">
        <f t="shared" ref="S59" si="31">IF(S55-$L55&gt;$H59,S58,$L58+($T58-$L58)*(S55-$L55)/$H59)</f>
        <v>2.5000000000000001E-2</v>
      </c>
      <c r="T59" s="61">
        <f t="shared" ref="T59" si="32">IF(T55-$L55&gt;$H59,T58,$L58+($T58-$L58)*(T55-$L55)/$H59)</f>
        <v>2.5000000000000001E-2</v>
      </c>
    </row>
    <row r="60" spans="1:60" ht="11.25" customHeight="1" outlineLevel="1" x14ac:dyDescent="0.2">
      <c r="A60" s="33"/>
      <c r="B60" s="33"/>
      <c r="C60" s="67" t="str">
        <f>H60&amp;" year glide path"</f>
        <v>8 year glide path</v>
      </c>
      <c r="D60" s="30" t="s">
        <v>29</v>
      </c>
      <c r="E60" s="30" t="s">
        <v>10</v>
      </c>
      <c r="F60" s="37" t="s">
        <v>5</v>
      </c>
      <c r="G60" s="30"/>
      <c r="H60" s="85">
        <f>$H$46</f>
        <v>8</v>
      </c>
      <c r="I60" s="26"/>
      <c r="J60" s="26"/>
      <c r="K60" s="60">
        <f>K59</f>
        <v>1.4999999999999999E-2</v>
      </c>
      <c r="L60" s="60">
        <f>L59</f>
        <v>1.7500000000000002E-2</v>
      </c>
      <c r="M60" s="60">
        <f>IF(M55-$L55&gt;$H60,M58,$L58+($T58-$L58)*(M55-$L55)/$H60)</f>
        <v>1.8437500000000002E-2</v>
      </c>
      <c r="N60" s="60">
        <f t="shared" ref="N60:T60" si="33">IF(N55-$L55&gt;$H60,N58,$L58+($T58-$L58)*(N55-$L55)/$H60)</f>
        <v>1.9375000000000003E-2</v>
      </c>
      <c r="O60" s="61">
        <f t="shared" si="33"/>
        <v>2.0312500000000001E-2</v>
      </c>
      <c r="P60" s="60">
        <f t="shared" si="33"/>
        <v>2.1250000000000002E-2</v>
      </c>
      <c r="Q60" s="60">
        <f t="shared" si="33"/>
        <v>2.2187500000000002E-2</v>
      </c>
      <c r="R60" s="60">
        <f t="shared" si="33"/>
        <v>2.3125E-2</v>
      </c>
      <c r="S60" s="60">
        <f t="shared" si="33"/>
        <v>2.4062500000000001E-2</v>
      </c>
      <c r="T60" s="61">
        <f t="shared" si="33"/>
        <v>2.5000000000000001E-2</v>
      </c>
    </row>
    <row r="61" spans="1:60" outlineLevel="1" x14ac:dyDescent="0.2">
      <c r="F61" s="26"/>
      <c r="G61" s="26"/>
      <c r="J61" s="44"/>
    </row>
    <row r="62" spans="1:60" outlineLevel="1" x14ac:dyDescent="0.2">
      <c r="C62" s="29" t="s">
        <v>96</v>
      </c>
      <c r="F62" s="26"/>
      <c r="G62" s="26"/>
      <c r="J62" s="44"/>
    </row>
    <row r="63" spans="1:60" ht="11.25" customHeight="1" outlineLevel="1" x14ac:dyDescent="0.2">
      <c r="A63" s="33"/>
      <c r="B63" s="33"/>
      <c r="C63" s="67" t="s">
        <v>95</v>
      </c>
      <c r="D63" s="30" t="s">
        <v>4</v>
      </c>
      <c r="E63" s="30" t="s">
        <v>10</v>
      </c>
      <c r="F63" s="37" t="s">
        <v>5</v>
      </c>
      <c r="G63" s="30"/>
      <c r="H63" s="26"/>
      <c r="I63" s="26"/>
      <c r="J63" s="26"/>
      <c r="K63" s="60">
        <f t="array" ref="K63">PRODUCT(1+K58:T58)^0.1-1</f>
        <v>2.3243838789587912E-2</v>
      </c>
    </row>
    <row r="64" spans="1:60" ht="11.25" customHeight="1" outlineLevel="1" x14ac:dyDescent="0.2">
      <c r="A64" s="33"/>
      <c r="B64" s="33"/>
      <c r="C64" s="67" t="str">
        <f>C59</f>
        <v>3 year glide path</v>
      </c>
      <c r="D64" s="30" t="s">
        <v>4</v>
      </c>
      <c r="E64" s="30" t="s">
        <v>10</v>
      </c>
      <c r="F64" s="37" t="s">
        <v>5</v>
      </c>
      <c r="G64" s="30"/>
      <c r="H64" s="26"/>
      <c r="I64" s="26"/>
      <c r="J64" s="26"/>
      <c r="K64" s="60">
        <f t="array" ref="K64">PRODUCT(1+K59:T59)^0.1-1</f>
        <v>2.249387250851953E-2</v>
      </c>
    </row>
    <row r="65" spans="1:60" ht="11.25" customHeight="1" outlineLevel="1" x14ac:dyDescent="0.2">
      <c r="A65" s="33"/>
      <c r="B65" s="33"/>
      <c r="C65" s="67" t="str">
        <f>C60</f>
        <v>8 year glide path</v>
      </c>
      <c r="D65" s="30" t="s">
        <v>4</v>
      </c>
      <c r="E65" s="30" t="s">
        <v>10</v>
      </c>
      <c r="F65" s="37" t="s">
        <v>5</v>
      </c>
      <c r="G65" s="30"/>
      <c r="H65" s="26"/>
      <c r="I65" s="26"/>
      <c r="J65" s="26"/>
      <c r="K65" s="60">
        <f t="array" ref="K65">PRODUCT(1+K60:T60)^0.1-1</f>
        <v>2.0620691783106659E-2</v>
      </c>
    </row>
    <row r="66" spans="1:60" outlineLevel="1" x14ac:dyDescent="0.2">
      <c r="F66" s="26"/>
      <c r="G66" s="26"/>
      <c r="J66" s="44"/>
    </row>
    <row r="67" spans="1:60" s="41" customFormat="1" outlineLevel="1" x14ac:dyDescent="0.2">
      <c r="C67" s="41" t="s">
        <v>93</v>
      </c>
    </row>
    <row r="68" spans="1:60" outlineLevel="1" x14ac:dyDescent="0.2">
      <c r="F68" s="26"/>
      <c r="G68" s="26"/>
      <c r="J68" s="44"/>
    </row>
    <row r="69" spans="1:60" outlineLevel="1" x14ac:dyDescent="0.2">
      <c r="A69" s="33"/>
      <c r="B69" s="33"/>
      <c r="C69" s="24" t="str">
        <f>C67</f>
        <v>Scenario 3 - Inflation expectation above 2.5% - Smaller gap</v>
      </c>
      <c r="D69" s="25" t="s">
        <v>2</v>
      </c>
      <c r="E69" s="34" t="s">
        <v>3</v>
      </c>
      <c r="F69" s="34" t="s">
        <v>6</v>
      </c>
      <c r="G69" s="30"/>
      <c r="H69" s="26"/>
      <c r="I69" s="26"/>
      <c r="J69" s="65" t="s">
        <v>0</v>
      </c>
      <c r="K69" s="25">
        <f>K$3</f>
        <v>1</v>
      </c>
      <c r="L69" s="25">
        <f t="shared" ref="L69:BH69" si="34">L$3</f>
        <v>2</v>
      </c>
      <c r="M69" s="25">
        <f t="shared" si="34"/>
        <v>3</v>
      </c>
      <c r="N69" s="25">
        <f t="shared" si="34"/>
        <v>4</v>
      </c>
      <c r="O69" s="27">
        <f t="shared" si="34"/>
        <v>5</v>
      </c>
      <c r="P69" s="25">
        <f t="shared" si="34"/>
        <v>6</v>
      </c>
      <c r="Q69" s="25">
        <f t="shared" si="34"/>
        <v>7</v>
      </c>
      <c r="R69" s="25">
        <f t="shared" si="34"/>
        <v>8</v>
      </c>
      <c r="S69" s="25">
        <f t="shared" si="34"/>
        <v>9</v>
      </c>
      <c r="T69" s="27">
        <f t="shared" si="34"/>
        <v>10</v>
      </c>
      <c r="U69" s="25">
        <f t="shared" si="34"/>
        <v>11</v>
      </c>
      <c r="V69" s="25">
        <f t="shared" si="34"/>
        <v>12</v>
      </c>
      <c r="W69" s="25">
        <f t="shared" si="34"/>
        <v>13</v>
      </c>
      <c r="X69" s="25">
        <f t="shared" si="34"/>
        <v>14</v>
      </c>
      <c r="Y69" s="27">
        <f t="shared" si="34"/>
        <v>15</v>
      </c>
      <c r="Z69" s="25">
        <f t="shared" si="34"/>
        <v>16</v>
      </c>
      <c r="AA69" s="25">
        <f t="shared" si="34"/>
        <v>17</v>
      </c>
      <c r="AB69" s="25">
        <f t="shared" si="34"/>
        <v>18</v>
      </c>
      <c r="AC69" s="25">
        <f t="shared" si="34"/>
        <v>19</v>
      </c>
      <c r="AD69" s="27">
        <f t="shared" si="34"/>
        <v>20</v>
      </c>
      <c r="AE69" s="25">
        <f t="shared" si="34"/>
        <v>21</v>
      </c>
      <c r="AF69" s="25">
        <f t="shared" si="34"/>
        <v>22</v>
      </c>
      <c r="AG69" s="25">
        <f t="shared" si="34"/>
        <v>23</v>
      </c>
      <c r="AH69" s="25">
        <f t="shared" si="34"/>
        <v>24</v>
      </c>
      <c r="AI69" s="27">
        <f t="shared" si="34"/>
        <v>25</v>
      </c>
      <c r="AJ69" s="25">
        <f t="shared" si="34"/>
        <v>26</v>
      </c>
      <c r="AK69" s="25">
        <f t="shared" si="34"/>
        <v>27</v>
      </c>
      <c r="AL69" s="25">
        <f t="shared" si="34"/>
        <v>28</v>
      </c>
      <c r="AM69" s="25">
        <f t="shared" si="34"/>
        <v>29</v>
      </c>
      <c r="AN69" s="27">
        <f t="shared" si="34"/>
        <v>30</v>
      </c>
      <c r="AO69" s="25">
        <f t="shared" si="34"/>
        <v>31</v>
      </c>
      <c r="AP69" s="25">
        <f t="shared" si="34"/>
        <v>32</v>
      </c>
      <c r="AQ69" s="25">
        <f t="shared" si="34"/>
        <v>33</v>
      </c>
      <c r="AR69" s="25">
        <f t="shared" si="34"/>
        <v>34</v>
      </c>
      <c r="AS69" s="27">
        <f t="shared" si="34"/>
        <v>35</v>
      </c>
      <c r="AT69" s="25">
        <f t="shared" si="34"/>
        <v>36</v>
      </c>
      <c r="AU69" s="25">
        <f t="shared" si="34"/>
        <v>37</v>
      </c>
      <c r="AV69" s="25">
        <f t="shared" si="34"/>
        <v>38</v>
      </c>
      <c r="AW69" s="25">
        <f t="shared" si="34"/>
        <v>39</v>
      </c>
      <c r="AX69" s="27">
        <f t="shared" si="34"/>
        <v>40</v>
      </c>
      <c r="AY69" s="25">
        <f t="shared" si="34"/>
        <v>41</v>
      </c>
      <c r="AZ69" s="25">
        <f t="shared" si="34"/>
        <v>42</v>
      </c>
      <c r="BA69" s="25">
        <f t="shared" si="34"/>
        <v>43</v>
      </c>
      <c r="BB69" s="25">
        <f t="shared" si="34"/>
        <v>44</v>
      </c>
      <c r="BC69" s="27">
        <f t="shared" si="34"/>
        <v>45</v>
      </c>
      <c r="BD69" s="25">
        <f t="shared" si="34"/>
        <v>46</v>
      </c>
      <c r="BE69" s="25">
        <f t="shared" si="34"/>
        <v>47</v>
      </c>
      <c r="BF69" s="25">
        <f t="shared" si="34"/>
        <v>48</v>
      </c>
      <c r="BG69" s="25">
        <f t="shared" si="34"/>
        <v>49</v>
      </c>
      <c r="BH69" s="27">
        <f t="shared" si="34"/>
        <v>50</v>
      </c>
    </row>
    <row r="70" spans="1:60" outlineLevel="1" x14ac:dyDescent="0.2">
      <c r="F70" s="26"/>
      <c r="G70" s="26"/>
      <c r="J70" s="44"/>
    </row>
    <row r="71" spans="1:60" outlineLevel="1" x14ac:dyDescent="0.2">
      <c r="C71" s="29" t="s">
        <v>90</v>
      </c>
      <c r="F71" s="26"/>
      <c r="G71" s="26"/>
      <c r="J71" s="44"/>
    </row>
    <row r="72" spans="1:60" ht="11.25" customHeight="1" outlineLevel="1" x14ac:dyDescent="0.2">
      <c r="A72" s="33"/>
      <c r="B72" s="33"/>
      <c r="C72" s="67" t="s">
        <v>95</v>
      </c>
      <c r="D72" s="30" t="s">
        <v>29</v>
      </c>
      <c r="E72" s="30" t="s">
        <v>10</v>
      </c>
      <c r="F72" s="37" t="s">
        <v>5</v>
      </c>
      <c r="G72" s="30"/>
      <c r="H72" s="26"/>
      <c r="I72" s="26"/>
      <c r="J72" s="26"/>
      <c r="K72" s="83">
        <v>3.2500000000000001E-2</v>
      </c>
      <c r="L72" s="83">
        <v>3.5000000000000003E-2</v>
      </c>
      <c r="M72" s="81">
        <v>2.5000000000000001E-2</v>
      </c>
      <c r="N72" s="81">
        <v>2.5000000000000001E-2</v>
      </c>
      <c r="O72" s="82">
        <v>2.5000000000000001E-2</v>
      </c>
      <c r="P72" s="81">
        <v>2.5000000000000001E-2</v>
      </c>
      <c r="Q72" s="81">
        <v>2.5000000000000001E-2</v>
      </c>
      <c r="R72" s="81">
        <v>2.5000000000000001E-2</v>
      </c>
      <c r="S72" s="81">
        <v>2.5000000000000001E-2</v>
      </c>
      <c r="T72" s="82">
        <v>2.5000000000000001E-2</v>
      </c>
    </row>
    <row r="73" spans="1:60" ht="11.25" customHeight="1" outlineLevel="1" x14ac:dyDescent="0.2">
      <c r="A73" s="33"/>
      <c r="B73" s="33"/>
      <c r="C73" s="67" t="str">
        <f>H73&amp;" year glide path"</f>
        <v>3 year glide path</v>
      </c>
      <c r="D73" s="30" t="s">
        <v>29</v>
      </c>
      <c r="E73" s="30" t="s">
        <v>10</v>
      </c>
      <c r="F73" s="37" t="s">
        <v>5</v>
      </c>
      <c r="G73" s="30"/>
      <c r="H73" s="85">
        <f>$H$45</f>
        <v>3</v>
      </c>
      <c r="I73" s="26"/>
      <c r="J73" s="26"/>
      <c r="K73" s="60">
        <f>K72</f>
        <v>3.2500000000000001E-2</v>
      </c>
      <c r="L73" s="60">
        <f>L72</f>
        <v>3.5000000000000003E-2</v>
      </c>
      <c r="M73" s="60">
        <f>IF(M69-$L69&gt;$H73,M72,$L72+($T72-$L72)*(M69-$L69)/$H73)</f>
        <v>3.1666666666666669E-2</v>
      </c>
      <c r="N73" s="60">
        <f t="shared" ref="N73" si="35">IF(N69-$L69&gt;$H73,N72,$L72+($T72-$L72)*(N69-$L69)/$H73)</f>
        <v>2.8333333333333335E-2</v>
      </c>
      <c r="O73" s="61">
        <f t="shared" ref="O73" si="36">IF(O69-$L69&gt;$H73,O72,$L72+($T72-$L72)*(O69-$L69)/$H73)</f>
        <v>2.5000000000000001E-2</v>
      </c>
      <c r="P73" s="60">
        <f t="shared" ref="P73" si="37">IF(P69-$L69&gt;$H73,P72,$L72+($T72-$L72)*(P69-$L69)/$H73)</f>
        <v>2.5000000000000001E-2</v>
      </c>
      <c r="Q73" s="60">
        <f t="shared" ref="Q73" si="38">IF(Q69-$L69&gt;$H73,Q72,$L72+($T72-$L72)*(Q69-$L69)/$H73)</f>
        <v>2.5000000000000001E-2</v>
      </c>
      <c r="R73" s="60">
        <f t="shared" ref="R73" si="39">IF(R69-$L69&gt;$H73,R72,$L72+($T72-$L72)*(R69-$L69)/$H73)</f>
        <v>2.5000000000000001E-2</v>
      </c>
      <c r="S73" s="60">
        <f t="shared" ref="S73" si="40">IF(S69-$L69&gt;$H73,S72,$L72+($T72-$L72)*(S69-$L69)/$H73)</f>
        <v>2.5000000000000001E-2</v>
      </c>
      <c r="T73" s="61">
        <f t="shared" ref="T73" si="41">IF(T69-$L69&gt;$H73,T72,$L72+($T72-$L72)*(T69-$L69)/$H73)</f>
        <v>2.5000000000000001E-2</v>
      </c>
    </row>
    <row r="74" spans="1:60" ht="11.25" customHeight="1" outlineLevel="1" x14ac:dyDescent="0.2">
      <c r="A74" s="33"/>
      <c r="B74" s="33"/>
      <c r="C74" s="67" t="str">
        <f>H74&amp;" year glide path"</f>
        <v>8 year glide path</v>
      </c>
      <c r="D74" s="30" t="s">
        <v>29</v>
      </c>
      <c r="E74" s="30" t="s">
        <v>10</v>
      </c>
      <c r="F74" s="37" t="s">
        <v>5</v>
      </c>
      <c r="G74" s="30"/>
      <c r="H74" s="85">
        <f>$H$46</f>
        <v>8</v>
      </c>
      <c r="I74" s="26"/>
      <c r="J74" s="26"/>
      <c r="K74" s="60">
        <f>K73</f>
        <v>3.2500000000000001E-2</v>
      </c>
      <c r="L74" s="60">
        <f>L73</f>
        <v>3.5000000000000003E-2</v>
      </c>
      <c r="M74" s="60">
        <f>IF(M69-$L69&gt;$H74,M72,$L72+($T72-$L72)*(M69-$L69)/$H74)</f>
        <v>3.3750000000000002E-2</v>
      </c>
      <c r="N74" s="60">
        <f t="shared" ref="N74:T74" si="42">IF(N69-$L69&gt;$H74,N72,$L72+($T72-$L72)*(N69-$L69)/$H74)</f>
        <v>3.2500000000000001E-2</v>
      </c>
      <c r="O74" s="61">
        <f t="shared" si="42"/>
        <v>3.125E-2</v>
      </c>
      <c r="P74" s="60">
        <f t="shared" si="42"/>
        <v>3.0000000000000002E-2</v>
      </c>
      <c r="Q74" s="60">
        <f t="shared" si="42"/>
        <v>2.8750000000000001E-2</v>
      </c>
      <c r="R74" s="60">
        <f t="shared" si="42"/>
        <v>2.7500000000000004E-2</v>
      </c>
      <c r="S74" s="60">
        <f t="shared" si="42"/>
        <v>2.6250000000000002E-2</v>
      </c>
      <c r="T74" s="61">
        <f t="shared" si="42"/>
        <v>2.5000000000000001E-2</v>
      </c>
    </row>
    <row r="75" spans="1:60" outlineLevel="1" x14ac:dyDescent="0.2">
      <c r="F75" s="26"/>
      <c r="G75" s="26"/>
      <c r="J75" s="44"/>
    </row>
    <row r="76" spans="1:60" outlineLevel="1" x14ac:dyDescent="0.2">
      <c r="C76" s="29" t="s">
        <v>96</v>
      </c>
      <c r="F76" s="26"/>
      <c r="G76" s="26"/>
      <c r="J76" s="44"/>
    </row>
    <row r="77" spans="1:60" ht="11.25" customHeight="1" outlineLevel="1" x14ac:dyDescent="0.2">
      <c r="A77" s="33"/>
      <c r="B77" s="33"/>
      <c r="C77" s="67" t="s">
        <v>95</v>
      </c>
      <c r="D77" s="30" t="s">
        <v>4</v>
      </c>
      <c r="E77" s="30" t="s">
        <v>10</v>
      </c>
      <c r="F77" s="37" t="s">
        <v>5</v>
      </c>
      <c r="G77" s="30"/>
      <c r="H77" s="26"/>
      <c r="I77" s="26"/>
      <c r="J77" s="26"/>
      <c r="K77" s="60">
        <f t="array" ref="K77">PRODUCT(1+K72:T72)^0.1-1</f>
        <v>2.6743904690847975E-2</v>
      </c>
    </row>
    <row r="78" spans="1:60" ht="11.25" customHeight="1" outlineLevel="1" x14ac:dyDescent="0.2">
      <c r="A78" s="33"/>
      <c r="B78" s="33"/>
      <c r="C78" s="67" t="str">
        <f>C73</f>
        <v>3 year glide path</v>
      </c>
      <c r="D78" s="30" t="s">
        <v>4</v>
      </c>
      <c r="E78" s="30" t="s">
        <v>10</v>
      </c>
      <c r="F78" s="37" t="s">
        <v>5</v>
      </c>
      <c r="G78" s="30"/>
      <c r="H78" s="26"/>
      <c r="I78" s="26"/>
      <c r="J78" s="26"/>
      <c r="K78" s="60">
        <f t="array" ref="K78">PRODUCT(1+K73:T73)^0.1-1</f>
        <v>2.7743388126463042E-2</v>
      </c>
    </row>
    <row r="79" spans="1:60" ht="11.25" customHeight="1" outlineLevel="1" x14ac:dyDescent="0.2">
      <c r="A79" s="33"/>
      <c r="B79" s="33"/>
      <c r="C79" s="67" t="str">
        <f>C74</f>
        <v>8 year glide path</v>
      </c>
      <c r="D79" s="30" t="s">
        <v>4</v>
      </c>
      <c r="E79" s="30" t="s">
        <v>10</v>
      </c>
      <c r="F79" s="37" t="s">
        <v>5</v>
      </c>
      <c r="G79" s="30"/>
      <c r="H79" s="26"/>
      <c r="I79" s="26"/>
      <c r="J79" s="26"/>
      <c r="K79" s="60">
        <f t="array" ref="K79">PRODUCT(1+K74:T74)^0.1-1</f>
        <v>3.0245175256987E-2</v>
      </c>
    </row>
    <row r="80" spans="1:60" outlineLevel="1" x14ac:dyDescent="0.2">
      <c r="F80" s="26"/>
      <c r="G80" s="26"/>
      <c r="J80" s="44"/>
    </row>
    <row r="81" spans="1:60" s="41" customFormat="1" outlineLevel="1" x14ac:dyDescent="0.2">
      <c r="C81" s="41" t="s">
        <v>94</v>
      </c>
    </row>
    <row r="82" spans="1:60" outlineLevel="1" x14ac:dyDescent="0.2">
      <c r="F82" s="26"/>
      <c r="G82" s="26"/>
      <c r="J82" s="44"/>
    </row>
    <row r="83" spans="1:60" outlineLevel="1" x14ac:dyDescent="0.2">
      <c r="A83" s="33"/>
      <c r="B83" s="33"/>
      <c r="C83" s="24" t="str">
        <f>C81</f>
        <v>Scenario 4 - Inflation expectation above 2.5% - Larger gap</v>
      </c>
      <c r="D83" s="25" t="s">
        <v>2</v>
      </c>
      <c r="E83" s="34" t="s">
        <v>3</v>
      </c>
      <c r="F83" s="34" t="s">
        <v>6</v>
      </c>
      <c r="G83" s="30"/>
      <c r="H83" s="26"/>
      <c r="I83" s="26"/>
      <c r="J83" s="65" t="s">
        <v>0</v>
      </c>
      <c r="K83" s="25">
        <f>K$3</f>
        <v>1</v>
      </c>
      <c r="L83" s="25">
        <f t="shared" ref="L83:BH83" si="43">L$3</f>
        <v>2</v>
      </c>
      <c r="M83" s="25">
        <f t="shared" si="43"/>
        <v>3</v>
      </c>
      <c r="N83" s="25">
        <f t="shared" si="43"/>
        <v>4</v>
      </c>
      <c r="O83" s="27">
        <f t="shared" si="43"/>
        <v>5</v>
      </c>
      <c r="P83" s="25">
        <f t="shared" si="43"/>
        <v>6</v>
      </c>
      <c r="Q83" s="25">
        <f t="shared" si="43"/>
        <v>7</v>
      </c>
      <c r="R83" s="25">
        <f t="shared" si="43"/>
        <v>8</v>
      </c>
      <c r="S83" s="25">
        <f t="shared" si="43"/>
        <v>9</v>
      </c>
      <c r="T83" s="27">
        <f t="shared" si="43"/>
        <v>10</v>
      </c>
      <c r="U83" s="25">
        <f t="shared" si="43"/>
        <v>11</v>
      </c>
      <c r="V83" s="25">
        <f t="shared" si="43"/>
        <v>12</v>
      </c>
      <c r="W83" s="25">
        <f t="shared" si="43"/>
        <v>13</v>
      </c>
      <c r="X83" s="25">
        <f t="shared" si="43"/>
        <v>14</v>
      </c>
      <c r="Y83" s="27">
        <f t="shared" si="43"/>
        <v>15</v>
      </c>
      <c r="Z83" s="25">
        <f t="shared" si="43"/>
        <v>16</v>
      </c>
      <c r="AA83" s="25">
        <f t="shared" si="43"/>
        <v>17</v>
      </c>
      <c r="AB83" s="25">
        <f t="shared" si="43"/>
        <v>18</v>
      </c>
      <c r="AC83" s="25">
        <f t="shared" si="43"/>
        <v>19</v>
      </c>
      <c r="AD83" s="27">
        <f t="shared" si="43"/>
        <v>20</v>
      </c>
      <c r="AE83" s="25">
        <f t="shared" si="43"/>
        <v>21</v>
      </c>
      <c r="AF83" s="25">
        <f t="shared" si="43"/>
        <v>22</v>
      </c>
      <c r="AG83" s="25">
        <f t="shared" si="43"/>
        <v>23</v>
      </c>
      <c r="AH83" s="25">
        <f t="shared" si="43"/>
        <v>24</v>
      </c>
      <c r="AI83" s="27">
        <f t="shared" si="43"/>
        <v>25</v>
      </c>
      <c r="AJ83" s="25">
        <f t="shared" si="43"/>
        <v>26</v>
      </c>
      <c r="AK83" s="25">
        <f t="shared" si="43"/>
        <v>27</v>
      </c>
      <c r="AL83" s="25">
        <f t="shared" si="43"/>
        <v>28</v>
      </c>
      <c r="AM83" s="25">
        <f t="shared" si="43"/>
        <v>29</v>
      </c>
      <c r="AN83" s="27">
        <f t="shared" si="43"/>
        <v>30</v>
      </c>
      <c r="AO83" s="25">
        <f t="shared" si="43"/>
        <v>31</v>
      </c>
      <c r="AP83" s="25">
        <f t="shared" si="43"/>
        <v>32</v>
      </c>
      <c r="AQ83" s="25">
        <f t="shared" si="43"/>
        <v>33</v>
      </c>
      <c r="AR83" s="25">
        <f t="shared" si="43"/>
        <v>34</v>
      </c>
      <c r="AS83" s="27">
        <f t="shared" si="43"/>
        <v>35</v>
      </c>
      <c r="AT83" s="25">
        <f t="shared" si="43"/>
        <v>36</v>
      </c>
      <c r="AU83" s="25">
        <f t="shared" si="43"/>
        <v>37</v>
      </c>
      <c r="AV83" s="25">
        <f t="shared" si="43"/>
        <v>38</v>
      </c>
      <c r="AW83" s="25">
        <f t="shared" si="43"/>
        <v>39</v>
      </c>
      <c r="AX83" s="27">
        <f t="shared" si="43"/>
        <v>40</v>
      </c>
      <c r="AY83" s="25">
        <f t="shared" si="43"/>
        <v>41</v>
      </c>
      <c r="AZ83" s="25">
        <f t="shared" si="43"/>
        <v>42</v>
      </c>
      <c r="BA83" s="25">
        <f t="shared" si="43"/>
        <v>43</v>
      </c>
      <c r="BB83" s="25">
        <f t="shared" si="43"/>
        <v>44</v>
      </c>
      <c r="BC83" s="27">
        <f t="shared" si="43"/>
        <v>45</v>
      </c>
      <c r="BD83" s="25">
        <f t="shared" si="43"/>
        <v>46</v>
      </c>
      <c r="BE83" s="25">
        <f t="shared" si="43"/>
        <v>47</v>
      </c>
      <c r="BF83" s="25">
        <f t="shared" si="43"/>
        <v>48</v>
      </c>
      <c r="BG83" s="25">
        <f t="shared" si="43"/>
        <v>49</v>
      </c>
      <c r="BH83" s="27">
        <f t="shared" si="43"/>
        <v>50</v>
      </c>
    </row>
    <row r="84" spans="1:60" outlineLevel="1" x14ac:dyDescent="0.2">
      <c r="F84" s="26"/>
      <c r="G84" s="26"/>
      <c r="J84" s="44"/>
    </row>
    <row r="85" spans="1:60" outlineLevel="1" x14ac:dyDescent="0.2">
      <c r="C85" s="29" t="s">
        <v>90</v>
      </c>
      <c r="F85" s="26"/>
      <c r="G85" s="26"/>
      <c r="J85" s="44"/>
    </row>
    <row r="86" spans="1:60" ht="11.25" customHeight="1" outlineLevel="1" x14ac:dyDescent="0.2">
      <c r="A86" s="33"/>
      <c r="B86" s="33"/>
      <c r="C86" s="67" t="s">
        <v>95</v>
      </c>
      <c r="D86" s="30" t="s">
        <v>29</v>
      </c>
      <c r="E86" s="30" t="s">
        <v>10</v>
      </c>
      <c r="F86" s="37" t="s">
        <v>5</v>
      </c>
      <c r="G86" s="30"/>
      <c r="H86" s="26"/>
      <c r="I86" s="26"/>
      <c r="J86" s="26"/>
      <c r="K86" s="83">
        <v>3.5000000000000003E-2</v>
      </c>
      <c r="L86" s="83">
        <v>0.04</v>
      </c>
      <c r="M86" s="81">
        <v>2.5000000000000001E-2</v>
      </c>
      <c r="N86" s="81">
        <v>2.5000000000000001E-2</v>
      </c>
      <c r="O86" s="82">
        <v>2.5000000000000001E-2</v>
      </c>
      <c r="P86" s="81">
        <v>2.5000000000000001E-2</v>
      </c>
      <c r="Q86" s="81">
        <v>2.5000000000000001E-2</v>
      </c>
      <c r="R86" s="81">
        <v>2.5000000000000001E-2</v>
      </c>
      <c r="S86" s="81">
        <v>2.5000000000000001E-2</v>
      </c>
      <c r="T86" s="82">
        <v>2.5000000000000001E-2</v>
      </c>
    </row>
    <row r="87" spans="1:60" ht="11.25" customHeight="1" outlineLevel="1" x14ac:dyDescent="0.2">
      <c r="A87" s="33"/>
      <c r="B87" s="33"/>
      <c r="C87" s="67" t="str">
        <f>H87&amp;" year glide path"</f>
        <v>3 year glide path</v>
      </c>
      <c r="D87" s="30" t="s">
        <v>29</v>
      </c>
      <c r="E87" s="30" t="s">
        <v>10</v>
      </c>
      <c r="F87" s="37" t="s">
        <v>5</v>
      </c>
      <c r="G87" s="30"/>
      <c r="H87" s="85">
        <f>$H$45</f>
        <v>3</v>
      </c>
      <c r="I87" s="26"/>
      <c r="J87" s="26"/>
      <c r="K87" s="60">
        <f>K86</f>
        <v>3.5000000000000003E-2</v>
      </c>
      <c r="L87" s="60">
        <f>L86</f>
        <v>0.04</v>
      </c>
      <c r="M87" s="60">
        <f>IF(M83-$L83&gt;$H87,M86,$L86+($T86-$L86)*(M83-$L83)/$H87)</f>
        <v>3.5000000000000003E-2</v>
      </c>
      <c r="N87" s="60">
        <f t="shared" ref="N87" si="44">IF(N83-$L83&gt;$H87,N86,$L86+($T86-$L86)*(N83-$L83)/$H87)</f>
        <v>0.03</v>
      </c>
      <c r="O87" s="61">
        <f t="shared" ref="O87" si="45">IF(O83-$L83&gt;$H87,O86,$L86+($T86-$L86)*(O83-$L83)/$H87)</f>
        <v>2.5000000000000001E-2</v>
      </c>
      <c r="P87" s="60">
        <f t="shared" ref="P87" si="46">IF(P83-$L83&gt;$H87,P86,$L86+($T86-$L86)*(P83-$L83)/$H87)</f>
        <v>2.5000000000000001E-2</v>
      </c>
      <c r="Q87" s="60">
        <f t="shared" ref="Q87" si="47">IF(Q83-$L83&gt;$H87,Q86,$L86+($T86-$L86)*(Q83-$L83)/$H87)</f>
        <v>2.5000000000000001E-2</v>
      </c>
      <c r="R87" s="60">
        <f t="shared" ref="R87" si="48">IF(R83-$L83&gt;$H87,R86,$L86+($T86-$L86)*(R83-$L83)/$H87)</f>
        <v>2.5000000000000001E-2</v>
      </c>
      <c r="S87" s="60">
        <f t="shared" ref="S87" si="49">IF(S83-$L83&gt;$H87,S86,$L86+($T86-$L86)*(S83-$L83)/$H87)</f>
        <v>2.5000000000000001E-2</v>
      </c>
      <c r="T87" s="61">
        <f t="shared" ref="T87" si="50">IF(T83-$L83&gt;$H87,T86,$L86+($T86-$L86)*(T83-$L83)/$H87)</f>
        <v>2.5000000000000001E-2</v>
      </c>
    </row>
    <row r="88" spans="1:60" ht="11.25" customHeight="1" outlineLevel="1" x14ac:dyDescent="0.2">
      <c r="A88" s="33"/>
      <c r="B88" s="33"/>
      <c r="C88" s="67" t="str">
        <f>H88&amp;" year glide path"</f>
        <v>8 year glide path</v>
      </c>
      <c r="D88" s="30" t="s">
        <v>29</v>
      </c>
      <c r="E88" s="30" t="s">
        <v>10</v>
      </c>
      <c r="F88" s="37" t="s">
        <v>5</v>
      </c>
      <c r="G88" s="30"/>
      <c r="H88" s="85">
        <f>$H$46</f>
        <v>8</v>
      </c>
      <c r="I88" s="26"/>
      <c r="J88" s="26"/>
      <c r="K88" s="60">
        <f>K87</f>
        <v>3.5000000000000003E-2</v>
      </c>
      <c r="L88" s="60">
        <f>L87</f>
        <v>0.04</v>
      </c>
      <c r="M88" s="60">
        <f>IF(M83-$L83&gt;$H88,M86,$L86+($T86-$L86)*(M83-$L83)/$H88)</f>
        <v>3.8124999999999999E-2</v>
      </c>
      <c r="N88" s="60">
        <f t="shared" ref="N88:T88" si="51">IF(N83-$L83&gt;$H88,N86,$L86+($T86-$L86)*(N83-$L83)/$H88)</f>
        <v>3.6250000000000004E-2</v>
      </c>
      <c r="O88" s="61">
        <f t="shared" si="51"/>
        <v>3.4375000000000003E-2</v>
      </c>
      <c r="P88" s="60">
        <f t="shared" si="51"/>
        <v>3.2500000000000001E-2</v>
      </c>
      <c r="Q88" s="60">
        <f t="shared" si="51"/>
        <v>3.0624999999999999E-2</v>
      </c>
      <c r="R88" s="60">
        <f t="shared" si="51"/>
        <v>2.8750000000000001E-2</v>
      </c>
      <c r="S88" s="60">
        <f t="shared" si="51"/>
        <v>2.6875000000000003E-2</v>
      </c>
      <c r="T88" s="61">
        <f t="shared" si="51"/>
        <v>2.5000000000000001E-2</v>
      </c>
    </row>
    <row r="89" spans="1:60" outlineLevel="1" x14ac:dyDescent="0.2">
      <c r="F89" s="26"/>
      <c r="G89" s="26"/>
      <c r="J89" s="44"/>
    </row>
    <row r="90" spans="1:60" outlineLevel="1" x14ac:dyDescent="0.2">
      <c r="C90" s="29" t="s">
        <v>96</v>
      </c>
      <c r="F90" s="26"/>
      <c r="G90" s="26"/>
      <c r="J90" s="44"/>
    </row>
    <row r="91" spans="1:60" ht="11.25" customHeight="1" outlineLevel="1" x14ac:dyDescent="0.2">
      <c r="A91" s="33"/>
      <c r="B91" s="33"/>
      <c r="C91" s="67" t="s">
        <v>95</v>
      </c>
      <c r="D91" s="30" t="s">
        <v>4</v>
      </c>
      <c r="E91" s="30" t="s">
        <v>10</v>
      </c>
      <c r="F91" s="37" t="s">
        <v>5</v>
      </c>
      <c r="G91" s="30"/>
      <c r="H91" s="26"/>
      <c r="I91" s="26"/>
      <c r="J91" s="26"/>
      <c r="K91" s="60">
        <f t="array" ref="K91">PRODUCT(1+K86:T86)^0.1-1</f>
        <v>2.7487296758088586E-2</v>
      </c>
    </row>
    <row r="92" spans="1:60" ht="11.25" customHeight="1" outlineLevel="1" x14ac:dyDescent="0.2">
      <c r="A92" s="33"/>
      <c r="B92" s="33"/>
      <c r="C92" s="67" t="str">
        <f>C87</f>
        <v>3 year glide path</v>
      </c>
      <c r="D92" s="30" t="s">
        <v>4</v>
      </c>
      <c r="E92" s="30" t="s">
        <v>10</v>
      </c>
      <c r="F92" s="37" t="s">
        <v>5</v>
      </c>
      <c r="G92" s="30"/>
      <c r="H92" s="26"/>
      <c r="I92" s="26"/>
      <c r="J92" s="26"/>
      <c r="K92" s="60">
        <f t="array" ref="K92">PRODUCT(1+K87:T87)^0.1-1</f>
        <v>2.8985951761128392E-2</v>
      </c>
    </row>
    <row r="93" spans="1:60" ht="11.25" customHeight="1" outlineLevel="1" x14ac:dyDescent="0.2">
      <c r="A93" s="33"/>
      <c r="B93" s="33"/>
      <c r="C93" s="67" t="str">
        <f>C88</f>
        <v>8 year glide path</v>
      </c>
      <c r="D93" s="30" t="s">
        <v>4</v>
      </c>
      <c r="E93" s="30" t="s">
        <v>10</v>
      </c>
      <c r="F93" s="37" t="s">
        <v>5</v>
      </c>
      <c r="G93" s="30"/>
      <c r="H93" s="26"/>
      <c r="I93" s="26"/>
      <c r="J93" s="26"/>
      <c r="K93" s="60">
        <f t="array" ref="K93">PRODUCT(1+K88:T88)^0.1-1</f>
        <v>3.2739510509942837E-2</v>
      </c>
    </row>
    <row r="94" spans="1:60" outlineLevel="1" x14ac:dyDescent="0.2"/>
    <row r="95" spans="1:60" s="19" customFormat="1" x14ac:dyDescent="0.2">
      <c r="B95" s="20" t="s">
        <v>9</v>
      </c>
      <c r="D95" s="21"/>
      <c r="E95" s="22"/>
      <c r="F95" s="22"/>
      <c r="G95" s="22"/>
      <c r="H95" s="22"/>
      <c r="I95" s="22"/>
      <c r="J95" s="22"/>
      <c r="K95" s="22"/>
      <c r="L95" s="22"/>
    </row>
  </sheetData>
  <mergeCells count="10">
    <mergeCell ref="AO2:AS2"/>
    <mergeCell ref="AT2:AX2"/>
    <mergeCell ref="AY2:BC2"/>
    <mergeCell ref="BD2:BH2"/>
    <mergeCell ref="K2:O2"/>
    <mergeCell ref="P2:T2"/>
    <mergeCell ref="U2:Y2"/>
    <mergeCell ref="Z2:AD2"/>
    <mergeCell ref="AE2:AI2"/>
    <mergeCell ref="AJ2:AN2"/>
  </mergeCells>
  <dataValidations count="3">
    <dataValidation type="list" allowBlank="1" showInputMessage="1" showErrorMessage="1" promptTitle="Dollar basis" prompt="Please select the appropriate dollar basis from the list." sqref="F91:F93 F77:F79 F34:F35 F49:F51 F63:F65 F44:F46 F58:F60 F72:F74 F86:F88 F15:F28">
      <formula1>Dollar_Base_List</formula1>
    </dataValidation>
    <dataValidation type="list" allowBlank="1" showInputMessage="1" showErrorMessage="1" sqref="K72:L72 K44:L44 K58:L58 K86:L86">
      <formula1>"1%,1.25%,1.5%,1.75%, 2%,2.25%,2.5%,2.75%,3%,3.25%,3.5%,4%"</formula1>
    </dataValidation>
    <dataValidation type="whole" allowBlank="1" showInputMessage="1" showErrorMessage="1" sqref="H45:H46 H59:H60 H73:H74 H87:H88">
      <formula1>0</formula1>
      <formula2>8</formula2>
    </dataValidation>
  </dataValidations>
  <pageMargins left="0.7" right="0.7" top="0.75" bottom="0.75" header="0.3" footer="0.3"/>
  <pageSetup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BH123"/>
  <sheetViews>
    <sheetView showGridLines="0" topLeftCell="A82" zoomScale="87" zoomScaleNormal="100" workbookViewId="0">
      <selection activeCell="P121" sqref="P121"/>
    </sheetView>
  </sheetViews>
  <sheetFormatPr defaultColWidth="11.5" defaultRowHeight="11.25" outlineLevelRow="1" outlineLevelCol="1" x14ac:dyDescent="0.2"/>
  <cols>
    <col min="1" max="2" width="1.6640625" style="23" customWidth="1"/>
    <col min="3" max="3" width="43.6640625" style="23" customWidth="1"/>
    <col min="4" max="4" width="21.6640625" style="23" customWidth="1"/>
    <col min="5" max="5" width="15.83203125" style="23" customWidth="1"/>
    <col min="6" max="9" width="10.6640625" style="23" customWidth="1"/>
    <col min="10" max="10" width="10.6640625" style="23" customWidth="1" outlineLevel="1"/>
    <col min="11" max="60" width="10.6640625" style="23" customWidth="1"/>
    <col min="61" max="16384" width="11.5" style="23"/>
  </cols>
  <sheetData>
    <row r="1" spans="1:60" s="4" customFormat="1" ht="15" customHeight="1" x14ac:dyDescent="0.2">
      <c r="A1" s="1"/>
      <c r="B1" s="1"/>
      <c r="C1" s="2" t="s">
        <v>14</v>
      </c>
      <c r="D1" s="3"/>
      <c r="E1" s="3"/>
      <c r="F1" s="3"/>
      <c r="G1" s="3"/>
      <c r="H1" s="3"/>
      <c r="I1" s="3"/>
    </row>
    <row r="2" spans="1:60" s="4" customFormat="1" ht="15" customHeight="1" thickBot="1" x14ac:dyDescent="0.25">
      <c r="A2" s="1"/>
      <c r="B2" s="1"/>
      <c r="C2" s="6" t="str">
        <f ca="1">RIGHT(CELL("filename",C1),LEN(CELL("filename",C1))-FIND("]",CELL("filename",C1)))</f>
        <v>Analysis|Low Case</v>
      </c>
      <c r="D2" s="5"/>
      <c r="E2" s="5"/>
      <c r="F2" s="5"/>
      <c r="G2" s="5"/>
      <c r="H2" s="5"/>
      <c r="I2" s="5"/>
      <c r="J2" s="5"/>
      <c r="K2" s="122" t="s">
        <v>22</v>
      </c>
      <c r="L2" s="122"/>
      <c r="M2" s="122"/>
      <c r="N2" s="122"/>
      <c r="O2" s="123"/>
      <c r="P2" s="121" t="s">
        <v>23</v>
      </c>
      <c r="Q2" s="122"/>
      <c r="R2" s="122"/>
      <c r="S2" s="122"/>
      <c r="T2" s="123"/>
      <c r="U2" s="121" t="s">
        <v>24</v>
      </c>
      <c r="V2" s="122"/>
      <c r="W2" s="122"/>
      <c r="X2" s="122"/>
      <c r="Y2" s="123"/>
      <c r="Z2" s="121" t="s">
        <v>44</v>
      </c>
      <c r="AA2" s="122"/>
      <c r="AB2" s="122"/>
      <c r="AC2" s="122"/>
      <c r="AD2" s="123"/>
      <c r="AE2" s="121" t="s">
        <v>45</v>
      </c>
      <c r="AF2" s="122"/>
      <c r="AG2" s="122"/>
      <c r="AH2" s="122"/>
      <c r="AI2" s="123"/>
      <c r="AJ2" s="121" t="s">
        <v>46</v>
      </c>
      <c r="AK2" s="122"/>
      <c r="AL2" s="122"/>
      <c r="AM2" s="122"/>
      <c r="AN2" s="123"/>
      <c r="AO2" s="121" t="s">
        <v>47</v>
      </c>
      <c r="AP2" s="122"/>
      <c r="AQ2" s="122"/>
      <c r="AR2" s="122"/>
      <c r="AS2" s="123"/>
      <c r="AT2" s="121" t="s">
        <v>48</v>
      </c>
      <c r="AU2" s="122"/>
      <c r="AV2" s="122"/>
      <c r="AW2" s="122"/>
      <c r="AX2" s="123"/>
      <c r="AY2" s="121" t="s">
        <v>49</v>
      </c>
      <c r="AZ2" s="122"/>
      <c r="BA2" s="122"/>
      <c r="BB2" s="122"/>
      <c r="BC2" s="123"/>
      <c r="BD2" s="121" t="s">
        <v>50</v>
      </c>
      <c r="BE2" s="122"/>
      <c r="BF2" s="122"/>
      <c r="BG2" s="122"/>
      <c r="BH2" s="123"/>
    </row>
    <row r="3" spans="1:60" s="7" customFormat="1" x14ac:dyDescent="0.2">
      <c r="C3" s="8"/>
      <c r="D3" s="9"/>
      <c r="E3" s="10"/>
      <c r="F3" s="10"/>
      <c r="G3" s="10"/>
      <c r="H3" s="10"/>
      <c r="I3" s="11" t="s">
        <v>0</v>
      </c>
      <c r="J3" s="9">
        <f>K3-1</f>
        <v>0</v>
      </c>
      <c r="K3" s="12">
        <v>1</v>
      </c>
      <c r="L3" s="9">
        <f>K3+1</f>
        <v>2</v>
      </c>
      <c r="M3" s="9">
        <f t="shared" ref="M3:BH3" si="0">L3+1</f>
        <v>3</v>
      </c>
      <c r="N3" s="9">
        <f t="shared" si="0"/>
        <v>4</v>
      </c>
      <c r="O3" s="49">
        <f t="shared" si="0"/>
        <v>5</v>
      </c>
      <c r="P3" s="50">
        <f t="shared" si="0"/>
        <v>6</v>
      </c>
      <c r="Q3" s="9">
        <f t="shared" si="0"/>
        <v>7</v>
      </c>
      <c r="R3" s="9">
        <f t="shared" si="0"/>
        <v>8</v>
      </c>
      <c r="S3" s="9">
        <f t="shared" si="0"/>
        <v>9</v>
      </c>
      <c r="T3" s="49">
        <f t="shared" si="0"/>
        <v>10</v>
      </c>
      <c r="U3" s="50">
        <f t="shared" si="0"/>
        <v>11</v>
      </c>
      <c r="V3" s="9">
        <f t="shared" si="0"/>
        <v>12</v>
      </c>
      <c r="W3" s="9">
        <f t="shared" si="0"/>
        <v>13</v>
      </c>
      <c r="X3" s="9">
        <f t="shared" si="0"/>
        <v>14</v>
      </c>
      <c r="Y3" s="49">
        <f t="shared" si="0"/>
        <v>15</v>
      </c>
      <c r="Z3" s="50">
        <f t="shared" si="0"/>
        <v>16</v>
      </c>
      <c r="AA3" s="9">
        <f t="shared" si="0"/>
        <v>17</v>
      </c>
      <c r="AB3" s="9">
        <f t="shared" si="0"/>
        <v>18</v>
      </c>
      <c r="AC3" s="9">
        <f t="shared" si="0"/>
        <v>19</v>
      </c>
      <c r="AD3" s="49">
        <f t="shared" si="0"/>
        <v>20</v>
      </c>
      <c r="AE3" s="50">
        <f t="shared" si="0"/>
        <v>21</v>
      </c>
      <c r="AF3" s="9">
        <f t="shared" si="0"/>
        <v>22</v>
      </c>
      <c r="AG3" s="9">
        <f t="shared" si="0"/>
        <v>23</v>
      </c>
      <c r="AH3" s="9">
        <f t="shared" si="0"/>
        <v>24</v>
      </c>
      <c r="AI3" s="49">
        <f t="shared" si="0"/>
        <v>25</v>
      </c>
      <c r="AJ3" s="50">
        <f t="shared" si="0"/>
        <v>26</v>
      </c>
      <c r="AK3" s="9">
        <f t="shared" si="0"/>
        <v>27</v>
      </c>
      <c r="AL3" s="9">
        <f t="shared" si="0"/>
        <v>28</v>
      </c>
      <c r="AM3" s="9">
        <f t="shared" si="0"/>
        <v>29</v>
      </c>
      <c r="AN3" s="49">
        <f t="shared" si="0"/>
        <v>30</v>
      </c>
      <c r="AO3" s="50">
        <f t="shared" si="0"/>
        <v>31</v>
      </c>
      <c r="AP3" s="9">
        <f t="shared" si="0"/>
        <v>32</v>
      </c>
      <c r="AQ3" s="9">
        <f t="shared" si="0"/>
        <v>33</v>
      </c>
      <c r="AR3" s="9">
        <f t="shared" si="0"/>
        <v>34</v>
      </c>
      <c r="AS3" s="49">
        <f t="shared" si="0"/>
        <v>35</v>
      </c>
      <c r="AT3" s="50">
        <f t="shared" si="0"/>
        <v>36</v>
      </c>
      <c r="AU3" s="9">
        <f t="shared" si="0"/>
        <v>37</v>
      </c>
      <c r="AV3" s="9">
        <f t="shared" si="0"/>
        <v>38</v>
      </c>
      <c r="AW3" s="9">
        <f t="shared" si="0"/>
        <v>39</v>
      </c>
      <c r="AX3" s="49">
        <f t="shared" si="0"/>
        <v>40</v>
      </c>
      <c r="AY3" s="50">
        <f t="shared" si="0"/>
        <v>41</v>
      </c>
      <c r="AZ3" s="9">
        <f t="shared" si="0"/>
        <v>42</v>
      </c>
      <c r="BA3" s="9">
        <f t="shared" si="0"/>
        <v>43</v>
      </c>
      <c r="BB3" s="9">
        <f t="shared" si="0"/>
        <v>44</v>
      </c>
      <c r="BC3" s="49">
        <f t="shared" si="0"/>
        <v>45</v>
      </c>
      <c r="BD3" s="50">
        <f t="shared" si="0"/>
        <v>46</v>
      </c>
      <c r="BE3" s="9">
        <f t="shared" si="0"/>
        <v>47</v>
      </c>
      <c r="BF3" s="9">
        <f t="shared" si="0"/>
        <v>48</v>
      </c>
      <c r="BG3" s="9">
        <f t="shared" si="0"/>
        <v>49</v>
      </c>
      <c r="BH3" s="49">
        <f t="shared" si="0"/>
        <v>50</v>
      </c>
    </row>
    <row r="4" spans="1:60" s="13" customFormat="1" ht="3" customHeight="1" x14ac:dyDescent="0.2">
      <c r="D4" s="14"/>
      <c r="E4" s="15"/>
      <c r="F4" s="15"/>
      <c r="G4" s="15"/>
      <c r="H4" s="15"/>
      <c r="I4" s="15"/>
      <c r="J4" s="15"/>
    </row>
    <row r="5" spans="1:60" s="16" customFormat="1" ht="9" customHeight="1" x14ac:dyDescent="0.2">
      <c r="B5" s="16" t="s">
        <v>1</v>
      </c>
      <c r="D5" s="17"/>
      <c r="E5" s="18"/>
      <c r="F5" s="18"/>
      <c r="G5" s="18"/>
      <c r="H5" s="18"/>
      <c r="I5" s="18"/>
      <c r="J5" s="18"/>
    </row>
    <row r="6" spans="1:60" s="13" customFormat="1" ht="3" customHeight="1" x14ac:dyDescent="0.2">
      <c r="D6" s="14"/>
      <c r="E6" s="15"/>
      <c r="F6" s="15"/>
      <c r="G6" s="15"/>
      <c r="H6" s="15"/>
      <c r="I6" s="15"/>
      <c r="J6" s="15"/>
    </row>
    <row r="7" spans="1:60" s="19" customFormat="1" x14ac:dyDescent="0.2">
      <c r="B7" s="20" t="s">
        <v>11</v>
      </c>
      <c r="D7" s="21"/>
      <c r="E7" s="22"/>
      <c r="F7" s="22"/>
      <c r="G7" s="22"/>
      <c r="H7" s="22"/>
      <c r="I7" s="22"/>
      <c r="J7" s="22"/>
      <c r="K7" s="22"/>
      <c r="L7" s="22"/>
    </row>
    <row r="8" spans="1:60" outlineLevel="1" x14ac:dyDescent="0.2">
      <c r="A8" s="33"/>
      <c r="B8" s="33"/>
      <c r="C8" s="29"/>
      <c r="D8" s="30"/>
      <c r="E8" s="30"/>
      <c r="F8" s="30"/>
      <c r="G8" s="30"/>
      <c r="H8" s="26"/>
      <c r="I8" s="26"/>
      <c r="J8" s="26"/>
      <c r="K8" s="26"/>
      <c r="L8" s="26"/>
      <c r="M8" s="26"/>
      <c r="N8" s="26"/>
      <c r="O8" s="26"/>
      <c r="P8" s="26"/>
      <c r="Q8" s="26"/>
      <c r="R8" s="26"/>
      <c r="S8" s="26"/>
      <c r="T8" s="26"/>
    </row>
    <row r="9" spans="1:60" outlineLevel="1" x14ac:dyDescent="0.2">
      <c r="A9" s="33"/>
      <c r="B9" s="33"/>
      <c r="C9" s="29" t="s">
        <v>72</v>
      </c>
      <c r="D9" s="30"/>
      <c r="E9" s="30"/>
      <c r="F9" s="30"/>
      <c r="G9" s="30"/>
      <c r="H9" s="26"/>
      <c r="I9" s="26"/>
      <c r="J9" s="26"/>
      <c r="K9" s="26"/>
      <c r="L9" s="26"/>
      <c r="M9" s="26"/>
      <c r="N9" s="26"/>
      <c r="O9" s="26"/>
      <c r="P9" s="26"/>
      <c r="Q9" s="26"/>
      <c r="R9" s="26"/>
      <c r="S9" s="26"/>
      <c r="T9" s="26"/>
    </row>
    <row r="10" spans="1:60" outlineLevel="1" x14ac:dyDescent="0.2">
      <c r="A10" s="33"/>
      <c r="B10" s="33"/>
      <c r="C10" s="29"/>
      <c r="D10" s="30"/>
      <c r="E10" s="30"/>
      <c r="F10" s="30"/>
      <c r="G10" s="30"/>
      <c r="H10" s="26"/>
      <c r="I10" s="26"/>
      <c r="J10" s="26"/>
      <c r="K10" s="26"/>
      <c r="L10" s="26"/>
      <c r="M10" s="26"/>
      <c r="N10" s="26"/>
      <c r="O10" s="26"/>
      <c r="P10" s="26"/>
      <c r="Q10" s="26"/>
      <c r="R10" s="26"/>
      <c r="S10" s="26"/>
      <c r="T10" s="26"/>
    </row>
    <row r="11" spans="1:60" s="41" customFormat="1" outlineLevel="1" x14ac:dyDescent="0.2">
      <c r="C11" s="41" t="s">
        <v>16</v>
      </c>
    </row>
    <row r="12" spans="1:60" outlineLevel="1" x14ac:dyDescent="0.2">
      <c r="O12" s="28"/>
      <c r="T12" s="28"/>
      <c r="Y12" s="28"/>
      <c r="AD12" s="28"/>
      <c r="AI12" s="28"/>
      <c r="AN12" s="28"/>
      <c r="AS12" s="28"/>
      <c r="AX12" s="28"/>
      <c r="BC12" s="28"/>
      <c r="BH12" s="28"/>
    </row>
    <row r="13" spans="1:60" outlineLevel="1" x14ac:dyDescent="0.2">
      <c r="A13" s="33"/>
      <c r="B13" s="33"/>
      <c r="C13" s="24" t="str">
        <f>C11</f>
        <v>Inflation assumptions</v>
      </c>
      <c r="D13" s="86" t="s">
        <v>2</v>
      </c>
      <c r="E13" s="34" t="s">
        <v>3</v>
      </c>
      <c r="F13" s="34" t="s">
        <v>6</v>
      </c>
      <c r="G13" s="30"/>
      <c r="H13" s="125" t="s">
        <v>98</v>
      </c>
      <c r="I13" s="125"/>
      <c r="J13" s="65" t="s">
        <v>0</v>
      </c>
      <c r="K13" s="86">
        <f>K$3</f>
        <v>1</v>
      </c>
      <c r="L13" s="86">
        <f t="shared" ref="L13:BH13" si="1">L$3</f>
        <v>2</v>
      </c>
      <c r="M13" s="86">
        <f t="shared" si="1"/>
        <v>3</v>
      </c>
      <c r="N13" s="86">
        <f t="shared" si="1"/>
        <v>4</v>
      </c>
      <c r="O13" s="27">
        <f t="shared" si="1"/>
        <v>5</v>
      </c>
      <c r="P13" s="86">
        <f t="shared" si="1"/>
        <v>6</v>
      </c>
      <c r="Q13" s="86">
        <f t="shared" si="1"/>
        <v>7</v>
      </c>
      <c r="R13" s="86">
        <f t="shared" si="1"/>
        <v>8</v>
      </c>
      <c r="S13" s="86">
        <f t="shared" si="1"/>
        <v>9</v>
      </c>
      <c r="T13" s="27">
        <f t="shared" si="1"/>
        <v>10</v>
      </c>
      <c r="U13" s="86">
        <f t="shared" si="1"/>
        <v>11</v>
      </c>
      <c r="V13" s="86">
        <f t="shared" si="1"/>
        <v>12</v>
      </c>
      <c r="W13" s="86">
        <f t="shared" si="1"/>
        <v>13</v>
      </c>
      <c r="X13" s="86">
        <f t="shared" si="1"/>
        <v>14</v>
      </c>
      <c r="Y13" s="27">
        <f t="shared" si="1"/>
        <v>15</v>
      </c>
      <c r="Z13" s="86">
        <f t="shared" si="1"/>
        <v>16</v>
      </c>
      <c r="AA13" s="86">
        <f t="shared" si="1"/>
        <v>17</v>
      </c>
      <c r="AB13" s="86">
        <f t="shared" si="1"/>
        <v>18</v>
      </c>
      <c r="AC13" s="86">
        <f t="shared" si="1"/>
        <v>19</v>
      </c>
      <c r="AD13" s="27">
        <f t="shared" si="1"/>
        <v>20</v>
      </c>
      <c r="AE13" s="86">
        <f t="shared" si="1"/>
        <v>21</v>
      </c>
      <c r="AF13" s="86">
        <f t="shared" si="1"/>
        <v>22</v>
      </c>
      <c r="AG13" s="86">
        <f t="shared" si="1"/>
        <v>23</v>
      </c>
      <c r="AH13" s="86">
        <f t="shared" si="1"/>
        <v>24</v>
      </c>
      <c r="AI13" s="27">
        <f t="shared" si="1"/>
        <v>25</v>
      </c>
      <c r="AJ13" s="86">
        <f t="shared" si="1"/>
        <v>26</v>
      </c>
      <c r="AK13" s="86">
        <f t="shared" si="1"/>
        <v>27</v>
      </c>
      <c r="AL13" s="86">
        <f t="shared" si="1"/>
        <v>28</v>
      </c>
      <c r="AM13" s="86">
        <f t="shared" si="1"/>
        <v>29</v>
      </c>
      <c r="AN13" s="27">
        <f t="shared" si="1"/>
        <v>30</v>
      </c>
      <c r="AO13" s="86">
        <f t="shared" si="1"/>
        <v>31</v>
      </c>
      <c r="AP13" s="86">
        <f t="shared" si="1"/>
        <v>32</v>
      </c>
      <c r="AQ13" s="86">
        <f t="shared" si="1"/>
        <v>33</v>
      </c>
      <c r="AR13" s="86">
        <f t="shared" si="1"/>
        <v>34</v>
      </c>
      <c r="AS13" s="27">
        <f t="shared" si="1"/>
        <v>35</v>
      </c>
      <c r="AT13" s="86">
        <f t="shared" si="1"/>
        <v>36</v>
      </c>
      <c r="AU13" s="86">
        <f t="shared" si="1"/>
        <v>37</v>
      </c>
      <c r="AV13" s="86">
        <f t="shared" si="1"/>
        <v>38</v>
      </c>
      <c r="AW13" s="86">
        <f t="shared" si="1"/>
        <v>39</v>
      </c>
      <c r="AX13" s="27">
        <f t="shared" si="1"/>
        <v>40</v>
      </c>
      <c r="AY13" s="86">
        <f t="shared" si="1"/>
        <v>41</v>
      </c>
      <c r="AZ13" s="86">
        <f t="shared" si="1"/>
        <v>42</v>
      </c>
      <c r="BA13" s="86">
        <f t="shared" si="1"/>
        <v>43</v>
      </c>
      <c r="BB13" s="86">
        <f t="shared" si="1"/>
        <v>44</v>
      </c>
      <c r="BC13" s="27">
        <f t="shared" si="1"/>
        <v>45</v>
      </c>
      <c r="BD13" s="86">
        <f t="shared" si="1"/>
        <v>46</v>
      </c>
      <c r="BE13" s="86">
        <f t="shared" si="1"/>
        <v>47</v>
      </c>
      <c r="BF13" s="86">
        <f t="shared" si="1"/>
        <v>48</v>
      </c>
      <c r="BG13" s="86">
        <f t="shared" si="1"/>
        <v>49</v>
      </c>
      <c r="BH13" s="27">
        <f t="shared" si="1"/>
        <v>50</v>
      </c>
    </row>
    <row r="14" spans="1:60" outlineLevel="1" x14ac:dyDescent="0.2">
      <c r="A14" s="33"/>
      <c r="B14" s="33"/>
      <c r="C14" s="26"/>
      <c r="D14" s="26"/>
      <c r="E14" s="26"/>
      <c r="F14" s="26"/>
      <c r="G14" s="30"/>
      <c r="H14" s="26"/>
      <c r="I14" s="26"/>
      <c r="J14" s="26"/>
      <c r="K14" s="26"/>
      <c r="L14" s="26"/>
      <c r="M14" s="26"/>
      <c r="N14" s="26"/>
      <c r="O14" s="35"/>
      <c r="P14" s="36"/>
      <c r="Q14" s="36"/>
      <c r="R14" s="36"/>
      <c r="S14" s="36"/>
      <c r="T14" s="35"/>
      <c r="U14" s="36"/>
      <c r="V14" s="36"/>
      <c r="W14" s="36"/>
      <c r="X14" s="36"/>
      <c r="Y14" s="35"/>
      <c r="Z14" s="36"/>
      <c r="AA14" s="36"/>
      <c r="AB14" s="36"/>
      <c r="AC14" s="36"/>
      <c r="AD14" s="35"/>
      <c r="AE14" s="36"/>
      <c r="AF14" s="36"/>
      <c r="AG14" s="36"/>
      <c r="AH14" s="36"/>
      <c r="AI14" s="35"/>
      <c r="AJ14" s="36"/>
      <c r="AK14" s="36"/>
      <c r="AL14" s="36"/>
      <c r="AM14" s="36"/>
      <c r="AN14" s="35"/>
      <c r="AO14" s="36"/>
      <c r="AP14" s="36"/>
      <c r="AQ14" s="36"/>
      <c r="AR14" s="36"/>
      <c r="AS14" s="35"/>
      <c r="AT14" s="36"/>
      <c r="AU14" s="36"/>
      <c r="AV14" s="36"/>
      <c r="AW14" s="36"/>
      <c r="AX14" s="35"/>
      <c r="AY14" s="36"/>
      <c r="AZ14" s="36"/>
      <c r="BA14" s="36"/>
      <c r="BB14" s="36"/>
      <c r="BC14" s="35"/>
      <c r="BD14" s="36"/>
      <c r="BE14" s="36"/>
      <c r="BF14" s="36"/>
      <c r="BG14" s="36"/>
      <c r="BH14" s="35"/>
    </row>
    <row r="15" spans="1:60" ht="11.25" customHeight="1" outlineLevel="1" x14ac:dyDescent="0.2">
      <c r="A15" s="33"/>
      <c r="B15" s="33"/>
      <c r="C15" s="29" t="s">
        <v>12</v>
      </c>
      <c r="D15" s="30" t="s">
        <v>29</v>
      </c>
      <c r="E15" s="30" t="s">
        <v>10</v>
      </c>
      <c r="F15" s="37" t="s">
        <v>5</v>
      </c>
      <c r="G15" s="30"/>
      <c r="H15" s="124" t="s">
        <v>113</v>
      </c>
      <c r="I15" s="124"/>
      <c r="J15" s="26"/>
      <c r="K15" s="68">
        <f ca="1">OFFSET('Input|Inflation'!K$14,MATCH($H15,Scenarios,0),0)</f>
        <v>1.2500000000000001E-2</v>
      </c>
      <c r="L15" s="68">
        <f ca="1">OFFSET('Input|Inflation'!L$14,MATCH($H15,Scenarios,0),0)</f>
        <v>1.4999999999999999E-2</v>
      </c>
      <c r="M15" s="68">
        <f ca="1">OFFSET('Input|Inflation'!M$14,MATCH($H15,Scenarios,0),0)</f>
        <v>1.7500000000000002E-2</v>
      </c>
      <c r="N15" s="68">
        <f ca="1">OFFSET('Input|Inflation'!N$14,MATCH($H15,Scenarios,0),0)</f>
        <v>0.02</v>
      </c>
      <c r="O15" s="69">
        <f ca="1">OFFSET('Input|Inflation'!O$14,MATCH($H15,Scenarios,0),0)</f>
        <v>2.2499999999999999E-2</v>
      </c>
      <c r="P15" s="68">
        <f ca="1">OFFSET('Input|Inflation'!P$14,MATCH($H15,Scenarios,0),0)</f>
        <v>2.5000000000000001E-2</v>
      </c>
      <c r="Q15" s="68">
        <f ca="1">OFFSET('Input|Inflation'!Q$14,MATCH($H15,Scenarios,0),0)</f>
        <v>2.5000000000000001E-2</v>
      </c>
      <c r="R15" s="68">
        <f ca="1">OFFSET('Input|Inflation'!R$14,MATCH($H15,Scenarios,0),0)</f>
        <v>2.5000000000000001E-2</v>
      </c>
      <c r="S15" s="68">
        <f ca="1">OFFSET('Input|Inflation'!S$14,MATCH($H15,Scenarios,0),0)</f>
        <v>2.5000000000000001E-2</v>
      </c>
      <c r="T15" s="69">
        <f ca="1">OFFSET('Input|Inflation'!T$14,MATCH($H15,Scenarios,0),0)</f>
        <v>2.5000000000000001E-2</v>
      </c>
      <c r="U15" s="68">
        <f ca="1">OFFSET('Input|Inflation'!U$14,MATCH($H15,Scenarios,0),0)</f>
        <v>2.5000000000000001E-2</v>
      </c>
      <c r="V15" s="68">
        <f ca="1">OFFSET('Input|Inflation'!V$14,MATCH($H15,Scenarios,0),0)</f>
        <v>2.5000000000000001E-2</v>
      </c>
      <c r="W15" s="68">
        <f ca="1">OFFSET('Input|Inflation'!W$14,MATCH($H15,Scenarios,0),0)</f>
        <v>2.5000000000000001E-2</v>
      </c>
      <c r="X15" s="68">
        <f ca="1">OFFSET('Input|Inflation'!X$14,MATCH($H15,Scenarios,0),0)</f>
        <v>2.5000000000000001E-2</v>
      </c>
      <c r="Y15" s="69">
        <f ca="1">OFFSET('Input|Inflation'!Y$14,MATCH($H15,Scenarios,0),0)</f>
        <v>2.5000000000000001E-2</v>
      </c>
      <c r="Z15" s="68">
        <f ca="1">OFFSET('Input|Inflation'!Z$14,MATCH($H15,Scenarios,0),0)</f>
        <v>2.5000000000000001E-2</v>
      </c>
      <c r="AA15" s="68">
        <f ca="1">OFFSET('Input|Inflation'!AA$14,MATCH($H15,Scenarios,0),0)</f>
        <v>2.5000000000000001E-2</v>
      </c>
      <c r="AB15" s="68">
        <f ca="1">OFFSET('Input|Inflation'!AB$14,MATCH($H15,Scenarios,0),0)</f>
        <v>2.5000000000000001E-2</v>
      </c>
      <c r="AC15" s="68">
        <f ca="1">OFFSET('Input|Inflation'!AC$14,MATCH($H15,Scenarios,0),0)</f>
        <v>2.5000000000000001E-2</v>
      </c>
      <c r="AD15" s="69">
        <f ca="1">OFFSET('Input|Inflation'!AD$14,MATCH($H15,Scenarios,0),0)</f>
        <v>2.5000000000000001E-2</v>
      </c>
      <c r="AE15" s="68">
        <f ca="1">OFFSET('Input|Inflation'!AE$14,MATCH($H15,Scenarios,0),0)</f>
        <v>2.5000000000000001E-2</v>
      </c>
      <c r="AF15" s="68">
        <f ca="1">OFFSET('Input|Inflation'!AF$14,MATCH($H15,Scenarios,0),0)</f>
        <v>2.5000000000000001E-2</v>
      </c>
      <c r="AG15" s="68">
        <f ca="1">OFFSET('Input|Inflation'!AG$14,MATCH($H15,Scenarios,0),0)</f>
        <v>2.5000000000000001E-2</v>
      </c>
      <c r="AH15" s="68">
        <f ca="1">OFFSET('Input|Inflation'!AH$14,MATCH($H15,Scenarios,0),0)</f>
        <v>2.5000000000000001E-2</v>
      </c>
      <c r="AI15" s="69">
        <f ca="1">OFFSET('Input|Inflation'!AI$14,MATCH($H15,Scenarios,0),0)</f>
        <v>2.5000000000000001E-2</v>
      </c>
      <c r="AJ15" s="68">
        <f ca="1">OFFSET('Input|Inflation'!AJ$14,MATCH($H15,Scenarios,0),0)</f>
        <v>2.5000000000000001E-2</v>
      </c>
      <c r="AK15" s="68">
        <f ca="1">OFFSET('Input|Inflation'!AK$14,MATCH($H15,Scenarios,0),0)</f>
        <v>2.5000000000000001E-2</v>
      </c>
      <c r="AL15" s="68">
        <f ca="1">OFFSET('Input|Inflation'!AL$14,MATCH($H15,Scenarios,0),0)</f>
        <v>2.5000000000000001E-2</v>
      </c>
      <c r="AM15" s="68">
        <f ca="1">OFFSET('Input|Inflation'!AM$14,MATCH($H15,Scenarios,0),0)</f>
        <v>2.5000000000000001E-2</v>
      </c>
      <c r="AN15" s="69">
        <f ca="1">OFFSET('Input|Inflation'!AN$14,MATCH($H15,Scenarios,0),0)</f>
        <v>2.5000000000000001E-2</v>
      </c>
      <c r="AO15" s="68">
        <f ca="1">OFFSET('Input|Inflation'!AO$14,MATCH($H15,Scenarios,0),0)</f>
        <v>2.5000000000000001E-2</v>
      </c>
      <c r="AP15" s="68">
        <f ca="1">OFFSET('Input|Inflation'!AP$14,MATCH($H15,Scenarios,0),0)</f>
        <v>2.5000000000000001E-2</v>
      </c>
      <c r="AQ15" s="68">
        <f ca="1">OFFSET('Input|Inflation'!AQ$14,MATCH($H15,Scenarios,0),0)</f>
        <v>2.5000000000000001E-2</v>
      </c>
      <c r="AR15" s="68">
        <f ca="1">OFFSET('Input|Inflation'!AR$14,MATCH($H15,Scenarios,0),0)</f>
        <v>2.5000000000000001E-2</v>
      </c>
      <c r="AS15" s="69">
        <f ca="1">OFFSET('Input|Inflation'!AS$14,MATCH($H15,Scenarios,0),0)</f>
        <v>2.5000000000000001E-2</v>
      </c>
      <c r="AT15" s="68">
        <f ca="1">OFFSET('Input|Inflation'!AT$14,MATCH($H15,Scenarios,0),0)</f>
        <v>2.5000000000000001E-2</v>
      </c>
      <c r="AU15" s="68">
        <f ca="1">OFFSET('Input|Inflation'!AU$14,MATCH($H15,Scenarios,0),0)</f>
        <v>2.5000000000000001E-2</v>
      </c>
      <c r="AV15" s="68">
        <f ca="1">OFFSET('Input|Inflation'!AV$14,MATCH($H15,Scenarios,0),0)</f>
        <v>2.5000000000000001E-2</v>
      </c>
      <c r="AW15" s="68">
        <f ca="1">OFFSET('Input|Inflation'!AW$14,MATCH($H15,Scenarios,0),0)</f>
        <v>2.5000000000000001E-2</v>
      </c>
      <c r="AX15" s="69">
        <f ca="1">OFFSET('Input|Inflation'!AX$14,MATCH($H15,Scenarios,0),0)</f>
        <v>2.5000000000000001E-2</v>
      </c>
      <c r="AY15" s="68">
        <f ca="1">OFFSET('Input|Inflation'!AY$14,MATCH($H15,Scenarios,0),0)</f>
        <v>2.5000000000000001E-2</v>
      </c>
      <c r="AZ15" s="68">
        <f ca="1">OFFSET('Input|Inflation'!AZ$14,MATCH($H15,Scenarios,0),0)</f>
        <v>2.5000000000000001E-2</v>
      </c>
      <c r="BA15" s="68">
        <f ca="1">OFFSET('Input|Inflation'!BA$14,MATCH($H15,Scenarios,0),0)</f>
        <v>2.5000000000000001E-2</v>
      </c>
      <c r="BB15" s="68">
        <f ca="1">OFFSET('Input|Inflation'!BB$14,MATCH($H15,Scenarios,0),0)</f>
        <v>2.5000000000000001E-2</v>
      </c>
      <c r="BC15" s="69">
        <f ca="1">OFFSET('Input|Inflation'!BC$14,MATCH($H15,Scenarios,0),0)</f>
        <v>2.5000000000000001E-2</v>
      </c>
      <c r="BD15" s="68">
        <f ca="1">OFFSET('Input|Inflation'!BD$14,MATCH($H15,Scenarios,0),0)</f>
        <v>2.5000000000000001E-2</v>
      </c>
      <c r="BE15" s="68">
        <f ca="1">OFFSET('Input|Inflation'!BE$14,MATCH($H15,Scenarios,0),0)</f>
        <v>2.5000000000000001E-2</v>
      </c>
      <c r="BF15" s="68">
        <f ca="1">OFFSET('Input|Inflation'!BF$14,MATCH($H15,Scenarios,0),0)</f>
        <v>2.5000000000000001E-2</v>
      </c>
      <c r="BG15" s="68">
        <f ca="1">OFFSET('Input|Inflation'!BG$14,MATCH($H15,Scenarios,0),0)</f>
        <v>2.5000000000000001E-2</v>
      </c>
      <c r="BH15" s="69">
        <f ca="1">OFFSET('Input|Inflation'!BH$14,MATCH($H15,Scenarios,0),0)</f>
        <v>2.5000000000000001E-2</v>
      </c>
    </row>
    <row r="16" spans="1:60" ht="11.25" customHeight="1" outlineLevel="1" x14ac:dyDescent="0.2">
      <c r="A16" s="33"/>
      <c r="B16" s="33"/>
      <c r="C16" s="29" t="s">
        <v>13</v>
      </c>
      <c r="D16" s="30" t="s">
        <v>29</v>
      </c>
      <c r="E16" s="30" t="s">
        <v>10</v>
      </c>
      <c r="F16" s="37" t="s">
        <v>5</v>
      </c>
      <c r="G16" s="30"/>
      <c r="H16" s="124" t="str">
        <f>Summary!I22</f>
        <v>Scenario 1 - No glide path</v>
      </c>
      <c r="I16" s="124"/>
      <c r="J16" s="26"/>
      <c r="K16" s="68">
        <f ca="1">OFFSET('Input|Inflation'!K$14,MATCH($H16,Scenarios,0),0)</f>
        <v>2.2739900899011012E-2</v>
      </c>
      <c r="L16" s="68">
        <f ca="1">OFFSET('Input|Inflation'!L$14,MATCH($H16,Scenarios,0),0)</f>
        <v>2.2739900899011012E-2</v>
      </c>
      <c r="M16" s="68">
        <f ca="1">OFFSET('Input|Inflation'!M$14,MATCH($H16,Scenarios,0),0)</f>
        <v>2.2739900899011012E-2</v>
      </c>
      <c r="N16" s="68">
        <f ca="1">OFFSET('Input|Inflation'!N$14,MATCH($H16,Scenarios,0),0)</f>
        <v>2.2739900899011012E-2</v>
      </c>
      <c r="O16" s="69">
        <f ca="1">OFFSET('Input|Inflation'!O$14,MATCH($H16,Scenarios,0),0)</f>
        <v>2.2739900899011012E-2</v>
      </c>
      <c r="P16" s="68">
        <f ca="1">OFFSET('Input|Inflation'!P$14,MATCH($H16,Scenarios,0),0)</f>
        <v>2.5000000000000001E-2</v>
      </c>
      <c r="Q16" s="68">
        <f ca="1">OFFSET('Input|Inflation'!Q$14,MATCH($H16,Scenarios,0),0)</f>
        <v>2.5000000000000001E-2</v>
      </c>
      <c r="R16" s="68">
        <f ca="1">OFFSET('Input|Inflation'!R$14,MATCH($H16,Scenarios,0),0)</f>
        <v>2.5000000000000001E-2</v>
      </c>
      <c r="S16" s="68">
        <f ca="1">OFFSET('Input|Inflation'!S$14,MATCH($H16,Scenarios,0),0)</f>
        <v>2.5000000000000001E-2</v>
      </c>
      <c r="T16" s="69">
        <f ca="1">OFFSET('Input|Inflation'!T$14,MATCH($H16,Scenarios,0),0)</f>
        <v>2.5000000000000001E-2</v>
      </c>
      <c r="U16" s="68">
        <f ca="1">OFFSET('Input|Inflation'!U$14,MATCH($H16,Scenarios,0),0)</f>
        <v>2.5000000000000001E-2</v>
      </c>
      <c r="V16" s="68">
        <f ca="1">OFFSET('Input|Inflation'!V$14,MATCH($H16,Scenarios,0),0)</f>
        <v>2.5000000000000001E-2</v>
      </c>
      <c r="W16" s="68">
        <f ca="1">OFFSET('Input|Inflation'!W$14,MATCH($H16,Scenarios,0),0)</f>
        <v>2.5000000000000001E-2</v>
      </c>
      <c r="X16" s="68">
        <f ca="1">OFFSET('Input|Inflation'!X$14,MATCH($H16,Scenarios,0),0)</f>
        <v>2.5000000000000001E-2</v>
      </c>
      <c r="Y16" s="69">
        <f ca="1">OFFSET('Input|Inflation'!Y$14,MATCH($H16,Scenarios,0),0)</f>
        <v>2.5000000000000001E-2</v>
      </c>
      <c r="Z16" s="68">
        <f ca="1">OFFSET('Input|Inflation'!Z$14,MATCH($H16,Scenarios,0),0)</f>
        <v>2.5000000000000001E-2</v>
      </c>
      <c r="AA16" s="68">
        <f ca="1">OFFSET('Input|Inflation'!AA$14,MATCH($H16,Scenarios,0),0)</f>
        <v>2.5000000000000001E-2</v>
      </c>
      <c r="AB16" s="68">
        <f ca="1">OFFSET('Input|Inflation'!AB$14,MATCH($H16,Scenarios,0),0)</f>
        <v>2.5000000000000001E-2</v>
      </c>
      <c r="AC16" s="68">
        <f ca="1">OFFSET('Input|Inflation'!AC$14,MATCH($H16,Scenarios,0),0)</f>
        <v>2.5000000000000001E-2</v>
      </c>
      <c r="AD16" s="69">
        <f ca="1">OFFSET('Input|Inflation'!AD$14,MATCH($H16,Scenarios,0),0)</f>
        <v>2.5000000000000001E-2</v>
      </c>
      <c r="AE16" s="68">
        <f ca="1">OFFSET('Input|Inflation'!AE$14,MATCH($H16,Scenarios,0),0)</f>
        <v>2.5000000000000001E-2</v>
      </c>
      <c r="AF16" s="68">
        <f ca="1">OFFSET('Input|Inflation'!AF$14,MATCH($H16,Scenarios,0),0)</f>
        <v>2.5000000000000001E-2</v>
      </c>
      <c r="AG16" s="68">
        <f ca="1">OFFSET('Input|Inflation'!AG$14,MATCH($H16,Scenarios,0),0)</f>
        <v>2.5000000000000001E-2</v>
      </c>
      <c r="AH16" s="68">
        <f ca="1">OFFSET('Input|Inflation'!AH$14,MATCH($H16,Scenarios,0),0)</f>
        <v>2.5000000000000001E-2</v>
      </c>
      <c r="AI16" s="69">
        <f ca="1">OFFSET('Input|Inflation'!AI$14,MATCH($H16,Scenarios,0),0)</f>
        <v>2.5000000000000001E-2</v>
      </c>
      <c r="AJ16" s="68">
        <f ca="1">OFFSET('Input|Inflation'!AJ$14,MATCH($H16,Scenarios,0),0)</f>
        <v>2.5000000000000001E-2</v>
      </c>
      <c r="AK16" s="68">
        <f ca="1">OFFSET('Input|Inflation'!AK$14,MATCH($H16,Scenarios,0),0)</f>
        <v>2.5000000000000001E-2</v>
      </c>
      <c r="AL16" s="68">
        <f ca="1">OFFSET('Input|Inflation'!AL$14,MATCH($H16,Scenarios,0),0)</f>
        <v>2.5000000000000001E-2</v>
      </c>
      <c r="AM16" s="68">
        <f ca="1">OFFSET('Input|Inflation'!AM$14,MATCH($H16,Scenarios,0),0)</f>
        <v>2.5000000000000001E-2</v>
      </c>
      <c r="AN16" s="69">
        <f ca="1">OFFSET('Input|Inflation'!AN$14,MATCH($H16,Scenarios,0),0)</f>
        <v>2.5000000000000001E-2</v>
      </c>
      <c r="AO16" s="68">
        <f ca="1">OFFSET('Input|Inflation'!AO$14,MATCH($H16,Scenarios,0),0)</f>
        <v>2.5000000000000001E-2</v>
      </c>
      <c r="AP16" s="68">
        <f ca="1">OFFSET('Input|Inflation'!AP$14,MATCH($H16,Scenarios,0),0)</f>
        <v>2.5000000000000001E-2</v>
      </c>
      <c r="AQ16" s="68">
        <f ca="1">OFFSET('Input|Inflation'!AQ$14,MATCH($H16,Scenarios,0),0)</f>
        <v>2.5000000000000001E-2</v>
      </c>
      <c r="AR16" s="68">
        <f ca="1">OFFSET('Input|Inflation'!AR$14,MATCH($H16,Scenarios,0),0)</f>
        <v>2.5000000000000001E-2</v>
      </c>
      <c r="AS16" s="69">
        <f ca="1">OFFSET('Input|Inflation'!AS$14,MATCH($H16,Scenarios,0),0)</f>
        <v>2.5000000000000001E-2</v>
      </c>
      <c r="AT16" s="68">
        <f ca="1">OFFSET('Input|Inflation'!AT$14,MATCH($H16,Scenarios,0),0)</f>
        <v>2.5000000000000001E-2</v>
      </c>
      <c r="AU16" s="68">
        <f ca="1">OFFSET('Input|Inflation'!AU$14,MATCH($H16,Scenarios,0),0)</f>
        <v>2.5000000000000001E-2</v>
      </c>
      <c r="AV16" s="68">
        <f ca="1">OFFSET('Input|Inflation'!AV$14,MATCH($H16,Scenarios,0),0)</f>
        <v>2.5000000000000001E-2</v>
      </c>
      <c r="AW16" s="68">
        <f ca="1">OFFSET('Input|Inflation'!AW$14,MATCH($H16,Scenarios,0),0)</f>
        <v>2.5000000000000001E-2</v>
      </c>
      <c r="AX16" s="69">
        <f ca="1">OFFSET('Input|Inflation'!AX$14,MATCH($H16,Scenarios,0),0)</f>
        <v>2.5000000000000001E-2</v>
      </c>
      <c r="AY16" s="68">
        <f ca="1">OFFSET('Input|Inflation'!AY$14,MATCH($H16,Scenarios,0),0)</f>
        <v>2.5000000000000001E-2</v>
      </c>
      <c r="AZ16" s="68">
        <f ca="1">OFFSET('Input|Inflation'!AZ$14,MATCH($H16,Scenarios,0),0)</f>
        <v>2.5000000000000001E-2</v>
      </c>
      <c r="BA16" s="68">
        <f ca="1">OFFSET('Input|Inflation'!BA$14,MATCH($H16,Scenarios,0),0)</f>
        <v>2.5000000000000001E-2</v>
      </c>
      <c r="BB16" s="68">
        <f ca="1">OFFSET('Input|Inflation'!BB$14,MATCH($H16,Scenarios,0),0)</f>
        <v>2.5000000000000001E-2</v>
      </c>
      <c r="BC16" s="69">
        <f ca="1">OFFSET('Input|Inflation'!BC$14,MATCH($H16,Scenarios,0),0)</f>
        <v>2.5000000000000001E-2</v>
      </c>
      <c r="BD16" s="68">
        <f ca="1">OFFSET('Input|Inflation'!BD$14,MATCH($H16,Scenarios,0),0)</f>
        <v>2.5000000000000001E-2</v>
      </c>
      <c r="BE16" s="68">
        <f ca="1">OFFSET('Input|Inflation'!BE$14,MATCH($H16,Scenarios,0),0)</f>
        <v>2.5000000000000001E-2</v>
      </c>
      <c r="BF16" s="68">
        <f ca="1">OFFSET('Input|Inflation'!BF$14,MATCH($H16,Scenarios,0),0)</f>
        <v>2.5000000000000001E-2</v>
      </c>
      <c r="BG16" s="68">
        <f ca="1">OFFSET('Input|Inflation'!BG$14,MATCH($H16,Scenarios,0),0)</f>
        <v>2.5000000000000001E-2</v>
      </c>
      <c r="BH16" s="69">
        <f ca="1">OFFSET('Input|Inflation'!BH$14,MATCH($H16,Scenarios,0),0)</f>
        <v>2.5000000000000001E-2</v>
      </c>
    </row>
    <row r="17" spans="1:60" outlineLevel="1" x14ac:dyDescent="0.2"/>
    <row r="18" spans="1:60" ht="11.25" customHeight="1" outlineLevel="1" x14ac:dyDescent="0.2">
      <c r="A18" s="33"/>
      <c r="B18" s="33"/>
      <c r="C18" s="29" t="s">
        <v>41</v>
      </c>
      <c r="D18" s="30" t="s">
        <v>39</v>
      </c>
      <c r="E18" s="30" t="s">
        <v>40</v>
      </c>
      <c r="F18" s="37" t="s">
        <v>5</v>
      </c>
      <c r="G18" s="30"/>
      <c r="H18" s="26"/>
      <c r="I18" s="26"/>
      <c r="J18" s="45">
        <v>1</v>
      </c>
      <c r="K18" s="32">
        <f t="shared" ref="K18:BH18" ca="1" si="2">J18*(1+K15)</f>
        <v>1.0125</v>
      </c>
      <c r="L18" s="32">
        <f t="shared" ca="1" si="2"/>
        <v>1.0276874999999999</v>
      </c>
      <c r="M18" s="32">
        <f t="shared" ca="1" si="2"/>
        <v>1.0456720312499999</v>
      </c>
      <c r="N18" s="32">
        <f t="shared" ca="1" si="2"/>
        <v>1.0665854718749999</v>
      </c>
      <c r="O18" s="31">
        <f t="shared" ca="1" si="2"/>
        <v>1.0905836449921873</v>
      </c>
      <c r="P18" s="32">
        <f t="shared" ca="1" si="2"/>
        <v>1.1178482361169919</v>
      </c>
      <c r="Q18" s="32">
        <f t="shared" ca="1" si="2"/>
        <v>1.1457944420199166</v>
      </c>
      <c r="R18" s="32">
        <f t="shared" ca="1" si="2"/>
        <v>1.1744393030704146</v>
      </c>
      <c r="S18" s="32">
        <f t="shared" ca="1" si="2"/>
        <v>1.2038002856471748</v>
      </c>
      <c r="T18" s="31">
        <f t="shared" ca="1" si="2"/>
        <v>1.233895292788354</v>
      </c>
      <c r="U18" s="32">
        <f t="shared" ca="1" si="2"/>
        <v>1.2647426751080628</v>
      </c>
      <c r="V18" s="32">
        <f t="shared" ca="1" si="2"/>
        <v>1.2963612419857642</v>
      </c>
      <c r="W18" s="32">
        <f t="shared" ca="1" si="2"/>
        <v>1.3287702730354083</v>
      </c>
      <c r="X18" s="32">
        <f t="shared" ca="1" si="2"/>
        <v>1.3619895298612934</v>
      </c>
      <c r="Y18" s="31">
        <f t="shared" ca="1" si="2"/>
        <v>1.3960392681078255</v>
      </c>
      <c r="Z18" s="32">
        <f t="shared" ca="1" si="2"/>
        <v>1.430940249810521</v>
      </c>
      <c r="AA18" s="32">
        <f t="shared" ca="1" si="2"/>
        <v>1.4667137560557839</v>
      </c>
      <c r="AB18" s="32">
        <f t="shared" ca="1" si="2"/>
        <v>1.5033815999571785</v>
      </c>
      <c r="AC18" s="32">
        <f t="shared" ca="1" si="2"/>
        <v>1.5409661399561079</v>
      </c>
      <c r="AD18" s="31">
        <f t="shared" ca="1" si="2"/>
        <v>1.5794902934550104</v>
      </c>
      <c r="AE18" s="32">
        <f t="shared" ca="1" si="2"/>
        <v>1.6189775507913855</v>
      </c>
      <c r="AF18" s="32">
        <f t="shared" ca="1" si="2"/>
        <v>1.6594519895611699</v>
      </c>
      <c r="AG18" s="32">
        <f t="shared" ca="1" si="2"/>
        <v>1.700938289300199</v>
      </c>
      <c r="AH18" s="32">
        <f t="shared" ca="1" si="2"/>
        <v>1.7434617465327038</v>
      </c>
      <c r="AI18" s="31">
        <f t="shared" ca="1" si="2"/>
        <v>1.7870482901960212</v>
      </c>
      <c r="AJ18" s="32">
        <f t="shared" ca="1" si="2"/>
        <v>1.8317244974509215</v>
      </c>
      <c r="AK18" s="32">
        <f t="shared" ca="1" si="2"/>
        <v>1.8775176098871944</v>
      </c>
      <c r="AL18" s="32">
        <f t="shared" ca="1" si="2"/>
        <v>1.9244555501343741</v>
      </c>
      <c r="AM18" s="32">
        <f t="shared" ca="1" si="2"/>
        <v>1.9725669388877332</v>
      </c>
      <c r="AN18" s="31">
        <f t="shared" ca="1" si="2"/>
        <v>2.0218811123599263</v>
      </c>
      <c r="AO18" s="32">
        <f t="shared" ca="1" si="2"/>
        <v>2.0724281401689244</v>
      </c>
      <c r="AP18" s="32">
        <f t="shared" ca="1" si="2"/>
        <v>2.1242388436731474</v>
      </c>
      <c r="AQ18" s="32">
        <f t="shared" ca="1" si="2"/>
        <v>2.1773448147649761</v>
      </c>
      <c r="AR18" s="32">
        <f t="shared" ca="1" si="2"/>
        <v>2.2317784351341001</v>
      </c>
      <c r="AS18" s="31">
        <f t="shared" ca="1" si="2"/>
        <v>2.2875728960124526</v>
      </c>
      <c r="AT18" s="32">
        <f t="shared" ca="1" si="2"/>
        <v>2.3447622184127637</v>
      </c>
      <c r="AU18" s="32">
        <f t="shared" ca="1" si="2"/>
        <v>2.4033812738730824</v>
      </c>
      <c r="AV18" s="32">
        <f t="shared" ca="1" si="2"/>
        <v>2.4634658057199093</v>
      </c>
      <c r="AW18" s="32">
        <f t="shared" ca="1" si="2"/>
        <v>2.5250524508629066</v>
      </c>
      <c r="AX18" s="31">
        <f t="shared" ca="1" si="2"/>
        <v>2.5881787621344792</v>
      </c>
      <c r="AY18" s="32">
        <f t="shared" ca="1" si="2"/>
        <v>2.652883231187841</v>
      </c>
      <c r="AZ18" s="32">
        <f t="shared" ca="1" si="2"/>
        <v>2.7192053119675368</v>
      </c>
      <c r="BA18" s="32">
        <f t="shared" ca="1" si="2"/>
        <v>2.7871854447667248</v>
      </c>
      <c r="BB18" s="32">
        <f t="shared" ca="1" si="2"/>
        <v>2.8568650808858926</v>
      </c>
      <c r="BC18" s="31">
        <f t="shared" ca="1" si="2"/>
        <v>2.9282867079080397</v>
      </c>
      <c r="BD18" s="32">
        <f t="shared" ca="1" si="2"/>
        <v>3.0014938756057403</v>
      </c>
      <c r="BE18" s="32">
        <f t="shared" ca="1" si="2"/>
        <v>3.0765312224958836</v>
      </c>
      <c r="BF18" s="32">
        <f t="shared" ca="1" si="2"/>
        <v>3.1534445030582803</v>
      </c>
      <c r="BG18" s="32">
        <f t="shared" ca="1" si="2"/>
        <v>3.2322806156347368</v>
      </c>
      <c r="BH18" s="31">
        <f t="shared" ca="1" si="2"/>
        <v>3.313087631025605</v>
      </c>
    </row>
    <row r="19" spans="1:60" ht="11.25" customHeight="1" outlineLevel="1" x14ac:dyDescent="0.2">
      <c r="A19" s="33"/>
      <c r="B19" s="33"/>
      <c r="C19" s="29" t="s">
        <v>42</v>
      </c>
      <c r="D19" s="30" t="s">
        <v>39</v>
      </c>
      <c r="E19" s="30" t="s">
        <v>40</v>
      </c>
      <c r="F19" s="37" t="s">
        <v>5</v>
      </c>
      <c r="G19" s="30"/>
      <c r="H19" s="26"/>
      <c r="I19" s="26"/>
      <c r="J19" s="45">
        <v>1</v>
      </c>
      <c r="K19" s="32">
        <f ca="1">J19*(1+K16)</f>
        <v>1.022739900899011</v>
      </c>
      <c r="L19" s="32">
        <f ca="1">K19*(1+L16)</f>
        <v>1.0459969048909188</v>
      </c>
      <c r="M19" s="32">
        <f ca="1">L19*(1+M16)</f>
        <v>1.0697827708488106</v>
      </c>
      <c r="N19" s="32">
        <f ca="1">M19*(1+N16)</f>
        <v>1.0941095250413819</v>
      </c>
      <c r="O19" s="31">
        <f ca="1">N19*(1+O16)</f>
        <v>1.118989467213487</v>
      </c>
      <c r="P19" s="58">
        <f ca="1">O18*(1+P16)</f>
        <v>1.1178482361169919</v>
      </c>
      <c r="Q19" s="32">
        <f ca="1">P19*(1+Q16)</f>
        <v>1.1457944420199166</v>
      </c>
      <c r="R19" s="32">
        <f ca="1">Q19*(1+R16)</f>
        <v>1.1744393030704146</v>
      </c>
      <c r="S19" s="32">
        <f ca="1">R19*(1+S16)</f>
        <v>1.2038002856471748</v>
      </c>
      <c r="T19" s="31">
        <f ca="1">S19*(1+T16)</f>
        <v>1.233895292788354</v>
      </c>
      <c r="U19" s="58">
        <f ca="1">T18*(1+U16)</f>
        <v>1.2647426751080628</v>
      </c>
      <c r="V19" s="32">
        <f ca="1">U19*(1+V16)</f>
        <v>1.2963612419857642</v>
      </c>
      <c r="W19" s="32">
        <f ca="1">V19*(1+W16)</f>
        <v>1.3287702730354083</v>
      </c>
      <c r="X19" s="32">
        <f ca="1">W19*(1+X16)</f>
        <v>1.3619895298612934</v>
      </c>
      <c r="Y19" s="31">
        <f ca="1">X19*(1+Y16)</f>
        <v>1.3960392681078255</v>
      </c>
      <c r="Z19" s="58">
        <f ca="1">Y18*(1+Z16)</f>
        <v>1.430940249810521</v>
      </c>
      <c r="AA19" s="32">
        <f ca="1">Z19*(1+AA16)</f>
        <v>1.4667137560557839</v>
      </c>
      <c r="AB19" s="32">
        <f ca="1">AA19*(1+AB16)</f>
        <v>1.5033815999571785</v>
      </c>
      <c r="AC19" s="32">
        <f ca="1">AB19*(1+AC16)</f>
        <v>1.5409661399561079</v>
      </c>
      <c r="AD19" s="31">
        <f ca="1">AC19*(1+AD16)</f>
        <v>1.5794902934550104</v>
      </c>
      <c r="AE19" s="58">
        <f ca="1">AD18*(1+AE16)</f>
        <v>1.6189775507913855</v>
      </c>
      <c r="AF19" s="32">
        <f ca="1">AE19*(1+AF16)</f>
        <v>1.6594519895611699</v>
      </c>
      <c r="AG19" s="32">
        <f ca="1">AF19*(1+AG16)</f>
        <v>1.700938289300199</v>
      </c>
      <c r="AH19" s="32">
        <f ca="1">AG19*(1+AH16)</f>
        <v>1.7434617465327038</v>
      </c>
      <c r="AI19" s="31">
        <f ca="1">AH19*(1+AI16)</f>
        <v>1.7870482901960212</v>
      </c>
      <c r="AJ19" s="58">
        <f ca="1">AI18*(1+AJ16)</f>
        <v>1.8317244974509215</v>
      </c>
      <c r="AK19" s="32">
        <f ca="1">AJ19*(1+AK16)</f>
        <v>1.8775176098871944</v>
      </c>
      <c r="AL19" s="32">
        <f ca="1">AK19*(1+AL16)</f>
        <v>1.9244555501343741</v>
      </c>
      <c r="AM19" s="32">
        <f ca="1">AL19*(1+AM16)</f>
        <v>1.9725669388877332</v>
      </c>
      <c r="AN19" s="31">
        <f ca="1">AM19*(1+AN16)</f>
        <v>2.0218811123599263</v>
      </c>
      <c r="AO19" s="58">
        <f ca="1">AN18*(1+AO16)</f>
        <v>2.0724281401689244</v>
      </c>
      <c r="AP19" s="32">
        <f ca="1">AO19*(1+AP16)</f>
        <v>2.1242388436731474</v>
      </c>
      <c r="AQ19" s="32">
        <f ca="1">AP19*(1+AQ16)</f>
        <v>2.1773448147649761</v>
      </c>
      <c r="AR19" s="32">
        <f ca="1">AQ19*(1+AR16)</f>
        <v>2.2317784351341001</v>
      </c>
      <c r="AS19" s="31">
        <f ca="1">AR19*(1+AS16)</f>
        <v>2.2875728960124526</v>
      </c>
      <c r="AT19" s="58">
        <f ca="1">AS18*(1+AT16)</f>
        <v>2.3447622184127637</v>
      </c>
      <c r="AU19" s="32">
        <f ca="1">AT19*(1+AU16)</f>
        <v>2.4033812738730824</v>
      </c>
      <c r="AV19" s="32">
        <f ca="1">AU19*(1+AV16)</f>
        <v>2.4634658057199093</v>
      </c>
      <c r="AW19" s="32">
        <f ca="1">AV19*(1+AW16)</f>
        <v>2.5250524508629066</v>
      </c>
      <c r="AX19" s="31">
        <f ca="1">AW19*(1+AX16)</f>
        <v>2.5881787621344792</v>
      </c>
      <c r="AY19" s="58">
        <f ca="1">AX18*(1+AY16)</f>
        <v>2.652883231187841</v>
      </c>
      <c r="AZ19" s="32">
        <f ca="1">AY19*(1+AZ16)</f>
        <v>2.7192053119675368</v>
      </c>
      <c r="BA19" s="32">
        <f ca="1">AZ19*(1+BA16)</f>
        <v>2.7871854447667248</v>
      </c>
      <c r="BB19" s="32">
        <f ca="1">BA19*(1+BB16)</f>
        <v>2.8568650808858926</v>
      </c>
      <c r="BC19" s="31">
        <f ca="1">BB19*(1+BC16)</f>
        <v>2.9282867079080397</v>
      </c>
      <c r="BD19" s="58">
        <f ca="1">BC18*(1+BD16)</f>
        <v>3.0014938756057403</v>
      </c>
      <c r="BE19" s="32">
        <f ca="1">BD19*(1+BE16)</f>
        <v>3.0765312224958836</v>
      </c>
      <c r="BF19" s="32">
        <f ca="1">BE19*(1+BF16)</f>
        <v>3.1534445030582803</v>
      </c>
      <c r="BG19" s="32">
        <f ca="1">BF19*(1+BG16)</f>
        <v>3.2322806156347368</v>
      </c>
      <c r="BH19" s="31">
        <f ca="1">BG19*(1+BH16)</f>
        <v>3.313087631025605</v>
      </c>
    </row>
    <row r="20" spans="1:60" outlineLevel="1" x14ac:dyDescent="0.2"/>
    <row r="21" spans="1:60" s="41" customFormat="1" outlineLevel="1" x14ac:dyDescent="0.2">
      <c r="C21" s="41" t="s">
        <v>57</v>
      </c>
    </row>
    <row r="22" spans="1:60" outlineLevel="1" x14ac:dyDescent="0.2">
      <c r="F22" s="26"/>
      <c r="G22" s="26"/>
      <c r="J22" s="44"/>
    </row>
    <row r="23" spans="1:60" outlineLevel="1" x14ac:dyDescent="0.2">
      <c r="A23" s="33"/>
      <c r="B23" s="33"/>
      <c r="C23" s="24" t="str">
        <f>C21</f>
        <v>Return assumptions</v>
      </c>
      <c r="D23" s="86" t="s">
        <v>2</v>
      </c>
      <c r="E23" s="34" t="s">
        <v>3</v>
      </c>
      <c r="F23" s="34" t="s">
        <v>6</v>
      </c>
      <c r="G23" s="30"/>
      <c r="H23" s="26"/>
      <c r="I23" s="26"/>
      <c r="J23" s="65" t="s">
        <v>0</v>
      </c>
      <c r="K23" s="86">
        <f>K$3</f>
        <v>1</v>
      </c>
      <c r="L23" s="86">
        <f t="shared" ref="L23:BH23" si="3">L$3</f>
        <v>2</v>
      </c>
      <c r="M23" s="86">
        <f t="shared" si="3"/>
        <v>3</v>
      </c>
      <c r="N23" s="86">
        <f t="shared" si="3"/>
        <v>4</v>
      </c>
      <c r="O23" s="27">
        <f t="shared" si="3"/>
        <v>5</v>
      </c>
      <c r="P23" s="86">
        <f t="shared" si="3"/>
        <v>6</v>
      </c>
      <c r="Q23" s="86">
        <f t="shared" si="3"/>
        <v>7</v>
      </c>
      <c r="R23" s="86">
        <f t="shared" si="3"/>
        <v>8</v>
      </c>
      <c r="S23" s="86">
        <f t="shared" si="3"/>
        <v>9</v>
      </c>
      <c r="T23" s="27">
        <f t="shared" si="3"/>
        <v>10</v>
      </c>
      <c r="U23" s="86">
        <f t="shared" si="3"/>
        <v>11</v>
      </c>
      <c r="V23" s="86">
        <f t="shared" si="3"/>
        <v>12</v>
      </c>
      <c r="W23" s="86">
        <f t="shared" si="3"/>
        <v>13</v>
      </c>
      <c r="X23" s="86">
        <f t="shared" si="3"/>
        <v>14</v>
      </c>
      <c r="Y23" s="27">
        <f t="shared" si="3"/>
        <v>15</v>
      </c>
      <c r="Z23" s="86">
        <f t="shared" si="3"/>
        <v>16</v>
      </c>
      <c r="AA23" s="86">
        <f t="shared" si="3"/>
        <v>17</v>
      </c>
      <c r="AB23" s="86">
        <f t="shared" si="3"/>
        <v>18</v>
      </c>
      <c r="AC23" s="86">
        <f t="shared" si="3"/>
        <v>19</v>
      </c>
      <c r="AD23" s="27">
        <f t="shared" si="3"/>
        <v>20</v>
      </c>
      <c r="AE23" s="86">
        <f t="shared" si="3"/>
        <v>21</v>
      </c>
      <c r="AF23" s="86">
        <f t="shared" si="3"/>
        <v>22</v>
      </c>
      <c r="AG23" s="86">
        <f t="shared" si="3"/>
        <v>23</v>
      </c>
      <c r="AH23" s="86">
        <f t="shared" si="3"/>
        <v>24</v>
      </c>
      <c r="AI23" s="27">
        <f t="shared" si="3"/>
        <v>25</v>
      </c>
      <c r="AJ23" s="86">
        <f t="shared" si="3"/>
        <v>26</v>
      </c>
      <c r="AK23" s="86">
        <f t="shared" si="3"/>
        <v>27</v>
      </c>
      <c r="AL23" s="86">
        <f t="shared" si="3"/>
        <v>28</v>
      </c>
      <c r="AM23" s="86">
        <f t="shared" si="3"/>
        <v>29</v>
      </c>
      <c r="AN23" s="27">
        <f t="shared" si="3"/>
        <v>30</v>
      </c>
      <c r="AO23" s="86">
        <f t="shared" si="3"/>
        <v>31</v>
      </c>
      <c r="AP23" s="86">
        <f t="shared" si="3"/>
        <v>32</v>
      </c>
      <c r="AQ23" s="86">
        <f t="shared" si="3"/>
        <v>33</v>
      </c>
      <c r="AR23" s="86">
        <f t="shared" si="3"/>
        <v>34</v>
      </c>
      <c r="AS23" s="27">
        <f t="shared" si="3"/>
        <v>35</v>
      </c>
      <c r="AT23" s="86">
        <f t="shared" si="3"/>
        <v>36</v>
      </c>
      <c r="AU23" s="86">
        <f t="shared" si="3"/>
        <v>37</v>
      </c>
      <c r="AV23" s="86">
        <f t="shared" si="3"/>
        <v>38</v>
      </c>
      <c r="AW23" s="86">
        <f t="shared" si="3"/>
        <v>39</v>
      </c>
      <c r="AX23" s="27">
        <f t="shared" si="3"/>
        <v>40</v>
      </c>
      <c r="AY23" s="86">
        <f t="shared" si="3"/>
        <v>41</v>
      </c>
      <c r="AZ23" s="86">
        <f t="shared" si="3"/>
        <v>42</v>
      </c>
      <c r="BA23" s="86">
        <f t="shared" si="3"/>
        <v>43</v>
      </c>
      <c r="BB23" s="86">
        <f t="shared" si="3"/>
        <v>44</v>
      </c>
      <c r="BC23" s="27">
        <f t="shared" si="3"/>
        <v>45</v>
      </c>
      <c r="BD23" s="86">
        <f t="shared" si="3"/>
        <v>46</v>
      </c>
      <c r="BE23" s="86">
        <f t="shared" si="3"/>
        <v>47</v>
      </c>
      <c r="BF23" s="86">
        <f t="shared" si="3"/>
        <v>48</v>
      </c>
      <c r="BG23" s="86">
        <f t="shared" si="3"/>
        <v>49</v>
      </c>
      <c r="BH23" s="27">
        <f t="shared" si="3"/>
        <v>50</v>
      </c>
    </row>
    <row r="24" spans="1:60" outlineLevel="1" x14ac:dyDescent="0.2">
      <c r="F24" s="26"/>
      <c r="G24" s="30"/>
      <c r="H24" s="26"/>
      <c r="J24" s="44"/>
    </row>
    <row r="25" spans="1:60" outlineLevel="1" x14ac:dyDescent="0.2">
      <c r="C25" s="29" t="s">
        <v>58</v>
      </c>
      <c r="D25" s="30" t="s">
        <v>29</v>
      </c>
      <c r="E25" s="30" t="s">
        <v>10</v>
      </c>
      <c r="F25" s="30" t="s">
        <v>25</v>
      </c>
      <c r="G25" s="30"/>
      <c r="H25" s="26"/>
      <c r="I25" s="26"/>
      <c r="K25" s="46">
        <v>0.05</v>
      </c>
      <c r="O25" s="61"/>
      <c r="P25" s="46">
        <f>K25</f>
        <v>0.05</v>
      </c>
      <c r="T25" s="61"/>
      <c r="U25" s="46">
        <f>P25</f>
        <v>0.05</v>
      </c>
      <c r="Y25" s="61"/>
      <c r="Z25" s="46">
        <f>U25</f>
        <v>0.05</v>
      </c>
      <c r="AD25" s="61"/>
      <c r="AE25" s="46">
        <f>Z25</f>
        <v>0.05</v>
      </c>
      <c r="AI25" s="61"/>
      <c r="AJ25" s="46">
        <f>AE25</f>
        <v>0.05</v>
      </c>
      <c r="AN25" s="61"/>
      <c r="AO25" s="46">
        <f>AJ25</f>
        <v>0.05</v>
      </c>
      <c r="AS25" s="61"/>
      <c r="AT25" s="46">
        <f>AO25</f>
        <v>0.05</v>
      </c>
      <c r="AX25" s="61"/>
      <c r="AY25" s="46">
        <f>AT25</f>
        <v>0.05</v>
      </c>
      <c r="BC25" s="61"/>
      <c r="BD25" s="46">
        <f>AY25</f>
        <v>0.05</v>
      </c>
      <c r="BH25" s="61"/>
    </row>
    <row r="26" spans="1:60" outlineLevel="1" x14ac:dyDescent="0.2">
      <c r="C26" s="29" t="s">
        <v>65</v>
      </c>
      <c r="D26" s="30" t="s">
        <v>29</v>
      </c>
      <c r="E26" s="30" t="s">
        <v>10</v>
      </c>
      <c r="F26" s="30" t="s">
        <v>25</v>
      </c>
      <c r="G26" s="30"/>
      <c r="H26" s="26"/>
      <c r="I26" s="26"/>
      <c r="K26" s="46">
        <v>0.03</v>
      </c>
      <c r="O26" s="61"/>
      <c r="P26" s="46">
        <f>K26</f>
        <v>0.03</v>
      </c>
      <c r="T26" s="61"/>
      <c r="U26" s="46">
        <f>P26</f>
        <v>0.03</v>
      </c>
      <c r="Y26" s="61"/>
      <c r="Z26" s="46">
        <f>U26</f>
        <v>0.03</v>
      </c>
      <c r="AD26" s="61"/>
      <c r="AE26" s="46">
        <f>Z26</f>
        <v>0.03</v>
      </c>
      <c r="AI26" s="61"/>
      <c r="AJ26" s="46">
        <f>AE26</f>
        <v>0.03</v>
      </c>
      <c r="AN26" s="61"/>
      <c r="AO26" s="46">
        <f>AJ26</f>
        <v>0.03</v>
      </c>
      <c r="AS26" s="61"/>
      <c r="AT26" s="46">
        <f>AO26</f>
        <v>0.03</v>
      </c>
      <c r="AX26" s="61"/>
      <c r="AY26" s="46">
        <f>AT26</f>
        <v>0.03</v>
      </c>
      <c r="BC26" s="61"/>
      <c r="BD26" s="46">
        <f>AY26</f>
        <v>0.03</v>
      </c>
      <c r="BH26" s="61"/>
    </row>
    <row r="27" spans="1:60" outlineLevel="1" x14ac:dyDescent="0.2">
      <c r="F27" s="26"/>
      <c r="G27" s="26"/>
      <c r="J27" s="44"/>
    </row>
    <row r="28" spans="1:60" ht="11.25" customHeight="1" outlineLevel="1" x14ac:dyDescent="0.2">
      <c r="A28" s="33"/>
      <c r="B28" s="33"/>
      <c r="C28" s="29" t="s">
        <v>60</v>
      </c>
      <c r="D28" s="30" t="s">
        <v>39</v>
      </c>
      <c r="E28" s="30" t="s">
        <v>40</v>
      </c>
      <c r="F28" s="37" t="s">
        <v>5</v>
      </c>
      <c r="G28" s="30"/>
      <c r="H28" s="26"/>
      <c r="I28" s="26"/>
      <c r="J28" s="44"/>
      <c r="K28" s="60">
        <f ca="1">(1+K25)*(1+K15)-1</f>
        <v>6.3125000000000098E-2</v>
      </c>
      <c r="L28" s="60">
        <f ca="1">(1+K25)*(1+L15)-1</f>
        <v>6.5749999999999975E-2</v>
      </c>
      <c r="M28" s="60">
        <f ca="1">(1+K25)*(1+M15)-1</f>
        <v>6.8375000000000075E-2</v>
      </c>
      <c r="N28" s="60">
        <f ca="1">(1+K25)*(1+N15)-1</f>
        <v>7.1000000000000174E-2</v>
      </c>
      <c r="O28" s="61">
        <f ca="1">(1+K25)*(1+O15)-1</f>
        <v>7.3625000000000052E-2</v>
      </c>
      <c r="P28" s="60">
        <f ca="1">(1+P25)*(1+P15)-1</f>
        <v>7.6249999999999929E-2</v>
      </c>
      <c r="Q28" s="60">
        <f ca="1">(1+P25)*(1+Q15)-1</f>
        <v>7.6249999999999929E-2</v>
      </c>
      <c r="R28" s="60">
        <f ca="1">(1+P25)*(1+R15)-1</f>
        <v>7.6249999999999929E-2</v>
      </c>
      <c r="S28" s="60">
        <f ca="1">(1+P25)*(1+S15)-1</f>
        <v>7.6249999999999929E-2</v>
      </c>
      <c r="T28" s="61">
        <f ca="1">(1+P25)*(1+T15)-1</f>
        <v>7.6249999999999929E-2</v>
      </c>
      <c r="U28" s="60">
        <f ca="1">(1+U25)*(1+U15)-1</f>
        <v>7.6249999999999929E-2</v>
      </c>
      <c r="V28" s="60">
        <f ca="1">(1+U25)*(1+V15)-1</f>
        <v>7.6249999999999929E-2</v>
      </c>
      <c r="W28" s="60">
        <f ca="1">(1+U25)*(1+W15)-1</f>
        <v>7.6249999999999929E-2</v>
      </c>
      <c r="X28" s="60">
        <f ca="1">(1+U25)*(1+X15)-1</f>
        <v>7.6249999999999929E-2</v>
      </c>
      <c r="Y28" s="61">
        <f ca="1">(1+U25)*(1+Y15)-1</f>
        <v>7.6249999999999929E-2</v>
      </c>
      <c r="Z28" s="60">
        <f ca="1">(1+Z25)*(1+Z15)-1</f>
        <v>7.6249999999999929E-2</v>
      </c>
      <c r="AA28" s="60">
        <f ca="1">(1+Z25)*(1+AA15)-1</f>
        <v>7.6249999999999929E-2</v>
      </c>
      <c r="AB28" s="60">
        <f ca="1">(1+Z25)*(1+AB15)-1</f>
        <v>7.6249999999999929E-2</v>
      </c>
      <c r="AC28" s="60">
        <f ca="1">(1+Z25)*(1+AC15)-1</f>
        <v>7.6249999999999929E-2</v>
      </c>
      <c r="AD28" s="61">
        <f ca="1">(1+Z25)*(1+AD15)-1</f>
        <v>7.6249999999999929E-2</v>
      </c>
      <c r="AE28" s="60">
        <f ca="1">(1+AE25)*(1+AE15)-1</f>
        <v>7.6249999999999929E-2</v>
      </c>
      <c r="AF28" s="60">
        <f ca="1">(1+AE25)*(1+AF15)-1</f>
        <v>7.6249999999999929E-2</v>
      </c>
      <c r="AG28" s="60">
        <f ca="1">(1+AE25)*(1+AG15)-1</f>
        <v>7.6249999999999929E-2</v>
      </c>
      <c r="AH28" s="60">
        <f ca="1">(1+AE25)*(1+AH15)-1</f>
        <v>7.6249999999999929E-2</v>
      </c>
      <c r="AI28" s="61">
        <f ca="1">(1+AE25)*(1+AI15)-1</f>
        <v>7.6249999999999929E-2</v>
      </c>
      <c r="AJ28" s="60">
        <f ca="1">(1+AJ25)*(1+AJ15)-1</f>
        <v>7.6249999999999929E-2</v>
      </c>
      <c r="AK28" s="60">
        <f ca="1">(1+AJ25)*(1+AK15)-1</f>
        <v>7.6249999999999929E-2</v>
      </c>
      <c r="AL28" s="60">
        <f ca="1">(1+AJ25)*(1+AL15)-1</f>
        <v>7.6249999999999929E-2</v>
      </c>
      <c r="AM28" s="60">
        <f ca="1">(1+AJ25)*(1+AM15)-1</f>
        <v>7.6249999999999929E-2</v>
      </c>
      <c r="AN28" s="61">
        <f ca="1">(1+AJ25)*(1+AN15)-1</f>
        <v>7.6249999999999929E-2</v>
      </c>
      <c r="AO28" s="60">
        <f ca="1">(1+AO25)*(1+AO15)-1</f>
        <v>7.6249999999999929E-2</v>
      </c>
      <c r="AP28" s="60">
        <f ca="1">(1+AO25)*(1+AP15)-1</f>
        <v>7.6249999999999929E-2</v>
      </c>
      <c r="AQ28" s="60">
        <f ca="1">(1+AO25)*(1+AQ15)-1</f>
        <v>7.6249999999999929E-2</v>
      </c>
      <c r="AR28" s="60">
        <f ca="1">(1+AO25)*(1+AR15)-1</f>
        <v>7.6249999999999929E-2</v>
      </c>
      <c r="AS28" s="61">
        <f ca="1">(1+AO25)*(1+AS15)-1</f>
        <v>7.6249999999999929E-2</v>
      </c>
      <c r="AT28" s="60">
        <f ca="1">(1+AT25)*(1+AT15)-1</f>
        <v>7.6249999999999929E-2</v>
      </c>
      <c r="AU28" s="60">
        <f ca="1">(1+AT25)*(1+AU15)-1</f>
        <v>7.6249999999999929E-2</v>
      </c>
      <c r="AV28" s="60">
        <f ca="1">(1+AT25)*(1+AV15)-1</f>
        <v>7.6249999999999929E-2</v>
      </c>
      <c r="AW28" s="60">
        <f ca="1">(1+AT25)*(1+AW15)-1</f>
        <v>7.6249999999999929E-2</v>
      </c>
      <c r="AX28" s="61">
        <f ca="1">(1+AT25)*(1+AX15)-1</f>
        <v>7.6249999999999929E-2</v>
      </c>
      <c r="AY28" s="60">
        <f ca="1">(1+AY25)*(1+AY15)-1</f>
        <v>7.6249999999999929E-2</v>
      </c>
      <c r="AZ28" s="60">
        <f ca="1">(1+AY25)*(1+AZ15)-1</f>
        <v>7.6249999999999929E-2</v>
      </c>
      <c r="BA28" s="60">
        <f ca="1">(1+AY25)*(1+BA15)-1</f>
        <v>7.6249999999999929E-2</v>
      </c>
      <c r="BB28" s="60">
        <f ca="1">(1+AY25)*(1+BB15)-1</f>
        <v>7.6249999999999929E-2</v>
      </c>
      <c r="BC28" s="61">
        <f ca="1">(1+AY25)*(1+BC15)-1</f>
        <v>7.6249999999999929E-2</v>
      </c>
      <c r="BD28" s="60">
        <f ca="1">(1+BD25)*(1+BD15)-1</f>
        <v>7.6249999999999929E-2</v>
      </c>
      <c r="BE28" s="60">
        <f ca="1">(1+BD25)*(1+BE15)-1</f>
        <v>7.6249999999999929E-2</v>
      </c>
      <c r="BF28" s="60">
        <f ca="1">(1+BD25)*(1+BF15)-1</f>
        <v>7.6249999999999929E-2</v>
      </c>
      <c r="BG28" s="60">
        <f ca="1">(1+BD25)*(1+BG15)-1</f>
        <v>7.6249999999999929E-2</v>
      </c>
      <c r="BH28" s="61">
        <f ca="1">(1+BD25)*(1+BH15)-1</f>
        <v>7.6249999999999929E-2</v>
      </c>
    </row>
    <row r="29" spans="1:60" ht="11.25" customHeight="1" outlineLevel="1" x14ac:dyDescent="0.2">
      <c r="A29" s="33"/>
      <c r="B29" s="33"/>
      <c r="C29" s="29" t="s">
        <v>59</v>
      </c>
      <c r="D29" s="30" t="s">
        <v>39</v>
      </c>
      <c r="E29" s="30" t="s">
        <v>40</v>
      </c>
      <c r="F29" s="37" t="s">
        <v>5</v>
      </c>
      <c r="G29" s="30"/>
      <c r="H29" s="26"/>
      <c r="I29" s="26"/>
      <c r="J29" s="44"/>
      <c r="K29" s="60">
        <f ca="1">(1+K25)*(1+K16)-1</f>
        <v>7.3876895943961518E-2</v>
      </c>
      <c r="L29" s="60">
        <f ca="1">(1+K25)*(1+L16)-1</f>
        <v>7.3876895943961518E-2</v>
      </c>
      <c r="M29" s="60">
        <f ca="1">(1+K25)*(1+M16)-1</f>
        <v>7.3876895943961518E-2</v>
      </c>
      <c r="N29" s="60">
        <f ca="1">(1+K25)*(1+N16)-1</f>
        <v>7.3876895943961518E-2</v>
      </c>
      <c r="O29" s="61">
        <f ca="1">(1+K25)*(1+O16)-1</f>
        <v>7.3876895943961518E-2</v>
      </c>
      <c r="P29" s="60">
        <f ca="1">(1+P25)*(1+P16)-1</f>
        <v>7.6249999999999929E-2</v>
      </c>
      <c r="Q29" s="60">
        <f ca="1">(1+P25)*(1+Q16)-1</f>
        <v>7.6249999999999929E-2</v>
      </c>
      <c r="R29" s="60">
        <f ca="1">(1+P25)*(1+R16)-1</f>
        <v>7.6249999999999929E-2</v>
      </c>
      <c r="S29" s="60">
        <f ca="1">(1+P25)*(1+S16)-1</f>
        <v>7.6249999999999929E-2</v>
      </c>
      <c r="T29" s="61">
        <f ca="1">(1+P25)*(1+T16)-1</f>
        <v>7.6249999999999929E-2</v>
      </c>
      <c r="U29" s="60">
        <f ca="1">(1+U25)*(1+U16)-1</f>
        <v>7.6249999999999929E-2</v>
      </c>
      <c r="V29" s="60">
        <f ca="1">(1+U25)*(1+V16)-1</f>
        <v>7.6249999999999929E-2</v>
      </c>
      <c r="W29" s="60">
        <f ca="1">(1+U25)*(1+W16)-1</f>
        <v>7.6249999999999929E-2</v>
      </c>
      <c r="X29" s="60">
        <f ca="1">(1+U25)*(1+X16)-1</f>
        <v>7.6249999999999929E-2</v>
      </c>
      <c r="Y29" s="61">
        <f ca="1">(1+U25)*(1+Y16)-1</f>
        <v>7.6249999999999929E-2</v>
      </c>
      <c r="Z29" s="60">
        <f ca="1">(1+Z25)*(1+Z16)-1</f>
        <v>7.6249999999999929E-2</v>
      </c>
      <c r="AA29" s="60">
        <f ca="1">(1+Z25)*(1+AA16)-1</f>
        <v>7.6249999999999929E-2</v>
      </c>
      <c r="AB29" s="60">
        <f ca="1">(1+Z25)*(1+AB16)-1</f>
        <v>7.6249999999999929E-2</v>
      </c>
      <c r="AC29" s="60">
        <f ca="1">(1+Z25)*(1+AC16)-1</f>
        <v>7.6249999999999929E-2</v>
      </c>
      <c r="AD29" s="61">
        <f ca="1">(1+Z25)*(1+AD16)-1</f>
        <v>7.6249999999999929E-2</v>
      </c>
      <c r="AE29" s="60">
        <f ca="1">(1+AE25)*(1+AE16)-1</f>
        <v>7.6249999999999929E-2</v>
      </c>
      <c r="AF29" s="60">
        <f ca="1">(1+AE25)*(1+AF16)-1</f>
        <v>7.6249999999999929E-2</v>
      </c>
      <c r="AG29" s="60">
        <f ca="1">(1+AE25)*(1+AG16)-1</f>
        <v>7.6249999999999929E-2</v>
      </c>
      <c r="AH29" s="60">
        <f ca="1">(1+AE25)*(1+AH16)-1</f>
        <v>7.6249999999999929E-2</v>
      </c>
      <c r="AI29" s="61">
        <f ca="1">(1+AE25)*(1+AI16)-1</f>
        <v>7.6249999999999929E-2</v>
      </c>
      <c r="AJ29" s="60">
        <f ca="1">(1+AJ25)*(1+AJ16)-1</f>
        <v>7.6249999999999929E-2</v>
      </c>
      <c r="AK29" s="60">
        <f ca="1">(1+AJ25)*(1+AK16)-1</f>
        <v>7.6249999999999929E-2</v>
      </c>
      <c r="AL29" s="60">
        <f ca="1">(1+AJ25)*(1+AL16)-1</f>
        <v>7.6249999999999929E-2</v>
      </c>
      <c r="AM29" s="60">
        <f ca="1">(1+AJ25)*(1+AM16)-1</f>
        <v>7.6249999999999929E-2</v>
      </c>
      <c r="AN29" s="61">
        <f ca="1">(1+AJ25)*(1+AN16)-1</f>
        <v>7.6249999999999929E-2</v>
      </c>
      <c r="AO29" s="60">
        <f ca="1">(1+AO25)*(1+AO16)-1</f>
        <v>7.6249999999999929E-2</v>
      </c>
      <c r="AP29" s="60">
        <f ca="1">(1+AO25)*(1+AP16)-1</f>
        <v>7.6249999999999929E-2</v>
      </c>
      <c r="AQ29" s="60">
        <f ca="1">(1+AO25)*(1+AQ16)-1</f>
        <v>7.6249999999999929E-2</v>
      </c>
      <c r="AR29" s="60">
        <f ca="1">(1+AO25)*(1+AR16)-1</f>
        <v>7.6249999999999929E-2</v>
      </c>
      <c r="AS29" s="61">
        <f ca="1">(1+AO25)*(1+AS16)-1</f>
        <v>7.6249999999999929E-2</v>
      </c>
      <c r="AT29" s="60">
        <f ca="1">(1+AT25)*(1+AT16)-1</f>
        <v>7.6249999999999929E-2</v>
      </c>
      <c r="AU29" s="60">
        <f ca="1">(1+AT25)*(1+AU16)-1</f>
        <v>7.6249999999999929E-2</v>
      </c>
      <c r="AV29" s="60">
        <f ca="1">(1+AT25)*(1+AV16)-1</f>
        <v>7.6249999999999929E-2</v>
      </c>
      <c r="AW29" s="60">
        <f ca="1">(1+AT25)*(1+AW16)-1</f>
        <v>7.6249999999999929E-2</v>
      </c>
      <c r="AX29" s="61">
        <f ca="1">(1+AT25)*(1+AX16)-1</f>
        <v>7.6249999999999929E-2</v>
      </c>
      <c r="AY29" s="60">
        <f ca="1">(1+AY25)*(1+AY16)-1</f>
        <v>7.6249999999999929E-2</v>
      </c>
      <c r="AZ29" s="60">
        <f ca="1">(1+AY25)*(1+AZ16)-1</f>
        <v>7.6249999999999929E-2</v>
      </c>
      <c r="BA29" s="60">
        <f ca="1">(1+AY25)*(1+BA16)-1</f>
        <v>7.6249999999999929E-2</v>
      </c>
      <c r="BB29" s="60">
        <f ca="1">(1+AY25)*(1+BB16)-1</f>
        <v>7.6249999999999929E-2</v>
      </c>
      <c r="BC29" s="61">
        <f ca="1">(1+AY25)*(1+BC16)-1</f>
        <v>7.6249999999999929E-2</v>
      </c>
      <c r="BD29" s="60">
        <f ca="1">(1+BD25)*(1+BD16)-1</f>
        <v>7.6249999999999929E-2</v>
      </c>
      <c r="BE29" s="60">
        <f ca="1">(1+BD25)*(1+BE16)-1</f>
        <v>7.6249999999999929E-2</v>
      </c>
      <c r="BF29" s="60">
        <f ca="1">(1+BD25)*(1+BF16)-1</f>
        <v>7.6249999999999929E-2</v>
      </c>
      <c r="BG29" s="60">
        <f ca="1">(1+BD25)*(1+BG16)-1</f>
        <v>7.6249999999999929E-2</v>
      </c>
      <c r="BH29" s="61">
        <f ca="1">(1+BD25)*(1+BH16)-1</f>
        <v>7.6249999999999929E-2</v>
      </c>
    </row>
    <row r="30" spans="1:60" outlineLevel="1" x14ac:dyDescent="0.2">
      <c r="F30" s="26"/>
      <c r="G30" s="26"/>
      <c r="J30" s="44"/>
    </row>
    <row r="31" spans="1:60" ht="11.25" customHeight="1" outlineLevel="1" x14ac:dyDescent="0.2">
      <c r="A31" s="33"/>
      <c r="B31" s="33"/>
      <c r="C31" s="29" t="s">
        <v>61</v>
      </c>
      <c r="D31" s="30" t="s">
        <v>39</v>
      </c>
      <c r="E31" s="30" t="s">
        <v>40</v>
      </c>
      <c r="F31" s="37" t="s">
        <v>5</v>
      </c>
      <c r="G31" s="30"/>
      <c r="H31" s="26"/>
      <c r="I31" s="26"/>
      <c r="J31" s="44"/>
      <c r="K31" s="60">
        <f ca="1">(1+K26)*(1+K15)-1</f>
        <v>4.2874999999999996E-2</v>
      </c>
      <c r="L31" s="60">
        <f ca="1">(1+K26)*(1+L15)-1</f>
        <v>4.544999999999999E-2</v>
      </c>
      <c r="M31" s="60">
        <f ca="1">(1+K26)*(1+M15)-1</f>
        <v>4.8025000000000206E-2</v>
      </c>
      <c r="N31" s="60">
        <f ca="1">(1+K26)*(1+N15)-1</f>
        <v>5.0599999999999978E-2</v>
      </c>
      <c r="O31" s="61">
        <f ca="1">(1+K26)*(1+O15)-1</f>
        <v>5.3174999999999972E-2</v>
      </c>
      <c r="P31" s="60">
        <f ca="1">(1+P26)*(1+P15)-1</f>
        <v>5.5749999999999966E-2</v>
      </c>
      <c r="Q31" s="60">
        <f ca="1">(1+P26)*(1+Q15)-1</f>
        <v>5.5749999999999966E-2</v>
      </c>
      <c r="R31" s="60">
        <f ca="1">(1+P26)*(1+R15)-1</f>
        <v>5.5749999999999966E-2</v>
      </c>
      <c r="S31" s="60">
        <f ca="1">(1+P26)*(1+S15)-1</f>
        <v>5.5749999999999966E-2</v>
      </c>
      <c r="T31" s="61">
        <f ca="1">(1+P26)*(1+T15)-1</f>
        <v>5.5749999999999966E-2</v>
      </c>
      <c r="U31" s="60">
        <f ca="1">(1+U26)*(1+U15)-1</f>
        <v>5.5749999999999966E-2</v>
      </c>
      <c r="V31" s="60">
        <f ca="1">(1+U26)*(1+V15)-1</f>
        <v>5.5749999999999966E-2</v>
      </c>
      <c r="W31" s="60">
        <f ca="1">(1+U26)*(1+W15)-1</f>
        <v>5.5749999999999966E-2</v>
      </c>
      <c r="X31" s="60">
        <f ca="1">(1+U26)*(1+X15)-1</f>
        <v>5.5749999999999966E-2</v>
      </c>
      <c r="Y31" s="61">
        <f ca="1">(1+U26)*(1+Y15)-1</f>
        <v>5.5749999999999966E-2</v>
      </c>
      <c r="Z31" s="60">
        <f ca="1">(1+Z26)*(1+Z15)-1</f>
        <v>5.5749999999999966E-2</v>
      </c>
      <c r="AA31" s="60">
        <f ca="1">(1+Z26)*(1+AA15)-1</f>
        <v>5.5749999999999966E-2</v>
      </c>
      <c r="AB31" s="60">
        <f ca="1">(1+Z26)*(1+AB15)-1</f>
        <v>5.5749999999999966E-2</v>
      </c>
      <c r="AC31" s="60">
        <f ca="1">(1+Z26)*(1+AC15)-1</f>
        <v>5.5749999999999966E-2</v>
      </c>
      <c r="AD31" s="61">
        <f ca="1">(1+Z26)*(1+AD15)-1</f>
        <v>5.5749999999999966E-2</v>
      </c>
      <c r="AE31" s="60">
        <f ca="1">(1+AE26)*(1+AE15)-1</f>
        <v>5.5749999999999966E-2</v>
      </c>
      <c r="AF31" s="60">
        <f ca="1">(1+AE26)*(1+AF15)-1</f>
        <v>5.5749999999999966E-2</v>
      </c>
      <c r="AG31" s="60">
        <f ca="1">(1+AE26)*(1+AG15)-1</f>
        <v>5.5749999999999966E-2</v>
      </c>
      <c r="AH31" s="60">
        <f ca="1">(1+AE26)*(1+AH15)-1</f>
        <v>5.5749999999999966E-2</v>
      </c>
      <c r="AI31" s="61">
        <f ca="1">(1+AE26)*(1+AI15)-1</f>
        <v>5.5749999999999966E-2</v>
      </c>
      <c r="AJ31" s="60">
        <f ca="1">(1+AJ26)*(1+AJ15)-1</f>
        <v>5.5749999999999966E-2</v>
      </c>
      <c r="AK31" s="60">
        <f ca="1">(1+AJ26)*(1+AK15)-1</f>
        <v>5.5749999999999966E-2</v>
      </c>
      <c r="AL31" s="60">
        <f ca="1">(1+AJ26)*(1+AL15)-1</f>
        <v>5.5749999999999966E-2</v>
      </c>
      <c r="AM31" s="60">
        <f ca="1">(1+AJ26)*(1+AM15)-1</f>
        <v>5.5749999999999966E-2</v>
      </c>
      <c r="AN31" s="61">
        <f ca="1">(1+AJ26)*(1+AN15)-1</f>
        <v>5.5749999999999966E-2</v>
      </c>
      <c r="AO31" s="60">
        <f ca="1">(1+AO26)*(1+AO15)-1</f>
        <v>5.5749999999999966E-2</v>
      </c>
      <c r="AP31" s="60">
        <f ca="1">(1+AO26)*(1+AP15)-1</f>
        <v>5.5749999999999966E-2</v>
      </c>
      <c r="AQ31" s="60">
        <f ca="1">(1+AO26)*(1+AQ15)-1</f>
        <v>5.5749999999999966E-2</v>
      </c>
      <c r="AR31" s="60">
        <f ca="1">(1+AO26)*(1+AR15)-1</f>
        <v>5.5749999999999966E-2</v>
      </c>
      <c r="AS31" s="61">
        <f ca="1">(1+AO26)*(1+AS15)-1</f>
        <v>5.5749999999999966E-2</v>
      </c>
      <c r="AT31" s="60">
        <f ca="1">(1+AT26)*(1+AT15)-1</f>
        <v>5.5749999999999966E-2</v>
      </c>
      <c r="AU31" s="60">
        <f ca="1">(1+AT26)*(1+AU15)-1</f>
        <v>5.5749999999999966E-2</v>
      </c>
      <c r="AV31" s="60">
        <f ca="1">(1+AT26)*(1+AV15)-1</f>
        <v>5.5749999999999966E-2</v>
      </c>
      <c r="AW31" s="60">
        <f ca="1">(1+AT26)*(1+AW15)-1</f>
        <v>5.5749999999999966E-2</v>
      </c>
      <c r="AX31" s="61">
        <f ca="1">(1+AT26)*(1+AX15)-1</f>
        <v>5.5749999999999966E-2</v>
      </c>
      <c r="AY31" s="60">
        <f ca="1">(1+AY26)*(1+AY15)-1</f>
        <v>5.5749999999999966E-2</v>
      </c>
      <c r="AZ31" s="60">
        <f ca="1">(1+AY26)*(1+AZ15)-1</f>
        <v>5.5749999999999966E-2</v>
      </c>
      <c r="BA31" s="60">
        <f ca="1">(1+AY26)*(1+BA15)-1</f>
        <v>5.5749999999999966E-2</v>
      </c>
      <c r="BB31" s="60">
        <f ca="1">(1+AY26)*(1+BB15)-1</f>
        <v>5.5749999999999966E-2</v>
      </c>
      <c r="BC31" s="61">
        <f ca="1">(1+AY26)*(1+BC15)-1</f>
        <v>5.5749999999999966E-2</v>
      </c>
      <c r="BD31" s="60">
        <f ca="1">(1+BD26)*(1+BD15)-1</f>
        <v>5.5749999999999966E-2</v>
      </c>
      <c r="BE31" s="60">
        <f ca="1">(1+BD26)*(1+BE15)-1</f>
        <v>5.5749999999999966E-2</v>
      </c>
      <c r="BF31" s="60">
        <f ca="1">(1+BD26)*(1+BF15)-1</f>
        <v>5.5749999999999966E-2</v>
      </c>
      <c r="BG31" s="60">
        <f ca="1">(1+BD26)*(1+BG15)-1</f>
        <v>5.5749999999999966E-2</v>
      </c>
      <c r="BH31" s="61">
        <f ca="1">(1+BD26)*(1+BH15)-1</f>
        <v>5.5749999999999966E-2</v>
      </c>
    </row>
    <row r="32" spans="1:60" ht="11.25" customHeight="1" outlineLevel="1" x14ac:dyDescent="0.2">
      <c r="A32" s="33"/>
      <c r="B32" s="33"/>
      <c r="C32" s="29" t="s">
        <v>62</v>
      </c>
      <c r="D32" s="30" t="s">
        <v>39</v>
      </c>
      <c r="E32" s="30" t="s">
        <v>40</v>
      </c>
      <c r="F32" s="37" t="s">
        <v>5</v>
      </c>
      <c r="G32" s="30"/>
      <c r="H32" s="26"/>
      <c r="I32" s="26"/>
      <c r="J32" s="44"/>
      <c r="K32" s="60">
        <f ca="1">(1+K26)*(1+K16)-1</f>
        <v>5.3422097925981404E-2</v>
      </c>
      <c r="L32" s="60">
        <f ca="1">(1+K26)*(1+L16)-1</f>
        <v>5.3422097925981404E-2</v>
      </c>
      <c r="M32" s="60">
        <f ca="1">(1+K26)*(1+M16)-1</f>
        <v>5.3422097925981404E-2</v>
      </c>
      <c r="N32" s="60">
        <f ca="1">(1+K26)*(1+N16)-1</f>
        <v>5.3422097925981404E-2</v>
      </c>
      <c r="O32" s="61">
        <f ca="1">(1+K26)*(1+O16)-1</f>
        <v>5.3422097925981404E-2</v>
      </c>
      <c r="P32" s="60">
        <f ca="1">(1+P26)*(1+P16)-1</f>
        <v>5.5749999999999966E-2</v>
      </c>
      <c r="Q32" s="60">
        <f ca="1">(1+P26)*(1+Q16)-1</f>
        <v>5.5749999999999966E-2</v>
      </c>
      <c r="R32" s="60">
        <f ca="1">(1+P26)*(1+R16)-1</f>
        <v>5.5749999999999966E-2</v>
      </c>
      <c r="S32" s="60">
        <f ca="1">(1+P26)*(1+S16)-1</f>
        <v>5.5749999999999966E-2</v>
      </c>
      <c r="T32" s="61">
        <f ca="1">(1+P26)*(1+T16)-1</f>
        <v>5.5749999999999966E-2</v>
      </c>
      <c r="U32" s="60">
        <f ca="1">(1+U26)*(1+U16)-1</f>
        <v>5.5749999999999966E-2</v>
      </c>
      <c r="V32" s="60">
        <f ca="1">(1+U26)*(1+V16)-1</f>
        <v>5.5749999999999966E-2</v>
      </c>
      <c r="W32" s="60">
        <f ca="1">(1+U26)*(1+W16)-1</f>
        <v>5.5749999999999966E-2</v>
      </c>
      <c r="X32" s="60">
        <f ca="1">(1+U26)*(1+X16)-1</f>
        <v>5.5749999999999966E-2</v>
      </c>
      <c r="Y32" s="61">
        <f ca="1">(1+U26)*(1+Y16)-1</f>
        <v>5.5749999999999966E-2</v>
      </c>
      <c r="Z32" s="60">
        <f ca="1">(1+Z26)*(1+Z16)-1</f>
        <v>5.5749999999999966E-2</v>
      </c>
      <c r="AA32" s="60">
        <f ca="1">(1+Z26)*(1+AA16)-1</f>
        <v>5.5749999999999966E-2</v>
      </c>
      <c r="AB32" s="60">
        <f ca="1">(1+Z26)*(1+AB16)-1</f>
        <v>5.5749999999999966E-2</v>
      </c>
      <c r="AC32" s="60">
        <f ca="1">(1+Z26)*(1+AC16)-1</f>
        <v>5.5749999999999966E-2</v>
      </c>
      <c r="AD32" s="61">
        <f ca="1">(1+Z26)*(1+AD16)-1</f>
        <v>5.5749999999999966E-2</v>
      </c>
      <c r="AE32" s="60">
        <f ca="1">(1+AE26)*(1+AE16)-1</f>
        <v>5.5749999999999966E-2</v>
      </c>
      <c r="AF32" s="60">
        <f ca="1">(1+AE26)*(1+AF16)-1</f>
        <v>5.5749999999999966E-2</v>
      </c>
      <c r="AG32" s="60">
        <f ca="1">(1+AE26)*(1+AG16)-1</f>
        <v>5.5749999999999966E-2</v>
      </c>
      <c r="AH32" s="60">
        <f ca="1">(1+AE26)*(1+AH16)-1</f>
        <v>5.5749999999999966E-2</v>
      </c>
      <c r="AI32" s="61">
        <f ca="1">(1+AE26)*(1+AI16)-1</f>
        <v>5.5749999999999966E-2</v>
      </c>
      <c r="AJ32" s="60">
        <f ca="1">(1+AJ26)*(1+AJ16)-1</f>
        <v>5.5749999999999966E-2</v>
      </c>
      <c r="AK32" s="60">
        <f ca="1">(1+AJ26)*(1+AK16)-1</f>
        <v>5.5749999999999966E-2</v>
      </c>
      <c r="AL32" s="60">
        <f ca="1">(1+AJ26)*(1+AL16)-1</f>
        <v>5.5749999999999966E-2</v>
      </c>
      <c r="AM32" s="60">
        <f ca="1">(1+AJ26)*(1+AM16)-1</f>
        <v>5.5749999999999966E-2</v>
      </c>
      <c r="AN32" s="61">
        <f ca="1">(1+AJ26)*(1+AN16)-1</f>
        <v>5.5749999999999966E-2</v>
      </c>
      <c r="AO32" s="60">
        <f ca="1">(1+AO26)*(1+AO16)-1</f>
        <v>5.5749999999999966E-2</v>
      </c>
      <c r="AP32" s="60">
        <f ca="1">(1+AO26)*(1+AP16)-1</f>
        <v>5.5749999999999966E-2</v>
      </c>
      <c r="AQ32" s="60">
        <f ca="1">(1+AO26)*(1+AQ16)-1</f>
        <v>5.5749999999999966E-2</v>
      </c>
      <c r="AR32" s="60">
        <f ca="1">(1+AO26)*(1+AR16)-1</f>
        <v>5.5749999999999966E-2</v>
      </c>
      <c r="AS32" s="61">
        <f ca="1">(1+AO26)*(1+AS16)-1</f>
        <v>5.5749999999999966E-2</v>
      </c>
      <c r="AT32" s="60">
        <f ca="1">(1+AT26)*(1+AT16)-1</f>
        <v>5.5749999999999966E-2</v>
      </c>
      <c r="AU32" s="60">
        <f ca="1">(1+AT26)*(1+AU16)-1</f>
        <v>5.5749999999999966E-2</v>
      </c>
      <c r="AV32" s="60">
        <f ca="1">(1+AT26)*(1+AV16)-1</f>
        <v>5.5749999999999966E-2</v>
      </c>
      <c r="AW32" s="60">
        <f ca="1">(1+AT26)*(1+AW16)-1</f>
        <v>5.5749999999999966E-2</v>
      </c>
      <c r="AX32" s="61">
        <f ca="1">(1+AT26)*(1+AX16)-1</f>
        <v>5.5749999999999966E-2</v>
      </c>
      <c r="AY32" s="60">
        <f ca="1">(1+AY26)*(1+AY16)-1</f>
        <v>5.5749999999999966E-2</v>
      </c>
      <c r="AZ32" s="60">
        <f ca="1">(1+AY26)*(1+AZ16)-1</f>
        <v>5.5749999999999966E-2</v>
      </c>
      <c r="BA32" s="60">
        <f ca="1">(1+AY26)*(1+BA16)-1</f>
        <v>5.5749999999999966E-2</v>
      </c>
      <c r="BB32" s="60">
        <f ca="1">(1+AY26)*(1+BB16)-1</f>
        <v>5.5749999999999966E-2</v>
      </c>
      <c r="BC32" s="61">
        <f ca="1">(1+AY26)*(1+BC16)-1</f>
        <v>5.5749999999999966E-2</v>
      </c>
      <c r="BD32" s="60">
        <f ca="1">(1+BD26)*(1+BD16)-1</f>
        <v>5.5749999999999966E-2</v>
      </c>
      <c r="BE32" s="60">
        <f ca="1">(1+BD26)*(1+BE16)-1</f>
        <v>5.5749999999999966E-2</v>
      </c>
      <c r="BF32" s="60">
        <f ca="1">(1+BD26)*(1+BF16)-1</f>
        <v>5.5749999999999966E-2</v>
      </c>
      <c r="BG32" s="60">
        <f ca="1">(1+BD26)*(1+BG16)-1</f>
        <v>5.5749999999999966E-2</v>
      </c>
      <c r="BH32" s="61">
        <f ca="1">(1+BD26)*(1+BH16)-1</f>
        <v>5.5749999999999966E-2</v>
      </c>
    </row>
    <row r="33" spans="2:15" outlineLevel="1" x14ac:dyDescent="0.2">
      <c r="F33" s="26"/>
      <c r="G33" s="26"/>
      <c r="J33" s="44"/>
    </row>
    <row r="34" spans="2:15" s="41" customFormat="1" outlineLevel="1" x14ac:dyDescent="0.2">
      <c r="C34" s="41" t="s">
        <v>15</v>
      </c>
    </row>
    <row r="35" spans="2:15" outlineLevel="1" x14ac:dyDescent="0.2">
      <c r="F35" s="26"/>
      <c r="G35" s="26"/>
      <c r="J35" s="44"/>
    </row>
    <row r="36" spans="2:15" outlineLevel="1" x14ac:dyDescent="0.2">
      <c r="C36" s="24" t="str">
        <f>C34</f>
        <v>Other assumptions</v>
      </c>
      <c r="D36" s="86" t="s">
        <v>2</v>
      </c>
      <c r="E36" s="86" t="s">
        <v>3</v>
      </c>
      <c r="F36" s="34" t="s">
        <v>6</v>
      </c>
      <c r="G36" s="34" t="s">
        <v>7</v>
      </c>
      <c r="H36" s="26"/>
      <c r="I36" s="65" t="s">
        <v>0</v>
      </c>
      <c r="J36" s="86">
        <f>J3</f>
        <v>0</v>
      </c>
      <c r="L36" s="51" t="s">
        <v>28</v>
      </c>
    </row>
    <row r="37" spans="2:15" outlineLevel="1" x14ac:dyDescent="0.2">
      <c r="F37" s="26"/>
      <c r="G37" s="26"/>
      <c r="J37" s="44"/>
    </row>
    <row r="38" spans="2:15" outlineLevel="1" x14ac:dyDescent="0.2">
      <c r="C38" s="29" t="s">
        <v>18</v>
      </c>
      <c r="D38" s="30" t="s">
        <v>29</v>
      </c>
      <c r="E38" s="30" t="s">
        <v>8</v>
      </c>
      <c r="F38" s="30" t="s">
        <v>69</v>
      </c>
      <c r="G38" s="30" t="s">
        <v>17</v>
      </c>
      <c r="H38" s="26"/>
      <c r="I38" s="26"/>
      <c r="J38" s="48">
        <v>1000</v>
      </c>
      <c r="L38" s="23" t="s">
        <v>26</v>
      </c>
      <c r="O38" s="23" t="s">
        <v>85</v>
      </c>
    </row>
    <row r="39" spans="2:15" outlineLevel="1" x14ac:dyDescent="0.2">
      <c r="C39" s="29" t="s">
        <v>19</v>
      </c>
      <c r="D39" s="30" t="s">
        <v>29</v>
      </c>
      <c r="E39" s="30" t="s">
        <v>21</v>
      </c>
      <c r="F39" s="30" t="s">
        <v>20</v>
      </c>
      <c r="G39" s="30" t="s">
        <v>20</v>
      </c>
      <c r="H39" s="26"/>
      <c r="I39" s="26"/>
      <c r="J39" s="48">
        <v>50</v>
      </c>
      <c r="L39" s="23" t="s">
        <v>27</v>
      </c>
      <c r="O39" s="23" t="s">
        <v>83</v>
      </c>
    </row>
    <row r="40" spans="2:15" outlineLevel="1" x14ac:dyDescent="0.2">
      <c r="C40" s="29"/>
      <c r="D40" s="30"/>
      <c r="E40" s="30"/>
      <c r="F40" s="30"/>
      <c r="G40" s="30"/>
      <c r="H40" s="26"/>
      <c r="I40" s="26"/>
      <c r="J40" s="32"/>
      <c r="L40" s="23" t="s">
        <v>30</v>
      </c>
    </row>
    <row r="41" spans="2:15" outlineLevel="1" x14ac:dyDescent="0.2">
      <c r="C41" s="29" t="s">
        <v>55</v>
      </c>
      <c r="D41" s="30" t="s">
        <v>29</v>
      </c>
      <c r="E41" s="30" t="s">
        <v>10</v>
      </c>
      <c r="F41" s="30" t="s">
        <v>20</v>
      </c>
      <c r="G41" s="30" t="s">
        <v>20</v>
      </c>
      <c r="H41" s="26"/>
      <c r="I41" s="26"/>
      <c r="J41" s="46">
        <v>0.3</v>
      </c>
      <c r="L41" s="23" t="s">
        <v>43</v>
      </c>
    </row>
    <row r="42" spans="2:15" outlineLevel="1" x14ac:dyDescent="0.2">
      <c r="C42" s="29" t="s">
        <v>86</v>
      </c>
      <c r="D42" s="30" t="s">
        <v>29</v>
      </c>
      <c r="E42" s="30" t="s">
        <v>10</v>
      </c>
      <c r="F42" s="30" t="s">
        <v>20</v>
      </c>
      <c r="G42" s="30" t="s">
        <v>20</v>
      </c>
      <c r="H42" s="26"/>
      <c r="I42" s="26"/>
      <c r="J42" s="46">
        <v>0.4</v>
      </c>
      <c r="L42" s="23" t="s">
        <v>66</v>
      </c>
    </row>
    <row r="44" spans="2:15" s="19" customFormat="1" x14ac:dyDescent="0.2">
      <c r="B44" s="19" t="s">
        <v>52</v>
      </c>
      <c r="D44" s="21"/>
      <c r="E44" s="22"/>
      <c r="F44" s="22"/>
      <c r="G44" s="22"/>
      <c r="H44" s="22"/>
      <c r="I44" s="22"/>
      <c r="J44" s="22"/>
      <c r="K44" s="22"/>
      <c r="L44" s="22"/>
    </row>
    <row r="45" spans="2:15" outlineLevel="1" x14ac:dyDescent="0.2">
      <c r="H45" s="26"/>
    </row>
    <row r="46" spans="2:15" outlineLevel="1" x14ac:dyDescent="0.2">
      <c r="C46" s="23" t="s">
        <v>80</v>
      </c>
      <c r="H46" s="26"/>
    </row>
    <row r="47" spans="2:15" outlineLevel="1" x14ac:dyDescent="0.2">
      <c r="C47" s="23" t="s">
        <v>81</v>
      </c>
      <c r="H47" s="26"/>
    </row>
    <row r="48" spans="2:15" outlineLevel="1" x14ac:dyDescent="0.2">
      <c r="C48" s="23" t="s">
        <v>82</v>
      </c>
      <c r="H48" s="26"/>
    </row>
    <row r="49" spans="1:60" outlineLevel="1" x14ac:dyDescent="0.2">
      <c r="H49" s="26"/>
    </row>
    <row r="50" spans="1:60" s="41" customFormat="1" outlineLevel="1" x14ac:dyDescent="0.2">
      <c r="C50" s="41" t="s">
        <v>37</v>
      </c>
    </row>
    <row r="51" spans="1:60" outlineLevel="1" x14ac:dyDescent="0.2"/>
    <row r="52" spans="1:60" outlineLevel="1" x14ac:dyDescent="0.2">
      <c r="A52" s="33"/>
      <c r="B52" s="33"/>
      <c r="C52" s="42" t="str">
        <f>C50</f>
        <v>Actual RAB roll-forward</v>
      </c>
      <c r="D52" s="86" t="s">
        <v>2</v>
      </c>
      <c r="E52" s="34" t="s">
        <v>3</v>
      </c>
      <c r="F52" s="40" t="s">
        <v>6</v>
      </c>
      <c r="G52" s="34" t="s">
        <v>7</v>
      </c>
      <c r="H52" s="26"/>
      <c r="I52" s="26"/>
      <c r="J52" s="65" t="s">
        <v>0</v>
      </c>
      <c r="K52" s="86">
        <f>K$3</f>
        <v>1</v>
      </c>
      <c r="L52" s="86">
        <f t="shared" ref="L52:BH52" si="4">L$3</f>
        <v>2</v>
      </c>
      <c r="M52" s="86">
        <f t="shared" si="4"/>
        <v>3</v>
      </c>
      <c r="N52" s="86">
        <f t="shared" si="4"/>
        <v>4</v>
      </c>
      <c r="O52" s="27">
        <f t="shared" si="4"/>
        <v>5</v>
      </c>
      <c r="P52" s="86">
        <f t="shared" si="4"/>
        <v>6</v>
      </c>
      <c r="Q52" s="86">
        <f t="shared" si="4"/>
        <v>7</v>
      </c>
      <c r="R52" s="86">
        <f t="shared" si="4"/>
        <v>8</v>
      </c>
      <c r="S52" s="86">
        <f t="shared" si="4"/>
        <v>9</v>
      </c>
      <c r="T52" s="27">
        <f t="shared" si="4"/>
        <v>10</v>
      </c>
      <c r="U52" s="86">
        <f t="shared" si="4"/>
        <v>11</v>
      </c>
      <c r="V52" s="86">
        <f t="shared" si="4"/>
        <v>12</v>
      </c>
      <c r="W52" s="86">
        <f t="shared" si="4"/>
        <v>13</v>
      </c>
      <c r="X52" s="86">
        <f t="shared" si="4"/>
        <v>14</v>
      </c>
      <c r="Y52" s="27">
        <f t="shared" si="4"/>
        <v>15</v>
      </c>
      <c r="Z52" s="86">
        <f t="shared" si="4"/>
        <v>16</v>
      </c>
      <c r="AA52" s="86">
        <f t="shared" si="4"/>
        <v>17</v>
      </c>
      <c r="AB52" s="86">
        <f t="shared" si="4"/>
        <v>18</v>
      </c>
      <c r="AC52" s="86">
        <f t="shared" si="4"/>
        <v>19</v>
      </c>
      <c r="AD52" s="27">
        <f t="shared" si="4"/>
        <v>20</v>
      </c>
      <c r="AE52" s="86">
        <f t="shared" si="4"/>
        <v>21</v>
      </c>
      <c r="AF52" s="86">
        <f t="shared" si="4"/>
        <v>22</v>
      </c>
      <c r="AG52" s="86">
        <f t="shared" si="4"/>
        <v>23</v>
      </c>
      <c r="AH52" s="86">
        <f t="shared" si="4"/>
        <v>24</v>
      </c>
      <c r="AI52" s="27">
        <f t="shared" si="4"/>
        <v>25</v>
      </c>
      <c r="AJ52" s="86">
        <f t="shared" si="4"/>
        <v>26</v>
      </c>
      <c r="AK52" s="86">
        <f t="shared" si="4"/>
        <v>27</v>
      </c>
      <c r="AL52" s="86">
        <f t="shared" si="4"/>
        <v>28</v>
      </c>
      <c r="AM52" s="86">
        <f t="shared" si="4"/>
        <v>29</v>
      </c>
      <c r="AN52" s="27">
        <f t="shared" si="4"/>
        <v>30</v>
      </c>
      <c r="AO52" s="86">
        <f t="shared" si="4"/>
        <v>31</v>
      </c>
      <c r="AP52" s="86">
        <f t="shared" si="4"/>
        <v>32</v>
      </c>
      <c r="AQ52" s="86">
        <f t="shared" si="4"/>
        <v>33</v>
      </c>
      <c r="AR52" s="86">
        <f t="shared" si="4"/>
        <v>34</v>
      </c>
      <c r="AS52" s="27">
        <f t="shared" si="4"/>
        <v>35</v>
      </c>
      <c r="AT52" s="86">
        <f t="shared" si="4"/>
        <v>36</v>
      </c>
      <c r="AU52" s="86">
        <f t="shared" si="4"/>
        <v>37</v>
      </c>
      <c r="AV52" s="86">
        <f t="shared" si="4"/>
        <v>38</v>
      </c>
      <c r="AW52" s="86">
        <f t="shared" si="4"/>
        <v>39</v>
      </c>
      <c r="AX52" s="27">
        <f t="shared" si="4"/>
        <v>40</v>
      </c>
      <c r="AY52" s="86">
        <f t="shared" si="4"/>
        <v>41</v>
      </c>
      <c r="AZ52" s="86">
        <f t="shared" si="4"/>
        <v>42</v>
      </c>
      <c r="BA52" s="86">
        <f t="shared" si="4"/>
        <v>43</v>
      </c>
      <c r="BB52" s="86">
        <f t="shared" si="4"/>
        <v>44</v>
      </c>
      <c r="BC52" s="27">
        <f t="shared" si="4"/>
        <v>45</v>
      </c>
      <c r="BD52" s="86">
        <f t="shared" si="4"/>
        <v>46</v>
      </c>
      <c r="BE52" s="86">
        <f t="shared" si="4"/>
        <v>47</v>
      </c>
      <c r="BF52" s="86">
        <f t="shared" si="4"/>
        <v>48</v>
      </c>
      <c r="BG52" s="86">
        <f t="shared" si="4"/>
        <v>49</v>
      </c>
      <c r="BH52" s="27">
        <f t="shared" si="4"/>
        <v>50</v>
      </c>
    </row>
    <row r="53" spans="1:60" outlineLevel="1" x14ac:dyDescent="0.2">
      <c r="A53" s="33"/>
      <c r="B53" s="33"/>
      <c r="C53" s="26"/>
      <c r="D53" s="26"/>
      <c r="E53" s="26"/>
      <c r="F53" s="26"/>
      <c r="G53" s="26"/>
      <c r="H53" s="26"/>
      <c r="I53" s="26"/>
      <c r="J53" s="26"/>
      <c r="K53" s="26"/>
      <c r="L53" s="26"/>
      <c r="M53" s="26"/>
      <c r="N53" s="26"/>
      <c r="O53" s="35"/>
      <c r="P53" s="36"/>
      <c r="Q53" s="36"/>
      <c r="R53" s="36"/>
      <c r="S53" s="36"/>
      <c r="T53" s="35"/>
      <c r="U53" s="36"/>
      <c r="V53" s="36"/>
      <c r="W53" s="36"/>
      <c r="X53" s="36"/>
      <c r="Y53" s="35"/>
      <c r="Z53" s="36"/>
      <c r="AA53" s="36"/>
      <c r="AB53" s="36"/>
      <c r="AC53" s="36"/>
      <c r="AD53" s="35"/>
      <c r="AE53" s="36"/>
      <c r="AF53" s="36"/>
      <c r="AG53" s="36"/>
      <c r="AH53" s="36"/>
      <c r="AI53" s="35"/>
      <c r="AJ53" s="36"/>
      <c r="AK53" s="36"/>
      <c r="AL53" s="36"/>
      <c r="AM53" s="36"/>
      <c r="AN53" s="35"/>
      <c r="AO53" s="36"/>
      <c r="AP53" s="36"/>
      <c r="AQ53" s="36"/>
      <c r="AR53" s="36"/>
      <c r="AS53" s="35"/>
      <c r="AT53" s="36"/>
      <c r="AU53" s="36"/>
      <c r="AV53" s="36"/>
      <c r="AW53" s="36"/>
      <c r="AX53" s="35"/>
      <c r="AY53" s="36"/>
      <c r="AZ53" s="36"/>
      <c r="BA53" s="36"/>
      <c r="BB53" s="36"/>
      <c r="BC53" s="35"/>
      <c r="BD53" s="36"/>
      <c r="BE53" s="36"/>
      <c r="BF53" s="36"/>
      <c r="BG53" s="36"/>
      <c r="BH53" s="35"/>
    </row>
    <row r="54" spans="1:60" ht="11.25" customHeight="1" outlineLevel="1" x14ac:dyDescent="0.2">
      <c r="A54" s="33"/>
      <c r="B54" s="33"/>
      <c r="C54" s="43" t="s">
        <v>32</v>
      </c>
      <c r="D54" s="30" t="s">
        <v>4</v>
      </c>
      <c r="E54" s="30" t="s">
        <v>8</v>
      </c>
      <c r="F54" s="30" t="s">
        <v>5</v>
      </c>
      <c r="G54" s="30" t="s">
        <v>33</v>
      </c>
      <c r="H54" s="26"/>
      <c r="I54" s="26"/>
      <c r="J54" s="26"/>
      <c r="K54" s="52">
        <f>$J$38</f>
        <v>1000</v>
      </c>
      <c r="L54" s="52">
        <f t="shared" ref="L54:BH54" ca="1" si="5">K58</f>
        <v>992.25</v>
      </c>
      <c r="M54" s="52">
        <f t="shared" ca="1" si="5"/>
        <v>986.57999999999993</v>
      </c>
      <c r="N54" s="52">
        <f t="shared" ca="1" si="5"/>
        <v>982.93170937499985</v>
      </c>
      <c r="O54" s="53">
        <f t="shared" ca="1" si="5"/>
        <v>981.25863412499984</v>
      </c>
      <c r="P54" s="52">
        <f t="shared" ca="1" si="5"/>
        <v>981.52528049296859</v>
      </c>
      <c r="Q54" s="52">
        <f t="shared" ca="1" si="5"/>
        <v>983.70644778295298</v>
      </c>
      <c r="R54" s="52">
        <f t="shared" ca="1" si="5"/>
        <v>985.38322013712843</v>
      </c>
      <c r="S54" s="52">
        <f t="shared" ca="1" si="5"/>
        <v>986.52901457914834</v>
      </c>
      <c r="T54" s="53">
        <f t="shared" ca="1" si="5"/>
        <v>987.11623423068363</v>
      </c>
      <c r="U54" s="52">
        <f t="shared" ca="1" si="5"/>
        <v>987.11623423068363</v>
      </c>
      <c r="V54" s="52">
        <f t="shared" ca="1" si="5"/>
        <v>986.49928658428951</v>
      </c>
      <c r="W54" s="52">
        <f t="shared" ca="1" si="5"/>
        <v>985.23454390918141</v>
      </c>
      <c r="X54" s="52">
        <f t="shared" ca="1" si="5"/>
        <v>983.29000204620286</v>
      </c>
      <c r="Y54" s="53">
        <f t="shared" ca="1" si="5"/>
        <v>980.63246150013197</v>
      </c>
      <c r="Z54" s="52">
        <f t="shared" ca="1" si="5"/>
        <v>977.22748767547876</v>
      </c>
      <c r="AA54" s="52">
        <f t="shared" ca="1" si="5"/>
        <v>973.03936987115526</v>
      </c>
      <c r="AB54" s="52">
        <f t="shared" ca="1" si="5"/>
        <v>968.03107899681845</v>
      </c>
      <c r="AC54" s="52">
        <f t="shared" ca="1" si="5"/>
        <v>962.16422397259532</v>
      </c>
      <c r="AD54" s="53">
        <f t="shared" ca="1" si="5"/>
        <v>955.39900677278808</v>
      </c>
      <c r="AE54" s="52">
        <f t="shared" ca="1" si="5"/>
        <v>947.6941760730075</v>
      </c>
      <c r="AF54" s="52">
        <f t="shared" ca="1" si="5"/>
        <v>939.00697945900504</v>
      </c>
      <c r="AG54" s="52">
        <f t="shared" ca="1" si="5"/>
        <v>929.29311415425673</v>
      </c>
      <c r="AH54" s="52">
        <f t="shared" ca="1" si="5"/>
        <v>918.50667622210915</v>
      </c>
      <c r="AI54" s="53">
        <f t="shared" ca="1" si="5"/>
        <v>906.60010819700778</v>
      </c>
      <c r="AJ54" s="52">
        <f t="shared" ca="1" si="5"/>
        <v>893.52414509801258</v>
      </c>
      <c r="AK54" s="52">
        <f t="shared" ca="1" si="5"/>
        <v>879.22775877644449</v>
      </c>
      <c r="AL54" s="52">
        <f t="shared" ca="1" si="5"/>
        <v>863.65810054811175</v>
      </c>
      <c r="AM54" s="52">
        <f t="shared" ca="1" si="5"/>
        <v>846.76044205912717</v>
      </c>
      <c r="AN54" s="53">
        <f t="shared" ca="1" si="5"/>
        <v>828.47811433285062</v>
      </c>
      <c r="AO54" s="52">
        <f t="shared" ca="1" si="5"/>
        <v>808.75244494397339</v>
      </c>
      <c r="AP54" s="52">
        <f t="shared" ca="1" si="5"/>
        <v>787.52269326419423</v>
      </c>
      <c r="AQ54" s="52">
        <f t="shared" ca="1" si="5"/>
        <v>764.7259837223362</v>
      </c>
      <c r="AR54" s="52">
        <f t="shared" ca="1" si="5"/>
        <v>740.29723702009505</v>
      </c>
      <c r="AS54" s="53">
        <f t="shared" ca="1" si="5"/>
        <v>714.16909924291542</v>
      </c>
      <c r="AT54" s="52">
        <f t="shared" ca="1" si="5"/>
        <v>686.27186880373927</v>
      </c>
      <c r="AU54" s="52">
        <f t="shared" ca="1" si="5"/>
        <v>656.53342115557746</v>
      </c>
      <c r="AV54" s="52">
        <f t="shared" ca="1" si="5"/>
        <v>624.87913120700523</v>
      </c>
      <c r="AW54" s="52">
        <f t="shared" ca="1" si="5"/>
        <v>591.23179337278214</v>
      </c>
      <c r="AX54" s="53">
        <f t="shared" ca="1" si="5"/>
        <v>555.51153918984357</v>
      </c>
      <c r="AY54" s="52">
        <f t="shared" ca="1" si="5"/>
        <v>517.63575242690001</v>
      </c>
      <c r="AZ54" s="52">
        <f t="shared" ca="1" si="5"/>
        <v>477.5189816138157</v>
      </c>
      <c r="BA54" s="52">
        <f t="shared" ca="1" si="5"/>
        <v>435.07284991481038</v>
      </c>
      <c r="BB54" s="52">
        <f t="shared" ca="1" si="5"/>
        <v>390.20596226734619</v>
      </c>
      <c r="BC54" s="53">
        <f t="shared" ca="1" si="5"/>
        <v>342.82380970631198</v>
      </c>
      <c r="BD54" s="52">
        <f t="shared" ca="1" si="5"/>
        <v>292.82867079080899</v>
      </c>
      <c r="BE54" s="52">
        <f t="shared" ca="1" si="5"/>
        <v>240.11951004846441</v>
      </c>
      <c r="BF54" s="52">
        <f t="shared" ca="1" si="5"/>
        <v>184.59187334975834</v>
      </c>
      <c r="BG54" s="52">
        <f t="shared" ca="1" si="5"/>
        <v>126.13778012233669</v>
      </c>
      <c r="BH54" s="53">
        <f t="shared" ca="1" si="5"/>
        <v>64.645612312700365</v>
      </c>
    </row>
    <row r="55" spans="1:60" ht="11.25" customHeight="1" outlineLevel="1" x14ac:dyDescent="0.2">
      <c r="A55" s="33"/>
      <c r="B55" s="33"/>
      <c r="C55" s="43" t="s">
        <v>35</v>
      </c>
      <c r="D55" s="30" t="s">
        <v>4</v>
      </c>
      <c r="E55" s="30" t="s">
        <v>8</v>
      </c>
      <c r="F55" s="30" t="s">
        <v>5</v>
      </c>
      <c r="G55" s="30" t="s">
        <v>17</v>
      </c>
      <c r="H55" s="26"/>
      <c r="I55" s="26"/>
      <c r="J55" s="26"/>
      <c r="K55" s="52">
        <f t="shared" ref="K55:BH55" ca="1" si="6">K54*K$15</f>
        <v>12.5</v>
      </c>
      <c r="L55" s="52">
        <f t="shared" ca="1" si="6"/>
        <v>14.883749999999999</v>
      </c>
      <c r="M55" s="52">
        <f t="shared" ca="1" si="6"/>
        <v>17.265150000000002</v>
      </c>
      <c r="N55" s="52">
        <f t="shared" ca="1" si="6"/>
        <v>19.658634187499999</v>
      </c>
      <c r="O55" s="53">
        <f t="shared" ca="1" si="6"/>
        <v>22.078319267812496</v>
      </c>
      <c r="P55" s="52">
        <f t="shared" ca="1" si="6"/>
        <v>24.538132012324215</v>
      </c>
      <c r="Q55" s="52">
        <f t="shared" ca="1" si="6"/>
        <v>24.592661194573825</v>
      </c>
      <c r="R55" s="52">
        <f t="shared" ca="1" si="6"/>
        <v>24.634580503428211</v>
      </c>
      <c r="S55" s="52">
        <f t="shared" ca="1" si="6"/>
        <v>24.663225364478709</v>
      </c>
      <c r="T55" s="53">
        <f t="shared" ca="1" si="6"/>
        <v>24.677905855767094</v>
      </c>
      <c r="U55" s="52">
        <f t="shared" ca="1" si="6"/>
        <v>24.677905855767094</v>
      </c>
      <c r="V55" s="52">
        <f t="shared" ca="1" si="6"/>
        <v>24.662482164607241</v>
      </c>
      <c r="W55" s="52">
        <f t="shared" ca="1" si="6"/>
        <v>24.630863597729537</v>
      </c>
      <c r="X55" s="52">
        <f t="shared" ca="1" si="6"/>
        <v>24.582250051155071</v>
      </c>
      <c r="Y55" s="53">
        <f t="shared" ca="1" si="6"/>
        <v>24.5158115375033</v>
      </c>
      <c r="Z55" s="52">
        <f t="shared" ca="1" si="6"/>
        <v>24.430687191886971</v>
      </c>
      <c r="AA55" s="52">
        <f t="shared" ca="1" si="6"/>
        <v>24.325984246778884</v>
      </c>
      <c r="AB55" s="52">
        <f t="shared" ca="1" si="6"/>
        <v>24.200776974920462</v>
      </c>
      <c r="AC55" s="52">
        <f t="shared" ca="1" si="6"/>
        <v>24.054105599314884</v>
      </c>
      <c r="AD55" s="53">
        <f t="shared" ca="1" si="6"/>
        <v>23.884975169319702</v>
      </c>
      <c r="AE55" s="52">
        <f t="shared" ca="1" si="6"/>
        <v>23.692354401825188</v>
      </c>
      <c r="AF55" s="52">
        <f t="shared" ca="1" si="6"/>
        <v>23.475174486475126</v>
      </c>
      <c r="AG55" s="52">
        <f t="shared" ca="1" si="6"/>
        <v>23.232327853856418</v>
      </c>
      <c r="AH55" s="52">
        <f t="shared" ca="1" si="6"/>
        <v>22.96266690555273</v>
      </c>
      <c r="AI55" s="53">
        <f t="shared" ca="1" si="6"/>
        <v>22.665002704925197</v>
      </c>
      <c r="AJ55" s="52">
        <f t="shared" ca="1" si="6"/>
        <v>22.338103627450316</v>
      </c>
      <c r="AK55" s="52">
        <f t="shared" ca="1" si="6"/>
        <v>21.980693969411114</v>
      </c>
      <c r="AL55" s="52">
        <f t="shared" ca="1" si="6"/>
        <v>21.591452513702794</v>
      </c>
      <c r="AM55" s="52">
        <f t="shared" ca="1" si="6"/>
        <v>21.169011051478179</v>
      </c>
      <c r="AN55" s="53">
        <f t="shared" ca="1" si="6"/>
        <v>20.711952858321268</v>
      </c>
      <c r="AO55" s="52">
        <f t="shared" ca="1" si="6"/>
        <v>20.218811123599338</v>
      </c>
      <c r="AP55" s="52">
        <f t="shared" ca="1" si="6"/>
        <v>19.688067331604856</v>
      </c>
      <c r="AQ55" s="52">
        <f t="shared" ca="1" si="6"/>
        <v>19.118149593058405</v>
      </c>
      <c r="AR55" s="52">
        <f t="shared" ca="1" si="6"/>
        <v>18.507430925502376</v>
      </c>
      <c r="AS55" s="53">
        <f t="shared" ca="1" si="6"/>
        <v>17.854227481072886</v>
      </c>
      <c r="AT55" s="52">
        <f t="shared" ca="1" si="6"/>
        <v>17.156796720093482</v>
      </c>
      <c r="AU55" s="52">
        <f t="shared" ca="1" si="6"/>
        <v>16.413335528889437</v>
      </c>
      <c r="AV55" s="52">
        <f t="shared" ca="1" si="6"/>
        <v>15.621978280175131</v>
      </c>
      <c r="AW55" s="52">
        <f t="shared" ca="1" si="6"/>
        <v>14.780794834319554</v>
      </c>
      <c r="AX55" s="53">
        <f t="shared" ca="1" si="6"/>
        <v>13.88778847974609</v>
      </c>
      <c r="AY55" s="52">
        <f t="shared" ca="1" si="6"/>
        <v>12.940893810672501</v>
      </c>
      <c r="AZ55" s="52">
        <f t="shared" ca="1" si="6"/>
        <v>11.937974540345394</v>
      </c>
      <c r="BA55" s="52">
        <f t="shared" ca="1" si="6"/>
        <v>10.876821247870261</v>
      </c>
      <c r="BB55" s="52">
        <f t="shared" ca="1" si="6"/>
        <v>9.7551490566836563</v>
      </c>
      <c r="BC55" s="53">
        <f t="shared" ca="1" si="6"/>
        <v>8.5705952426578005</v>
      </c>
      <c r="BD55" s="52">
        <f t="shared" ca="1" si="6"/>
        <v>7.3207167697702253</v>
      </c>
      <c r="BE55" s="52">
        <f t="shared" ca="1" si="6"/>
        <v>6.0029877512116103</v>
      </c>
      <c r="BF55" s="52">
        <f t="shared" ca="1" si="6"/>
        <v>4.6147968337439584</v>
      </c>
      <c r="BG55" s="52">
        <f t="shared" ca="1" si="6"/>
        <v>3.1534445030584175</v>
      </c>
      <c r="BH55" s="53">
        <f t="shared" ca="1" si="6"/>
        <v>1.6161403078175092</v>
      </c>
    </row>
    <row r="56" spans="1:60" ht="11.25" customHeight="1" outlineLevel="1" x14ac:dyDescent="0.2">
      <c r="A56" s="33"/>
      <c r="B56" s="33"/>
      <c r="C56" s="29" t="s">
        <v>36</v>
      </c>
      <c r="D56" s="30" t="s">
        <v>4</v>
      </c>
      <c r="E56" s="30" t="s">
        <v>8</v>
      </c>
      <c r="F56" s="30" t="s">
        <v>5</v>
      </c>
      <c r="G56" s="30" t="s">
        <v>17</v>
      </c>
      <c r="H56" s="26"/>
      <c r="I56" s="26"/>
      <c r="J56" s="26"/>
      <c r="K56" s="52">
        <f t="shared" ref="K56:BH56" ca="1" si="7">-IF(K52&lt;=$J$36+$J$39,$J$38/$J$39*K$18,0)</f>
        <v>-20.25</v>
      </c>
      <c r="L56" s="52">
        <f t="shared" ca="1" si="7"/>
        <v>-20.553749999999997</v>
      </c>
      <c r="M56" s="52">
        <f t="shared" ca="1" si="7"/>
        <v>-20.913440624999996</v>
      </c>
      <c r="N56" s="52">
        <f t="shared" ca="1" si="7"/>
        <v>-21.331709437499995</v>
      </c>
      <c r="O56" s="53">
        <f t="shared" ca="1" si="7"/>
        <v>-21.811672899843746</v>
      </c>
      <c r="P56" s="52">
        <f t="shared" ca="1" si="7"/>
        <v>-22.356964722339839</v>
      </c>
      <c r="Q56" s="52">
        <f t="shared" ca="1" si="7"/>
        <v>-22.915888840398331</v>
      </c>
      <c r="R56" s="52">
        <f t="shared" ca="1" si="7"/>
        <v>-23.488786061408291</v>
      </c>
      <c r="S56" s="52">
        <f t="shared" ca="1" si="7"/>
        <v>-24.076005712943495</v>
      </c>
      <c r="T56" s="53">
        <f t="shared" ca="1" si="7"/>
        <v>-24.677905855767079</v>
      </c>
      <c r="U56" s="52">
        <f t="shared" ca="1" si="7"/>
        <v>-25.294853502161256</v>
      </c>
      <c r="V56" s="52">
        <f t="shared" ca="1" si="7"/>
        <v>-25.927224839715283</v>
      </c>
      <c r="W56" s="52">
        <f t="shared" ca="1" si="7"/>
        <v>-26.575405460708165</v>
      </c>
      <c r="X56" s="52">
        <f t="shared" ca="1" si="7"/>
        <v>-27.23979059722587</v>
      </c>
      <c r="Y56" s="53">
        <f t="shared" ca="1" si="7"/>
        <v>-27.920785362156511</v>
      </c>
      <c r="Z56" s="52">
        <f t="shared" ca="1" si="7"/>
        <v>-28.618804996210422</v>
      </c>
      <c r="AA56" s="52">
        <f t="shared" ca="1" si="7"/>
        <v>-29.334275121115677</v>
      </c>
      <c r="AB56" s="52">
        <f t="shared" ca="1" si="7"/>
        <v>-30.067631999143568</v>
      </c>
      <c r="AC56" s="52">
        <f t="shared" ca="1" si="7"/>
        <v>-30.819322799122158</v>
      </c>
      <c r="AD56" s="53">
        <f t="shared" ca="1" si="7"/>
        <v>-31.589805869100207</v>
      </c>
      <c r="AE56" s="52">
        <f t="shared" ca="1" si="7"/>
        <v>-32.379551015827708</v>
      </c>
      <c r="AF56" s="52">
        <f t="shared" ca="1" si="7"/>
        <v>-33.189039791223401</v>
      </c>
      <c r="AG56" s="52">
        <f t="shared" ca="1" si="7"/>
        <v>-34.018765786003982</v>
      </c>
      <c r="AH56" s="52">
        <f t="shared" ca="1" si="7"/>
        <v>-34.869234930654073</v>
      </c>
      <c r="AI56" s="53">
        <f t="shared" ca="1" si="7"/>
        <v>-35.740965803920425</v>
      </c>
      <c r="AJ56" s="52">
        <f t="shared" ca="1" si="7"/>
        <v>-36.63448994901843</v>
      </c>
      <c r="AK56" s="52">
        <f t="shared" ca="1" si="7"/>
        <v>-37.550352197743891</v>
      </c>
      <c r="AL56" s="52">
        <f t="shared" ca="1" si="7"/>
        <v>-38.48911100268748</v>
      </c>
      <c r="AM56" s="52">
        <f t="shared" ca="1" si="7"/>
        <v>-39.451338777754664</v>
      </c>
      <c r="AN56" s="53">
        <f t="shared" ca="1" si="7"/>
        <v>-40.437622247198526</v>
      </c>
      <c r="AO56" s="52">
        <f t="shared" ca="1" si="7"/>
        <v>-41.448562803378486</v>
      </c>
      <c r="AP56" s="52">
        <f t="shared" ca="1" si="7"/>
        <v>-42.484776873462948</v>
      </c>
      <c r="AQ56" s="52">
        <f t="shared" ca="1" si="7"/>
        <v>-43.546896295299518</v>
      </c>
      <c r="AR56" s="52">
        <f t="shared" ca="1" si="7"/>
        <v>-44.635568702682001</v>
      </c>
      <c r="AS56" s="53">
        <f t="shared" ca="1" si="7"/>
        <v>-45.751457920249052</v>
      </c>
      <c r="AT56" s="52">
        <f t="shared" ca="1" si="7"/>
        <v>-46.895244368255277</v>
      </c>
      <c r="AU56" s="52">
        <f t="shared" ca="1" si="7"/>
        <v>-48.067625477461647</v>
      </c>
      <c r="AV56" s="52">
        <f t="shared" ca="1" si="7"/>
        <v>-49.269316114398187</v>
      </c>
      <c r="AW56" s="52">
        <f t="shared" ca="1" si="7"/>
        <v>-50.501049017258133</v>
      </c>
      <c r="AX56" s="53">
        <f t="shared" ca="1" si="7"/>
        <v>-51.763575242689583</v>
      </c>
      <c r="AY56" s="52">
        <f t="shared" ca="1" si="7"/>
        <v>-53.057664623756821</v>
      </c>
      <c r="AZ56" s="52">
        <f t="shared" ca="1" si="7"/>
        <v>-54.384106239350736</v>
      </c>
      <c r="BA56" s="52">
        <f t="shared" ca="1" si="7"/>
        <v>-55.743708895334493</v>
      </c>
      <c r="BB56" s="52">
        <f t="shared" ca="1" si="7"/>
        <v>-57.137301617717853</v>
      </c>
      <c r="BC56" s="53">
        <f t="shared" ca="1" si="7"/>
        <v>-58.565734158160794</v>
      </c>
      <c r="BD56" s="52">
        <f t="shared" ca="1" si="7"/>
        <v>-60.029877512114808</v>
      </c>
      <c r="BE56" s="52">
        <f t="shared" ca="1" si="7"/>
        <v>-61.530624449917674</v>
      </c>
      <c r="BF56" s="52">
        <f t="shared" ca="1" si="7"/>
        <v>-63.068890061165604</v>
      </c>
      <c r="BG56" s="52">
        <f t="shared" ca="1" si="7"/>
        <v>-64.645612312694738</v>
      </c>
      <c r="BH56" s="53">
        <f t="shared" ca="1" si="7"/>
        <v>-66.261752620512098</v>
      </c>
    </row>
    <row r="57" spans="1:60" outlineLevel="1" x14ac:dyDescent="0.2">
      <c r="H57" s="26"/>
      <c r="K57" s="54"/>
      <c r="L57" s="54"/>
      <c r="M57" s="54"/>
      <c r="N57" s="54"/>
      <c r="O57" s="55"/>
      <c r="P57" s="54"/>
      <c r="Q57" s="54"/>
      <c r="R57" s="54"/>
      <c r="S57" s="54"/>
      <c r="T57" s="55"/>
      <c r="U57" s="54"/>
      <c r="V57" s="54"/>
      <c r="W57" s="54"/>
      <c r="X57" s="54"/>
      <c r="Y57" s="55"/>
      <c r="Z57" s="54"/>
      <c r="AA57" s="54"/>
      <c r="AB57" s="54"/>
      <c r="AC57" s="54"/>
      <c r="AD57" s="55"/>
      <c r="AE57" s="54"/>
      <c r="AF57" s="54"/>
      <c r="AG57" s="54"/>
      <c r="AH57" s="54"/>
      <c r="AI57" s="55"/>
      <c r="AJ57" s="54"/>
      <c r="AK57" s="54"/>
      <c r="AL57" s="54"/>
      <c r="AM57" s="54"/>
      <c r="AN57" s="55"/>
      <c r="AO57" s="54"/>
      <c r="AP57" s="54"/>
      <c r="AQ57" s="54"/>
      <c r="AR57" s="54"/>
      <c r="AS57" s="55"/>
      <c r="AT57" s="54"/>
      <c r="AU57" s="54"/>
      <c r="AV57" s="54"/>
      <c r="AW57" s="54"/>
      <c r="AX57" s="55"/>
      <c r="AY57" s="54"/>
      <c r="AZ57" s="54"/>
      <c r="BA57" s="54"/>
      <c r="BB57" s="54"/>
      <c r="BC57" s="55"/>
      <c r="BD57" s="54"/>
      <c r="BE57" s="54"/>
      <c r="BF57" s="54"/>
      <c r="BG57" s="54"/>
      <c r="BH57" s="55"/>
    </row>
    <row r="58" spans="1:60" outlineLevel="1" x14ac:dyDescent="0.2">
      <c r="C58" s="38" t="s">
        <v>34</v>
      </c>
      <c r="D58" s="39" t="s">
        <v>4</v>
      </c>
      <c r="E58" s="39" t="s">
        <v>8</v>
      </c>
      <c r="F58" s="39" t="s">
        <v>5</v>
      </c>
      <c r="G58" s="39" t="s">
        <v>17</v>
      </c>
      <c r="H58" s="26"/>
      <c r="I58" s="26"/>
      <c r="J58" s="26"/>
      <c r="K58" s="56">
        <f t="shared" ref="K58:BH58" ca="1" si="8">SUM(K54:K56)</f>
        <v>992.25</v>
      </c>
      <c r="L58" s="56">
        <f t="shared" ca="1" si="8"/>
        <v>986.57999999999993</v>
      </c>
      <c r="M58" s="56">
        <f t="shared" ca="1" si="8"/>
        <v>982.93170937499985</v>
      </c>
      <c r="N58" s="56">
        <f t="shared" ca="1" si="8"/>
        <v>981.25863412499984</v>
      </c>
      <c r="O58" s="57">
        <f t="shared" ca="1" si="8"/>
        <v>981.52528049296859</v>
      </c>
      <c r="P58" s="56">
        <f t="shared" ca="1" si="8"/>
        <v>983.70644778295298</v>
      </c>
      <c r="Q58" s="56">
        <f t="shared" ca="1" si="8"/>
        <v>985.38322013712843</v>
      </c>
      <c r="R58" s="56">
        <f t="shared" ca="1" si="8"/>
        <v>986.52901457914834</v>
      </c>
      <c r="S58" s="56">
        <f t="shared" ca="1" si="8"/>
        <v>987.11623423068363</v>
      </c>
      <c r="T58" s="57">
        <f t="shared" ca="1" si="8"/>
        <v>987.11623423068363</v>
      </c>
      <c r="U58" s="56">
        <f t="shared" ca="1" si="8"/>
        <v>986.49928658428951</v>
      </c>
      <c r="V58" s="56">
        <f t="shared" ca="1" si="8"/>
        <v>985.23454390918141</v>
      </c>
      <c r="W58" s="56">
        <f t="shared" ca="1" si="8"/>
        <v>983.29000204620286</v>
      </c>
      <c r="X58" s="56">
        <f t="shared" ca="1" si="8"/>
        <v>980.63246150013197</v>
      </c>
      <c r="Y58" s="57">
        <f t="shared" ca="1" si="8"/>
        <v>977.22748767547876</v>
      </c>
      <c r="Z58" s="56">
        <f t="shared" ca="1" si="8"/>
        <v>973.03936987115526</v>
      </c>
      <c r="AA58" s="56">
        <f t="shared" ca="1" si="8"/>
        <v>968.03107899681845</v>
      </c>
      <c r="AB58" s="56">
        <f t="shared" ca="1" si="8"/>
        <v>962.16422397259532</v>
      </c>
      <c r="AC58" s="56">
        <f t="shared" ca="1" si="8"/>
        <v>955.39900677278808</v>
      </c>
      <c r="AD58" s="57">
        <f t="shared" ca="1" si="8"/>
        <v>947.6941760730075</v>
      </c>
      <c r="AE58" s="56">
        <f t="shared" ca="1" si="8"/>
        <v>939.00697945900504</v>
      </c>
      <c r="AF58" s="56">
        <f t="shared" ca="1" si="8"/>
        <v>929.29311415425673</v>
      </c>
      <c r="AG58" s="56">
        <f t="shared" ca="1" si="8"/>
        <v>918.50667622210915</v>
      </c>
      <c r="AH58" s="56">
        <f t="shared" ca="1" si="8"/>
        <v>906.60010819700778</v>
      </c>
      <c r="AI58" s="57">
        <f t="shared" ca="1" si="8"/>
        <v>893.52414509801258</v>
      </c>
      <c r="AJ58" s="56">
        <f t="shared" ca="1" si="8"/>
        <v>879.22775877644449</v>
      </c>
      <c r="AK58" s="56">
        <f t="shared" ca="1" si="8"/>
        <v>863.65810054811175</v>
      </c>
      <c r="AL58" s="56">
        <f t="shared" ca="1" si="8"/>
        <v>846.76044205912717</v>
      </c>
      <c r="AM58" s="56">
        <f t="shared" ca="1" si="8"/>
        <v>828.47811433285062</v>
      </c>
      <c r="AN58" s="57">
        <f t="shared" ca="1" si="8"/>
        <v>808.75244494397339</v>
      </c>
      <c r="AO58" s="56">
        <f t="shared" ca="1" si="8"/>
        <v>787.52269326419423</v>
      </c>
      <c r="AP58" s="56">
        <f t="shared" ca="1" si="8"/>
        <v>764.7259837223362</v>
      </c>
      <c r="AQ58" s="56">
        <f t="shared" ca="1" si="8"/>
        <v>740.29723702009505</v>
      </c>
      <c r="AR58" s="56">
        <f t="shared" ca="1" si="8"/>
        <v>714.16909924291542</v>
      </c>
      <c r="AS58" s="57">
        <f t="shared" ca="1" si="8"/>
        <v>686.27186880373927</v>
      </c>
      <c r="AT58" s="56">
        <f t="shared" ca="1" si="8"/>
        <v>656.53342115557746</v>
      </c>
      <c r="AU58" s="56">
        <f t="shared" ca="1" si="8"/>
        <v>624.87913120700523</v>
      </c>
      <c r="AV58" s="56">
        <f t="shared" ca="1" si="8"/>
        <v>591.23179337278214</v>
      </c>
      <c r="AW58" s="56">
        <f t="shared" ca="1" si="8"/>
        <v>555.51153918984357</v>
      </c>
      <c r="AX58" s="57">
        <f t="shared" ca="1" si="8"/>
        <v>517.63575242690001</v>
      </c>
      <c r="AY58" s="56">
        <f t="shared" ca="1" si="8"/>
        <v>477.5189816138157</v>
      </c>
      <c r="AZ58" s="56">
        <f t="shared" ca="1" si="8"/>
        <v>435.07284991481038</v>
      </c>
      <c r="BA58" s="56">
        <f t="shared" ca="1" si="8"/>
        <v>390.20596226734619</v>
      </c>
      <c r="BB58" s="56">
        <f t="shared" ca="1" si="8"/>
        <v>342.82380970631198</v>
      </c>
      <c r="BC58" s="57">
        <f t="shared" ca="1" si="8"/>
        <v>292.82867079080899</v>
      </c>
      <c r="BD58" s="56">
        <f t="shared" ca="1" si="8"/>
        <v>240.11951004846441</v>
      </c>
      <c r="BE58" s="56">
        <f t="shared" ca="1" si="8"/>
        <v>184.59187334975834</v>
      </c>
      <c r="BF58" s="56">
        <f t="shared" ca="1" si="8"/>
        <v>126.13778012233669</v>
      </c>
      <c r="BG58" s="56">
        <f t="shared" ca="1" si="8"/>
        <v>64.645612312700365</v>
      </c>
      <c r="BH58" s="57">
        <f t="shared" ca="1" si="8"/>
        <v>5.7696070143720135E-12</v>
      </c>
    </row>
    <row r="59" spans="1:60" outlineLevel="1" x14ac:dyDescent="0.2"/>
    <row r="60" spans="1:60" s="41" customFormat="1" outlineLevel="1" x14ac:dyDescent="0.2">
      <c r="C60" s="41" t="s">
        <v>31</v>
      </c>
    </row>
    <row r="61" spans="1:60" outlineLevel="1" x14ac:dyDescent="0.2"/>
    <row r="62" spans="1:60" outlineLevel="1" x14ac:dyDescent="0.2">
      <c r="A62" s="33"/>
      <c r="B62" s="33"/>
      <c r="C62" s="42" t="str">
        <f>C60</f>
        <v>Forecast RAB roll-forward</v>
      </c>
      <c r="D62" s="86" t="s">
        <v>2</v>
      </c>
      <c r="E62" s="34" t="s">
        <v>3</v>
      </c>
      <c r="F62" s="40" t="s">
        <v>6</v>
      </c>
      <c r="G62" s="34" t="s">
        <v>7</v>
      </c>
      <c r="H62" s="26"/>
      <c r="I62" s="26"/>
      <c r="J62" s="65" t="s">
        <v>0</v>
      </c>
      <c r="K62" s="86">
        <f>K$3</f>
        <v>1</v>
      </c>
      <c r="L62" s="86">
        <f t="shared" ref="L62:BH62" si="9">L$3</f>
        <v>2</v>
      </c>
      <c r="M62" s="86">
        <f t="shared" si="9"/>
        <v>3</v>
      </c>
      <c r="N62" s="86">
        <f t="shared" si="9"/>
        <v>4</v>
      </c>
      <c r="O62" s="27">
        <f t="shared" si="9"/>
        <v>5</v>
      </c>
      <c r="P62" s="86">
        <f t="shared" si="9"/>
        <v>6</v>
      </c>
      <c r="Q62" s="86">
        <f t="shared" si="9"/>
        <v>7</v>
      </c>
      <c r="R62" s="86">
        <f t="shared" si="9"/>
        <v>8</v>
      </c>
      <c r="S62" s="86">
        <f t="shared" si="9"/>
        <v>9</v>
      </c>
      <c r="T62" s="27">
        <f t="shared" si="9"/>
        <v>10</v>
      </c>
      <c r="U62" s="86">
        <f t="shared" si="9"/>
        <v>11</v>
      </c>
      <c r="V62" s="86">
        <f t="shared" si="9"/>
        <v>12</v>
      </c>
      <c r="W62" s="86">
        <f t="shared" si="9"/>
        <v>13</v>
      </c>
      <c r="X62" s="86">
        <f t="shared" si="9"/>
        <v>14</v>
      </c>
      <c r="Y62" s="27">
        <f t="shared" si="9"/>
        <v>15</v>
      </c>
      <c r="Z62" s="86">
        <f t="shared" si="9"/>
        <v>16</v>
      </c>
      <c r="AA62" s="86">
        <f t="shared" si="9"/>
        <v>17</v>
      </c>
      <c r="AB62" s="86">
        <f t="shared" si="9"/>
        <v>18</v>
      </c>
      <c r="AC62" s="86">
        <f t="shared" si="9"/>
        <v>19</v>
      </c>
      <c r="AD62" s="27">
        <f t="shared" si="9"/>
        <v>20</v>
      </c>
      <c r="AE62" s="86">
        <f t="shared" si="9"/>
        <v>21</v>
      </c>
      <c r="AF62" s="86">
        <f t="shared" si="9"/>
        <v>22</v>
      </c>
      <c r="AG62" s="86">
        <f t="shared" si="9"/>
        <v>23</v>
      </c>
      <c r="AH62" s="86">
        <f t="shared" si="9"/>
        <v>24</v>
      </c>
      <c r="AI62" s="27">
        <f t="shared" si="9"/>
        <v>25</v>
      </c>
      <c r="AJ62" s="86">
        <f t="shared" si="9"/>
        <v>26</v>
      </c>
      <c r="AK62" s="86">
        <f t="shared" si="9"/>
        <v>27</v>
      </c>
      <c r="AL62" s="86">
        <f t="shared" si="9"/>
        <v>28</v>
      </c>
      <c r="AM62" s="86">
        <f t="shared" si="9"/>
        <v>29</v>
      </c>
      <c r="AN62" s="27">
        <f t="shared" si="9"/>
        <v>30</v>
      </c>
      <c r="AO62" s="86">
        <f t="shared" si="9"/>
        <v>31</v>
      </c>
      <c r="AP62" s="86">
        <f t="shared" si="9"/>
        <v>32</v>
      </c>
      <c r="AQ62" s="86">
        <f t="shared" si="9"/>
        <v>33</v>
      </c>
      <c r="AR62" s="86">
        <f t="shared" si="9"/>
        <v>34</v>
      </c>
      <c r="AS62" s="27">
        <f t="shared" si="9"/>
        <v>35</v>
      </c>
      <c r="AT62" s="86">
        <f t="shared" si="9"/>
        <v>36</v>
      </c>
      <c r="AU62" s="86">
        <f t="shared" si="9"/>
        <v>37</v>
      </c>
      <c r="AV62" s="86">
        <f t="shared" si="9"/>
        <v>38</v>
      </c>
      <c r="AW62" s="86">
        <f t="shared" si="9"/>
        <v>39</v>
      </c>
      <c r="AX62" s="27">
        <f t="shared" si="9"/>
        <v>40</v>
      </c>
      <c r="AY62" s="86">
        <f t="shared" si="9"/>
        <v>41</v>
      </c>
      <c r="AZ62" s="86">
        <f t="shared" si="9"/>
        <v>42</v>
      </c>
      <c r="BA62" s="86">
        <f t="shared" si="9"/>
        <v>43</v>
      </c>
      <c r="BB62" s="86">
        <f t="shared" si="9"/>
        <v>44</v>
      </c>
      <c r="BC62" s="27">
        <f t="shared" si="9"/>
        <v>45</v>
      </c>
      <c r="BD62" s="86">
        <f t="shared" si="9"/>
        <v>46</v>
      </c>
      <c r="BE62" s="86">
        <f t="shared" si="9"/>
        <v>47</v>
      </c>
      <c r="BF62" s="86">
        <f t="shared" si="9"/>
        <v>48</v>
      </c>
      <c r="BG62" s="86">
        <f t="shared" si="9"/>
        <v>49</v>
      </c>
      <c r="BH62" s="27">
        <f t="shared" si="9"/>
        <v>50</v>
      </c>
    </row>
    <row r="63" spans="1:60" outlineLevel="1" x14ac:dyDescent="0.2">
      <c r="A63" s="33"/>
      <c r="B63" s="33"/>
      <c r="C63" s="26"/>
      <c r="D63" s="26"/>
      <c r="E63" s="26"/>
      <c r="F63" s="26"/>
      <c r="G63" s="26"/>
      <c r="H63" s="26"/>
      <c r="I63" s="26"/>
      <c r="J63" s="26"/>
      <c r="K63" s="26"/>
      <c r="L63" s="26"/>
      <c r="M63" s="26"/>
      <c r="N63" s="26"/>
      <c r="O63" s="35"/>
      <c r="P63" s="36"/>
      <c r="Q63" s="36"/>
      <c r="R63" s="36"/>
      <c r="S63" s="36"/>
      <c r="T63" s="35"/>
      <c r="U63" s="36"/>
      <c r="V63" s="36"/>
      <c r="W63" s="36"/>
      <c r="X63" s="36"/>
      <c r="Y63" s="35"/>
      <c r="Z63" s="36"/>
      <c r="AA63" s="36"/>
      <c r="AB63" s="36"/>
      <c r="AC63" s="36"/>
      <c r="AD63" s="35"/>
      <c r="AE63" s="36"/>
      <c r="AF63" s="36"/>
      <c r="AG63" s="36"/>
      <c r="AH63" s="36"/>
      <c r="AI63" s="35"/>
      <c r="AJ63" s="36"/>
      <c r="AK63" s="36"/>
      <c r="AL63" s="36"/>
      <c r="AM63" s="36"/>
      <c r="AN63" s="35"/>
      <c r="AO63" s="36"/>
      <c r="AP63" s="36"/>
      <c r="AQ63" s="36"/>
      <c r="AR63" s="36"/>
      <c r="AS63" s="35"/>
      <c r="AT63" s="36"/>
      <c r="AU63" s="36"/>
      <c r="AV63" s="36"/>
      <c r="AW63" s="36"/>
      <c r="AX63" s="35"/>
      <c r="AY63" s="36"/>
      <c r="AZ63" s="36"/>
      <c r="BA63" s="36"/>
      <c r="BB63" s="36"/>
      <c r="BC63" s="35"/>
      <c r="BD63" s="36"/>
      <c r="BE63" s="36"/>
      <c r="BF63" s="36"/>
      <c r="BG63" s="36"/>
      <c r="BH63" s="35"/>
    </row>
    <row r="64" spans="1:60" ht="11.25" customHeight="1" outlineLevel="1" x14ac:dyDescent="0.2">
      <c r="A64" s="33"/>
      <c r="B64" s="33"/>
      <c r="C64" s="43" t="s">
        <v>32</v>
      </c>
      <c r="D64" s="30" t="s">
        <v>4</v>
      </c>
      <c r="E64" s="30" t="s">
        <v>8</v>
      </c>
      <c r="F64" s="30" t="s">
        <v>5</v>
      </c>
      <c r="G64" s="30" t="s">
        <v>33</v>
      </c>
      <c r="H64" s="26"/>
      <c r="I64" s="26"/>
      <c r="J64" s="26"/>
      <c r="K64" s="52">
        <f>$J$38</f>
        <v>1000</v>
      </c>
      <c r="L64" s="52">
        <f ca="1">K68</f>
        <v>1002.2851028810308</v>
      </c>
      <c r="M64" s="52">
        <f ca="1">L68</f>
        <v>1004.157028695282</v>
      </c>
      <c r="N64" s="52">
        <f ca="1">M68</f>
        <v>1005.5958045978817</v>
      </c>
      <c r="O64" s="53">
        <f ca="1">N68</f>
        <v>1006.5807630380712</v>
      </c>
      <c r="P64" s="59">
        <f ca="1">O58</f>
        <v>981.52528049296859</v>
      </c>
      <c r="Q64" s="52">
        <f ca="1">P68</f>
        <v>983.70644778295298</v>
      </c>
      <c r="R64" s="52">
        <f ca="1">Q68</f>
        <v>985.38322013712843</v>
      </c>
      <c r="S64" s="52">
        <f ca="1">R68</f>
        <v>986.52901457914834</v>
      </c>
      <c r="T64" s="53">
        <f ca="1">S68</f>
        <v>987.11623423068363</v>
      </c>
      <c r="U64" s="59">
        <f ca="1">T58</f>
        <v>987.11623423068363</v>
      </c>
      <c r="V64" s="52">
        <f ca="1">U68</f>
        <v>986.49928658428951</v>
      </c>
      <c r="W64" s="52">
        <f ca="1">V68</f>
        <v>985.23454390918141</v>
      </c>
      <c r="X64" s="52">
        <f ca="1">W68</f>
        <v>983.29000204620286</v>
      </c>
      <c r="Y64" s="53">
        <f ca="1">X68</f>
        <v>980.63246150013197</v>
      </c>
      <c r="Z64" s="59">
        <f ca="1">Y58</f>
        <v>977.22748767547876</v>
      </c>
      <c r="AA64" s="52">
        <f ca="1">Z68</f>
        <v>973.03936987115526</v>
      </c>
      <c r="AB64" s="52">
        <f ca="1">AA68</f>
        <v>968.03107899681845</v>
      </c>
      <c r="AC64" s="52">
        <f ca="1">AB68</f>
        <v>962.16422397259532</v>
      </c>
      <c r="AD64" s="53">
        <f ca="1">AC68</f>
        <v>955.39900677278808</v>
      </c>
      <c r="AE64" s="59">
        <f ca="1">AD58</f>
        <v>947.6941760730075</v>
      </c>
      <c r="AF64" s="52">
        <f ca="1">AE68</f>
        <v>939.00697945900504</v>
      </c>
      <c r="AG64" s="52">
        <f ca="1">AF68</f>
        <v>929.29311415425673</v>
      </c>
      <c r="AH64" s="52">
        <f ca="1">AG68</f>
        <v>918.50667622210915</v>
      </c>
      <c r="AI64" s="53">
        <f ca="1">AH68</f>
        <v>906.60010819700778</v>
      </c>
      <c r="AJ64" s="59">
        <f ca="1">AI58</f>
        <v>893.52414509801258</v>
      </c>
      <c r="AK64" s="52">
        <f ca="1">AJ68</f>
        <v>879.22775877644449</v>
      </c>
      <c r="AL64" s="52">
        <f ca="1">AK68</f>
        <v>863.65810054811175</v>
      </c>
      <c r="AM64" s="52">
        <f ca="1">AL68</f>
        <v>846.76044205912717</v>
      </c>
      <c r="AN64" s="53">
        <f ca="1">AM68</f>
        <v>828.47811433285062</v>
      </c>
      <c r="AO64" s="59">
        <f ca="1">AN58</f>
        <v>808.75244494397339</v>
      </c>
      <c r="AP64" s="52">
        <f ca="1">AO68</f>
        <v>787.52269326419423</v>
      </c>
      <c r="AQ64" s="52">
        <f ca="1">AP68</f>
        <v>764.7259837223362</v>
      </c>
      <c r="AR64" s="52">
        <f ca="1">AQ68</f>
        <v>740.29723702009505</v>
      </c>
      <c r="AS64" s="53">
        <f ca="1">AR68</f>
        <v>714.16909924291542</v>
      </c>
      <c r="AT64" s="59">
        <f ca="1">AS58</f>
        <v>686.27186880373927</v>
      </c>
      <c r="AU64" s="52">
        <f ca="1">AT68</f>
        <v>656.53342115557746</v>
      </c>
      <c r="AV64" s="52">
        <f ca="1">AU68</f>
        <v>624.87913120700523</v>
      </c>
      <c r="AW64" s="52">
        <f ca="1">AV68</f>
        <v>591.23179337278214</v>
      </c>
      <c r="AX64" s="53">
        <f ca="1">AW68</f>
        <v>555.51153918984357</v>
      </c>
      <c r="AY64" s="59">
        <f ca="1">AX58</f>
        <v>517.63575242690001</v>
      </c>
      <c r="AZ64" s="52">
        <f ca="1">AY68</f>
        <v>477.5189816138157</v>
      </c>
      <c r="BA64" s="52">
        <f ca="1">AZ68</f>
        <v>435.07284991481038</v>
      </c>
      <c r="BB64" s="52">
        <f ca="1">BA68</f>
        <v>390.20596226734619</v>
      </c>
      <c r="BC64" s="53">
        <f ca="1">BB68</f>
        <v>342.82380970631198</v>
      </c>
      <c r="BD64" s="59">
        <f ca="1">BC58</f>
        <v>292.82867079080899</v>
      </c>
      <c r="BE64" s="52">
        <f ca="1">BD68</f>
        <v>240.11951004846441</v>
      </c>
      <c r="BF64" s="52">
        <f ca="1">BE68</f>
        <v>184.59187334975834</v>
      </c>
      <c r="BG64" s="52">
        <f ca="1">BF68</f>
        <v>126.13778012233669</v>
      </c>
      <c r="BH64" s="53">
        <f ca="1">BG68</f>
        <v>64.645612312700365</v>
      </c>
    </row>
    <row r="65" spans="1:60" ht="11.25" customHeight="1" outlineLevel="1" x14ac:dyDescent="0.2">
      <c r="A65" s="33"/>
      <c r="B65" s="33"/>
      <c r="C65" s="43" t="s">
        <v>35</v>
      </c>
      <c r="D65" s="30" t="s">
        <v>4</v>
      </c>
      <c r="E65" s="30" t="s">
        <v>8</v>
      </c>
      <c r="F65" s="30" t="s">
        <v>5</v>
      </c>
      <c r="G65" s="30" t="s">
        <v>17</v>
      </c>
      <c r="H65" s="26"/>
      <c r="I65" s="26"/>
      <c r="J65" s="26"/>
      <c r="K65" s="52">
        <f t="shared" ref="K65:BH65" ca="1" si="10">K64*K$16</f>
        <v>22.739900899011012</v>
      </c>
      <c r="L65" s="52">
        <f t="shared" ca="1" si="10"/>
        <v>22.791863912069697</v>
      </c>
      <c r="M65" s="52">
        <f t="shared" ca="1" si="10"/>
        <v>22.834431319576069</v>
      </c>
      <c r="N65" s="52">
        <f t="shared" ca="1" si="10"/>
        <v>22.867148941017074</v>
      </c>
      <c r="O65" s="53">
        <f t="shared" ca="1" si="10"/>
        <v>22.889546798336625</v>
      </c>
      <c r="P65" s="52">
        <f t="shared" ca="1" si="10"/>
        <v>24.538132012324215</v>
      </c>
      <c r="Q65" s="52">
        <f t="shared" ca="1" si="10"/>
        <v>24.592661194573825</v>
      </c>
      <c r="R65" s="52">
        <f t="shared" ca="1" si="10"/>
        <v>24.634580503428211</v>
      </c>
      <c r="S65" s="52">
        <f t="shared" ca="1" si="10"/>
        <v>24.663225364478709</v>
      </c>
      <c r="T65" s="53">
        <f t="shared" ca="1" si="10"/>
        <v>24.677905855767094</v>
      </c>
      <c r="U65" s="52">
        <f t="shared" ca="1" si="10"/>
        <v>24.677905855767094</v>
      </c>
      <c r="V65" s="52">
        <f t="shared" ca="1" si="10"/>
        <v>24.662482164607241</v>
      </c>
      <c r="W65" s="52">
        <f t="shared" ca="1" si="10"/>
        <v>24.630863597729537</v>
      </c>
      <c r="X65" s="52">
        <f t="shared" ca="1" si="10"/>
        <v>24.582250051155071</v>
      </c>
      <c r="Y65" s="53">
        <f t="shared" ca="1" si="10"/>
        <v>24.5158115375033</v>
      </c>
      <c r="Z65" s="52">
        <f t="shared" ca="1" si="10"/>
        <v>24.430687191886971</v>
      </c>
      <c r="AA65" s="52">
        <f t="shared" ca="1" si="10"/>
        <v>24.325984246778884</v>
      </c>
      <c r="AB65" s="52">
        <f t="shared" ca="1" si="10"/>
        <v>24.200776974920462</v>
      </c>
      <c r="AC65" s="52">
        <f t="shared" ca="1" si="10"/>
        <v>24.054105599314884</v>
      </c>
      <c r="AD65" s="53">
        <f t="shared" ca="1" si="10"/>
        <v>23.884975169319702</v>
      </c>
      <c r="AE65" s="52">
        <f t="shared" ca="1" si="10"/>
        <v>23.692354401825188</v>
      </c>
      <c r="AF65" s="52">
        <f t="shared" ca="1" si="10"/>
        <v>23.475174486475126</v>
      </c>
      <c r="AG65" s="52">
        <f t="shared" ca="1" si="10"/>
        <v>23.232327853856418</v>
      </c>
      <c r="AH65" s="52">
        <f t="shared" ca="1" si="10"/>
        <v>22.96266690555273</v>
      </c>
      <c r="AI65" s="53">
        <f t="shared" ca="1" si="10"/>
        <v>22.665002704925197</v>
      </c>
      <c r="AJ65" s="52">
        <f t="shared" ca="1" si="10"/>
        <v>22.338103627450316</v>
      </c>
      <c r="AK65" s="52">
        <f t="shared" ca="1" si="10"/>
        <v>21.980693969411114</v>
      </c>
      <c r="AL65" s="52">
        <f t="shared" ca="1" si="10"/>
        <v>21.591452513702794</v>
      </c>
      <c r="AM65" s="52">
        <f t="shared" ca="1" si="10"/>
        <v>21.169011051478179</v>
      </c>
      <c r="AN65" s="53">
        <f t="shared" ca="1" si="10"/>
        <v>20.711952858321268</v>
      </c>
      <c r="AO65" s="52">
        <f t="shared" ca="1" si="10"/>
        <v>20.218811123599338</v>
      </c>
      <c r="AP65" s="52">
        <f t="shared" ca="1" si="10"/>
        <v>19.688067331604856</v>
      </c>
      <c r="AQ65" s="52">
        <f t="shared" ca="1" si="10"/>
        <v>19.118149593058405</v>
      </c>
      <c r="AR65" s="52">
        <f t="shared" ca="1" si="10"/>
        <v>18.507430925502376</v>
      </c>
      <c r="AS65" s="53">
        <f t="shared" ca="1" si="10"/>
        <v>17.854227481072886</v>
      </c>
      <c r="AT65" s="52">
        <f t="shared" ca="1" si="10"/>
        <v>17.156796720093482</v>
      </c>
      <c r="AU65" s="52">
        <f t="shared" ca="1" si="10"/>
        <v>16.413335528889437</v>
      </c>
      <c r="AV65" s="52">
        <f t="shared" ca="1" si="10"/>
        <v>15.621978280175131</v>
      </c>
      <c r="AW65" s="52">
        <f t="shared" ca="1" si="10"/>
        <v>14.780794834319554</v>
      </c>
      <c r="AX65" s="53">
        <f t="shared" ca="1" si="10"/>
        <v>13.88778847974609</v>
      </c>
      <c r="AY65" s="52">
        <f t="shared" ca="1" si="10"/>
        <v>12.940893810672501</v>
      </c>
      <c r="AZ65" s="52">
        <f t="shared" ca="1" si="10"/>
        <v>11.937974540345394</v>
      </c>
      <c r="BA65" s="52">
        <f t="shared" ca="1" si="10"/>
        <v>10.876821247870261</v>
      </c>
      <c r="BB65" s="52">
        <f t="shared" ca="1" si="10"/>
        <v>9.7551490566836563</v>
      </c>
      <c r="BC65" s="53">
        <f t="shared" ca="1" si="10"/>
        <v>8.5705952426578005</v>
      </c>
      <c r="BD65" s="52">
        <f t="shared" ca="1" si="10"/>
        <v>7.3207167697702253</v>
      </c>
      <c r="BE65" s="52">
        <f t="shared" ca="1" si="10"/>
        <v>6.0029877512116103</v>
      </c>
      <c r="BF65" s="52">
        <f t="shared" ca="1" si="10"/>
        <v>4.6147968337439584</v>
      </c>
      <c r="BG65" s="52">
        <f t="shared" ca="1" si="10"/>
        <v>3.1534445030584175</v>
      </c>
      <c r="BH65" s="53">
        <f t="shared" ca="1" si="10"/>
        <v>1.6161403078175092</v>
      </c>
    </row>
    <row r="66" spans="1:60" ht="11.25" customHeight="1" outlineLevel="1" x14ac:dyDescent="0.2">
      <c r="A66" s="33"/>
      <c r="B66" s="33"/>
      <c r="C66" s="29" t="s">
        <v>36</v>
      </c>
      <c r="D66" s="30" t="s">
        <v>4</v>
      </c>
      <c r="E66" s="30" t="s">
        <v>8</v>
      </c>
      <c r="F66" s="30" t="s">
        <v>5</v>
      </c>
      <c r="G66" s="30" t="s">
        <v>17</v>
      </c>
      <c r="H66" s="26"/>
      <c r="I66" s="26"/>
      <c r="J66" s="26"/>
      <c r="K66" s="52">
        <f t="shared" ref="K66:BH66" ca="1" si="11">-IF(K62&lt;=$J$36+$J$39,$J$38/$J$39*K$19,0)</f>
        <v>-20.45479801798022</v>
      </c>
      <c r="L66" s="52">
        <f t="shared" ca="1" si="11"/>
        <v>-20.919938097818374</v>
      </c>
      <c r="M66" s="52">
        <f t="shared" ca="1" si="11"/>
        <v>-21.395655416976211</v>
      </c>
      <c r="N66" s="52">
        <f t="shared" ca="1" si="11"/>
        <v>-21.88219050082764</v>
      </c>
      <c r="O66" s="53">
        <f t="shared" ca="1" si="11"/>
        <v>-22.379789344269739</v>
      </c>
      <c r="P66" s="52">
        <f t="shared" ca="1" si="11"/>
        <v>-22.356964722339839</v>
      </c>
      <c r="Q66" s="52">
        <f t="shared" ca="1" si="11"/>
        <v>-22.915888840398331</v>
      </c>
      <c r="R66" s="52">
        <f t="shared" ca="1" si="11"/>
        <v>-23.488786061408291</v>
      </c>
      <c r="S66" s="52">
        <f t="shared" ca="1" si="11"/>
        <v>-24.076005712943495</v>
      </c>
      <c r="T66" s="53">
        <f t="shared" ca="1" si="11"/>
        <v>-24.677905855767079</v>
      </c>
      <c r="U66" s="52">
        <f t="shared" ca="1" si="11"/>
        <v>-25.294853502161256</v>
      </c>
      <c r="V66" s="52">
        <f t="shared" ca="1" si="11"/>
        <v>-25.927224839715283</v>
      </c>
      <c r="W66" s="52">
        <f t="shared" ca="1" si="11"/>
        <v>-26.575405460708165</v>
      </c>
      <c r="X66" s="52">
        <f t="shared" ca="1" si="11"/>
        <v>-27.23979059722587</v>
      </c>
      <c r="Y66" s="53">
        <f t="shared" ca="1" si="11"/>
        <v>-27.920785362156511</v>
      </c>
      <c r="Z66" s="52">
        <f t="shared" ca="1" si="11"/>
        <v>-28.618804996210422</v>
      </c>
      <c r="AA66" s="52">
        <f t="shared" ca="1" si="11"/>
        <v>-29.334275121115677</v>
      </c>
      <c r="AB66" s="52">
        <f t="shared" ca="1" si="11"/>
        <v>-30.067631999143568</v>
      </c>
      <c r="AC66" s="52">
        <f t="shared" ca="1" si="11"/>
        <v>-30.819322799122158</v>
      </c>
      <c r="AD66" s="53">
        <f t="shared" ca="1" si="11"/>
        <v>-31.589805869100207</v>
      </c>
      <c r="AE66" s="52">
        <f t="shared" ca="1" si="11"/>
        <v>-32.379551015827708</v>
      </c>
      <c r="AF66" s="52">
        <f t="shared" ca="1" si="11"/>
        <v>-33.189039791223401</v>
      </c>
      <c r="AG66" s="52">
        <f t="shared" ca="1" si="11"/>
        <v>-34.018765786003982</v>
      </c>
      <c r="AH66" s="52">
        <f t="shared" ca="1" si="11"/>
        <v>-34.869234930654073</v>
      </c>
      <c r="AI66" s="53">
        <f t="shared" ca="1" si="11"/>
        <v>-35.740965803920425</v>
      </c>
      <c r="AJ66" s="52">
        <f t="shared" ca="1" si="11"/>
        <v>-36.63448994901843</v>
      </c>
      <c r="AK66" s="52">
        <f t="shared" ca="1" si="11"/>
        <v>-37.550352197743891</v>
      </c>
      <c r="AL66" s="52">
        <f t="shared" ca="1" si="11"/>
        <v>-38.48911100268748</v>
      </c>
      <c r="AM66" s="52">
        <f t="shared" ca="1" si="11"/>
        <v>-39.451338777754664</v>
      </c>
      <c r="AN66" s="53">
        <f t="shared" ca="1" si="11"/>
        <v>-40.437622247198526</v>
      </c>
      <c r="AO66" s="52">
        <f t="shared" ca="1" si="11"/>
        <v>-41.448562803378486</v>
      </c>
      <c r="AP66" s="52">
        <f t="shared" ca="1" si="11"/>
        <v>-42.484776873462948</v>
      </c>
      <c r="AQ66" s="52">
        <f t="shared" ca="1" si="11"/>
        <v>-43.546896295299518</v>
      </c>
      <c r="AR66" s="52">
        <f t="shared" ca="1" si="11"/>
        <v>-44.635568702682001</v>
      </c>
      <c r="AS66" s="53">
        <f t="shared" ca="1" si="11"/>
        <v>-45.751457920249052</v>
      </c>
      <c r="AT66" s="52">
        <f t="shared" ca="1" si="11"/>
        <v>-46.895244368255277</v>
      </c>
      <c r="AU66" s="52">
        <f t="shared" ca="1" si="11"/>
        <v>-48.067625477461647</v>
      </c>
      <c r="AV66" s="52">
        <f t="shared" ca="1" si="11"/>
        <v>-49.269316114398187</v>
      </c>
      <c r="AW66" s="52">
        <f t="shared" ca="1" si="11"/>
        <v>-50.501049017258133</v>
      </c>
      <c r="AX66" s="53">
        <f t="shared" ca="1" si="11"/>
        <v>-51.763575242689583</v>
      </c>
      <c r="AY66" s="52">
        <f t="shared" ca="1" si="11"/>
        <v>-53.057664623756821</v>
      </c>
      <c r="AZ66" s="52">
        <f t="shared" ca="1" si="11"/>
        <v>-54.384106239350736</v>
      </c>
      <c r="BA66" s="52">
        <f t="shared" ca="1" si="11"/>
        <v>-55.743708895334493</v>
      </c>
      <c r="BB66" s="52">
        <f t="shared" ca="1" si="11"/>
        <v>-57.137301617717853</v>
      </c>
      <c r="BC66" s="53">
        <f t="shared" ca="1" si="11"/>
        <v>-58.565734158160794</v>
      </c>
      <c r="BD66" s="52">
        <f t="shared" ca="1" si="11"/>
        <v>-60.029877512114808</v>
      </c>
      <c r="BE66" s="52">
        <f t="shared" ca="1" si="11"/>
        <v>-61.530624449917674</v>
      </c>
      <c r="BF66" s="52">
        <f t="shared" ca="1" si="11"/>
        <v>-63.068890061165604</v>
      </c>
      <c r="BG66" s="52">
        <f t="shared" ca="1" si="11"/>
        <v>-64.645612312694738</v>
      </c>
      <c r="BH66" s="53">
        <f t="shared" ca="1" si="11"/>
        <v>-66.261752620512098</v>
      </c>
    </row>
    <row r="67" spans="1:60" outlineLevel="1" x14ac:dyDescent="0.2">
      <c r="H67" s="26"/>
      <c r="K67" s="54"/>
      <c r="L67" s="54"/>
      <c r="M67" s="54"/>
      <c r="N67" s="54"/>
      <c r="O67" s="55"/>
      <c r="P67" s="54"/>
      <c r="Q67" s="54"/>
      <c r="R67" s="54"/>
      <c r="S67" s="54"/>
      <c r="T67" s="55"/>
      <c r="U67" s="54"/>
      <c r="V67" s="54"/>
      <c r="W67" s="54"/>
      <c r="X67" s="54"/>
      <c r="Y67" s="55"/>
      <c r="Z67" s="54"/>
      <c r="AA67" s="54"/>
      <c r="AB67" s="54"/>
      <c r="AC67" s="54"/>
      <c r="AD67" s="55"/>
      <c r="AE67" s="54"/>
      <c r="AF67" s="54"/>
      <c r="AG67" s="54"/>
      <c r="AH67" s="54"/>
      <c r="AI67" s="55"/>
      <c r="AJ67" s="54"/>
      <c r="AK67" s="54"/>
      <c r="AL67" s="54"/>
      <c r="AM67" s="54"/>
      <c r="AN67" s="55"/>
      <c r="AO67" s="54"/>
      <c r="AP67" s="54"/>
      <c r="AQ67" s="54"/>
      <c r="AR67" s="54"/>
      <c r="AS67" s="55"/>
      <c r="AT67" s="54"/>
      <c r="AU67" s="54"/>
      <c r="AV67" s="54"/>
      <c r="AW67" s="54"/>
      <c r="AX67" s="55"/>
      <c r="AY67" s="54"/>
      <c r="AZ67" s="54"/>
      <c r="BA67" s="54"/>
      <c r="BB67" s="54"/>
      <c r="BC67" s="55"/>
      <c r="BD67" s="54"/>
      <c r="BE67" s="54"/>
      <c r="BF67" s="54"/>
      <c r="BG67" s="54"/>
      <c r="BH67" s="55"/>
    </row>
    <row r="68" spans="1:60" outlineLevel="1" x14ac:dyDescent="0.2">
      <c r="C68" s="38" t="s">
        <v>34</v>
      </c>
      <c r="D68" s="39" t="s">
        <v>4</v>
      </c>
      <c r="E68" s="39" t="s">
        <v>8</v>
      </c>
      <c r="F68" s="39" t="s">
        <v>5</v>
      </c>
      <c r="G68" s="39" t="s">
        <v>17</v>
      </c>
      <c r="H68" s="26"/>
      <c r="I68" s="26"/>
      <c r="J68" s="26"/>
      <c r="K68" s="56">
        <f t="shared" ref="K68:BH68" ca="1" si="12">SUM(K64:K66)</f>
        <v>1002.2851028810308</v>
      </c>
      <c r="L68" s="56">
        <f t="shared" ca="1" si="12"/>
        <v>1004.157028695282</v>
      </c>
      <c r="M68" s="56">
        <f t="shared" ca="1" si="12"/>
        <v>1005.5958045978817</v>
      </c>
      <c r="N68" s="56">
        <f t="shared" ca="1" si="12"/>
        <v>1006.5807630380712</v>
      </c>
      <c r="O68" s="57">
        <f t="shared" ca="1" si="12"/>
        <v>1007.090520492138</v>
      </c>
      <c r="P68" s="56">
        <f t="shared" ca="1" si="12"/>
        <v>983.70644778295298</v>
      </c>
      <c r="Q68" s="56">
        <f t="shared" ca="1" si="12"/>
        <v>985.38322013712843</v>
      </c>
      <c r="R68" s="56">
        <f t="shared" ca="1" si="12"/>
        <v>986.52901457914834</v>
      </c>
      <c r="S68" s="56">
        <f t="shared" ca="1" si="12"/>
        <v>987.11623423068363</v>
      </c>
      <c r="T68" s="57">
        <f t="shared" ca="1" si="12"/>
        <v>987.11623423068363</v>
      </c>
      <c r="U68" s="56">
        <f t="shared" ca="1" si="12"/>
        <v>986.49928658428951</v>
      </c>
      <c r="V68" s="56">
        <f t="shared" ca="1" si="12"/>
        <v>985.23454390918141</v>
      </c>
      <c r="W68" s="56">
        <f t="shared" ca="1" si="12"/>
        <v>983.29000204620286</v>
      </c>
      <c r="X68" s="56">
        <f t="shared" ca="1" si="12"/>
        <v>980.63246150013197</v>
      </c>
      <c r="Y68" s="57">
        <f t="shared" ca="1" si="12"/>
        <v>977.22748767547876</v>
      </c>
      <c r="Z68" s="56">
        <f t="shared" ca="1" si="12"/>
        <v>973.03936987115526</v>
      </c>
      <c r="AA68" s="56">
        <f t="shared" ca="1" si="12"/>
        <v>968.03107899681845</v>
      </c>
      <c r="AB68" s="56">
        <f t="shared" ca="1" si="12"/>
        <v>962.16422397259532</v>
      </c>
      <c r="AC68" s="56">
        <f t="shared" ca="1" si="12"/>
        <v>955.39900677278808</v>
      </c>
      <c r="AD68" s="57">
        <f t="shared" ca="1" si="12"/>
        <v>947.6941760730075</v>
      </c>
      <c r="AE68" s="56">
        <f t="shared" ca="1" si="12"/>
        <v>939.00697945900504</v>
      </c>
      <c r="AF68" s="56">
        <f t="shared" ca="1" si="12"/>
        <v>929.29311415425673</v>
      </c>
      <c r="AG68" s="56">
        <f t="shared" ca="1" si="12"/>
        <v>918.50667622210915</v>
      </c>
      <c r="AH68" s="56">
        <f t="shared" ca="1" si="12"/>
        <v>906.60010819700778</v>
      </c>
      <c r="AI68" s="57">
        <f t="shared" ca="1" si="12"/>
        <v>893.52414509801258</v>
      </c>
      <c r="AJ68" s="56">
        <f t="shared" ca="1" si="12"/>
        <v>879.22775877644449</v>
      </c>
      <c r="AK68" s="56">
        <f t="shared" ca="1" si="12"/>
        <v>863.65810054811175</v>
      </c>
      <c r="AL68" s="56">
        <f t="shared" ca="1" si="12"/>
        <v>846.76044205912717</v>
      </c>
      <c r="AM68" s="56">
        <f t="shared" ca="1" si="12"/>
        <v>828.47811433285062</v>
      </c>
      <c r="AN68" s="57">
        <f t="shared" ca="1" si="12"/>
        <v>808.75244494397339</v>
      </c>
      <c r="AO68" s="56">
        <f t="shared" ca="1" si="12"/>
        <v>787.52269326419423</v>
      </c>
      <c r="AP68" s="56">
        <f t="shared" ca="1" si="12"/>
        <v>764.7259837223362</v>
      </c>
      <c r="AQ68" s="56">
        <f t="shared" ca="1" si="12"/>
        <v>740.29723702009505</v>
      </c>
      <c r="AR68" s="56">
        <f t="shared" ca="1" si="12"/>
        <v>714.16909924291542</v>
      </c>
      <c r="AS68" s="57">
        <f t="shared" ca="1" si="12"/>
        <v>686.27186880373927</v>
      </c>
      <c r="AT68" s="56">
        <f t="shared" ca="1" si="12"/>
        <v>656.53342115557746</v>
      </c>
      <c r="AU68" s="56">
        <f t="shared" ca="1" si="12"/>
        <v>624.87913120700523</v>
      </c>
      <c r="AV68" s="56">
        <f t="shared" ca="1" si="12"/>
        <v>591.23179337278214</v>
      </c>
      <c r="AW68" s="56">
        <f t="shared" ca="1" si="12"/>
        <v>555.51153918984357</v>
      </c>
      <c r="AX68" s="57">
        <f t="shared" ca="1" si="12"/>
        <v>517.63575242690001</v>
      </c>
      <c r="AY68" s="56">
        <f t="shared" ca="1" si="12"/>
        <v>477.5189816138157</v>
      </c>
      <c r="AZ68" s="56">
        <f t="shared" ca="1" si="12"/>
        <v>435.07284991481038</v>
      </c>
      <c r="BA68" s="56">
        <f t="shared" ca="1" si="12"/>
        <v>390.20596226734619</v>
      </c>
      <c r="BB68" s="56">
        <f t="shared" ca="1" si="12"/>
        <v>342.82380970631198</v>
      </c>
      <c r="BC68" s="57">
        <f t="shared" ca="1" si="12"/>
        <v>292.82867079080899</v>
      </c>
      <c r="BD68" s="56">
        <f t="shared" ca="1" si="12"/>
        <v>240.11951004846441</v>
      </c>
      <c r="BE68" s="56">
        <f t="shared" ca="1" si="12"/>
        <v>184.59187334975834</v>
      </c>
      <c r="BF68" s="56">
        <f t="shared" ca="1" si="12"/>
        <v>126.13778012233669</v>
      </c>
      <c r="BG68" s="56">
        <f t="shared" ca="1" si="12"/>
        <v>64.645612312700365</v>
      </c>
      <c r="BH68" s="57">
        <f t="shared" ca="1" si="12"/>
        <v>5.7696070143720135E-12</v>
      </c>
    </row>
    <row r="69" spans="1:60" outlineLevel="1" x14ac:dyDescent="0.2"/>
    <row r="70" spans="1:60" s="41" customFormat="1" outlineLevel="1" x14ac:dyDescent="0.2">
      <c r="C70" s="41" t="s">
        <v>53</v>
      </c>
    </row>
    <row r="71" spans="1:60" outlineLevel="1" x14ac:dyDescent="0.2"/>
    <row r="72" spans="1:60" outlineLevel="1" x14ac:dyDescent="0.2">
      <c r="A72" s="33"/>
      <c r="B72" s="33"/>
      <c r="C72" s="42" t="str">
        <f>C70</f>
        <v>TAB roll-forward</v>
      </c>
      <c r="D72" s="86" t="s">
        <v>2</v>
      </c>
      <c r="E72" s="34" t="s">
        <v>3</v>
      </c>
      <c r="F72" s="40" t="s">
        <v>6</v>
      </c>
      <c r="G72" s="34" t="s">
        <v>7</v>
      </c>
      <c r="H72" s="26"/>
      <c r="I72" s="26"/>
      <c r="J72" s="65" t="s">
        <v>0</v>
      </c>
      <c r="K72" s="86">
        <f>K$3</f>
        <v>1</v>
      </c>
      <c r="L72" s="86">
        <f t="shared" ref="L72:BH72" si="13">L$3</f>
        <v>2</v>
      </c>
      <c r="M72" s="86">
        <f t="shared" si="13"/>
        <v>3</v>
      </c>
      <c r="N72" s="86">
        <f t="shared" si="13"/>
        <v>4</v>
      </c>
      <c r="O72" s="27">
        <f t="shared" si="13"/>
        <v>5</v>
      </c>
      <c r="P72" s="86">
        <f t="shared" si="13"/>
        <v>6</v>
      </c>
      <c r="Q72" s="86">
        <f t="shared" si="13"/>
        <v>7</v>
      </c>
      <c r="R72" s="86">
        <f t="shared" si="13"/>
        <v>8</v>
      </c>
      <c r="S72" s="86">
        <f t="shared" si="13"/>
        <v>9</v>
      </c>
      <c r="T72" s="27">
        <f t="shared" si="13"/>
        <v>10</v>
      </c>
      <c r="U72" s="86">
        <f t="shared" si="13"/>
        <v>11</v>
      </c>
      <c r="V72" s="86">
        <f t="shared" si="13"/>
        <v>12</v>
      </c>
      <c r="W72" s="86">
        <f t="shared" si="13"/>
        <v>13</v>
      </c>
      <c r="X72" s="86">
        <f t="shared" si="13"/>
        <v>14</v>
      </c>
      <c r="Y72" s="27">
        <f t="shared" si="13"/>
        <v>15</v>
      </c>
      <c r="Z72" s="86">
        <f t="shared" si="13"/>
        <v>16</v>
      </c>
      <c r="AA72" s="86">
        <f t="shared" si="13"/>
        <v>17</v>
      </c>
      <c r="AB72" s="86">
        <f t="shared" si="13"/>
        <v>18</v>
      </c>
      <c r="AC72" s="86">
        <f t="shared" si="13"/>
        <v>19</v>
      </c>
      <c r="AD72" s="27">
        <f t="shared" si="13"/>
        <v>20</v>
      </c>
      <c r="AE72" s="86">
        <f t="shared" si="13"/>
        <v>21</v>
      </c>
      <c r="AF72" s="86">
        <f t="shared" si="13"/>
        <v>22</v>
      </c>
      <c r="AG72" s="86">
        <f t="shared" si="13"/>
        <v>23</v>
      </c>
      <c r="AH72" s="86">
        <f t="shared" si="13"/>
        <v>24</v>
      </c>
      <c r="AI72" s="27">
        <f t="shared" si="13"/>
        <v>25</v>
      </c>
      <c r="AJ72" s="86">
        <f t="shared" si="13"/>
        <v>26</v>
      </c>
      <c r="AK72" s="86">
        <f t="shared" si="13"/>
        <v>27</v>
      </c>
      <c r="AL72" s="86">
        <f t="shared" si="13"/>
        <v>28</v>
      </c>
      <c r="AM72" s="86">
        <f t="shared" si="13"/>
        <v>29</v>
      </c>
      <c r="AN72" s="27">
        <f t="shared" si="13"/>
        <v>30</v>
      </c>
      <c r="AO72" s="86">
        <f t="shared" si="13"/>
        <v>31</v>
      </c>
      <c r="AP72" s="86">
        <f t="shared" si="13"/>
        <v>32</v>
      </c>
      <c r="AQ72" s="86">
        <f t="shared" si="13"/>
        <v>33</v>
      </c>
      <c r="AR72" s="86">
        <f t="shared" si="13"/>
        <v>34</v>
      </c>
      <c r="AS72" s="27">
        <f t="shared" si="13"/>
        <v>35</v>
      </c>
      <c r="AT72" s="86">
        <f t="shared" si="13"/>
        <v>36</v>
      </c>
      <c r="AU72" s="86">
        <f t="shared" si="13"/>
        <v>37</v>
      </c>
      <c r="AV72" s="86">
        <f t="shared" si="13"/>
        <v>38</v>
      </c>
      <c r="AW72" s="86">
        <f t="shared" si="13"/>
        <v>39</v>
      </c>
      <c r="AX72" s="27">
        <f t="shared" si="13"/>
        <v>40</v>
      </c>
      <c r="AY72" s="86">
        <f t="shared" si="13"/>
        <v>41</v>
      </c>
      <c r="AZ72" s="86">
        <f t="shared" si="13"/>
        <v>42</v>
      </c>
      <c r="BA72" s="86">
        <f t="shared" si="13"/>
        <v>43</v>
      </c>
      <c r="BB72" s="86">
        <f t="shared" si="13"/>
        <v>44</v>
      </c>
      <c r="BC72" s="27">
        <f t="shared" si="13"/>
        <v>45</v>
      </c>
      <c r="BD72" s="86">
        <f t="shared" si="13"/>
        <v>46</v>
      </c>
      <c r="BE72" s="86">
        <f t="shared" si="13"/>
        <v>47</v>
      </c>
      <c r="BF72" s="86">
        <f t="shared" si="13"/>
        <v>48</v>
      </c>
      <c r="BG72" s="86">
        <f t="shared" si="13"/>
        <v>49</v>
      </c>
      <c r="BH72" s="27">
        <f t="shared" si="13"/>
        <v>50</v>
      </c>
    </row>
    <row r="73" spans="1:60" outlineLevel="1" x14ac:dyDescent="0.2">
      <c r="A73" s="33"/>
      <c r="B73" s="33"/>
      <c r="C73" s="26"/>
      <c r="D73" s="26"/>
      <c r="E73" s="26"/>
      <c r="F73" s="26"/>
      <c r="G73" s="26"/>
      <c r="H73" s="26"/>
      <c r="I73" s="26"/>
      <c r="J73" s="26"/>
      <c r="K73" s="26"/>
      <c r="L73" s="26"/>
      <c r="M73" s="26"/>
      <c r="N73" s="26"/>
      <c r="O73" s="35"/>
      <c r="P73" s="36"/>
      <c r="Q73" s="36"/>
      <c r="R73" s="36"/>
      <c r="S73" s="36"/>
      <c r="T73" s="35"/>
      <c r="U73" s="36"/>
      <c r="V73" s="36"/>
      <c r="W73" s="36"/>
      <c r="X73" s="36"/>
      <c r="Y73" s="35"/>
      <c r="Z73" s="36"/>
      <c r="AA73" s="36"/>
      <c r="AB73" s="36"/>
      <c r="AC73" s="36"/>
      <c r="AD73" s="35"/>
      <c r="AE73" s="36"/>
      <c r="AF73" s="36"/>
      <c r="AG73" s="36"/>
      <c r="AH73" s="36"/>
      <c r="AI73" s="35"/>
      <c r="AJ73" s="36"/>
      <c r="AK73" s="36"/>
      <c r="AL73" s="36"/>
      <c r="AM73" s="36"/>
      <c r="AN73" s="35"/>
      <c r="AO73" s="36"/>
      <c r="AP73" s="36"/>
      <c r="AQ73" s="36"/>
      <c r="AR73" s="36"/>
      <c r="AS73" s="35"/>
      <c r="AT73" s="36"/>
      <c r="AU73" s="36"/>
      <c r="AV73" s="36"/>
      <c r="AW73" s="36"/>
      <c r="AX73" s="35"/>
      <c r="AY73" s="36"/>
      <c r="AZ73" s="36"/>
      <c r="BA73" s="36"/>
      <c r="BB73" s="36"/>
      <c r="BC73" s="35"/>
      <c r="BD73" s="36"/>
      <c r="BE73" s="36"/>
      <c r="BF73" s="36"/>
      <c r="BG73" s="36"/>
      <c r="BH73" s="35"/>
    </row>
    <row r="74" spans="1:60" ht="11.25" customHeight="1" outlineLevel="1" x14ac:dyDescent="0.2">
      <c r="A74" s="33"/>
      <c r="B74" s="33"/>
      <c r="C74" s="43" t="s">
        <v>32</v>
      </c>
      <c r="D74" s="30" t="s">
        <v>4</v>
      </c>
      <c r="E74" s="30" t="s">
        <v>8</v>
      </c>
      <c r="F74" s="30" t="s">
        <v>5</v>
      </c>
      <c r="G74" s="30" t="s">
        <v>33</v>
      </c>
      <c r="H74" s="26"/>
      <c r="I74" s="26"/>
      <c r="J74" s="26"/>
      <c r="K74" s="52">
        <f>$J$38</f>
        <v>1000</v>
      </c>
      <c r="L74" s="52">
        <f>K77</f>
        <v>980</v>
      </c>
      <c r="M74" s="52">
        <f t="shared" ref="M74:O74" si="14">L77</f>
        <v>960</v>
      </c>
      <c r="N74" s="52">
        <f t="shared" si="14"/>
        <v>940</v>
      </c>
      <c r="O74" s="53">
        <f t="shared" si="14"/>
        <v>920</v>
      </c>
      <c r="P74" s="52">
        <f>O77</f>
        <v>900</v>
      </c>
      <c r="Q74" s="52">
        <f t="shared" ref="Q74:BH74" si="15">P77</f>
        <v>880</v>
      </c>
      <c r="R74" s="52">
        <f t="shared" si="15"/>
        <v>860</v>
      </c>
      <c r="S74" s="52">
        <f t="shared" si="15"/>
        <v>840</v>
      </c>
      <c r="T74" s="53">
        <f t="shared" si="15"/>
        <v>820</v>
      </c>
      <c r="U74" s="52">
        <f t="shared" si="15"/>
        <v>800</v>
      </c>
      <c r="V74" s="52">
        <f t="shared" si="15"/>
        <v>780</v>
      </c>
      <c r="W74" s="52">
        <f t="shared" si="15"/>
        <v>760</v>
      </c>
      <c r="X74" s="52">
        <f t="shared" si="15"/>
        <v>740</v>
      </c>
      <c r="Y74" s="53">
        <f t="shared" si="15"/>
        <v>720</v>
      </c>
      <c r="Z74" s="52">
        <f t="shared" si="15"/>
        <v>700</v>
      </c>
      <c r="AA74" s="52">
        <f t="shared" si="15"/>
        <v>680</v>
      </c>
      <c r="AB74" s="52">
        <f t="shared" si="15"/>
        <v>660</v>
      </c>
      <c r="AC74" s="52">
        <f t="shared" si="15"/>
        <v>640</v>
      </c>
      <c r="AD74" s="53">
        <f t="shared" si="15"/>
        <v>620</v>
      </c>
      <c r="AE74" s="52">
        <f t="shared" si="15"/>
        <v>600</v>
      </c>
      <c r="AF74" s="52">
        <f t="shared" si="15"/>
        <v>580</v>
      </c>
      <c r="AG74" s="52">
        <f t="shared" si="15"/>
        <v>560</v>
      </c>
      <c r="AH74" s="52">
        <f t="shared" si="15"/>
        <v>540</v>
      </c>
      <c r="AI74" s="53">
        <f t="shared" si="15"/>
        <v>520</v>
      </c>
      <c r="AJ74" s="52">
        <f t="shared" si="15"/>
        <v>500</v>
      </c>
      <c r="AK74" s="52">
        <f t="shared" si="15"/>
        <v>480</v>
      </c>
      <c r="AL74" s="52">
        <f t="shared" si="15"/>
        <v>460</v>
      </c>
      <c r="AM74" s="52">
        <f t="shared" si="15"/>
        <v>440</v>
      </c>
      <c r="AN74" s="53">
        <f t="shared" si="15"/>
        <v>420</v>
      </c>
      <c r="AO74" s="52">
        <f t="shared" si="15"/>
        <v>400</v>
      </c>
      <c r="AP74" s="52">
        <f t="shared" si="15"/>
        <v>380</v>
      </c>
      <c r="AQ74" s="52">
        <f t="shared" si="15"/>
        <v>360</v>
      </c>
      <c r="AR74" s="52">
        <f t="shared" si="15"/>
        <v>340</v>
      </c>
      <c r="AS74" s="53">
        <f t="shared" si="15"/>
        <v>320</v>
      </c>
      <c r="AT74" s="52">
        <f t="shared" si="15"/>
        <v>300</v>
      </c>
      <c r="AU74" s="52">
        <f t="shared" si="15"/>
        <v>280</v>
      </c>
      <c r="AV74" s="52">
        <f t="shared" si="15"/>
        <v>260</v>
      </c>
      <c r="AW74" s="52">
        <f t="shared" si="15"/>
        <v>240</v>
      </c>
      <c r="AX74" s="53">
        <f t="shared" si="15"/>
        <v>220</v>
      </c>
      <c r="AY74" s="52">
        <f t="shared" si="15"/>
        <v>200</v>
      </c>
      <c r="AZ74" s="52">
        <f t="shared" si="15"/>
        <v>180</v>
      </c>
      <c r="BA74" s="52">
        <f t="shared" si="15"/>
        <v>160</v>
      </c>
      <c r="BB74" s="52">
        <f t="shared" si="15"/>
        <v>140</v>
      </c>
      <c r="BC74" s="53">
        <f t="shared" si="15"/>
        <v>120</v>
      </c>
      <c r="BD74" s="52">
        <f t="shared" si="15"/>
        <v>100</v>
      </c>
      <c r="BE74" s="52">
        <f t="shared" si="15"/>
        <v>80</v>
      </c>
      <c r="BF74" s="52">
        <f t="shared" si="15"/>
        <v>60</v>
      </c>
      <c r="BG74" s="52">
        <f t="shared" si="15"/>
        <v>40</v>
      </c>
      <c r="BH74" s="53">
        <f t="shared" si="15"/>
        <v>20</v>
      </c>
    </row>
    <row r="75" spans="1:60" ht="11.25" customHeight="1" outlineLevel="1" x14ac:dyDescent="0.2">
      <c r="A75" s="33"/>
      <c r="B75" s="33"/>
      <c r="C75" s="29" t="s">
        <v>36</v>
      </c>
      <c r="D75" s="30" t="s">
        <v>4</v>
      </c>
      <c r="E75" s="30" t="s">
        <v>8</v>
      </c>
      <c r="F75" s="30" t="s">
        <v>5</v>
      </c>
      <c r="G75" s="30" t="s">
        <v>17</v>
      </c>
      <c r="H75" s="26"/>
      <c r="I75" s="26"/>
      <c r="J75" s="26"/>
      <c r="K75" s="52">
        <f>-IF(K72&lt;=$J$36+$J$39,$J$38/$J$39,0)</f>
        <v>-20</v>
      </c>
      <c r="L75" s="52">
        <f t="shared" ref="L75:BH75" si="16">-IF(L72&lt;=$J$36+$J$39,$J$38/$J$39,0)</f>
        <v>-20</v>
      </c>
      <c r="M75" s="52">
        <f t="shared" si="16"/>
        <v>-20</v>
      </c>
      <c r="N75" s="52">
        <f t="shared" si="16"/>
        <v>-20</v>
      </c>
      <c r="O75" s="53">
        <f t="shared" si="16"/>
        <v>-20</v>
      </c>
      <c r="P75" s="52">
        <f t="shared" si="16"/>
        <v>-20</v>
      </c>
      <c r="Q75" s="52">
        <f t="shared" si="16"/>
        <v>-20</v>
      </c>
      <c r="R75" s="52">
        <f t="shared" si="16"/>
        <v>-20</v>
      </c>
      <c r="S75" s="52">
        <f t="shared" si="16"/>
        <v>-20</v>
      </c>
      <c r="T75" s="53">
        <f t="shared" si="16"/>
        <v>-20</v>
      </c>
      <c r="U75" s="52">
        <f t="shared" si="16"/>
        <v>-20</v>
      </c>
      <c r="V75" s="52">
        <f t="shared" si="16"/>
        <v>-20</v>
      </c>
      <c r="W75" s="52">
        <f t="shared" si="16"/>
        <v>-20</v>
      </c>
      <c r="X75" s="52">
        <f t="shared" si="16"/>
        <v>-20</v>
      </c>
      <c r="Y75" s="53">
        <f t="shared" si="16"/>
        <v>-20</v>
      </c>
      <c r="Z75" s="52">
        <f t="shared" si="16"/>
        <v>-20</v>
      </c>
      <c r="AA75" s="52">
        <f t="shared" si="16"/>
        <v>-20</v>
      </c>
      <c r="AB75" s="52">
        <f t="shared" si="16"/>
        <v>-20</v>
      </c>
      <c r="AC75" s="52">
        <f t="shared" si="16"/>
        <v>-20</v>
      </c>
      <c r="AD75" s="53">
        <f t="shared" si="16"/>
        <v>-20</v>
      </c>
      <c r="AE75" s="52">
        <f t="shared" si="16"/>
        <v>-20</v>
      </c>
      <c r="AF75" s="52">
        <f t="shared" si="16"/>
        <v>-20</v>
      </c>
      <c r="AG75" s="52">
        <f t="shared" si="16"/>
        <v>-20</v>
      </c>
      <c r="AH75" s="52">
        <f t="shared" si="16"/>
        <v>-20</v>
      </c>
      <c r="AI75" s="53">
        <f t="shared" si="16"/>
        <v>-20</v>
      </c>
      <c r="AJ75" s="52">
        <f t="shared" si="16"/>
        <v>-20</v>
      </c>
      <c r="AK75" s="52">
        <f t="shared" si="16"/>
        <v>-20</v>
      </c>
      <c r="AL75" s="52">
        <f t="shared" si="16"/>
        <v>-20</v>
      </c>
      <c r="AM75" s="52">
        <f t="shared" si="16"/>
        <v>-20</v>
      </c>
      <c r="AN75" s="53">
        <f t="shared" si="16"/>
        <v>-20</v>
      </c>
      <c r="AO75" s="52">
        <f t="shared" si="16"/>
        <v>-20</v>
      </c>
      <c r="AP75" s="52">
        <f t="shared" si="16"/>
        <v>-20</v>
      </c>
      <c r="AQ75" s="52">
        <f t="shared" si="16"/>
        <v>-20</v>
      </c>
      <c r="AR75" s="52">
        <f t="shared" si="16"/>
        <v>-20</v>
      </c>
      <c r="AS75" s="53">
        <f t="shared" si="16"/>
        <v>-20</v>
      </c>
      <c r="AT75" s="52">
        <f t="shared" si="16"/>
        <v>-20</v>
      </c>
      <c r="AU75" s="52">
        <f t="shared" si="16"/>
        <v>-20</v>
      </c>
      <c r="AV75" s="52">
        <f t="shared" si="16"/>
        <v>-20</v>
      </c>
      <c r="AW75" s="52">
        <f t="shared" si="16"/>
        <v>-20</v>
      </c>
      <c r="AX75" s="53">
        <f t="shared" si="16"/>
        <v>-20</v>
      </c>
      <c r="AY75" s="52">
        <f t="shared" si="16"/>
        <v>-20</v>
      </c>
      <c r="AZ75" s="52">
        <f t="shared" si="16"/>
        <v>-20</v>
      </c>
      <c r="BA75" s="52">
        <f t="shared" si="16"/>
        <v>-20</v>
      </c>
      <c r="BB75" s="52">
        <f t="shared" si="16"/>
        <v>-20</v>
      </c>
      <c r="BC75" s="53">
        <f t="shared" si="16"/>
        <v>-20</v>
      </c>
      <c r="BD75" s="52">
        <f t="shared" si="16"/>
        <v>-20</v>
      </c>
      <c r="BE75" s="52">
        <f t="shared" si="16"/>
        <v>-20</v>
      </c>
      <c r="BF75" s="52">
        <f t="shared" si="16"/>
        <v>-20</v>
      </c>
      <c r="BG75" s="52">
        <f t="shared" si="16"/>
        <v>-20</v>
      </c>
      <c r="BH75" s="53">
        <f t="shared" si="16"/>
        <v>-20</v>
      </c>
    </row>
    <row r="76" spans="1:60" outlineLevel="1" x14ac:dyDescent="0.2">
      <c r="H76" s="26"/>
      <c r="K76" s="54"/>
      <c r="L76" s="54"/>
      <c r="M76" s="54"/>
      <c r="N76" s="54"/>
      <c r="O76" s="55"/>
      <c r="P76" s="54"/>
      <c r="Q76" s="54"/>
      <c r="R76" s="54"/>
      <c r="S76" s="54"/>
      <c r="T76" s="55"/>
      <c r="U76" s="54"/>
      <c r="V76" s="54"/>
      <c r="W76" s="54"/>
      <c r="X76" s="54"/>
      <c r="Y76" s="55"/>
      <c r="Z76" s="54"/>
      <c r="AA76" s="54"/>
      <c r="AB76" s="54"/>
      <c r="AC76" s="54"/>
      <c r="AD76" s="55"/>
      <c r="AE76" s="54"/>
      <c r="AF76" s="54"/>
      <c r="AG76" s="54"/>
      <c r="AH76" s="54"/>
      <c r="AI76" s="55"/>
      <c r="AJ76" s="54"/>
      <c r="AK76" s="54"/>
      <c r="AL76" s="54"/>
      <c r="AM76" s="54"/>
      <c r="AN76" s="55"/>
      <c r="AO76" s="54"/>
      <c r="AP76" s="54"/>
      <c r="AQ76" s="54"/>
      <c r="AR76" s="54"/>
      <c r="AS76" s="55"/>
      <c r="AT76" s="54"/>
      <c r="AU76" s="54"/>
      <c r="AV76" s="54"/>
      <c r="AW76" s="54"/>
      <c r="AX76" s="55"/>
      <c r="AY76" s="54"/>
      <c r="AZ76" s="54"/>
      <c r="BA76" s="54"/>
      <c r="BB76" s="54"/>
      <c r="BC76" s="55"/>
      <c r="BD76" s="54"/>
      <c r="BE76" s="54"/>
      <c r="BF76" s="54"/>
      <c r="BG76" s="54"/>
      <c r="BH76" s="55"/>
    </row>
    <row r="77" spans="1:60" outlineLevel="1" x14ac:dyDescent="0.2">
      <c r="C77" s="38" t="s">
        <v>34</v>
      </c>
      <c r="D77" s="39" t="s">
        <v>4</v>
      </c>
      <c r="E77" s="39" t="s">
        <v>8</v>
      </c>
      <c r="F77" s="39" t="s">
        <v>5</v>
      </c>
      <c r="G77" s="39" t="s">
        <v>17</v>
      </c>
      <c r="H77" s="26"/>
      <c r="I77" s="26"/>
      <c r="J77" s="26"/>
      <c r="K77" s="56">
        <f t="shared" ref="K77:BH77" si="17">SUM(K74:K75)</f>
        <v>980</v>
      </c>
      <c r="L77" s="56">
        <f t="shared" si="17"/>
        <v>960</v>
      </c>
      <c r="M77" s="56">
        <f t="shared" si="17"/>
        <v>940</v>
      </c>
      <c r="N77" s="56">
        <f t="shared" si="17"/>
        <v>920</v>
      </c>
      <c r="O77" s="57">
        <f t="shared" si="17"/>
        <v>900</v>
      </c>
      <c r="P77" s="56">
        <f t="shared" si="17"/>
        <v>880</v>
      </c>
      <c r="Q77" s="56">
        <f t="shared" si="17"/>
        <v>860</v>
      </c>
      <c r="R77" s="56">
        <f t="shared" si="17"/>
        <v>840</v>
      </c>
      <c r="S77" s="56">
        <f t="shared" si="17"/>
        <v>820</v>
      </c>
      <c r="T77" s="57">
        <f t="shared" si="17"/>
        <v>800</v>
      </c>
      <c r="U77" s="56">
        <f t="shared" si="17"/>
        <v>780</v>
      </c>
      <c r="V77" s="56">
        <f t="shared" si="17"/>
        <v>760</v>
      </c>
      <c r="W77" s="56">
        <f t="shared" si="17"/>
        <v>740</v>
      </c>
      <c r="X77" s="56">
        <f t="shared" si="17"/>
        <v>720</v>
      </c>
      <c r="Y77" s="57">
        <f t="shared" si="17"/>
        <v>700</v>
      </c>
      <c r="Z77" s="56">
        <f t="shared" si="17"/>
        <v>680</v>
      </c>
      <c r="AA77" s="56">
        <f t="shared" si="17"/>
        <v>660</v>
      </c>
      <c r="AB77" s="56">
        <f t="shared" si="17"/>
        <v>640</v>
      </c>
      <c r="AC77" s="56">
        <f t="shared" si="17"/>
        <v>620</v>
      </c>
      <c r="AD77" s="57">
        <f t="shared" si="17"/>
        <v>600</v>
      </c>
      <c r="AE77" s="56">
        <f t="shared" si="17"/>
        <v>580</v>
      </c>
      <c r="AF77" s="56">
        <f t="shared" si="17"/>
        <v>560</v>
      </c>
      <c r="AG77" s="56">
        <f t="shared" si="17"/>
        <v>540</v>
      </c>
      <c r="AH77" s="56">
        <f t="shared" si="17"/>
        <v>520</v>
      </c>
      <c r="AI77" s="57">
        <f t="shared" si="17"/>
        <v>500</v>
      </c>
      <c r="AJ77" s="56">
        <f t="shared" si="17"/>
        <v>480</v>
      </c>
      <c r="AK77" s="56">
        <f t="shared" si="17"/>
        <v>460</v>
      </c>
      <c r="AL77" s="56">
        <f t="shared" si="17"/>
        <v>440</v>
      </c>
      <c r="AM77" s="56">
        <f t="shared" si="17"/>
        <v>420</v>
      </c>
      <c r="AN77" s="57">
        <f t="shared" si="17"/>
        <v>400</v>
      </c>
      <c r="AO77" s="56">
        <f t="shared" si="17"/>
        <v>380</v>
      </c>
      <c r="AP77" s="56">
        <f t="shared" si="17"/>
        <v>360</v>
      </c>
      <c r="AQ77" s="56">
        <f t="shared" si="17"/>
        <v>340</v>
      </c>
      <c r="AR77" s="56">
        <f t="shared" si="17"/>
        <v>320</v>
      </c>
      <c r="AS77" s="57">
        <f t="shared" si="17"/>
        <v>300</v>
      </c>
      <c r="AT77" s="56">
        <f t="shared" si="17"/>
        <v>280</v>
      </c>
      <c r="AU77" s="56">
        <f t="shared" si="17"/>
        <v>260</v>
      </c>
      <c r="AV77" s="56">
        <f t="shared" si="17"/>
        <v>240</v>
      </c>
      <c r="AW77" s="56">
        <f t="shared" si="17"/>
        <v>220</v>
      </c>
      <c r="AX77" s="57">
        <f t="shared" si="17"/>
        <v>200</v>
      </c>
      <c r="AY77" s="56">
        <f t="shared" si="17"/>
        <v>180</v>
      </c>
      <c r="AZ77" s="56">
        <f t="shared" si="17"/>
        <v>160</v>
      </c>
      <c r="BA77" s="56">
        <f t="shared" si="17"/>
        <v>140</v>
      </c>
      <c r="BB77" s="56">
        <f t="shared" si="17"/>
        <v>120</v>
      </c>
      <c r="BC77" s="57">
        <f t="shared" si="17"/>
        <v>100</v>
      </c>
      <c r="BD77" s="56">
        <f t="shared" si="17"/>
        <v>80</v>
      </c>
      <c r="BE77" s="56">
        <f t="shared" si="17"/>
        <v>60</v>
      </c>
      <c r="BF77" s="56">
        <f t="shared" si="17"/>
        <v>40</v>
      </c>
      <c r="BG77" s="56">
        <f t="shared" si="17"/>
        <v>20</v>
      </c>
      <c r="BH77" s="57">
        <f t="shared" si="17"/>
        <v>0</v>
      </c>
    </row>
    <row r="78" spans="1:60" outlineLevel="1" x14ac:dyDescent="0.2"/>
    <row r="79" spans="1:60" s="19" customFormat="1" x14ac:dyDescent="0.2">
      <c r="B79" s="19" t="s">
        <v>38</v>
      </c>
      <c r="D79" s="21"/>
      <c r="E79" s="22"/>
      <c r="F79" s="22"/>
      <c r="G79" s="22"/>
      <c r="H79" s="22"/>
      <c r="I79" s="22"/>
      <c r="J79" s="22"/>
      <c r="K79" s="22"/>
      <c r="L79" s="22"/>
    </row>
    <row r="80" spans="1:60" outlineLevel="1" x14ac:dyDescent="0.2">
      <c r="H80" s="26"/>
    </row>
    <row r="81" spans="1:60" outlineLevel="1" x14ac:dyDescent="0.2">
      <c r="C81" s="23" t="s">
        <v>71</v>
      </c>
      <c r="H81" s="26"/>
    </row>
    <row r="82" spans="1:60" outlineLevel="1" x14ac:dyDescent="0.2">
      <c r="H82" s="26"/>
    </row>
    <row r="83" spans="1:60" s="41" customFormat="1" outlineLevel="1" x14ac:dyDescent="0.2">
      <c r="C83" s="41" t="s">
        <v>64</v>
      </c>
    </row>
    <row r="84" spans="1:60" outlineLevel="1" x14ac:dyDescent="0.2"/>
    <row r="85" spans="1:60" outlineLevel="1" x14ac:dyDescent="0.2">
      <c r="A85" s="33"/>
      <c r="B85" s="33"/>
      <c r="C85" s="42" t="str">
        <f>C83</f>
        <v>Building blocks - based on actual inflation</v>
      </c>
      <c r="D85" s="86" t="s">
        <v>2</v>
      </c>
      <c r="E85" s="34" t="s">
        <v>3</v>
      </c>
      <c r="F85" s="40" t="s">
        <v>6</v>
      </c>
      <c r="G85" s="34" t="s">
        <v>7</v>
      </c>
      <c r="H85" s="26"/>
      <c r="I85" s="26"/>
      <c r="J85" s="65" t="s">
        <v>0</v>
      </c>
      <c r="K85" s="86">
        <f>K$3</f>
        <v>1</v>
      </c>
      <c r="L85" s="86">
        <f t="shared" ref="L85:BH85" si="18">L$3</f>
        <v>2</v>
      </c>
      <c r="M85" s="86">
        <f t="shared" si="18"/>
        <v>3</v>
      </c>
      <c r="N85" s="86">
        <f t="shared" si="18"/>
        <v>4</v>
      </c>
      <c r="O85" s="27">
        <f t="shared" si="18"/>
        <v>5</v>
      </c>
      <c r="P85" s="86">
        <f t="shared" si="18"/>
        <v>6</v>
      </c>
      <c r="Q85" s="86">
        <f t="shared" si="18"/>
        <v>7</v>
      </c>
      <c r="R85" s="86">
        <f t="shared" si="18"/>
        <v>8</v>
      </c>
      <c r="S85" s="86">
        <f t="shared" si="18"/>
        <v>9</v>
      </c>
      <c r="T85" s="27">
        <f t="shared" si="18"/>
        <v>10</v>
      </c>
      <c r="U85" s="86">
        <f t="shared" si="18"/>
        <v>11</v>
      </c>
      <c r="V85" s="86">
        <f t="shared" si="18"/>
        <v>12</v>
      </c>
      <c r="W85" s="86">
        <f t="shared" si="18"/>
        <v>13</v>
      </c>
      <c r="X85" s="86">
        <f t="shared" si="18"/>
        <v>14</v>
      </c>
      <c r="Y85" s="27">
        <f t="shared" si="18"/>
        <v>15</v>
      </c>
      <c r="Z85" s="86">
        <f t="shared" si="18"/>
        <v>16</v>
      </c>
      <c r="AA85" s="86">
        <f t="shared" si="18"/>
        <v>17</v>
      </c>
      <c r="AB85" s="86">
        <f t="shared" si="18"/>
        <v>18</v>
      </c>
      <c r="AC85" s="86">
        <f t="shared" si="18"/>
        <v>19</v>
      </c>
      <c r="AD85" s="27">
        <f t="shared" si="18"/>
        <v>20</v>
      </c>
      <c r="AE85" s="86">
        <f t="shared" si="18"/>
        <v>21</v>
      </c>
      <c r="AF85" s="86">
        <f t="shared" si="18"/>
        <v>22</v>
      </c>
      <c r="AG85" s="86">
        <f t="shared" si="18"/>
        <v>23</v>
      </c>
      <c r="AH85" s="86">
        <f t="shared" si="18"/>
        <v>24</v>
      </c>
      <c r="AI85" s="27">
        <f t="shared" si="18"/>
        <v>25</v>
      </c>
      <c r="AJ85" s="86">
        <f t="shared" si="18"/>
        <v>26</v>
      </c>
      <c r="AK85" s="86">
        <f t="shared" si="18"/>
        <v>27</v>
      </c>
      <c r="AL85" s="86">
        <f t="shared" si="18"/>
        <v>28</v>
      </c>
      <c r="AM85" s="86">
        <f t="shared" si="18"/>
        <v>29</v>
      </c>
      <c r="AN85" s="27">
        <f t="shared" si="18"/>
        <v>30</v>
      </c>
      <c r="AO85" s="86">
        <f t="shared" si="18"/>
        <v>31</v>
      </c>
      <c r="AP85" s="86">
        <f t="shared" si="18"/>
        <v>32</v>
      </c>
      <c r="AQ85" s="86">
        <f t="shared" si="18"/>
        <v>33</v>
      </c>
      <c r="AR85" s="86">
        <f t="shared" si="18"/>
        <v>34</v>
      </c>
      <c r="AS85" s="27">
        <f t="shared" si="18"/>
        <v>35</v>
      </c>
      <c r="AT85" s="86">
        <f t="shared" si="18"/>
        <v>36</v>
      </c>
      <c r="AU85" s="86">
        <f t="shared" si="18"/>
        <v>37</v>
      </c>
      <c r="AV85" s="86">
        <f t="shared" si="18"/>
        <v>38</v>
      </c>
      <c r="AW85" s="86">
        <f t="shared" si="18"/>
        <v>39</v>
      </c>
      <c r="AX85" s="27">
        <f t="shared" si="18"/>
        <v>40</v>
      </c>
      <c r="AY85" s="86">
        <f t="shared" si="18"/>
        <v>41</v>
      </c>
      <c r="AZ85" s="86">
        <f t="shared" si="18"/>
        <v>42</v>
      </c>
      <c r="BA85" s="86">
        <f t="shared" si="18"/>
        <v>43</v>
      </c>
      <c r="BB85" s="86">
        <f t="shared" si="18"/>
        <v>44</v>
      </c>
      <c r="BC85" s="27">
        <f t="shared" si="18"/>
        <v>45</v>
      </c>
      <c r="BD85" s="86">
        <f t="shared" si="18"/>
        <v>46</v>
      </c>
      <c r="BE85" s="86">
        <f t="shared" si="18"/>
        <v>47</v>
      </c>
      <c r="BF85" s="86">
        <f t="shared" si="18"/>
        <v>48</v>
      </c>
      <c r="BG85" s="86">
        <f t="shared" si="18"/>
        <v>49</v>
      </c>
      <c r="BH85" s="27">
        <f t="shared" si="18"/>
        <v>50</v>
      </c>
    </row>
    <row r="86" spans="1:60" outlineLevel="1" x14ac:dyDescent="0.2">
      <c r="A86" s="33"/>
      <c r="B86" s="33"/>
      <c r="C86" s="26"/>
      <c r="D86" s="26"/>
      <c r="E86" s="26"/>
      <c r="F86" s="26"/>
      <c r="G86" s="26"/>
      <c r="H86" s="26"/>
      <c r="I86" s="26"/>
      <c r="J86" s="26"/>
      <c r="K86" s="26"/>
      <c r="L86" s="26"/>
      <c r="M86" s="26"/>
      <c r="N86" s="26"/>
      <c r="O86" s="35"/>
      <c r="P86" s="36"/>
      <c r="Q86" s="36"/>
      <c r="R86" s="36"/>
      <c r="S86" s="36"/>
      <c r="T86" s="35"/>
      <c r="U86" s="36"/>
      <c r="V86" s="36"/>
      <c r="W86" s="36"/>
      <c r="X86" s="36"/>
      <c r="Y86" s="35"/>
      <c r="Z86" s="36"/>
      <c r="AA86" s="36"/>
      <c r="AB86" s="36"/>
      <c r="AC86" s="36"/>
      <c r="AD86" s="35"/>
      <c r="AE86" s="36"/>
      <c r="AF86" s="36"/>
      <c r="AG86" s="36"/>
      <c r="AH86" s="36"/>
      <c r="AI86" s="35"/>
      <c r="AJ86" s="36"/>
      <c r="AK86" s="36"/>
      <c r="AL86" s="36"/>
      <c r="AM86" s="36"/>
      <c r="AN86" s="35"/>
      <c r="AO86" s="36"/>
      <c r="AP86" s="36"/>
      <c r="AQ86" s="36"/>
      <c r="AR86" s="36"/>
      <c r="AS86" s="35"/>
      <c r="AT86" s="36"/>
      <c r="AU86" s="36"/>
      <c r="AV86" s="36"/>
      <c r="AW86" s="36"/>
      <c r="AX86" s="35"/>
      <c r="AY86" s="36"/>
      <c r="AZ86" s="36"/>
      <c r="BA86" s="36"/>
      <c r="BB86" s="36"/>
      <c r="BC86" s="35"/>
      <c r="BD86" s="36"/>
      <c r="BE86" s="36"/>
      <c r="BF86" s="36"/>
      <c r="BG86" s="36"/>
      <c r="BH86" s="35"/>
    </row>
    <row r="87" spans="1:60" ht="11.25" customHeight="1" outlineLevel="1" x14ac:dyDescent="0.2">
      <c r="A87" s="33"/>
      <c r="B87" s="33"/>
      <c r="C87" s="43" t="s">
        <v>51</v>
      </c>
      <c r="D87" s="30" t="s">
        <v>4</v>
      </c>
      <c r="E87" s="30" t="s">
        <v>8</v>
      </c>
      <c r="F87" s="30" t="s">
        <v>5</v>
      </c>
      <c r="G87" s="30" t="s">
        <v>17</v>
      </c>
      <c r="H87" s="26"/>
      <c r="I87" s="26"/>
      <c r="J87" s="26"/>
      <c r="K87" s="52">
        <f ca="1">K54*K28</f>
        <v>63.125000000000099</v>
      </c>
      <c r="L87" s="52">
        <f t="shared" ref="L87:BH87" ca="1" si="19">L54*((1+$K$25)*(1+L$15)-1)</f>
        <v>65.24043749999997</v>
      </c>
      <c r="M87" s="52">
        <f t="shared" ca="1" si="19"/>
        <v>67.457407500000073</v>
      </c>
      <c r="N87" s="52">
        <f t="shared" ca="1" si="19"/>
        <v>69.788151365625154</v>
      </c>
      <c r="O87" s="53">
        <f t="shared" ca="1" si="19"/>
        <v>72.245166937453163</v>
      </c>
      <c r="P87" s="52">
        <f t="shared" ca="1" si="19"/>
        <v>74.841302637588782</v>
      </c>
      <c r="Q87" s="52">
        <f t="shared" ca="1" si="19"/>
        <v>75.007616643450092</v>
      </c>
      <c r="R87" s="52">
        <f t="shared" ca="1" si="19"/>
        <v>75.13547053545598</v>
      </c>
      <c r="S87" s="52">
        <f t="shared" ca="1" si="19"/>
        <v>75.222837361659984</v>
      </c>
      <c r="T87" s="53">
        <f t="shared" ca="1" si="19"/>
        <v>75.267612860089557</v>
      </c>
      <c r="U87" s="52">
        <f t="shared" ca="1" si="19"/>
        <v>75.267612860089557</v>
      </c>
      <c r="V87" s="52">
        <f t="shared" ca="1" si="19"/>
        <v>75.220570602052007</v>
      </c>
      <c r="W87" s="52">
        <f t="shared" ca="1" si="19"/>
        <v>75.124133973075018</v>
      </c>
      <c r="X87" s="52">
        <f t="shared" ca="1" si="19"/>
        <v>74.975862656022898</v>
      </c>
      <c r="Y87" s="53">
        <f t="shared" ca="1" si="19"/>
        <v>74.773225189384988</v>
      </c>
      <c r="Z87" s="52">
        <f t="shared" ca="1" si="19"/>
        <v>74.513595935255182</v>
      </c>
      <c r="AA87" s="52">
        <f t="shared" ca="1" si="19"/>
        <v>74.194251952675515</v>
      </c>
      <c r="AB87" s="52">
        <f t="shared" ca="1" si="19"/>
        <v>73.812369773507342</v>
      </c>
      <c r="AC87" s="52">
        <f t="shared" ca="1" si="19"/>
        <v>73.365022077910325</v>
      </c>
      <c r="AD87" s="53">
        <f t="shared" ca="1" si="19"/>
        <v>72.849174266425024</v>
      </c>
      <c r="AE87" s="52">
        <f t="shared" ca="1" si="19"/>
        <v>72.26168092556675</v>
      </c>
      <c r="AF87" s="52">
        <f t="shared" ca="1" si="19"/>
        <v>71.599282183749068</v>
      </c>
      <c r="AG87" s="52">
        <f t="shared" ca="1" si="19"/>
        <v>70.858599954262004</v>
      </c>
      <c r="AH87" s="52">
        <f t="shared" ca="1" si="19"/>
        <v>70.036134061935755</v>
      </c>
      <c r="AI87" s="53">
        <f t="shared" ca="1" si="19"/>
        <v>69.128258250021773</v>
      </c>
      <c r="AJ87" s="52">
        <f t="shared" ca="1" si="19"/>
        <v>68.1312160637234</v>
      </c>
      <c r="AK87" s="52">
        <f t="shared" ca="1" si="19"/>
        <v>67.041116606703824</v>
      </c>
      <c r="AL87" s="52">
        <f t="shared" ca="1" si="19"/>
        <v>65.853930166793461</v>
      </c>
      <c r="AM87" s="52">
        <f t="shared" ca="1" si="19"/>
        <v>64.565483707008383</v>
      </c>
      <c r="AN87" s="53">
        <f t="shared" ca="1" si="19"/>
        <v>63.1714562178798</v>
      </c>
      <c r="AO87" s="52">
        <f t="shared" ca="1" si="19"/>
        <v>61.667373926977916</v>
      </c>
      <c r="AP87" s="52">
        <f t="shared" ca="1" si="19"/>
        <v>60.048605361394756</v>
      </c>
      <c r="AQ87" s="52">
        <f t="shared" ca="1" si="19"/>
        <v>58.310356258828079</v>
      </c>
      <c r="AR87" s="52">
        <f t="shared" ca="1" si="19"/>
        <v>56.447664322782195</v>
      </c>
      <c r="AS87" s="53">
        <f t="shared" ca="1" si="19"/>
        <v>54.455393817272252</v>
      </c>
      <c r="AT87" s="52">
        <f t="shared" ca="1" si="19"/>
        <v>52.328229996285067</v>
      </c>
      <c r="AU87" s="52">
        <f t="shared" ca="1" si="19"/>
        <v>50.060673363112734</v>
      </c>
      <c r="AV87" s="52">
        <f t="shared" ca="1" si="19"/>
        <v>47.647033754534107</v>
      </c>
      <c r="AW87" s="52">
        <f t="shared" ca="1" si="19"/>
        <v>45.081424244674594</v>
      </c>
      <c r="AX87" s="53">
        <f t="shared" ca="1" si="19"/>
        <v>42.35775486322553</v>
      </c>
      <c r="AY87" s="52">
        <f t="shared" ca="1" si="19"/>
        <v>39.469726122551087</v>
      </c>
      <c r="AZ87" s="52">
        <f t="shared" ca="1" si="19"/>
        <v>36.410822348053415</v>
      </c>
      <c r="BA87" s="52">
        <f t="shared" ca="1" si="19"/>
        <v>33.174304806004258</v>
      </c>
      <c r="BB87" s="52">
        <f t="shared" ca="1" si="19"/>
        <v>29.753204622885118</v>
      </c>
      <c r="BC87" s="53">
        <f t="shared" ca="1" si="19"/>
        <v>26.140315490106264</v>
      </c>
      <c r="BD87" s="52">
        <f t="shared" ca="1" si="19"/>
        <v>22.328186147799165</v>
      </c>
      <c r="BE87" s="52">
        <f t="shared" ca="1" si="19"/>
        <v>18.309112641195394</v>
      </c>
      <c r="BF87" s="52">
        <f t="shared" ca="1" si="19"/>
        <v>14.07513034291906</v>
      </c>
      <c r="BG87" s="52">
        <f t="shared" ca="1" si="19"/>
        <v>9.6180057343281646</v>
      </c>
      <c r="BH87" s="53">
        <f t="shared" ca="1" si="19"/>
        <v>4.9292279388433986</v>
      </c>
    </row>
    <row r="88" spans="1:60" ht="11.25" customHeight="1" outlineLevel="1" x14ac:dyDescent="0.2">
      <c r="A88" s="33"/>
      <c r="B88" s="33"/>
      <c r="C88" s="43" t="s">
        <v>67</v>
      </c>
      <c r="D88" s="30" t="s">
        <v>4</v>
      </c>
      <c r="E88" s="30" t="s">
        <v>8</v>
      </c>
      <c r="F88" s="30" t="s">
        <v>5</v>
      </c>
      <c r="G88" s="30" t="s">
        <v>17</v>
      </c>
      <c r="H88" s="26"/>
      <c r="I88" s="26"/>
      <c r="J88" s="26"/>
      <c r="K88" s="52">
        <f t="shared" ref="K88:BH88" ca="1" si="20">-K56</f>
        <v>20.25</v>
      </c>
      <c r="L88" s="52">
        <f t="shared" ca="1" si="20"/>
        <v>20.553749999999997</v>
      </c>
      <c r="M88" s="52">
        <f t="shared" ca="1" si="20"/>
        <v>20.913440624999996</v>
      </c>
      <c r="N88" s="52">
        <f t="shared" ca="1" si="20"/>
        <v>21.331709437499995</v>
      </c>
      <c r="O88" s="53">
        <f t="shared" ca="1" si="20"/>
        <v>21.811672899843746</v>
      </c>
      <c r="P88" s="52">
        <f t="shared" ca="1" si="20"/>
        <v>22.356964722339839</v>
      </c>
      <c r="Q88" s="52">
        <f t="shared" ca="1" si="20"/>
        <v>22.915888840398331</v>
      </c>
      <c r="R88" s="52">
        <f t="shared" ca="1" si="20"/>
        <v>23.488786061408291</v>
      </c>
      <c r="S88" s="52">
        <f t="shared" ca="1" si="20"/>
        <v>24.076005712943495</v>
      </c>
      <c r="T88" s="53">
        <f t="shared" ca="1" si="20"/>
        <v>24.677905855767079</v>
      </c>
      <c r="U88" s="52">
        <f t="shared" ca="1" si="20"/>
        <v>25.294853502161256</v>
      </c>
      <c r="V88" s="52">
        <f t="shared" ca="1" si="20"/>
        <v>25.927224839715283</v>
      </c>
      <c r="W88" s="52">
        <f t="shared" ca="1" si="20"/>
        <v>26.575405460708165</v>
      </c>
      <c r="X88" s="52">
        <f t="shared" ca="1" si="20"/>
        <v>27.23979059722587</v>
      </c>
      <c r="Y88" s="53">
        <f t="shared" ca="1" si="20"/>
        <v>27.920785362156511</v>
      </c>
      <c r="Z88" s="52">
        <f t="shared" ca="1" si="20"/>
        <v>28.618804996210422</v>
      </c>
      <c r="AA88" s="52">
        <f t="shared" ca="1" si="20"/>
        <v>29.334275121115677</v>
      </c>
      <c r="AB88" s="52">
        <f t="shared" ca="1" si="20"/>
        <v>30.067631999143568</v>
      </c>
      <c r="AC88" s="52">
        <f t="shared" ca="1" si="20"/>
        <v>30.819322799122158</v>
      </c>
      <c r="AD88" s="53">
        <f t="shared" ca="1" si="20"/>
        <v>31.589805869100207</v>
      </c>
      <c r="AE88" s="52">
        <f t="shared" ca="1" si="20"/>
        <v>32.379551015827708</v>
      </c>
      <c r="AF88" s="52">
        <f t="shared" ca="1" si="20"/>
        <v>33.189039791223401</v>
      </c>
      <c r="AG88" s="52">
        <f t="shared" ca="1" si="20"/>
        <v>34.018765786003982</v>
      </c>
      <c r="AH88" s="52">
        <f t="shared" ca="1" si="20"/>
        <v>34.869234930654073</v>
      </c>
      <c r="AI88" s="53">
        <f t="shared" ca="1" si="20"/>
        <v>35.740965803920425</v>
      </c>
      <c r="AJ88" s="52">
        <f t="shared" ca="1" si="20"/>
        <v>36.63448994901843</v>
      </c>
      <c r="AK88" s="52">
        <f t="shared" ca="1" si="20"/>
        <v>37.550352197743891</v>
      </c>
      <c r="AL88" s="52">
        <f t="shared" ca="1" si="20"/>
        <v>38.48911100268748</v>
      </c>
      <c r="AM88" s="52">
        <f t="shared" ca="1" si="20"/>
        <v>39.451338777754664</v>
      </c>
      <c r="AN88" s="53">
        <f t="shared" ca="1" si="20"/>
        <v>40.437622247198526</v>
      </c>
      <c r="AO88" s="52">
        <f t="shared" ca="1" si="20"/>
        <v>41.448562803378486</v>
      </c>
      <c r="AP88" s="52">
        <f t="shared" ca="1" si="20"/>
        <v>42.484776873462948</v>
      </c>
      <c r="AQ88" s="52">
        <f t="shared" ca="1" si="20"/>
        <v>43.546896295299518</v>
      </c>
      <c r="AR88" s="52">
        <f t="shared" ca="1" si="20"/>
        <v>44.635568702682001</v>
      </c>
      <c r="AS88" s="53">
        <f t="shared" ca="1" si="20"/>
        <v>45.751457920249052</v>
      </c>
      <c r="AT88" s="52">
        <f t="shared" ca="1" si="20"/>
        <v>46.895244368255277</v>
      </c>
      <c r="AU88" s="52">
        <f t="shared" ca="1" si="20"/>
        <v>48.067625477461647</v>
      </c>
      <c r="AV88" s="52">
        <f t="shared" ca="1" si="20"/>
        <v>49.269316114398187</v>
      </c>
      <c r="AW88" s="52">
        <f t="shared" ca="1" si="20"/>
        <v>50.501049017258133</v>
      </c>
      <c r="AX88" s="53">
        <f t="shared" ca="1" si="20"/>
        <v>51.763575242689583</v>
      </c>
      <c r="AY88" s="52">
        <f t="shared" ca="1" si="20"/>
        <v>53.057664623756821</v>
      </c>
      <c r="AZ88" s="52">
        <f t="shared" ca="1" si="20"/>
        <v>54.384106239350736</v>
      </c>
      <c r="BA88" s="52">
        <f t="shared" ca="1" si="20"/>
        <v>55.743708895334493</v>
      </c>
      <c r="BB88" s="52">
        <f t="shared" ca="1" si="20"/>
        <v>57.137301617717853</v>
      </c>
      <c r="BC88" s="53">
        <f t="shared" ca="1" si="20"/>
        <v>58.565734158160794</v>
      </c>
      <c r="BD88" s="52">
        <f t="shared" ca="1" si="20"/>
        <v>60.029877512114808</v>
      </c>
      <c r="BE88" s="52">
        <f t="shared" ca="1" si="20"/>
        <v>61.530624449917674</v>
      </c>
      <c r="BF88" s="52">
        <f t="shared" ca="1" si="20"/>
        <v>63.068890061165604</v>
      </c>
      <c r="BG88" s="52">
        <f t="shared" ca="1" si="20"/>
        <v>64.645612312694738</v>
      </c>
      <c r="BH88" s="53">
        <f t="shared" ca="1" si="20"/>
        <v>66.261752620512098</v>
      </c>
    </row>
    <row r="89" spans="1:60" ht="11.25" customHeight="1" outlineLevel="1" x14ac:dyDescent="0.2">
      <c r="A89" s="33"/>
      <c r="B89" s="33"/>
      <c r="C89" s="43" t="s">
        <v>68</v>
      </c>
      <c r="D89" s="30" t="s">
        <v>4</v>
      </c>
      <c r="E89" s="30" t="s">
        <v>8</v>
      </c>
      <c r="F89" s="30" t="s">
        <v>5</v>
      </c>
      <c r="G89" s="30" t="s">
        <v>17</v>
      </c>
      <c r="H89" s="26"/>
      <c r="I89" s="26"/>
      <c r="J89" s="26"/>
      <c r="K89" s="52">
        <f t="shared" ref="K89:BH89" ca="1" si="21">-K55</f>
        <v>-12.5</v>
      </c>
      <c r="L89" s="52">
        <f t="shared" ca="1" si="21"/>
        <v>-14.883749999999999</v>
      </c>
      <c r="M89" s="52">
        <f t="shared" ca="1" si="21"/>
        <v>-17.265150000000002</v>
      </c>
      <c r="N89" s="52">
        <f t="shared" ca="1" si="21"/>
        <v>-19.658634187499999</v>
      </c>
      <c r="O89" s="53">
        <f t="shared" ca="1" si="21"/>
        <v>-22.078319267812496</v>
      </c>
      <c r="P89" s="52">
        <f t="shared" ca="1" si="21"/>
        <v>-24.538132012324215</v>
      </c>
      <c r="Q89" s="52">
        <f t="shared" ca="1" si="21"/>
        <v>-24.592661194573825</v>
      </c>
      <c r="R89" s="52">
        <f t="shared" ca="1" si="21"/>
        <v>-24.634580503428211</v>
      </c>
      <c r="S89" s="52">
        <f t="shared" ca="1" si="21"/>
        <v>-24.663225364478709</v>
      </c>
      <c r="T89" s="53">
        <f t="shared" ca="1" si="21"/>
        <v>-24.677905855767094</v>
      </c>
      <c r="U89" s="52">
        <f t="shared" ca="1" si="21"/>
        <v>-24.677905855767094</v>
      </c>
      <c r="V89" s="52">
        <f t="shared" ca="1" si="21"/>
        <v>-24.662482164607241</v>
      </c>
      <c r="W89" s="52">
        <f t="shared" ca="1" si="21"/>
        <v>-24.630863597729537</v>
      </c>
      <c r="X89" s="52">
        <f t="shared" ca="1" si="21"/>
        <v>-24.582250051155071</v>
      </c>
      <c r="Y89" s="53">
        <f t="shared" ca="1" si="21"/>
        <v>-24.5158115375033</v>
      </c>
      <c r="Z89" s="52">
        <f t="shared" ca="1" si="21"/>
        <v>-24.430687191886971</v>
      </c>
      <c r="AA89" s="52">
        <f t="shared" ca="1" si="21"/>
        <v>-24.325984246778884</v>
      </c>
      <c r="AB89" s="52">
        <f t="shared" ca="1" si="21"/>
        <v>-24.200776974920462</v>
      </c>
      <c r="AC89" s="52">
        <f t="shared" ca="1" si="21"/>
        <v>-24.054105599314884</v>
      </c>
      <c r="AD89" s="53">
        <f t="shared" ca="1" si="21"/>
        <v>-23.884975169319702</v>
      </c>
      <c r="AE89" s="52">
        <f t="shared" ca="1" si="21"/>
        <v>-23.692354401825188</v>
      </c>
      <c r="AF89" s="52">
        <f t="shared" ca="1" si="21"/>
        <v>-23.475174486475126</v>
      </c>
      <c r="AG89" s="52">
        <f t="shared" ca="1" si="21"/>
        <v>-23.232327853856418</v>
      </c>
      <c r="AH89" s="52">
        <f t="shared" ca="1" si="21"/>
        <v>-22.96266690555273</v>
      </c>
      <c r="AI89" s="53">
        <f t="shared" ca="1" si="21"/>
        <v>-22.665002704925197</v>
      </c>
      <c r="AJ89" s="52">
        <f t="shared" ca="1" si="21"/>
        <v>-22.338103627450316</v>
      </c>
      <c r="AK89" s="52">
        <f t="shared" ca="1" si="21"/>
        <v>-21.980693969411114</v>
      </c>
      <c r="AL89" s="52">
        <f t="shared" ca="1" si="21"/>
        <v>-21.591452513702794</v>
      </c>
      <c r="AM89" s="52">
        <f t="shared" ca="1" si="21"/>
        <v>-21.169011051478179</v>
      </c>
      <c r="AN89" s="53">
        <f t="shared" ca="1" si="21"/>
        <v>-20.711952858321268</v>
      </c>
      <c r="AO89" s="52">
        <f t="shared" ca="1" si="21"/>
        <v>-20.218811123599338</v>
      </c>
      <c r="AP89" s="52">
        <f t="shared" ca="1" si="21"/>
        <v>-19.688067331604856</v>
      </c>
      <c r="AQ89" s="52">
        <f t="shared" ca="1" si="21"/>
        <v>-19.118149593058405</v>
      </c>
      <c r="AR89" s="52">
        <f t="shared" ca="1" si="21"/>
        <v>-18.507430925502376</v>
      </c>
      <c r="AS89" s="53">
        <f t="shared" ca="1" si="21"/>
        <v>-17.854227481072886</v>
      </c>
      <c r="AT89" s="52">
        <f t="shared" ca="1" si="21"/>
        <v>-17.156796720093482</v>
      </c>
      <c r="AU89" s="52">
        <f t="shared" ca="1" si="21"/>
        <v>-16.413335528889437</v>
      </c>
      <c r="AV89" s="52">
        <f t="shared" ca="1" si="21"/>
        <v>-15.621978280175131</v>
      </c>
      <c r="AW89" s="52">
        <f t="shared" ca="1" si="21"/>
        <v>-14.780794834319554</v>
      </c>
      <c r="AX89" s="53">
        <f t="shared" ca="1" si="21"/>
        <v>-13.88778847974609</v>
      </c>
      <c r="AY89" s="52">
        <f t="shared" ca="1" si="21"/>
        <v>-12.940893810672501</v>
      </c>
      <c r="AZ89" s="52">
        <f t="shared" ca="1" si="21"/>
        <v>-11.937974540345394</v>
      </c>
      <c r="BA89" s="52">
        <f t="shared" ca="1" si="21"/>
        <v>-10.876821247870261</v>
      </c>
      <c r="BB89" s="52">
        <f t="shared" ca="1" si="21"/>
        <v>-9.7551490566836563</v>
      </c>
      <c r="BC89" s="53">
        <f t="shared" ca="1" si="21"/>
        <v>-8.5705952426578005</v>
      </c>
      <c r="BD89" s="52">
        <f t="shared" ca="1" si="21"/>
        <v>-7.3207167697702253</v>
      </c>
      <c r="BE89" s="52">
        <f t="shared" ca="1" si="21"/>
        <v>-6.0029877512116103</v>
      </c>
      <c r="BF89" s="52">
        <f t="shared" ca="1" si="21"/>
        <v>-4.6147968337439584</v>
      </c>
      <c r="BG89" s="52">
        <f t="shared" ca="1" si="21"/>
        <v>-3.1534445030584175</v>
      </c>
      <c r="BH89" s="53">
        <f t="shared" ca="1" si="21"/>
        <v>-1.6161403078175092</v>
      </c>
    </row>
    <row r="90" spans="1:60" ht="11.25" customHeight="1" outlineLevel="1" x14ac:dyDescent="0.2">
      <c r="A90" s="33"/>
      <c r="B90" s="33"/>
      <c r="C90" s="29" t="s">
        <v>54</v>
      </c>
      <c r="D90" s="30" t="s">
        <v>4</v>
      </c>
      <c r="E90" s="30" t="s">
        <v>8</v>
      </c>
      <c r="F90" s="30" t="s">
        <v>5</v>
      </c>
      <c r="G90" s="30" t="s">
        <v>17</v>
      </c>
      <c r="H90" s="26"/>
      <c r="I90" s="26"/>
      <c r="J90" s="26"/>
      <c r="K90" s="52">
        <f t="shared" ref="K90:BH90" ca="1" si="22">SUM(K87:K89,K$75,-K$64*K$31)/(1-$J$41*(1-$J$42))*$J$41</f>
        <v>2.9268292682927188</v>
      </c>
      <c r="L90" s="52">
        <f t="shared" ca="1" si="22"/>
        <v>1.959724234411147</v>
      </c>
      <c r="M90" s="52">
        <f t="shared" ca="1" si="22"/>
        <v>1.0540451787471712</v>
      </c>
      <c r="N90" s="52">
        <f t="shared" ca="1" si="22"/>
        <v>0.21149228157525285</v>
      </c>
      <c r="O90" s="53">
        <f t="shared" ca="1" si="22"/>
        <v>-0.56576030673109834</v>
      </c>
      <c r="P90" s="52">
        <f t="shared" ca="1" si="22"/>
        <v>-0.75362159995557032</v>
      </c>
      <c r="Q90" s="52">
        <f t="shared" ca="1" si="22"/>
        <v>-0.55272811266767796</v>
      </c>
      <c r="R90" s="52">
        <f t="shared" ca="1" si="22"/>
        <v>-0.34589210824712685</v>
      </c>
      <c r="S90" s="52">
        <f t="shared" ca="1" si="22"/>
        <v>-0.13294201926684465</v>
      </c>
      <c r="T90" s="53">
        <f t="shared" ca="1" si="22"/>
        <v>8.6298585998400887E-2</v>
      </c>
      <c r="U90" s="52">
        <f t="shared" ca="1" si="22"/>
        <v>0.31201113955724741</v>
      </c>
      <c r="V90" s="52">
        <f t="shared" ca="1" si="22"/>
        <v>0.54438221344607385</v>
      </c>
      <c r="W90" s="52">
        <f t="shared" ca="1" si="22"/>
        <v>0.78360366333542031</v>
      </c>
      <c r="X90" s="52">
        <f t="shared" ca="1" si="22"/>
        <v>1.0298727761041191</v>
      </c>
      <c r="Y90" s="53">
        <f t="shared" ca="1" si="22"/>
        <v>1.2833924214899541</v>
      </c>
      <c r="Z90" s="52">
        <f t="shared" ca="1" si="22"/>
        <v>1.5443712079283152</v>
      </c>
      <c r="AA90" s="52">
        <f t="shared" ca="1" si="22"/>
        <v>1.8130236426934516</v>
      </c>
      <c r="AB90" s="52">
        <f t="shared" ca="1" si="22"/>
        <v>2.0895702964601912</v>
      </c>
      <c r="AC90" s="52">
        <f t="shared" ca="1" si="22"/>
        <v>2.3742379724068718</v>
      </c>
      <c r="AD90" s="53">
        <f t="shared" ca="1" si="22"/>
        <v>2.6672598799838867</v>
      </c>
      <c r="AE90" s="52">
        <f t="shared" ca="1" si="22"/>
        <v>2.9688758134752962</v>
      </c>
      <c r="AF90" s="52">
        <f t="shared" ca="1" si="22"/>
        <v>3.2793323354845749</v>
      </c>
      <c r="AG90" s="52">
        <f t="shared" ca="1" si="22"/>
        <v>3.5988829654791901</v>
      </c>
      <c r="AH90" s="52">
        <f t="shared" ca="1" si="22"/>
        <v>3.9277883735321519</v>
      </c>
      <c r="AI90" s="53">
        <f t="shared" ca="1" si="22"/>
        <v>4.2663165794026225</v>
      </c>
      <c r="AJ90" s="52">
        <f t="shared" ca="1" si="22"/>
        <v>4.6147431571014694</v>
      </c>
      <c r="AK90" s="52">
        <f t="shared" ca="1" si="22"/>
        <v>4.9733514450914109</v>
      </c>
      <c r="AL90" s="52">
        <f t="shared" ca="1" si="22"/>
        <v>5.3424327622759558</v>
      </c>
      <c r="AM90" s="52">
        <f t="shared" ca="1" si="22"/>
        <v>5.7222866299348389</v>
      </c>
      <c r="AN90" s="53">
        <f t="shared" ca="1" si="22"/>
        <v>6.1132209997685356</v>
      </c>
      <c r="AO90" s="52">
        <f t="shared" ca="1" si="22"/>
        <v>6.5155524882184999</v>
      </c>
      <c r="AP90" s="52">
        <f t="shared" ca="1" si="22"/>
        <v>6.9296066172344046</v>
      </c>
      <c r="AQ90" s="52">
        <f t="shared" ca="1" si="22"/>
        <v>7.3557180616642581</v>
      </c>
      <c r="AR90" s="52">
        <f t="shared" ca="1" si="22"/>
        <v>7.794230903448125</v>
      </c>
      <c r="AS90" s="53">
        <f t="shared" ca="1" si="22"/>
        <v>8.2454988928009421</v>
      </c>
      <c r="AT90" s="52">
        <f t="shared" ca="1" si="22"/>
        <v>8.7098857165750321</v>
      </c>
      <c r="AU90" s="52">
        <f t="shared" ca="1" si="22"/>
        <v>9.1877652739981226</v>
      </c>
      <c r="AV90" s="52">
        <f t="shared" ca="1" si="22"/>
        <v>9.6795219599877935</v>
      </c>
      <c r="AW90" s="52">
        <f t="shared" ca="1" si="22"/>
        <v>10.185550956248999</v>
      </c>
      <c r="AX90" s="53">
        <f t="shared" ca="1" si="22"/>
        <v>10.706258530366561</v>
      </c>
      <c r="AY90" s="52">
        <f t="shared" ca="1" si="22"/>
        <v>11.242062343110634</v>
      </c>
      <c r="AZ90" s="52">
        <f t="shared" ca="1" si="22"/>
        <v>11.793391764178732</v>
      </c>
      <c r="BA90" s="52">
        <f t="shared" ca="1" si="22"/>
        <v>12.36068819660408</v>
      </c>
      <c r="BB90" s="52">
        <f t="shared" ca="1" si="22"/>
        <v>12.944405410066384</v>
      </c>
      <c r="BC90" s="53">
        <f t="shared" ca="1" si="22"/>
        <v>13.545009883347207</v>
      </c>
      <c r="BD90" s="52">
        <f t="shared" ca="1" si="22"/>
        <v>14.162981156179075</v>
      </c>
      <c r="BE90" s="52">
        <f t="shared" ca="1" si="22"/>
        <v>14.798812190743746</v>
      </c>
      <c r="BF90" s="52">
        <f t="shared" ca="1" si="22"/>
        <v>15.453009743082326</v>
      </c>
      <c r="BG90" s="52">
        <f t="shared" ca="1" si="22"/>
        <v>16.126094744686903</v>
      </c>
      <c r="BH90" s="53">
        <f t="shared" ca="1" si="22"/>
        <v>16.818602694550592</v>
      </c>
    </row>
    <row r="91" spans="1:60" outlineLevel="1" x14ac:dyDescent="0.2">
      <c r="H91" s="26"/>
      <c r="O91" s="28"/>
      <c r="T91" s="28"/>
      <c r="Y91" s="28"/>
      <c r="AD91" s="28"/>
      <c r="AI91" s="28"/>
      <c r="AN91" s="28"/>
      <c r="AS91" s="28"/>
      <c r="AX91" s="28"/>
      <c r="BC91" s="28"/>
      <c r="BH91" s="28"/>
    </row>
    <row r="92" spans="1:60" outlineLevel="1" x14ac:dyDescent="0.2">
      <c r="C92" s="38" t="s">
        <v>56</v>
      </c>
      <c r="D92" s="39" t="s">
        <v>4</v>
      </c>
      <c r="E92" s="39" t="s">
        <v>8</v>
      </c>
      <c r="F92" s="39" t="s">
        <v>5</v>
      </c>
      <c r="G92" s="39" t="s">
        <v>17</v>
      </c>
      <c r="H92" s="26"/>
      <c r="I92" s="26"/>
      <c r="J92" s="26"/>
      <c r="K92" s="56">
        <f t="shared" ref="K92:BH92" ca="1" si="23">SUM(K87:K90)</f>
        <v>73.801829268292821</v>
      </c>
      <c r="L92" s="56">
        <f t="shared" ca="1" si="23"/>
        <v>72.870161734411113</v>
      </c>
      <c r="M92" s="56">
        <f t="shared" ca="1" si="23"/>
        <v>72.159743303747234</v>
      </c>
      <c r="N92" s="56">
        <f t="shared" ca="1" si="23"/>
        <v>71.672718897200397</v>
      </c>
      <c r="O92" s="57">
        <f t="shared" ca="1" si="23"/>
        <v>71.412760262753309</v>
      </c>
      <c r="P92" s="56">
        <f t="shared" ca="1" si="23"/>
        <v>71.906513747648845</v>
      </c>
      <c r="Q92" s="56">
        <f t="shared" ca="1" si="23"/>
        <v>72.778116176606929</v>
      </c>
      <c r="R92" s="56">
        <f t="shared" ca="1" si="23"/>
        <v>73.643783985188932</v>
      </c>
      <c r="S92" s="56">
        <f t="shared" ca="1" si="23"/>
        <v>74.502675690857927</v>
      </c>
      <c r="T92" s="57">
        <f t="shared" ca="1" si="23"/>
        <v>75.353911446087949</v>
      </c>
      <c r="U92" s="56">
        <f t="shared" ca="1" si="23"/>
        <v>76.196571646040965</v>
      </c>
      <c r="V92" s="56">
        <f t="shared" ca="1" si="23"/>
        <v>77.029695490606116</v>
      </c>
      <c r="W92" s="56">
        <f t="shared" ca="1" si="23"/>
        <v>77.85227949938907</v>
      </c>
      <c r="X92" s="56">
        <f t="shared" ca="1" si="23"/>
        <v>78.663275978197817</v>
      </c>
      <c r="Y92" s="57">
        <f t="shared" ca="1" si="23"/>
        <v>79.461591435528149</v>
      </c>
      <c r="Z92" s="56">
        <f t="shared" ca="1" si="23"/>
        <v>80.246084947506958</v>
      </c>
      <c r="AA92" s="56">
        <f t="shared" ca="1" si="23"/>
        <v>81.01556646970576</v>
      </c>
      <c r="AB92" s="56">
        <f t="shared" ca="1" si="23"/>
        <v>81.768795094190651</v>
      </c>
      <c r="AC92" s="56">
        <f t="shared" ca="1" si="23"/>
        <v>82.504477250124481</v>
      </c>
      <c r="AD92" s="57">
        <f t="shared" ca="1" si="23"/>
        <v>83.221264846189413</v>
      </c>
      <c r="AE92" s="56">
        <f t="shared" ca="1" si="23"/>
        <v>83.917753353044574</v>
      </c>
      <c r="AF92" s="56">
        <f t="shared" ca="1" si="23"/>
        <v>84.592479823981904</v>
      </c>
      <c r="AG92" s="56">
        <f t="shared" ca="1" si="23"/>
        <v>85.24392085188876</v>
      </c>
      <c r="AH92" s="56">
        <f t="shared" ca="1" si="23"/>
        <v>85.870490460569258</v>
      </c>
      <c r="AI92" s="57">
        <f t="shared" ca="1" si="23"/>
        <v>86.470537928419617</v>
      </c>
      <c r="AJ92" s="56">
        <f t="shared" ca="1" si="23"/>
        <v>87.042345542392994</v>
      </c>
      <c r="AK92" s="56">
        <f t="shared" ca="1" si="23"/>
        <v>87.584126280128018</v>
      </c>
      <c r="AL92" s="56">
        <f t="shared" ca="1" si="23"/>
        <v>88.094021418054112</v>
      </c>
      <c r="AM92" s="56">
        <f t="shared" ca="1" si="23"/>
        <v>88.570098063219717</v>
      </c>
      <c r="AN92" s="57">
        <f t="shared" ca="1" si="23"/>
        <v>89.010346606525587</v>
      </c>
      <c r="AO92" s="56">
        <f t="shared" ca="1" si="23"/>
        <v>89.412678094975561</v>
      </c>
      <c r="AP92" s="56">
        <f t="shared" ca="1" si="23"/>
        <v>89.77492152048724</v>
      </c>
      <c r="AQ92" s="56">
        <f t="shared" ca="1" si="23"/>
        <v>90.094821022733456</v>
      </c>
      <c r="AR92" s="56">
        <f t="shared" ca="1" si="23"/>
        <v>90.370033003409944</v>
      </c>
      <c r="AS92" s="57">
        <f t="shared" ca="1" si="23"/>
        <v>90.598123149249361</v>
      </c>
      <c r="AT92" s="56">
        <f t="shared" ca="1" si="23"/>
        <v>90.7765633610219</v>
      </c>
      <c r="AU92" s="56">
        <f t="shared" ca="1" si="23"/>
        <v>90.902728585683079</v>
      </c>
      <c r="AV92" s="56">
        <f t="shared" ca="1" si="23"/>
        <v>90.973893548744954</v>
      </c>
      <c r="AW92" s="56">
        <f t="shared" ca="1" si="23"/>
        <v>90.987229383862186</v>
      </c>
      <c r="AX92" s="57">
        <f t="shared" ca="1" si="23"/>
        <v>90.939800156535597</v>
      </c>
      <c r="AY92" s="56">
        <f t="shared" ca="1" si="23"/>
        <v>90.828559278746027</v>
      </c>
      <c r="AZ92" s="56">
        <f t="shared" ca="1" si="23"/>
        <v>90.650345811237486</v>
      </c>
      <c r="BA92" s="56">
        <f t="shared" ca="1" si="23"/>
        <v>90.40188065007257</v>
      </c>
      <c r="BB92" s="56">
        <f t="shared" ca="1" si="23"/>
        <v>90.079762593985706</v>
      </c>
      <c r="BC92" s="57">
        <f t="shared" ca="1" si="23"/>
        <v>89.680464288956458</v>
      </c>
      <c r="BD92" s="56">
        <f t="shared" ca="1" si="23"/>
        <v>89.200328046322809</v>
      </c>
      <c r="BE92" s="56">
        <f t="shared" ca="1" si="23"/>
        <v>88.635561530645205</v>
      </c>
      <c r="BF92" s="56">
        <f t="shared" ca="1" si="23"/>
        <v>87.982233313423052</v>
      </c>
      <c r="BG92" s="56">
        <f t="shared" ca="1" si="23"/>
        <v>87.236268288651388</v>
      </c>
      <c r="BH92" s="57">
        <f t="shared" ca="1" si="23"/>
        <v>86.393442946088584</v>
      </c>
    </row>
    <row r="93" spans="1:60" ht="11.25" customHeight="1" outlineLevel="1" x14ac:dyDescent="0.2">
      <c r="A93" s="33"/>
      <c r="B93" s="33"/>
      <c r="C93" s="43" t="s">
        <v>56</v>
      </c>
      <c r="D93" s="30" t="s">
        <v>4</v>
      </c>
      <c r="E93" s="30" t="s">
        <v>8</v>
      </c>
      <c r="F93" s="30" t="s">
        <v>69</v>
      </c>
      <c r="G93" s="30" t="s">
        <v>17</v>
      </c>
      <c r="H93" s="26"/>
      <c r="I93" s="26"/>
      <c r="J93" s="26"/>
      <c r="K93" s="52">
        <f t="shared" ref="K93:BH93" ca="1" si="24">K92/K$18</f>
        <v>72.890695573622537</v>
      </c>
      <c r="L93" s="52">
        <f t="shared" ca="1" si="24"/>
        <v>70.906926214837796</v>
      </c>
      <c r="M93" s="52">
        <f t="shared" ca="1" si="24"/>
        <v>69.008007431820886</v>
      </c>
      <c r="N93" s="52">
        <f t="shared" ca="1" si="24"/>
        <v>67.198289107767067</v>
      </c>
      <c r="O93" s="53">
        <f t="shared" ca="1" si="24"/>
        <v>65.481231623700808</v>
      </c>
      <c r="P93" s="52">
        <f t="shared" ca="1" si="24"/>
        <v>64.325828340908387</v>
      </c>
      <c r="Q93" s="52">
        <f t="shared" ca="1" si="24"/>
        <v>63.517602728380027</v>
      </c>
      <c r="R93" s="52">
        <f t="shared" ca="1" si="24"/>
        <v>62.70548319751996</v>
      </c>
      <c r="S93" s="52">
        <f t="shared" ca="1" si="24"/>
        <v>61.889564721946016</v>
      </c>
      <c r="T93" s="53">
        <f t="shared" ca="1" si="24"/>
        <v>61.069939958846376</v>
      </c>
      <c r="U93" s="52">
        <f t="shared" ca="1" si="24"/>
        <v>60.246699305477719</v>
      </c>
      <c r="V93" s="52">
        <f t="shared" ca="1" si="24"/>
        <v>59.419930954285661</v>
      </c>
      <c r="W93" s="52">
        <f t="shared" ca="1" si="24"/>
        <v>58.589720946680529</v>
      </c>
      <c r="X93" s="52">
        <f t="shared" ca="1" si="24"/>
        <v>57.756153225501649</v>
      </c>
      <c r="Y93" s="53">
        <f t="shared" ca="1" si="24"/>
        <v>56.919309686202034</v>
      </c>
      <c r="Z93" s="52">
        <f t="shared" ca="1" si="24"/>
        <v>56.079270226784658</v>
      </c>
      <c r="AA93" s="52">
        <f t="shared" ca="1" si="24"/>
        <v>55.236112796520658</v>
      </c>
      <c r="AB93" s="52">
        <f t="shared" ca="1" si="24"/>
        <v>54.389913443479493</v>
      </c>
      <c r="AC93" s="52">
        <f t="shared" ca="1" si="24"/>
        <v>53.540746360899597</v>
      </c>
      <c r="AD93" s="53">
        <f t="shared" ca="1" si="24"/>
        <v>52.688683932428269</v>
      </c>
      <c r="AE93" s="52">
        <f t="shared" ca="1" si="24"/>
        <v>51.833796776257991</v>
      </c>
      <c r="AF93" s="52">
        <f t="shared" ca="1" si="24"/>
        <v>50.976153788186288</v>
      </c>
      <c r="AG93" s="52">
        <f t="shared" ca="1" si="24"/>
        <v>50.115822183625404</v>
      </c>
      <c r="AH93" s="52">
        <f t="shared" ca="1" si="24"/>
        <v>49.25286753858726</v>
      </c>
      <c r="AI93" s="53">
        <f t="shared" ca="1" si="24"/>
        <v>48.387353829668854</v>
      </c>
      <c r="AJ93" s="52">
        <f t="shared" ca="1" si="24"/>
        <v>47.51934347306242</v>
      </c>
      <c r="AK93" s="52">
        <f t="shared" ca="1" si="24"/>
        <v>46.648897362613965</v>
      </c>
      <c r="AL93" s="52">
        <f t="shared" ca="1" si="24"/>
        <v>45.776074906953809</v>
      </c>
      <c r="AM93" s="52">
        <f t="shared" ca="1" si="24"/>
        <v>44.900934065721259</v>
      </c>
      <c r="AN93" s="53">
        <f t="shared" ca="1" si="24"/>
        <v>44.023531384905858</v>
      </c>
      <c r="AO93" s="52">
        <f t="shared" ca="1" si="24"/>
        <v>43.143922031326738</v>
      </c>
      <c r="AP93" s="52">
        <f t="shared" ca="1" si="24"/>
        <v>42.262159826270803</v>
      </c>
      <c r="AQ93" s="52">
        <f t="shared" ca="1" si="24"/>
        <v>41.378297278310669</v>
      </c>
      <c r="AR93" s="52">
        <f t="shared" ca="1" si="24"/>
        <v>40.492385615322029</v>
      </c>
      <c r="AS93" s="53">
        <f t="shared" ca="1" si="24"/>
        <v>39.604474815720224</v>
      </c>
      <c r="AT93" s="52">
        <f t="shared" ca="1" si="24"/>
        <v>38.714613638934843</v>
      </c>
      <c r="AU93" s="52">
        <f t="shared" ca="1" si="24"/>
        <v>37.822849655141091</v>
      </c>
      <c r="AV93" s="52">
        <f t="shared" ca="1" si="24"/>
        <v>36.929229274266</v>
      </c>
      <c r="AW93" s="52">
        <f t="shared" ca="1" si="24"/>
        <v>36.03379777428718</v>
      </c>
      <c r="AX93" s="53">
        <f t="shared" ca="1" si="24"/>
        <v>35.136599328841278</v>
      </c>
      <c r="AY93" s="52">
        <f t="shared" ca="1" si="24"/>
        <v>34.237677034159212</v>
      </c>
      <c r="AZ93" s="52">
        <f t="shared" ca="1" si="24"/>
        <v>33.337072935344324</v>
      </c>
      <c r="BA93" s="52">
        <f t="shared" ca="1" si="24"/>
        <v>32.434828052009586</v>
      </c>
      <c r="BB93" s="52">
        <f t="shared" ca="1" si="24"/>
        <v>31.530982403289638</v>
      </c>
      <c r="BC93" s="53">
        <f t="shared" ca="1" si="24"/>
        <v>30.62557503224264</v>
      </c>
      <c r="BD93" s="52">
        <f t="shared" ca="1" si="24"/>
        <v>29.718644029657074</v>
      </c>
      <c r="BE93" s="52">
        <f t="shared" ca="1" si="24"/>
        <v>28.810226557277787</v>
      </c>
      <c r="BF93" s="52">
        <f t="shared" ca="1" si="24"/>
        <v>27.900358870465592</v>
      </c>
      <c r="BG93" s="52">
        <f t="shared" ca="1" si="24"/>
        <v>26.989076340304205</v>
      </c>
      <c r="BH93" s="53">
        <f t="shared" ca="1" si="24"/>
        <v>26.076413475168021</v>
      </c>
    </row>
    <row r="94" spans="1:60" outlineLevel="1" x14ac:dyDescent="0.2"/>
    <row r="95" spans="1:60" s="41" customFormat="1" outlineLevel="1" x14ac:dyDescent="0.2">
      <c r="C95" s="41" t="s">
        <v>63</v>
      </c>
    </row>
    <row r="96" spans="1:60" outlineLevel="1" x14ac:dyDescent="0.2"/>
    <row r="97" spans="1:60" outlineLevel="1" x14ac:dyDescent="0.2">
      <c r="A97" s="33"/>
      <c r="B97" s="33"/>
      <c r="C97" s="42" t="str">
        <f>C95</f>
        <v>Building blocks - based on forecast inflation</v>
      </c>
      <c r="D97" s="86" t="s">
        <v>2</v>
      </c>
      <c r="E97" s="34" t="s">
        <v>3</v>
      </c>
      <c r="F97" s="40" t="s">
        <v>6</v>
      </c>
      <c r="G97" s="34" t="s">
        <v>7</v>
      </c>
      <c r="H97" s="26"/>
      <c r="I97" s="26"/>
      <c r="J97" s="65" t="s">
        <v>0</v>
      </c>
      <c r="K97" s="86">
        <f>K$3</f>
        <v>1</v>
      </c>
      <c r="L97" s="86">
        <f t="shared" ref="L97:BH97" si="25">L$3</f>
        <v>2</v>
      </c>
      <c r="M97" s="86">
        <f t="shared" si="25"/>
        <v>3</v>
      </c>
      <c r="N97" s="86">
        <f t="shared" si="25"/>
        <v>4</v>
      </c>
      <c r="O97" s="27">
        <f t="shared" si="25"/>
        <v>5</v>
      </c>
      <c r="P97" s="86">
        <f t="shared" si="25"/>
        <v>6</v>
      </c>
      <c r="Q97" s="86">
        <f t="shared" si="25"/>
        <v>7</v>
      </c>
      <c r="R97" s="86">
        <f t="shared" si="25"/>
        <v>8</v>
      </c>
      <c r="S97" s="86">
        <f t="shared" si="25"/>
        <v>9</v>
      </c>
      <c r="T97" s="27">
        <f t="shared" si="25"/>
        <v>10</v>
      </c>
      <c r="U97" s="86">
        <f t="shared" si="25"/>
        <v>11</v>
      </c>
      <c r="V97" s="86">
        <f t="shared" si="25"/>
        <v>12</v>
      </c>
      <c r="W97" s="86">
        <f t="shared" si="25"/>
        <v>13</v>
      </c>
      <c r="X97" s="86">
        <f t="shared" si="25"/>
        <v>14</v>
      </c>
      <c r="Y97" s="27">
        <f t="shared" si="25"/>
        <v>15</v>
      </c>
      <c r="Z97" s="86">
        <f t="shared" si="25"/>
        <v>16</v>
      </c>
      <c r="AA97" s="86">
        <f t="shared" si="25"/>
        <v>17</v>
      </c>
      <c r="AB97" s="86">
        <f t="shared" si="25"/>
        <v>18</v>
      </c>
      <c r="AC97" s="86">
        <f t="shared" si="25"/>
        <v>19</v>
      </c>
      <c r="AD97" s="27">
        <f t="shared" si="25"/>
        <v>20</v>
      </c>
      <c r="AE97" s="86">
        <f t="shared" si="25"/>
        <v>21</v>
      </c>
      <c r="AF97" s="86">
        <f t="shared" si="25"/>
        <v>22</v>
      </c>
      <c r="AG97" s="86">
        <f t="shared" si="25"/>
        <v>23</v>
      </c>
      <c r="AH97" s="86">
        <f t="shared" si="25"/>
        <v>24</v>
      </c>
      <c r="AI97" s="27">
        <f t="shared" si="25"/>
        <v>25</v>
      </c>
      <c r="AJ97" s="86">
        <f t="shared" si="25"/>
        <v>26</v>
      </c>
      <c r="AK97" s="86">
        <f t="shared" si="25"/>
        <v>27</v>
      </c>
      <c r="AL97" s="86">
        <f t="shared" si="25"/>
        <v>28</v>
      </c>
      <c r="AM97" s="86">
        <f t="shared" si="25"/>
        <v>29</v>
      </c>
      <c r="AN97" s="27">
        <f t="shared" si="25"/>
        <v>30</v>
      </c>
      <c r="AO97" s="86">
        <f t="shared" si="25"/>
        <v>31</v>
      </c>
      <c r="AP97" s="86">
        <f t="shared" si="25"/>
        <v>32</v>
      </c>
      <c r="AQ97" s="86">
        <f t="shared" si="25"/>
        <v>33</v>
      </c>
      <c r="AR97" s="86">
        <f t="shared" si="25"/>
        <v>34</v>
      </c>
      <c r="AS97" s="27">
        <f t="shared" si="25"/>
        <v>35</v>
      </c>
      <c r="AT97" s="86">
        <f t="shared" si="25"/>
        <v>36</v>
      </c>
      <c r="AU97" s="86">
        <f t="shared" si="25"/>
        <v>37</v>
      </c>
      <c r="AV97" s="86">
        <f t="shared" si="25"/>
        <v>38</v>
      </c>
      <c r="AW97" s="86">
        <f t="shared" si="25"/>
        <v>39</v>
      </c>
      <c r="AX97" s="27">
        <f t="shared" si="25"/>
        <v>40</v>
      </c>
      <c r="AY97" s="86">
        <f t="shared" si="25"/>
        <v>41</v>
      </c>
      <c r="AZ97" s="86">
        <f t="shared" si="25"/>
        <v>42</v>
      </c>
      <c r="BA97" s="86">
        <f t="shared" si="25"/>
        <v>43</v>
      </c>
      <c r="BB97" s="86">
        <f t="shared" si="25"/>
        <v>44</v>
      </c>
      <c r="BC97" s="27">
        <f t="shared" si="25"/>
        <v>45</v>
      </c>
      <c r="BD97" s="86">
        <f t="shared" si="25"/>
        <v>46</v>
      </c>
      <c r="BE97" s="86">
        <f t="shared" si="25"/>
        <v>47</v>
      </c>
      <c r="BF97" s="86">
        <f t="shared" si="25"/>
        <v>48</v>
      </c>
      <c r="BG97" s="86">
        <f t="shared" si="25"/>
        <v>49</v>
      </c>
      <c r="BH97" s="27">
        <f t="shared" si="25"/>
        <v>50</v>
      </c>
    </row>
    <row r="98" spans="1:60" outlineLevel="1" x14ac:dyDescent="0.2">
      <c r="A98" s="33"/>
      <c r="B98" s="33"/>
      <c r="C98" s="26"/>
      <c r="D98" s="26"/>
      <c r="E98" s="26"/>
      <c r="F98" s="26"/>
      <c r="G98" s="26"/>
      <c r="H98" s="26"/>
      <c r="I98" s="26"/>
      <c r="J98" s="26"/>
      <c r="K98" s="26"/>
      <c r="L98" s="26"/>
      <c r="M98" s="26"/>
      <c r="N98" s="26"/>
      <c r="O98" s="35"/>
      <c r="P98" s="36"/>
      <c r="Q98" s="36"/>
      <c r="R98" s="36"/>
      <c r="S98" s="36"/>
      <c r="T98" s="35"/>
      <c r="U98" s="36"/>
      <c r="V98" s="36"/>
      <c r="W98" s="36"/>
      <c r="X98" s="36"/>
      <c r="Y98" s="35"/>
      <c r="Z98" s="36"/>
      <c r="AA98" s="36"/>
      <c r="AB98" s="36"/>
      <c r="AC98" s="36"/>
      <c r="AD98" s="35"/>
      <c r="AE98" s="36"/>
      <c r="AF98" s="36"/>
      <c r="AG98" s="36"/>
      <c r="AH98" s="36"/>
      <c r="AI98" s="35"/>
      <c r="AJ98" s="36"/>
      <c r="AK98" s="36"/>
      <c r="AL98" s="36"/>
      <c r="AM98" s="36"/>
      <c r="AN98" s="35"/>
      <c r="AO98" s="36"/>
      <c r="AP98" s="36"/>
      <c r="AQ98" s="36"/>
      <c r="AR98" s="36"/>
      <c r="AS98" s="35"/>
      <c r="AT98" s="36"/>
      <c r="AU98" s="36"/>
      <c r="AV98" s="36"/>
      <c r="AW98" s="36"/>
      <c r="AX98" s="35"/>
      <c r="AY98" s="36"/>
      <c r="AZ98" s="36"/>
      <c r="BA98" s="36"/>
      <c r="BB98" s="36"/>
      <c r="BC98" s="35"/>
      <c r="BD98" s="36"/>
      <c r="BE98" s="36"/>
      <c r="BF98" s="36"/>
      <c r="BG98" s="36"/>
      <c r="BH98" s="35"/>
    </row>
    <row r="99" spans="1:60" ht="11.25" customHeight="1" outlineLevel="1" x14ac:dyDescent="0.2">
      <c r="A99" s="33"/>
      <c r="B99" s="33"/>
      <c r="C99" s="43" t="s">
        <v>51</v>
      </c>
      <c r="D99" s="30" t="s">
        <v>4</v>
      </c>
      <c r="E99" s="30" t="s">
        <v>8</v>
      </c>
      <c r="F99" s="30" t="s">
        <v>5</v>
      </c>
      <c r="G99" s="30" t="s">
        <v>17</v>
      </c>
      <c r="H99" s="26"/>
      <c r="I99" s="26"/>
      <c r="J99" s="26"/>
      <c r="K99" s="52">
        <f t="shared" ref="K99:BH99" ca="1" si="26">K64*K29</f>
        <v>73.876895943961514</v>
      </c>
      <c r="L99" s="52">
        <f t="shared" ca="1" si="26"/>
        <v>74.04571225172468</v>
      </c>
      <c r="M99" s="52">
        <f t="shared" ca="1" si="26"/>
        <v>74.18400432031892</v>
      </c>
      <c r="N99" s="52">
        <f t="shared" ca="1" si="26"/>
        <v>74.290296617961971</v>
      </c>
      <c r="O99" s="53">
        <f t="shared" ca="1" si="26"/>
        <v>74.363062290156975</v>
      </c>
      <c r="P99" s="52">
        <f t="shared" ca="1" si="26"/>
        <v>74.841302637588782</v>
      </c>
      <c r="Q99" s="52">
        <f t="shared" ca="1" si="26"/>
        <v>75.007616643450092</v>
      </c>
      <c r="R99" s="52">
        <f t="shared" ca="1" si="26"/>
        <v>75.13547053545598</v>
      </c>
      <c r="S99" s="52">
        <f t="shared" ca="1" si="26"/>
        <v>75.222837361659984</v>
      </c>
      <c r="T99" s="53">
        <f t="shared" ca="1" si="26"/>
        <v>75.267612860089557</v>
      </c>
      <c r="U99" s="52">
        <f t="shared" ca="1" si="26"/>
        <v>75.267612860089557</v>
      </c>
      <c r="V99" s="52">
        <f t="shared" ca="1" si="26"/>
        <v>75.220570602052007</v>
      </c>
      <c r="W99" s="52">
        <f t="shared" ca="1" si="26"/>
        <v>75.124133973075018</v>
      </c>
      <c r="X99" s="52">
        <f t="shared" ca="1" si="26"/>
        <v>74.975862656022898</v>
      </c>
      <c r="Y99" s="53">
        <f t="shared" ca="1" si="26"/>
        <v>74.773225189384988</v>
      </c>
      <c r="Z99" s="52">
        <f t="shared" ca="1" si="26"/>
        <v>74.513595935255182</v>
      </c>
      <c r="AA99" s="52">
        <f t="shared" ca="1" si="26"/>
        <v>74.194251952675515</v>
      </c>
      <c r="AB99" s="52">
        <f t="shared" ca="1" si="26"/>
        <v>73.812369773507342</v>
      </c>
      <c r="AC99" s="52">
        <f t="shared" ca="1" si="26"/>
        <v>73.365022077910325</v>
      </c>
      <c r="AD99" s="53">
        <f t="shared" ca="1" si="26"/>
        <v>72.849174266425024</v>
      </c>
      <c r="AE99" s="52">
        <f t="shared" ca="1" si="26"/>
        <v>72.26168092556675</v>
      </c>
      <c r="AF99" s="52">
        <f t="shared" ca="1" si="26"/>
        <v>71.599282183749068</v>
      </c>
      <c r="AG99" s="52">
        <f t="shared" ca="1" si="26"/>
        <v>70.858599954262004</v>
      </c>
      <c r="AH99" s="52">
        <f t="shared" ca="1" si="26"/>
        <v>70.036134061935755</v>
      </c>
      <c r="AI99" s="53">
        <f t="shared" ca="1" si="26"/>
        <v>69.128258250021773</v>
      </c>
      <c r="AJ99" s="52">
        <f t="shared" ca="1" si="26"/>
        <v>68.1312160637234</v>
      </c>
      <c r="AK99" s="52">
        <f t="shared" ca="1" si="26"/>
        <v>67.041116606703824</v>
      </c>
      <c r="AL99" s="52">
        <f t="shared" ca="1" si="26"/>
        <v>65.853930166793461</v>
      </c>
      <c r="AM99" s="52">
        <f t="shared" ca="1" si="26"/>
        <v>64.565483707008383</v>
      </c>
      <c r="AN99" s="53">
        <f t="shared" ca="1" si="26"/>
        <v>63.1714562178798</v>
      </c>
      <c r="AO99" s="52">
        <f t="shared" ca="1" si="26"/>
        <v>61.667373926977916</v>
      </c>
      <c r="AP99" s="52">
        <f t="shared" ca="1" si="26"/>
        <v>60.048605361394756</v>
      </c>
      <c r="AQ99" s="52">
        <f t="shared" ca="1" si="26"/>
        <v>58.310356258828079</v>
      </c>
      <c r="AR99" s="52">
        <f t="shared" ca="1" si="26"/>
        <v>56.447664322782195</v>
      </c>
      <c r="AS99" s="53">
        <f t="shared" ca="1" si="26"/>
        <v>54.455393817272252</v>
      </c>
      <c r="AT99" s="52">
        <f t="shared" ca="1" si="26"/>
        <v>52.328229996285067</v>
      </c>
      <c r="AU99" s="52">
        <f t="shared" ca="1" si="26"/>
        <v>50.060673363112734</v>
      </c>
      <c r="AV99" s="52">
        <f t="shared" ca="1" si="26"/>
        <v>47.647033754534107</v>
      </c>
      <c r="AW99" s="52">
        <f t="shared" ca="1" si="26"/>
        <v>45.081424244674594</v>
      </c>
      <c r="AX99" s="53">
        <f t="shared" ca="1" si="26"/>
        <v>42.35775486322553</v>
      </c>
      <c r="AY99" s="52">
        <f t="shared" ca="1" si="26"/>
        <v>39.469726122551087</v>
      </c>
      <c r="AZ99" s="52">
        <f t="shared" ca="1" si="26"/>
        <v>36.410822348053415</v>
      </c>
      <c r="BA99" s="52">
        <f t="shared" ca="1" si="26"/>
        <v>33.174304806004258</v>
      </c>
      <c r="BB99" s="52">
        <f t="shared" ca="1" si="26"/>
        <v>29.753204622885118</v>
      </c>
      <c r="BC99" s="53">
        <f t="shared" ca="1" si="26"/>
        <v>26.140315490106264</v>
      </c>
      <c r="BD99" s="52">
        <f t="shared" ca="1" si="26"/>
        <v>22.328186147799165</v>
      </c>
      <c r="BE99" s="52">
        <f t="shared" ca="1" si="26"/>
        <v>18.309112641195394</v>
      </c>
      <c r="BF99" s="52">
        <f t="shared" ca="1" si="26"/>
        <v>14.07513034291906</v>
      </c>
      <c r="BG99" s="52">
        <f t="shared" ca="1" si="26"/>
        <v>9.6180057343281646</v>
      </c>
      <c r="BH99" s="53">
        <f t="shared" ca="1" si="26"/>
        <v>4.9292279388433986</v>
      </c>
    </row>
    <row r="100" spans="1:60" ht="11.25" customHeight="1" outlineLevel="1" x14ac:dyDescent="0.2">
      <c r="A100" s="33"/>
      <c r="B100" s="33"/>
      <c r="C100" s="43" t="s">
        <v>67</v>
      </c>
      <c r="D100" s="30" t="s">
        <v>4</v>
      </c>
      <c r="E100" s="30" t="s">
        <v>8</v>
      </c>
      <c r="F100" s="30" t="s">
        <v>5</v>
      </c>
      <c r="G100" s="30" t="s">
        <v>17</v>
      </c>
      <c r="H100" s="26"/>
      <c r="I100" s="26"/>
      <c r="J100" s="26"/>
      <c r="K100" s="52">
        <f t="shared" ref="K100:BH100" ca="1" si="27">-K66</f>
        <v>20.45479801798022</v>
      </c>
      <c r="L100" s="52">
        <f t="shared" ca="1" si="27"/>
        <v>20.919938097818374</v>
      </c>
      <c r="M100" s="52">
        <f t="shared" ca="1" si="27"/>
        <v>21.395655416976211</v>
      </c>
      <c r="N100" s="52">
        <f t="shared" ca="1" si="27"/>
        <v>21.88219050082764</v>
      </c>
      <c r="O100" s="53">
        <f t="shared" ca="1" si="27"/>
        <v>22.379789344269739</v>
      </c>
      <c r="P100" s="52">
        <f t="shared" ca="1" si="27"/>
        <v>22.356964722339839</v>
      </c>
      <c r="Q100" s="52">
        <f t="shared" ca="1" si="27"/>
        <v>22.915888840398331</v>
      </c>
      <c r="R100" s="52">
        <f t="shared" ca="1" si="27"/>
        <v>23.488786061408291</v>
      </c>
      <c r="S100" s="52">
        <f t="shared" ca="1" si="27"/>
        <v>24.076005712943495</v>
      </c>
      <c r="T100" s="53">
        <f t="shared" ca="1" si="27"/>
        <v>24.677905855767079</v>
      </c>
      <c r="U100" s="52">
        <f t="shared" ca="1" si="27"/>
        <v>25.294853502161256</v>
      </c>
      <c r="V100" s="52">
        <f t="shared" ca="1" si="27"/>
        <v>25.927224839715283</v>
      </c>
      <c r="W100" s="52">
        <f t="shared" ca="1" si="27"/>
        <v>26.575405460708165</v>
      </c>
      <c r="X100" s="52">
        <f t="shared" ca="1" si="27"/>
        <v>27.23979059722587</v>
      </c>
      <c r="Y100" s="53">
        <f t="shared" ca="1" si="27"/>
        <v>27.920785362156511</v>
      </c>
      <c r="Z100" s="52">
        <f t="shared" ca="1" si="27"/>
        <v>28.618804996210422</v>
      </c>
      <c r="AA100" s="52">
        <f t="shared" ca="1" si="27"/>
        <v>29.334275121115677</v>
      </c>
      <c r="AB100" s="52">
        <f t="shared" ca="1" si="27"/>
        <v>30.067631999143568</v>
      </c>
      <c r="AC100" s="52">
        <f t="shared" ca="1" si="27"/>
        <v>30.819322799122158</v>
      </c>
      <c r="AD100" s="53">
        <f t="shared" ca="1" si="27"/>
        <v>31.589805869100207</v>
      </c>
      <c r="AE100" s="52">
        <f t="shared" ca="1" si="27"/>
        <v>32.379551015827708</v>
      </c>
      <c r="AF100" s="52">
        <f t="shared" ca="1" si="27"/>
        <v>33.189039791223401</v>
      </c>
      <c r="AG100" s="52">
        <f t="shared" ca="1" si="27"/>
        <v>34.018765786003982</v>
      </c>
      <c r="AH100" s="52">
        <f t="shared" ca="1" si="27"/>
        <v>34.869234930654073</v>
      </c>
      <c r="AI100" s="53">
        <f t="shared" ca="1" si="27"/>
        <v>35.740965803920425</v>
      </c>
      <c r="AJ100" s="52">
        <f t="shared" ca="1" si="27"/>
        <v>36.63448994901843</v>
      </c>
      <c r="AK100" s="52">
        <f t="shared" ca="1" si="27"/>
        <v>37.550352197743891</v>
      </c>
      <c r="AL100" s="52">
        <f t="shared" ca="1" si="27"/>
        <v>38.48911100268748</v>
      </c>
      <c r="AM100" s="52">
        <f t="shared" ca="1" si="27"/>
        <v>39.451338777754664</v>
      </c>
      <c r="AN100" s="53">
        <f t="shared" ca="1" si="27"/>
        <v>40.437622247198526</v>
      </c>
      <c r="AO100" s="52">
        <f t="shared" ca="1" si="27"/>
        <v>41.448562803378486</v>
      </c>
      <c r="AP100" s="52">
        <f t="shared" ca="1" si="27"/>
        <v>42.484776873462948</v>
      </c>
      <c r="AQ100" s="52">
        <f t="shared" ca="1" si="27"/>
        <v>43.546896295299518</v>
      </c>
      <c r="AR100" s="52">
        <f t="shared" ca="1" si="27"/>
        <v>44.635568702682001</v>
      </c>
      <c r="AS100" s="53">
        <f t="shared" ca="1" si="27"/>
        <v>45.751457920249052</v>
      </c>
      <c r="AT100" s="52">
        <f t="shared" ca="1" si="27"/>
        <v>46.895244368255277</v>
      </c>
      <c r="AU100" s="52">
        <f t="shared" ca="1" si="27"/>
        <v>48.067625477461647</v>
      </c>
      <c r="AV100" s="52">
        <f t="shared" ca="1" si="27"/>
        <v>49.269316114398187</v>
      </c>
      <c r="AW100" s="52">
        <f t="shared" ca="1" si="27"/>
        <v>50.501049017258133</v>
      </c>
      <c r="AX100" s="53">
        <f t="shared" ca="1" si="27"/>
        <v>51.763575242689583</v>
      </c>
      <c r="AY100" s="52">
        <f t="shared" ca="1" si="27"/>
        <v>53.057664623756821</v>
      </c>
      <c r="AZ100" s="52">
        <f t="shared" ca="1" si="27"/>
        <v>54.384106239350736</v>
      </c>
      <c r="BA100" s="52">
        <f t="shared" ca="1" si="27"/>
        <v>55.743708895334493</v>
      </c>
      <c r="BB100" s="52">
        <f t="shared" ca="1" si="27"/>
        <v>57.137301617717853</v>
      </c>
      <c r="BC100" s="53">
        <f t="shared" ca="1" si="27"/>
        <v>58.565734158160794</v>
      </c>
      <c r="BD100" s="52">
        <f t="shared" ca="1" si="27"/>
        <v>60.029877512114808</v>
      </c>
      <c r="BE100" s="52">
        <f t="shared" ca="1" si="27"/>
        <v>61.530624449917674</v>
      </c>
      <c r="BF100" s="52">
        <f t="shared" ca="1" si="27"/>
        <v>63.068890061165604</v>
      </c>
      <c r="BG100" s="52">
        <f t="shared" ca="1" si="27"/>
        <v>64.645612312694738</v>
      </c>
      <c r="BH100" s="53">
        <f t="shared" ca="1" si="27"/>
        <v>66.261752620512098</v>
      </c>
    </row>
    <row r="101" spans="1:60" ht="11.25" customHeight="1" outlineLevel="1" x14ac:dyDescent="0.2">
      <c r="A101" s="33"/>
      <c r="B101" s="33"/>
      <c r="C101" s="43" t="s">
        <v>68</v>
      </c>
      <c r="D101" s="30" t="s">
        <v>4</v>
      </c>
      <c r="E101" s="30" t="s">
        <v>8</v>
      </c>
      <c r="F101" s="30" t="s">
        <v>5</v>
      </c>
      <c r="G101" s="30" t="s">
        <v>17</v>
      </c>
      <c r="H101" s="26"/>
      <c r="I101" s="26"/>
      <c r="J101" s="26"/>
      <c r="K101" s="52">
        <f t="shared" ref="K101:BH101" ca="1" si="28">-K65</f>
        <v>-22.739900899011012</v>
      </c>
      <c r="L101" s="52">
        <f t="shared" ca="1" si="28"/>
        <v>-22.791863912069697</v>
      </c>
      <c r="M101" s="52">
        <f t="shared" ca="1" si="28"/>
        <v>-22.834431319576069</v>
      </c>
      <c r="N101" s="52">
        <f t="shared" ca="1" si="28"/>
        <v>-22.867148941017074</v>
      </c>
      <c r="O101" s="53">
        <f t="shared" ca="1" si="28"/>
        <v>-22.889546798336625</v>
      </c>
      <c r="P101" s="52">
        <f t="shared" ca="1" si="28"/>
        <v>-24.538132012324215</v>
      </c>
      <c r="Q101" s="52">
        <f t="shared" ca="1" si="28"/>
        <v>-24.592661194573825</v>
      </c>
      <c r="R101" s="52">
        <f t="shared" ca="1" si="28"/>
        <v>-24.634580503428211</v>
      </c>
      <c r="S101" s="52">
        <f t="shared" ca="1" si="28"/>
        <v>-24.663225364478709</v>
      </c>
      <c r="T101" s="53">
        <f t="shared" ca="1" si="28"/>
        <v>-24.677905855767094</v>
      </c>
      <c r="U101" s="52">
        <f t="shared" ca="1" si="28"/>
        <v>-24.677905855767094</v>
      </c>
      <c r="V101" s="52">
        <f t="shared" ca="1" si="28"/>
        <v>-24.662482164607241</v>
      </c>
      <c r="W101" s="52">
        <f t="shared" ca="1" si="28"/>
        <v>-24.630863597729537</v>
      </c>
      <c r="X101" s="52">
        <f t="shared" ca="1" si="28"/>
        <v>-24.582250051155071</v>
      </c>
      <c r="Y101" s="53">
        <f t="shared" ca="1" si="28"/>
        <v>-24.5158115375033</v>
      </c>
      <c r="Z101" s="52">
        <f t="shared" ca="1" si="28"/>
        <v>-24.430687191886971</v>
      </c>
      <c r="AA101" s="52">
        <f t="shared" ca="1" si="28"/>
        <v>-24.325984246778884</v>
      </c>
      <c r="AB101" s="52">
        <f t="shared" ca="1" si="28"/>
        <v>-24.200776974920462</v>
      </c>
      <c r="AC101" s="52">
        <f t="shared" ca="1" si="28"/>
        <v>-24.054105599314884</v>
      </c>
      <c r="AD101" s="53">
        <f t="shared" ca="1" si="28"/>
        <v>-23.884975169319702</v>
      </c>
      <c r="AE101" s="52">
        <f t="shared" ca="1" si="28"/>
        <v>-23.692354401825188</v>
      </c>
      <c r="AF101" s="52">
        <f t="shared" ca="1" si="28"/>
        <v>-23.475174486475126</v>
      </c>
      <c r="AG101" s="52">
        <f t="shared" ca="1" si="28"/>
        <v>-23.232327853856418</v>
      </c>
      <c r="AH101" s="52">
        <f t="shared" ca="1" si="28"/>
        <v>-22.96266690555273</v>
      </c>
      <c r="AI101" s="53">
        <f t="shared" ca="1" si="28"/>
        <v>-22.665002704925197</v>
      </c>
      <c r="AJ101" s="52">
        <f t="shared" ca="1" si="28"/>
        <v>-22.338103627450316</v>
      </c>
      <c r="AK101" s="52">
        <f t="shared" ca="1" si="28"/>
        <v>-21.980693969411114</v>
      </c>
      <c r="AL101" s="52">
        <f t="shared" ca="1" si="28"/>
        <v>-21.591452513702794</v>
      </c>
      <c r="AM101" s="52">
        <f t="shared" ca="1" si="28"/>
        <v>-21.169011051478179</v>
      </c>
      <c r="AN101" s="53">
        <f t="shared" ca="1" si="28"/>
        <v>-20.711952858321268</v>
      </c>
      <c r="AO101" s="52">
        <f t="shared" ca="1" si="28"/>
        <v>-20.218811123599338</v>
      </c>
      <c r="AP101" s="52">
        <f t="shared" ca="1" si="28"/>
        <v>-19.688067331604856</v>
      </c>
      <c r="AQ101" s="52">
        <f t="shared" ca="1" si="28"/>
        <v>-19.118149593058405</v>
      </c>
      <c r="AR101" s="52">
        <f t="shared" ca="1" si="28"/>
        <v>-18.507430925502376</v>
      </c>
      <c r="AS101" s="53">
        <f t="shared" ca="1" si="28"/>
        <v>-17.854227481072886</v>
      </c>
      <c r="AT101" s="52">
        <f t="shared" ca="1" si="28"/>
        <v>-17.156796720093482</v>
      </c>
      <c r="AU101" s="52">
        <f t="shared" ca="1" si="28"/>
        <v>-16.413335528889437</v>
      </c>
      <c r="AV101" s="52">
        <f t="shared" ca="1" si="28"/>
        <v>-15.621978280175131</v>
      </c>
      <c r="AW101" s="52">
        <f t="shared" ca="1" si="28"/>
        <v>-14.780794834319554</v>
      </c>
      <c r="AX101" s="53">
        <f t="shared" ca="1" si="28"/>
        <v>-13.88778847974609</v>
      </c>
      <c r="AY101" s="52">
        <f t="shared" ca="1" si="28"/>
        <v>-12.940893810672501</v>
      </c>
      <c r="AZ101" s="52">
        <f t="shared" ca="1" si="28"/>
        <v>-11.937974540345394</v>
      </c>
      <c r="BA101" s="52">
        <f t="shared" ca="1" si="28"/>
        <v>-10.876821247870261</v>
      </c>
      <c r="BB101" s="52">
        <f t="shared" ca="1" si="28"/>
        <v>-9.7551490566836563</v>
      </c>
      <c r="BC101" s="53">
        <f t="shared" ca="1" si="28"/>
        <v>-8.5705952426578005</v>
      </c>
      <c r="BD101" s="52">
        <f t="shared" ca="1" si="28"/>
        <v>-7.3207167697702253</v>
      </c>
      <c r="BE101" s="52">
        <f t="shared" ca="1" si="28"/>
        <v>-6.0029877512116103</v>
      </c>
      <c r="BF101" s="52">
        <f t="shared" ca="1" si="28"/>
        <v>-4.6147968337439584</v>
      </c>
      <c r="BG101" s="52">
        <f t="shared" ca="1" si="28"/>
        <v>-3.1534445030584175</v>
      </c>
      <c r="BH101" s="53">
        <f t="shared" ca="1" si="28"/>
        <v>-1.6161403078175092</v>
      </c>
    </row>
    <row r="102" spans="1:60" ht="11.25" customHeight="1" outlineLevel="1" x14ac:dyDescent="0.2">
      <c r="A102" s="33"/>
      <c r="B102" s="33"/>
      <c r="C102" s="29" t="s">
        <v>54</v>
      </c>
      <c r="D102" s="30" t="s">
        <v>4</v>
      </c>
      <c r="E102" s="30" t="s">
        <v>8</v>
      </c>
      <c r="F102" s="30" t="s">
        <v>5</v>
      </c>
      <c r="G102" s="30" t="s">
        <v>17</v>
      </c>
      <c r="H102" s="26"/>
      <c r="I102" s="26"/>
      <c r="J102" s="26"/>
      <c r="K102" s="52">
        <f t="shared" ref="K102:BH102" ca="1" si="29">SUM(K$99:K$101,K$75,-K$64*K$32)/(1-$J$41*(1-$J$42))*$J$41</f>
        <v>-0.66962373038439693</v>
      </c>
      <c r="L102" s="52">
        <f t="shared" ca="1" si="29"/>
        <v>-0.50136090672783662</v>
      </c>
      <c r="M102" s="52">
        <f t="shared" ca="1" si="29"/>
        <v>-0.32888293986688105</v>
      </c>
      <c r="N102" s="52">
        <f t="shared" ca="1" si="29"/>
        <v>-0.15208513515057429</v>
      </c>
      <c r="O102" s="53">
        <f t="shared" ca="1" si="29"/>
        <v>2.9139783900428227E-2</v>
      </c>
      <c r="P102" s="52">
        <f t="shared" ca="1" si="29"/>
        <v>-0.75362159995557032</v>
      </c>
      <c r="Q102" s="52">
        <f t="shared" ca="1" si="29"/>
        <v>-0.55272811266767796</v>
      </c>
      <c r="R102" s="52">
        <f t="shared" ca="1" si="29"/>
        <v>-0.34589210824712685</v>
      </c>
      <c r="S102" s="52">
        <f t="shared" ca="1" si="29"/>
        <v>-0.13294201926684465</v>
      </c>
      <c r="T102" s="53">
        <f t="shared" ca="1" si="29"/>
        <v>8.6298585998400887E-2</v>
      </c>
      <c r="U102" s="52">
        <f t="shared" ca="1" si="29"/>
        <v>0.31201113955724741</v>
      </c>
      <c r="V102" s="52">
        <f t="shared" ca="1" si="29"/>
        <v>0.54438221344607385</v>
      </c>
      <c r="W102" s="52">
        <f t="shared" ca="1" si="29"/>
        <v>0.78360366333542031</v>
      </c>
      <c r="X102" s="52">
        <f t="shared" ca="1" si="29"/>
        <v>1.0298727761041191</v>
      </c>
      <c r="Y102" s="53">
        <f t="shared" ca="1" si="29"/>
        <v>1.2833924214899541</v>
      </c>
      <c r="Z102" s="52">
        <f t="shared" ca="1" si="29"/>
        <v>1.5443712079283152</v>
      </c>
      <c r="AA102" s="52">
        <f t="shared" ca="1" si="29"/>
        <v>1.8130236426934516</v>
      </c>
      <c r="AB102" s="52">
        <f t="shared" ca="1" si="29"/>
        <v>2.0895702964601912</v>
      </c>
      <c r="AC102" s="52">
        <f t="shared" ca="1" si="29"/>
        <v>2.3742379724068718</v>
      </c>
      <c r="AD102" s="53">
        <f t="shared" ca="1" si="29"/>
        <v>2.6672598799838867</v>
      </c>
      <c r="AE102" s="52">
        <f t="shared" ca="1" si="29"/>
        <v>2.9688758134752962</v>
      </c>
      <c r="AF102" s="52">
        <f t="shared" ca="1" si="29"/>
        <v>3.2793323354845749</v>
      </c>
      <c r="AG102" s="52">
        <f t="shared" ca="1" si="29"/>
        <v>3.5988829654791901</v>
      </c>
      <c r="AH102" s="52">
        <f t="shared" ca="1" si="29"/>
        <v>3.9277883735321519</v>
      </c>
      <c r="AI102" s="53">
        <f t="shared" ca="1" si="29"/>
        <v>4.2663165794026225</v>
      </c>
      <c r="AJ102" s="52">
        <f t="shared" ca="1" si="29"/>
        <v>4.6147431571014694</v>
      </c>
      <c r="AK102" s="52">
        <f t="shared" ca="1" si="29"/>
        <v>4.9733514450914109</v>
      </c>
      <c r="AL102" s="52">
        <f t="shared" ca="1" si="29"/>
        <v>5.3424327622759558</v>
      </c>
      <c r="AM102" s="52">
        <f t="shared" ca="1" si="29"/>
        <v>5.7222866299348389</v>
      </c>
      <c r="AN102" s="53">
        <f t="shared" ca="1" si="29"/>
        <v>6.1132209997685356</v>
      </c>
      <c r="AO102" s="52">
        <f t="shared" ca="1" si="29"/>
        <v>6.5155524882184999</v>
      </c>
      <c r="AP102" s="52">
        <f t="shared" ca="1" si="29"/>
        <v>6.9296066172344046</v>
      </c>
      <c r="AQ102" s="52">
        <f t="shared" ca="1" si="29"/>
        <v>7.3557180616642581</v>
      </c>
      <c r="AR102" s="52">
        <f t="shared" ca="1" si="29"/>
        <v>7.794230903448125</v>
      </c>
      <c r="AS102" s="53">
        <f t="shared" ca="1" si="29"/>
        <v>8.2454988928009421</v>
      </c>
      <c r="AT102" s="52">
        <f t="shared" ca="1" si="29"/>
        <v>8.7098857165750321</v>
      </c>
      <c r="AU102" s="52">
        <f t="shared" ca="1" si="29"/>
        <v>9.1877652739981226</v>
      </c>
      <c r="AV102" s="52">
        <f t="shared" ca="1" si="29"/>
        <v>9.6795219599877935</v>
      </c>
      <c r="AW102" s="52">
        <f t="shared" ca="1" si="29"/>
        <v>10.185550956248999</v>
      </c>
      <c r="AX102" s="53">
        <f t="shared" ca="1" si="29"/>
        <v>10.706258530366561</v>
      </c>
      <c r="AY102" s="52">
        <f t="shared" ca="1" si="29"/>
        <v>11.242062343110634</v>
      </c>
      <c r="AZ102" s="52">
        <f t="shared" ca="1" si="29"/>
        <v>11.793391764178732</v>
      </c>
      <c r="BA102" s="52">
        <f t="shared" ca="1" si="29"/>
        <v>12.36068819660408</v>
      </c>
      <c r="BB102" s="52">
        <f t="shared" ca="1" si="29"/>
        <v>12.944405410066384</v>
      </c>
      <c r="BC102" s="53">
        <f t="shared" ca="1" si="29"/>
        <v>13.545009883347207</v>
      </c>
      <c r="BD102" s="52">
        <f t="shared" ca="1" si="29"/>
        <v>14.162981156179075</v>
      </c>
      <c r="BE102" s="52">
        <f t="shared" ca="1" si="29"/>
        <v>14.798812190743746</v>
      </c>
      <c r="BF102" s="52">
        <f t="shared" ca="1" si="29"/>
        <v>15.453009743082326</v>
      </c>
      <c r="BG102" s="52">
        <f t="shared" ca="1" si="29"/>
        <v>16.126094744686903</v>
      </c>
      <c r="BH102" s="53">
        <f t="shared" ca="1" si="29"/>
        <v>16.818602694550592</v>
      </c>
    </row>
    <row r="103" spans="1:60" outlineLevel="1" x14ac:dyDescent="0.2">
      <c r="H103" s="26"/>
      <c r="O103" s="28"/>
      <c r="T103" s="28"/>
      <c r="Y103" s="28"/>
      <c r="AD103" s="28"/>
      <c r="AI103" s="28"/>
      <c r="AN103" s="28"/>
      <c r="AS103" s="28"/>
      <c r="AX103" s="28"/>
      <c r="BC103" s="28"/>
      <c r="BH103" s="28"/>
    </row>
    <row r="104" spans="1:60" outlineLevel="1" x14ac:dyDescent="0.2">
      <c r="C104" s="38" t="s">
        <v>56</v>
      </c>
      <c r="D104" s="39" t="s">
        <v>4</v>
      </c>
      <c r="E104" s="39" t="s">
        <v>8</v>
      </c>
      <c r="F104" s="39" t="s">
        <v>5</v>
      </c>
      <c r="G104" s="39" t="s">
        <v>17</v>
      </c>
      <c r="H104" s="26"/>
      <c r="I104" s="26"/>
      <c r="J104" s="26"/>
      <c r="K104" s="56">
        <f t="shared" ref="K104:BH104" ca="1" si="30">SUM(K99:K102)</f>
        <v>70.922169332546318</v>
      </c>
      <c r="L104" s="56">
        <f t="shared" ca="1" si="30"/>
        <v>71.672425530745514</v>
      </c>
      <c r="M104" s="56">
        <f t="shared" ca="1" si="30"/>
        <v>72.416345477852175</v>
      </c>
      <c r="N104" s="56">
        <f t="shared" ca="1" si="30"/>
        <v>73.153253042621955</v>
      </c>
      <c r="O104" s="57">
        <f t="shared" ca="1" si="30"/>
        <v>73.882444619990522</v>
      </c>
      <c r="P104" s="56">
        <f t="shared" ca="1" si="30"/>
        <v>71.906513747648845</v>
      </c>
      <c r="Q104" s="56">
        <f t="shared" ca="1" si="30"/>
        <v>72.778116176606929</v>
      </c>
      <c r="R104" s="56">
        <f t="shared" ca="1" si="30"/>
        <v>73.643783985188932</v>
      </c>
      <c r="S104" s="56">
        <f t="shared" ca="1" si="30"/>
        <v>74.502675690857927</v>
      </c>
      <c r="T104" s="57">
        <f t="shared" ca="1" si="30"/>
        <v>75.353911446087949</v>
      </c>
      <c r="U104" s="56">
        <f t="shared" ca="1" si="30"/>
        <v>76.196571646040965</v>
      </c>
      <c r="V104" s="56">
        <f t="shared" ca="1" si="30"/>
        <v>77.029695490606116</v>
      </c>
      <c r="W104" s="56">
        <f t="shared" ca="1" si="30"/>
        <v>77.85227949938907</v>
      </c>
      <c r="X104" s="56">
        <f t="shared" ca="1" si="30"/>
        <v>78.663275978197817</v>
      </c>
      <c r="Y104" s="57">
        <f t="shared" ca="1" si="30"/>
        <v>79.461591435528149</v>
      </c>
      <c r="Z104" s="56">
        <f t="shared" ca="1" si="30"/>
        <v>80.246084947506958</v>
      </c>
      <c r="AA104" s="56">
        <f t="shared" ca="1" si="30"/>
        <v>81.01556646970576</v>
      </c>
      <c r="AB104" s="56">
        <f t="shared" ca="1" si="30"/>
        <v>81.768795094190651</v>
      </c>
      <c r="AC104" s="56">
        <f t="shared" ca="1" si="30"/>
        <v>82.504477250124481</v>
      </c>
      <c r="AD104" s="57">
        <f t="shared" ca="1" si="30"/>
        <v>83.221264846189413</v>
      </c>
      <c r="AE104" s="56">
        <f t="shared" ca="1" si="30"/>
        <v>83.917753353044574</v>
      </c>
      <c r="AF104" s="56">
        <f t="shared" ca="1" si="30"/>
        <v>84.592479823981904</v>
      </c>
      <c r="AG104" s="56">
        <f t="shared" ca="1" si="30"/>
        <v>85.24392085188876</v>
      </c>
      <c r="AH104" s="56">
        <f t="shared" ca="1" si="30"/>
        <v>85.870490460569258</v>
      </c>
      <c r="AI104" s="57">
        <f t="shared" ca="1" si="30"/>
        <v>86.470537928419617</v>
      </c>
      <c r="AJ104" s="56">
        <f t="shared" ca="1" si="30"/>
        <v>87.042345542392994</v>
      </c>
      <c r="AK104" s="56">
        <f t="shared" ca="1" si="30"/>
        <v>87.584126280128018</v>
      </c>
      <c r="AL104" s="56">
        <f t="shared" ca="1" si="30"/>
        <v>88.094021418054112</v>
      </c>
      <c r="AM104" s="56">
        <f t="shared" ca="1" si="30"/>
        <v>88.570098063219717</v>
      </c>
      <c r="AN104" s="57">
        <f t="shared" ca="1" si="30"/>
        <v>89.010346606525587</v>
      </c>
      <c r="AO104" s="56">
        <f t="shared" ca="1" si="30"/>
        <v>89.412678094975561</v>
      </c>
      <c r="AP104" s="56">
        <f t="shared" ca="1" si="30"/>
        <v>89.77492152048724</v>
      </c>
      <c r="AQ104" s="56">
        <f t="shared" ca="1" si="30"/>
        <v>90.094821022733456</v>
      </c>
      <c r="AR104" s="56">
        <f t="shared" ca="1" si="30"/>
        <v>90.370033003409944</v>
      </c>
      <c r="AS104" s="57">
        <f t="shared" ca="1" si="30"/>
        <v>90.598123149249361</v>
      </c>
      <c r="AT104" s="56">
        <f t="shared" ca="1" si="30"/>
        <v>90.7765633610219</v>
      </c>
      <c r="AU104" s="56">
        <f t="shared" ca="1" si="30"/>
        <v>90.902728585683079</v>
      </c>
      <c r="AV104" s="56">
        <f t="shared" ca="1" si="30"/>
        <v>90.973893548744954</v>
      </c>
      <c r="AW104" s="56">
        <f t="shared" ca="1" si="30"/>
        <v>90.987229383862186</v>
      </c>
      <c r="AX104" s="57">
        <f t="shared" ca="1" si="30"/>
        <v>90.939800156535597</v>
      </c>
      <c r="AY104" s="56">
        <f t="shared" ca="1" si="30"/>
        <v>90.828559278746027</v>
      </c>
      <c r="AZ104" s="56">
        <f t="shared" ca="1" si="30"/>
        <v>90.650345811237486</v>
      </c>
      <c r="BA104" s="56">
        <f t="shared" ca="1" si="30"/>
        <v>90.40188065007257</v>
      </c>
      <c r="BB104" s="56">
        <f t="shared" ca="1" si="30"/>
        <v>90.079762593985706</v>
      </c>
      <c r="BC104" s="57">
        <f t="shared" ca="1" si="30"/>
        <v>89.680464288956458</v>
      </c>
      <c r="BD104" s="56">
        <f t="shared" ca="1" si="30"/>
        <v>89.200328046322809</v>
      </c>
      <c r="BE104" s="56">
        <f t="shared" ca="1" si="30"/>
        <v>88.635561530645205</v>
      </c>
      <c r="BF104" s="56">
        <f t="shared" ca="1" si="30"/>
        <v>87.982233313423052</v>
      </c>
      <c r="BG104" s="56">
        <f t="shared" ca="1" si="30"/>
        <v>87.236268288651388</v>
      </c>
      <c r="BH104" s="57">
        <f t="shared" ca="1" si="30"/>
        <v>86.393442946088584</v>
      </c>
    </row>
    <row r="105" spans="1:60" ht="11.25" customHeight="1" outlineLevel="1" x14ac:dyDescent="0.2">
      <c r="A105" s="33"/>
      <c r="B105" s="33"/>
      <c r="C105" s="43" t="s">
        <v>56</v>
      </c>
      <c r="D105" s="30" t="s">
        <v>4</v>
      </c>
      <c r="E105" s="30" t="s">
        <v>8</v>
      </c>
      <c r="F105" s="30" t="s">
        <v>69</v>
      </c>
      <c r="G105" s="30" t="s">
        <v>17</v>
      </c>
      <c r="H105" s="26"/>
      <c r="I105" s="26"/>
      <c r="J105" s="26"/>
      <c r="K105" s="52">
        <f t="shared" ref="K105:BH105" ca="1" si="31">K104/K$19</f>
        <v>69.345264881329229</v>
      </c>
      <c r="L105" s="52">
        <f t="shared" ca="1" si="31"/>
        <v>68.520686051379698</v>
      </c>
      <c r="M105" s="52">
        <f t="shared" ca="1" si="31"/>
        <v>67.692570352758636</v>
      </c>
      <c r="N105" s="52">
        <f t="shared" ca="1" si="31"/>
        <v>66.860996425248302</v>
      </c>
      <c r="O105" s="53">
        <f t="shared" ca="1" si="31"/>
        <v>66.026041160130788</v>
      </c>
      <c r="P105" s="52">
        <f t="shared" ca="1" si="31"/>
        <v>64.325828340908387</v>
      </c>
      <c r="Q105" s="52">
        <f t="shared" ca="1" si="31"/>
        <v>63.517602728380027</v>
      </c>
      <c r="R105" s="52">
        <f t="shared" ca="1" si="31"/>
        <v>62.70548319751996</v>
      </c>
      <c r="S105" s="52">
        <f t="shared" ca="1" si="31"/>
        <v>61.889564721946016</v>
      </c>
      <c r="T105" s="53">
        <f t="shared" ca="1" si="31"/>
        <v>61.069939958846376</v>
      </c>
      <c r="U105" s="52">
        <f t="shared" ca="1" si="31"/>
        <v>60.246699305477719</v>
      </c>
      <c r="V105" s="52">
        <f t="shared" ca="1" si="31"/>
        <v>59.419930954285661</v>
      </c>
      <c r="W105" s="52">
        <f t="shared" ca="1" si="31"/>
        <v>58.589720946680529</v>
      </c>
      <c r="X105" s="52">
        <f t="shared" ca="1" si="31"/>
        <v>57.756153225501649</v>
      </c>
      <c r="Y105" s="53">
        <f t="shared" ca="1" si="31"/>
        <v>56.919309686202034</v>
      </c>
      <c r="Z105" s="52">
        <f t="shared" ca="1" si="31"/>
        <v>56.079270226784658</v>
      </c>
      <c r="AA105" s="52">
        <f t="shared" ca="1" si="31"/>
        <v>55.236112796520658</v>
      </c>
      <c r="AB105" s="52">
        <f t="shared" ca="1" si="31"/>
        <v>54.389913443479493</v>
      </c>
      <c r="AC105" s="52">
        <f t="shared" ca="1" si="31"/>
        <v>53.540746360899597</v>
      </c>
      <c r="AD105" s="53">
        <f t="shared" ca="1" si="31"/>
        <v>52.688683932428269</v>
      </c>
      <c r="AE105" s="52">
        <f t="shared" ca="1" si="31"/>
        <v>51.833796776257991</v>
      </c>
      <c r="AF105" s="52">
        <f t="shared" ca="1" si="31"/>
        <v>50.976153788186288</v>
      </c>
      <c r="AG105" s="52">
        <f t="shared" ca="1" si="31"/>
        <v>50.115822183625404</v>
      </c>
      <c r="AH105" s="52">
        <f t="shared" ca="1" si="31"/>
        <v>49.25286753858726</v>
      </c>
      <c r="AI105" s="53">
        <f t="shared" ca="1" si="31"/>
        <v>48.387353829668854</v>
      </c>
      <c r="AJ105" s="52">
        <f t="shared" ca="1" si="31"/>
        <v>47.51934347306242</v>
      </c>
      <c r="AK105" s="52">
        <f t="shared" ca="1" si="31"/>
        <v>46.648897362613965</v>
      </c>
      <c r="AL105" s="52">
        <f t="shared" ca="1" si="31"/>
        <v>45.776074906953809</v>
      </c>
      <c r="AM105" s="52">
        <f t="shared" ca="1" si="31"/>
        <v>44.900934065721259</v>
      </c>
      <c r="AN105" s="53">
        <f t="shared" ca="1" si="31"/>
        <v>44.023531384905858</v>
      </c>
      <c r="AO105" s="52">
        <f t="shared" ca="1" si="31"/>
        <v>43.143922031326738</v>
      </c>
      <c r="AP105" s="52">
        <f t="shared" ca="1" si="31"/>
        <v>42.262159826270803</v>
      </c>
      <c r="AQ105" s="52">
        <f t="shared" ca="1" si="31"/>
        <v>41.378297278310669</v>
      </c>
      <c r="AR105" s="52">
        <f t="shared" ca="1" si="31"/>
        <v>40.492385615322029</v>
      </c>
      <c r="AS105" s="53">
        <f t="shared" ca="1" si="31"/>
        <v>39.604474815720224</v>
      </c>
      <c r="AT105" s="52">
        <f t="shared" ca="1" si="31"/>
        <v>38.714613638934843</v>
      </c>
      <c r="AU105" s="52">
        <f t="shared" ca="1" si="31"/>
        <v>37.822849655141091</v>
      </c>
      <c r="AV105" s="52">
        <f t="shared" ca="1" si="31"/>
        <v>36.929229274266</v>
      </c>
      <c r="AW105" s="52">
        <f t="shared" ca="1" si="31"/>
        <v>36.03379777428718</v>
      </c>
      <c r="AX105" s="53">
        <f t="shared" ca="1" si="31"/>
        <v>35.136599328841278</v>
      </c>
      <c r="AY105" s="52">
        <f t="shared" ca="1" si="31"/>
        <v>34.237677034159212</v>
      </c>
      <c r="AZ105" s="52">
        <f t="shared" ca="1" si="31"/>
        <v>33.337072935344324</v>
      </c>
      <c r="BA105" s="52">
        <f t="shared" ca="1" si="31"/>
        <v>32.434828052009586</v>
      </c>
      <c r="BB105" s="52">
        <f t="shared" ca="1" si="31"/>
        <v>31.530982403289638</v>
      </c>
      <c r="BC105" s="53">
        <f t="shared" ca="1" si="31"/>
        <v>30.62557503224264</v>
      </c>
      <c r="BD105" s="52">
        <f t="shared" ca="1" si="31"/>
        <v>29.718644029657074</v>
      </c>
      <c r="BE105" s="52">
        <f t="shared" ca="1" si="31"/>
        <v>28.810226557277787</v>
      </c>
      <c r="BF105" s="52">
        <f t="shared" ca="1" si="31"/>
        <v>27.900358870465592</v>
      </c>
      <c r="BG105" s="52">
        <f t="shared" ca="1" si="31"/>
        <v>26.989076340304205</v>
      </c>
      <c r="BH105" s="53">
        <f t="shared" ca="1" si="31"/>
        <v>26.076413475168021</v>
      </c>
    </row>
    <row r="106" spans="1:60" outlineLevel="1" x14ac:dyDescent="0.2"/>
    <row r="107" spans="1:60" s="19" customFormat="1" x14ac:dyDescent="0.2">
      <c r="B107" s="19" t="s">
        <v>70</v>
      </c>
      <c r="D107" s="21"/>
      <c r="E107" s="22"/>
      <c r="F107" s="22"/>
      <c r="G107" s="22"/>
      <c r="H107" s="22"/>
      <c r="I107" s="22"/>
      <c r="J107" s="22"/>
      <c r="K107" s="22"/>
      <c r="L107" s="22"/>
    </row>
    <row r="108" spans="1:60" outlineLevel="1" x14ac:dyDescent="0.2">
      <c r="H108" s="26"/>
    </row>
    <row r="109" spans="1:60" outlineLevel="1" x14ac:dyDescent="0.2">
      <c r="C109" s="23" t="s">
        <v>73</v>
      </c>
      <c r="H109" s="26"/>
    </row>
    <row r="110" spans="1:60" outlineLevel="1" x14ac:dyDescent="0.2">
      <c r="C110" s="23" t="s">
        <v>84</v>
      </c>
      <c r="H110" s="26"/>
    </row>
    <row r="111" spans="1:60" outlineLevel="1" x14ac:dyDescent="0.2">
      <c r="C111" s="23" t="s">
        <v>74</v>
      </c>
      <c r="H111" s="26"/>
    </row>
    <row r="112" spans="1:60" outlineLevel="1" x14ac:dyDescent="0.2">
      <c r="H112" s="26"/>
    </row>
    <row r="113" spans="1:60" s="41" customFormat="1" outlineLevel="1" x14ac:dyDescent="0.2">
      <c r="C113" s="41" t="s">
        <v>70</v>
      </c>
    </row>
    <row r="114" spans="1:60" outlineLevel="1" x14ac:dyDescent="0.2"/>
    <row r="115" spans="1:60" outlineLevel="1" x14ac:dyDescent="0.2">
      <c r="A115" s="33"/>
      <c r="B115" s="33"/>
      <c r="C115" s="42" t="str">
        <f>C113</f>
        <v>Revenue true up</v>
      </c>
      <c r="D115" s="86" t="s">
        <v>2</v>
      </c>
      <c r="E115" s="34" t="s">
        <v>3</v>
      </c>
      <c r="F115" s="40" t="s">
        <v>6</v>
      </c>
      <c r="G115" s="34" t="s">
        <v>7</v>
      </c>
      <c r="H115" s="26"/>
      <c r="I115" s="26"/>
      <c r="J115" s="65" t="s">
        <v>0</v>
      </c>
      <c r="K115" s="86">
        <f>K$3</f>
        <v>1</v>
      </c>
      <c r="L115" s="86">
        <f t="shared" ref="L115:BH115" si="32">L$3</f>
        <v>2</v>
      </c>
      <c r="M115" s="86">
        <f t="shared" si="32"/>
        <v>3</v>
      </c>
      <c r="N115" s="86">
        <f t="shared" si="32"/>
        <v>4</v>
      </c>
      <c r="O115" s="27">
        <f t="shared" si="32"/>
        <v>5</v>
      </c>
      <c r="P115" s="86">
        <f t="shared" si="32"/>
        <v>6</v>
      </c>
      <c r="Q115" s="86">
        <f t="shared" si="32"/>
        <v>7</v>
      </c>
      <c r="R115" s="86">
        <f t="shared" si="32"/>
        <v>8</v>
      </c>
      <c r="S115" s="86">
        <f t="shared" si="32"/>
        <v>9</v>
      </c>
      <c r="T115" s="27">
        <f t="shared" si="32"/>
        <v>10</v>
      </c>
      <c r="U115" s="86">
        <f t="shared" si="32"/>
        <v>11</v>
      </c>
      <c r="V115" s="86">
        <f t="shared" si="32"/>
        <v>12</v>
      </c>
      <c r="W115" s="86">
        <f t="shared" si="32"/>
        <v>13</v>
      </c>
      <c r="X115" s="86">
        <f t="shared" si="32"/>
        <v>14</v>
      </c>
      <c r="Y115" s="27">
        <f t="shared" si="32"/>
        <v>15</v>
      </c>
      <c r="Z115" s="86">
        <f t="shared" si="32"/>
        <v>16</v>
      </c>
      <c r="AA115" s="86">
        <f t="shared" si="32"/>
        <v>17</v>
      </c>
      <c r="AB115" s="86">
        <f t="shared" si="32"/>
        <v>18</v>
      </c>
      <c r="AC115" s="86">
        <f t="shared" si="32"/>
        <v>19</v>
      </c>
      <c r="AD115" s="27">
        <f t="shared" si="32"/>
        <v>20</v>
      </c>
      <c r="AE115" s="86">
        <f t="shared" si="32"/>
        <v>21</v>
      </c>
      <c r="AF115" s="86">
        <f t="shared" si="32"/>
        <v>22</v>
      </c>
      <c r="AG115" s="86">
        <f t="shared" si="32"/>
        <v>23</v>
      </c>
      <c r="AH115" s="86">
        <f t="shared" si="32"/>
        <v>24</v>
      </c>
      <c r="AI115" s="27">
        <f t="shared" si="32"/>
        <v>25</v>
      </c>
      <c r="AJ115" s="86">
        <f t="shared" si="32"/>
        <v>26</v>
      </c>
      <c r="AK115" s="86">
        <f t="shared" si="32"/>
        <v>27</v>
      </c>
      <c r="AL115" s="86">
        <f t="shared" si="32"/>
        <v>28</v>
      </c>
      <c r="AM115" s="86">
        <f t="shared" si="32"/>
        <v>29</v>
      </c>
      <c r="AN115" s="27">
        <f t="shared" si="32"/>
        <v>30</v>
      </c>
      <c r="AO115" s="86">
        <f t="shared" si="32"/>
        <v>31</v>
      </c>
      <c r="AP115" s="86">
        <f t="shared" si="32"/>
        <v>32</v>
      </c>
      <c r="AQ115" s="86">
        <f t="shared" si="32"/>
        <v>33</v>
      </c>
      <c r="AR115" s="86">
        <f t="shared" si="32"/>
        <v>34</v>
      </c>
      <c r="AS115" s="27">
        <f t="shared" si="32"/>
        <v>35</v>
      </c>
      <c r="AT115" s="86">
        <f t="shared" si="32"/>
        <v>36</v>
      </c>
      <c r="AU115" s="86">
        <f t="shared" si="32"/>
        <v>37</v>
      </c>
      <c r="AV115" s="86">
        <f t="shared" si="32"/>
        <v>38</v>
      </c>
      <c r="AW115" s="86">
        <f t="shared" si="32"/>
        <v>39</v>
      </c>
      <c r="AX115" s="27">
        <f t="shared" si="32"/>
        <v>40</v>
      </c>
      <c r="AY115" s="86">
        <f t="shared" si="32"/>
        <v>41</v>
      </c>
      <c r="AZ115" s="86">
        <f t="shared" si="32"/>
        <v>42</v>
      </c>
      <c r="BA115" s="86">
        <f t="shared" si="32"/>
        <v>43</v>
      </c>
      <c r="BB115" s="86">
        <f t="shared" si="32"/>
        <v>44</v>
      </c>
      <c r="BC115" s="27">
        <f t="shared" si="32"/>
        <v>45</v>
      </c>
      <c r="BD115" s="86">
        <f t="shared" si="32"/>
        <v>46</v>
      </c>
      <c r="BE115" s="86">
        <f t="shared" si="32"/>
        <v>47</v>
      </c>
      <c r="BF115" s="86">
        <f t="shared" si="32"/>
        <v>48</v>
      </c>
      <c r="BG115" s="86">
        <f t="shared" si="32"/>
        <v>49</v>
      </c>
      <c r="BH115" s="27">
        <f t="shared" si="32"/>
        <v>50</v>
      </c>
    </row>
    <row r="116" spans="1:60" outlineLevel="1" x14ac:dyDescent="0.2">
      <c r="O116" s="28"/>
      <c r="T116" s="28"/>
      <c r="Y116" s="28"/>
      <c r="AD116" s="28"/>
      <c r="AI116" s="28"/>
      <c r="AN116" s="28"/>
      <c r="AS116" s="28"/>
      <c r="AX116" s="28"/>
      <c r="BC116" s="28"/>
      <c r="BH116" s="28"/>
    </row>
    <row r="117" spans="1:60" ht="11.25" customHeight="1" outlineLevel="1" x14ac:dyDescent="0.2">
      <c r="A117" s="33"/>
      <c r="B117" s="33"/>
      <c r="C117" s="29" t="s">
        <v>75</v>
      </c>
      <c r="D117" s="30" t="s">
        <v>4</v>
      </c>
      <c r="E117" s="30" t="s">
        <v>8</v>
      </c>
      <c r="F117" s="30" t="s">
        <v>69</v>
      </c>
      <c r="G117" s="30" t="s">
        <v>17</v>
      </c>
      <c r="H117" s="26"/>
      <c r="I117" s="26"/>
      <c r="J117" s="26"/>
      <c r="K117" s="52">
        <f t="shared" ref="K117:BH117" ca="1" si="33">K105-K93</f>
        <v>-3.5454306922933085</v>
      </c>
      <c r="L117" s="52">
        <f t="shared" ca="1" si="33"/>
        <v>-2.3862401634580976</v>
      </c>
      <c r="M117" s="52">
        <f t="shared" ca="1" si="33"/>
        <v>-1.3154370790622494</v>
      </c>
      <c r="N117" s="52">
        <f t="shared" ca="1" si="33"/>
        <v>-0.33729268251876476</v>
      </c>
      <c r="O117" s="53">
        <f t="shared" ca="1" si="33"/>
        <v>0.54480953642998031</v>
      </c>
      <c r="P117" s="52">
        <f t="shared" ca="1" si="33"/>
        <v>0</v>
      </c>
      <c r="Q117" s="52">
        <f t="shared" ca="1" si="33"/>
        <v>0</v>
      </c>
      <c r="R117" s="52">
        <f t="shared" ca="1" si="33"/>
        <v>0</v>
      </c>
      <c r="S117" s="52">
        <f t="shared" ca="1" si="33"/>
        <v>0</v>
      </c>
      <c r="T117" s="53">
        <f t="shared" ca="1" si="33"/>
        <v>0</v>
      </c>
      <c r="U117" s="52">
        <f t="shared" ca="1" si="33"/>
        <v>0</v>
      </c>
      <c r="V117" s="52">
        <f t="shared" ca="1" si="33"/>
        <v>0</v>
      </c>
      <c r="W117" s="52">
        <f t="shared" ca="1" si="33"/>
        <v>0</v>
      </c>
      <c r="X117" s="52">
        <f t="shared" ca="1" si="33"/>
        <v>0</v>
      </c>
      <c r="Y117" s="53">
        <f t="shared" ca="1" si="33"/>
        <v>0</v>
      </c>
      <c r="Z117" s="52">
        <f t="shared" ca="1" si="33"/>
        <v>0</v>
      </c>
      <c r="AA117" s="52">
        <f t="shared" ca="1" si="33"/>
        <v>0</v>
      </c>
      <c r="AB117" s="52">
        <f t="shared" ca="1" si="33"/>
        <v>0</v>
      </c>
      <c r="AC117" s="52">
        <f t="shared" ca="1" si="33"/>
        <v>0</v>
      </c>
      <c r="AD117" s="53">
        <f t="shared" ca="1" si="33"/>
        <v>0</v>
      </c>
      <c r="AE117" s="52">
        <f t="shared" ca="1" si="33"/>
        <v>0</v>
      </c>
      <c r="AF117" s="52">
        <f t="shared" ca="1" si="33"/>
        <v>0</v>
      </c>
      <c r="AG117" s="52">
        <f t="shared" ca="1" si="33"/>
        <v>0</v>
      </c>
      <c r="AH117" s="52">
        <f t="shared" ca="1" si="33"/>
        <v>0</v>
      </c>
      <c r="AI117" s="53">
        <f t="shared" ca="1" si="33"/>
        <v>0</v>
      </c>
      <c r="AJ117" s="52">
        <f t="shared" ca="1" si="33"/>
        <v>0</v>
      </c>
      <c r="AK117" s="52">
        <f t="shared" ca="1" si="33"/>
        <v>0</v>
      </c>
      <c r="AL117" s="52">
        <f t="shared" ca="1" si="33"/>
        <v>0</v>
      </c>
      <c r="AM117" s="52">
        <f t="shared" ca="1" si="33"/>
        <v>0</v>
      </c>
      <c r="AN117" s="53">
        <f t="shared" ca="1" si="33"/>
        <v>0</v>
      </c>
      <c r="AO117" s="52">
        <f t="shared" ca="1" si="33"/>
        <v>0</v>
      </c>
      <c r="AP117" s="52">
        <f t="shared" ca="1" si="33"/>
        <v>0</v>
      </c>
      <c r="AQ117" s="52">
        <f t="shared" ca="1" si="33"/>
        <v>0</v>
      </c>
      <c r="AR117" s="52">
        <f t="shared" ca="1" si="33"/>
        <v>0</v>
      </c>
      <c r="AS117" s="53">
        <f t="shared" ca="1" si="33"/>
        <v>0</v>
      </c>
      <c r="AT117" s="52">
        <f t="shared" ca="1" si="33"/>
        <v>0</v>
      </c>
      <c r="AU117" s="52">
        <f t="shared" ca="1" si="33"/>
        <v>0</v>
      </c>
      <c r="AV117" s="52">
        <f t="shared" ca="1" si="33"/>
        <v>0</v>
      </c>
      <c r="AW117" s="52">
        <f t="shared" ca="1" si="33"/>
        <v>0</v>
      </c>
      <c r="AX117" s="53">
        <f t="shared" ca="1" si="33"/>
        <v>0</v>
      </c>
      <c r="AY117" s="52">
        <f t="shared" ca="1" si="33"/>
        <v>0</v>
      </c>
      <c r="AZ117" s="52">
        <f t="shared" ca="1" si="33"/>
        <v>0</v>
      </c>
      <c r="BA117" s="52">
        <f t="shared" ca="1" si="33"/>
        <v>0</v>
      </c>
      <c r="BB117" s="52">
        <f t="shared" ca="1" si="33"/>
        <v>0</v>
      </c>
      <c r="BC117" s="53">
        <f t="shared" ca="1" si="33"/>
        <v>0</v>
      </c>
      <c r="BD117" s="52">
        <f t="shared" ca="1" si="33"/>
        <v>0</v>
      </c>
      <c r="BE117" s="52">
        <f t="shared" ca="1" si="33"/>
        <v>0</v>
      </c>
      <c r="BF117" s="52">
        <f t="shared" ca="1" si="33"/>
        <v>0</v>
      </c>
      <c r="BG117" s="52">
        <f t="shared" ca="1" si="33"/>
        <v>0</v>
      </c>
      <c r="BH117" s="53">
        <f t="shared" ca="1" si="33"/>
        <v>0</v>
      </c>
    </row>
    <row r="118" spans="1:60" ht="11.25" customHeight="1" outlineLevel="1" x14ac:dyDescent="0.2">
      <c r="A118" s="33"/>
      <c r="B118" s="33"/>
      <c r="C118" s="29" t="s">
        <v>76</v>
      </c>
      <c r="D118" s="30" t="s">
        <v>4</v>
      </c>
      <c r="E118" s="30" t="s">
        <v>8</v>
      </c>
      <c r="F118" s="30" t="s">
        <v>69</v>
      </c>
      <c r="G118" s="30" t="s">
        <v>17</v>
      </c>
      <c r="H118" s="26"/>
      <c r="I118" s="26"/>
      <c r="J118" s="26"/>
      <c r="K118" s="62"/>
      <c r="L118" s="62"/>
      <c r="M118" s="62"/>
      <c r="N118" s="62"/>
      <c r="O118" s="59">
        <f ca="1">NPV(K25,K117:O117)*(1+K25)^5</f>
        <v>-8.3314815945283787</v>
      </c>
      <c r="P118" s="62"/>
      <c r="Q118" s="62"/>
      <c r="R118" s="62"/>
      <c r="S118" s="62"/>
      <c r="T118" s="59">
        <f ca="1">NPV(P25,P117:T117)*(1+P25)^5</f>
        <v>0</v>
      </c>
      <c r="U118" s="62"/>
      <c r="V118" s="62"/>
      <c r="W118" s="62"/>
      <c r="X118" s="62"/>
      <c r="Y118" s="59">
        <f ca="1">NPV(U25,U117:Y117)*(1+U25)^5</f>
        <v>0</v>
      </c>
      <c r="Z118" s="62"/>
      <c r="AA118" s="62"/>
      <c r="AB118" s="62"/>
      <c r="AC118" s="62"/>
      <c r="AD118" s="59">
        <f ca="1">NPV(Z25,Z117:AD117)*(1+Z25)^5</f>
        <v>0</v>
      </c>
      <c r="AE118" s="62"/>
      <c r="AF118" s="62"/>
      <c r="AG118" s="62"/>
      <c r="AH118" s="62"/>
      <c r="AI118" s="59">
        <f ca="1">NPV(AE25,AE117:AI117)*(1+AE25)^5</f>
        <v>0</v>
      </c>
      <c r="AJ118" s="62"/>
      <c r="AK118" s="62"/>
      <c r="AL118" s="62"/>
      <c r="AM118" s="62"/>
      <c r="AN118" s="59">
        <f ca="1">NPV(AJ25,AJ117:AN117)*(1+AJ25)^5</f>
        <v>0</v>
      </c>
      <c r="AO118" s="62"/>
      <c r="AP118" s="62"/>
      <c r="AQ118" s="62"/>
      <c r="AR118" s="62"/>
      <c r="AS118" s="59">
        <f ca="1">NPV(AO25,AO117:AS117)*(1+AO25)^5</f>
        <v>0</v>
      </c>
      <c r="AT118" s="62"/>
      <c r="AU118" s="62"/>
      <c r="AV118" s="62"/>
      <c r="AW118" s="62"/>
      <c r="AX118" s="59">
        <f ca="1">NPV(AT25,AT117:AX117)*(1+AT25)^5</f>
        <v>0</v>
      </c>
      <c r="AY118" s="62"/>
      <c r="AZ118" s="62"/>
      <c r="BA118" s="62"/>
      <c r="BB118" s="62"/>
      <c r="BC118" s="59">
        <f ca="1">NPV(AY25,AY117:BC117)*(1+AY25)^5</f>
        <v>0</v>
      </c>
      <c r="BD118" s="62"/>
      <c r="BE118" s="62"/>
      <c r="BF118" s="62"/>
      <c r="BG118" s="62"/>
      <c r="BH118" s="59">
        <f ca="1">NPV(BD25,BD117:BH117)*(1+BD25)^5</f>
        <v>0</v>
      </c>
    </row>
    <row r="119" spans="1:60" ht="11.25" customHeight="1" outlineLevel="1" x14ac:dyDescent="0.2">
      <c r="A119" s="33"/>
      <c r="B119" s="33"/>
      <c r="C119" s="29" t="s">
        <v>77</v>
      </c>
      <c r="D119" s="30" t="s">
        <v>4</v>
      </c>
      <c r="E119" s="30" t="s">
        <v>8</v>
      </c>
      <c r="F119" s="30" t="s">
        <v>69</v>
      </c>
      <c r="G119" s="30" t="s">
        <v>17</v>
      </c>
      <c r="H119" s="26"/>
      <c r="I119" s="26"/>
      <c r="J119" s="26"/>
      <c r="K119" s="62"/>
      <c r="L119" s="62"/>
      <c r="M119" s="62"/>
      <c r="N119" s="62"/>
      <c r="O119" s="62"/>
      <c r="P119" s="59">
        <f ca="1">PMT(P25,5,O118)</f>
        <v>1.9243622794055737</v>
      </c>
      <c r="Q119" s="52">
        <f ca="1">P119</f>
        <v>1.9243622794055737</v>
      </c>
      <c r="R119" s="52">
        <f ca="1">Q119</f>
        <v>1.9243622794055737</v>
      </c>
      <c r="S119" s="52">
        <f ca="1">R119</f>
        <v>1.9243622794055737</v>
      </c>
      <c r="T119" s="53">
        <f ca="1">S119</f>
        <v>1.9243622794055737</v>
      </c>
      <c r="U119" s="59">
        <f ca="1">PMT(U25,5,T118)</f>
        <v>0</v>
      </c>
      <c r="V119" s="52">
        <f ca="1">U119</f>
        <v>0</v>
      </c>
      <c r="W119" s="52">
        <f ca="1">V119</f>
        <v>0</v>
      </c>
      <c r="X119" s="52">
        <f ca="1">W119</f>
        <v>0</v>
      </c>
      <c r="Y119" s="53">
        <f ca="1">X119</f>
        <v>0</v>
      </c>
      <c r="Z119" s="59">
        <f ca="1">PMT(Z25,5,Y118)</f>
        <v>0</v>
      </c>
      <c r="AA119" s="52">
        <f ca="1">Z119</f>
        <v>0</v>
      </c>
      <c r="AB119" s="52">
        <f ca="1">AA119</f>
        <v>0</v>
      </c>
      <c r="AC119" s="52">
        <f ca="1">AB119</f>
        <v>0</v>
      </c>
      <c r="AD119" s="53">
        <f ca="1">AC119</f>
        <v>0</v>
      </c>
      <c r="AE119" s="59">
        <f ca="1">PMT(AE25,5,AD118)</f>
        <v>0</v>
      </c>
      <c r="AF119" s="52">
        <f ca="1">AE119</f>
        <v>0</v>
      </c>
      <c r="AG119" s="52">
        <f ca="1">AF119</f>
        <v>0</v>
      </c>
      <c r="AH119" s="52">
        <f ca="1">AG119</f>
        <v>0</v>
      </c>
      <c r="AI119" s="53">
        <f ca="1">AH119</f>
        <v>0</v>
      </c>
      <c r="AJ119" s="59">
        <f ca="1">PMT(AJ25,5,AI118)</f>
        <v>0</v>
      </c>
      <c r="AK119" s="52">
        <f ca="1">AJ119</f>
        <v>0</v>
      </c>
      <c r="AL119" s="52">
        <f ca="1">AK119</f>
        <v>0</v>
      </c>
      <c r="AM119" s="52">
        <f ca="1">AL119</f>
        <v>0</v>
      </c>
      <c r="AN119" s="53">
        <f ca="1">AM119</f>
        <v>0</v>
      </c>
      <c r="AO119" s="59">
        <f ca="1">PMT(AO25,5,AN118)</f>
        <v>0</v>
      </c>
      <c r="AP119" s="52">
        <f ca="1">AO119</f>
        <v>0</v>
      </c>
      <c r="AQ119" s="52">
        <f ca="1">AP119</f>
        <v>0</v>
      </c>
      <c r="AR119" s="52">
        <f ca="1">AQ119</f>
        <v>0</v>
      </c>
      <c r="AS119" s="53">
        <f ca="1">AR119</f>
        <v>0</v>
      </c>
      <c r="AT119" s="59">
        <f ca="1">PMT(AT25,5,AS118)</f>
        <v>0</v>
      </c>
      <c r="AU119" s="52">
        <f ca="1">AT119</f>
        <v>0</v>
      </c>
      <c r="AV119" s="52">
        <f ca="1">AU119</f>
        <v>0</v>
      </c>
      <c r="AW119" s="52">
        <f ca="1">AV119</f>
        <v>0</v>
      </c>
      <c r="AX119" s="53">
        <f ca="1">AW119</f>
        <v>0</v>
      </c>
      <c r="AY119" s="59">
        <f ca="1">PMT(AY25,5,AX118)</f>
        <v>0</v>
      </c>
      <c r="AZ119" s="52">
        <f ca="1">AY119</f>
        <v>0</v>
      </c>
      <c r="BA119" s="52">
        <f ca="1">AZ119</f>
        <v>0</v>
      </c>
      <c r="BB119" s="52">
        <f ca="1">BA119</f>
        <v>0</v>
      </c>
      <c r="BC119" s="53">
        <f ca="1">BB119</f>
        <v>0</v>
      </c>
      <c r="BD119" s="59">
        <f ca="1">PMT(BD25,5,BC118)</f>
        <v>0</v>
      </c>
      <c r="BE119" s="52">
        <f ca="1">BD119</f>
        <v>0</v>
      </c>
      <c r="BF119" s="52">
        <f ca="1">BE119</f>
        <v>0</v>
      </c>
      <c r="BG119" s="52">
        <f ca="1">BF119</f>
        <v>0</v>
      </c>
      <c r="BH119" s="53">
        <f ca="1">BG119</f>
        <v>0</v>
      </c>
    </row>
    <row r="120" spans="1:60" ht="11.25" customHeight="1" outlineLevel="1" x14ac:dyDescent="0.2">
      <c r="A120" s="33"/>
      <c r="B120" s="33"/>
      <c r="C120" s="29"/>
      <c r="D120" s="30"/>
      <c r="E120" s="30"/>
      <c r="F120" s="30"/>
      <c r="G120" s="30"/>
      <c r="H120" s="26"/>
      <c r="I120" s="26"/>
      <c r="J120" s="26"/>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row>
    <row r="121" spans="1:60" outlineLevel="1" x14ac:dyDescent="0.2">
      <c r="C121" s="64" t="s">
        <v>78</v>
      </c>
      <c r="D121" s="30" t="s">
        <v>4</v>
      </c>
      <c r="E121" s="30" t="s">
        <v>79</v>
      </c>
      <c r="F121" s="30" t="s">
        <v>20</v>
      </c>
      <c r="G121" s="30" t="s">
        <v>20</v>
      </c>
      <c r="P121" s="63" t="str">
        <f ca="1">IF(ROUND(NPV(P25,P119:T119)+O118,4)=0,"Ok","Check")</f>
        <v>Ok</v>
      </c>
      <c r="U121" s="63" t="str">
        <f ca="1">IF(ROUND(NPV(U25,U119:Y119)+T118,4)=0,"Ok","Check")</f>
        <v>Ok</v>
      </c>
      <c r="Z121" s="63" t="str">
        <f ca="1">IF(ROUND(NPV(Z25,Z119:AD119)+Y118,4)=0,"Ok","Check")</f>
        <v>Ok</v>
      </c>
      <c r="AE121" s="63" t="str">
        <f ca="1">IF(ROUND(NPV(AE25,AE119:AI119)+AD118,4)=0,"Ok","Check")</f>
        <v>Ok</v>
      </c>
      <c r="AJ121" s="63" t="str">
        <f ca="1">IF(ROUND(NPV(AJ25,AJ119:AN119)+AI118,4)=0,"Ok","Check")</f>
        <v>Ok</v>
      </c>
      <c r="AO121" s="63" t="str">
        <f ca="1">IF(ROUND(NPV(AO25,AO119:AS119)+AN118,4)=0,"Ok","Check")</f>
        <v>Ok</v>
      </c>
      <c r="AT121" s="63" t="str">
        <f ca="1">IF(ROUND(NPV(AT25,AT119:AX119)+AS118,4)=0,"Ok","Check")</f>
        <v>Ok</v>
      </c>
      <c r="AY121" s="63" t="str">
        <f ca="1">IF(ROUND(NPV(AY25,AY119:BC119)+AX118,4)=0,"Ok","Check")</f>
        <v>Ok</v>
      </c>
      <c r="BD121" s="63" t="str">
        <f ca="1">IF(ROUND(NPV(BD25,BD119:BH119)+BC118,4)=0,"Ok","Check")</f>
        <v>Ok</v>
      </c>
    </row>
    <row r="122" spans="1:60" outlineLevel="1" x14ac:dyDescent="0.2"/>
    <row r="123" spans="1:60" s="19" customFormat="1" x14ac:dyDescent="0.2">
      <c r="B123" s="20" t="s">
        <v>9</v>
      </c>
      <c r="D123" s="21"/>
      <c r="E123" s="22"/>
      <c r="F123" s="22"/>
      <c r="G123" s="22"/>
      <c r="H123" s="22"/>
      <c r="I123" s="22"/>
      <c r="J123" s="22"/>
      <c r="K123" s="22"/>
      <c r="L123" s="22"/>
    </row>
  </sheetData>
  <mergeCells count="13">
    <mergeCell ref="H16:I16"/>
    <mergeCell ref="AO2:AS2"/>
    <mergeCell ref="AT2:AX2"/>
    <mergeCell ref="AY2:BC2"/>
    <mergeCell ref="BD2:BH2"/>
    <mergeCell ref="H13:I13"/>
    <mergeCell ref="H15:I15"/>
    <mergeCell ref="K2:O2"/>
    <mergeCell ref="P2:T2"/>
    <mergeCell ref="U2:Y2"/>
    <mergeCell ref="Z2:AD2"/>
    <mergeCell ref="AE2:AI2"/>
    <mergeCell ref="AJ2:AN2"/>
  </mergeCells>
  <conditionalFormatting sqref="P121">
    <cfRule type="cellIs" dxfId="35" priority="23" operator="equal">
      <formula>"Check"</formula>
    </cfRule>
    <cfRule type="cellIs" dxfId="34" priority="24" operator="equal">
      <formula>"Ok"</formula>
    </cfRule>
  </conditionalFormatting>
  <conditionalFormatting sqref="U121">
    <cfRule type="cellIs" dxfId="33" priority="15" operator="equal">
      <formula>"Check"</formula>
    </cfRule>
    <cfRule type="cellIs" dxfId="32" priority="16" operator="equal">
      <formula>"Ok"</formula>
    </cfRule>
  </conditionalFormatting>
  <conditionalFormatting sqref="Z121">
    <cfRule type="cellIs" dxfId="31" priority="13" operator="equal">
      <formula>"Check"</formula>
    </cfRule>
    <cfRule type="cellIs" dxfId="30" priority="14" operator="equal">
      <formula>"Ok"</formula>
    </cfRule>
  </conditionalFormatting>
  <conditionalFormatting sqref="AE121">
    <cfRule type="cellIs" dxfId="29" priority="11" operator="equal">
      <formula>"Check"</formula>
    </cfRule>
    <cfRule type="cellIs" dxfId="28" priority="12" operator="equal">
      <formula>"Ok"</formula>
    </cfRule>
  </conditionalFormatting>
  <conditionalFormatting sqref="AJ121">
    <cfRule type="cellIs" dxfId="27" priority="9" operator="equal">
      <formula>"Check"</formula>
    </cfRule>
    <cfRule type="cellIs" dxfId="26" priority="10" operator="equal">
      <formula>"Ok"</formula>
    </cfRule>
  </conditionalFormatting>
  <conditionalFormatting sqref="AO121">
    <cfRule type="cellIs" dxfId="25" priority="7" operator="equal">
      <formula>"Check"</formula>
    </cfRule>
    <cfRule type="cellIs" dxfId="24" priority="8" operator="equal">
      <formula>"Ok"</formula>
    </cfRule>
  </conditionalFormatting>
  <conditionalFormatting sqref="AT121">
    <cfRule type="cellIs" dxfId="23" priority="5" operator="equal">
      <formula>"Check"</formula>
    </cfRule>
    <cfRule type="cellIs" dxfId="22" priority="6" operator="equal">
      <formula>"Ok"</formula>
    </cfRule>
  </conditionalFormatting>
  <conditionalFormatting sqref="AY121">
    <cfRule type="cellIs" dxfId="21" priority="3" operator="equal">
      <formula>"Check"</formula>
    </cfRule>
    <cfRule type="cellIs" dxfId="20" priority="4" operator="equal">
      <formula>"Ok"</formula>
    </cfRule>
  </conditionalFormatting>
  <conditionalFormatting sqref="BD121">
    <cfRule type="cellIs" dxfId="19" priority="1" operator="equal">
      <formula>"Check"</formula>
    </cfRule>
    <cfRule type="cellIs" dxfId="18" priority="2" operator="equal">
      <formula>"Ok"</formula>
    </cfRule>
  </conditionalFormatting>
  <dataValidations count="2">
    <dataValidation type="list" allowBlank="1" showInputMessage="1" showErrorMessage="1" sqref="H15:I16">
      <formula1>Scenarios</formula1>
    </dataValidation>
    <dataValidation type="list" allowBlank="1" showInputMessage="1" showErrorMessage="1" promptTitle="Dollar basis" prompt="Please select the appropriate dollar basis from the list." sqref="F15:F16 F18:F19 F28:F29 F31:F32">
      <formula1>Dollar_Base_List</formula1>
    </dataValidation>
  </dataValidations>
  <pageMargins left="0.7" right="0.7" top="0.75" bottom="0.75" header="0.3" footer="0.3"/>
  <pageSetup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BH123"/>
  <sheetViews>
    <sheetView showGridLines="0" topLeftCell="A82" zoomScale="87" zoomScaleNormal="100" workbookViewId="0">
      <selection activeCell="A121" sqref="A121:XFD121"/>
    </sheetView>
  </sheetViews>
  <sheetFormatPr defaultColWidth="11.5" defaultRowHeight="11.25" outlineLevelRow="1" outlineLevelCol="1" x14ac:dyDescent="0.2"/>
  <cols>
    <col min="1" max="2" width="1.6640625" style="23" customWidth="1"/>
    <col min="3" max="3" width="43.6640625" style="23" customWidth="1"/>
    <col min="4" max="4" width="21.6640625" style="23" customWidth="1"/>
    <col min="5" max="5" width="15.83203125" style="23" customWidth="1"/>
    <col min="6" max="9" width="10.6640625" style="23" customWidth="1"/>
    <col min="10" max="10" width="10.6640625" style="23" customWidth="1" outlineLevel="1"/>
    <col min="11" max="60" width="10.6640625" style="23" customWidth="1"/>
    <col min="61" max="16384" width="11.5" style="23"/>
  </cols>
  <sheetData>
    <row r="1" spans="1:60" s="4" customFormat="1" ht="15" customHeight="1" x14ac:dyDescent="0.2">
      <c r="A1" s="1"/>
      <c r="B1" s="1"/>
      <c r="C1" s="2" t="s">
        <v>14</v>
      </c>
      <c r="D1" s="3"/>
      <c r="E1" s="3"/>
      <c r="F1" s="3"/>
      <c r="G1" s="3"/>
      <c r="H1" s="3"/>
      <c r="I1" s="3"/>
    </row>
    <row r="2" spans="1:60" s="4" customFormat="1" ht="15" customHeight="1" thickBot="1" x14ac:dyDescent="0.25">
      <c r="A2" s="1"/>
      <c r="B2" s="1"/>
      <c r="C2" s="6" t="str">
        <f ca="1">RIGHT(CELL("filename",C1),LEN(CELL("filename",C1))-FIND("]",CELL("filename",C1)))</f>
        <v>Analysis|High Case</v>
      </c>
      <c r="D2" s="5"/>
      <c r="E2" s="5"/>
      <c r="F2" s="5"/>
      <c r="G2" s="5"/>
      <c r="H2" s="5"/>
      <c r="I2" s="5"/>
      <c r="J2" s="5"/>
      <c r="K2" s="122" t="s">
        <v>22</v>
      </c>
      <c r="L2" s="122"/>
      <c r="M2" s="122"/>
      <c r="N2" s="122"/>
      <c r="O2" s="123"/>
      <c r="P2" s="121" t="s">
        <v>23</v>
      </c>
      <c r="Q2" s="122"/>
      <c r="R2" s="122"/>
      <c r="S2" s="122"/>
      <c r="T2" s="123"/>
      <c r="U2" s="121" t="s">
        <v>24</v>
      </c>
      <c r="V2" s="122"/>
      <c r="W2" s="122"/>
      <c r="X2" s="122"/>
      <c r="Y2" s="123"/>
      <c r="Z2" s="121" t="s">
        <v>44</v>
      </c>
      <c r="AA2" s="122"/>
      <c r="AB2" s="122"/>
      <c r="AC2" s="122"/>
      <c r="AD2" s="123"/>
      <c r="AE2" s="121" t="s">
        <v>45</v>
      </c>
      <c r="AF2" s="122"/>
      <c r="AG2" s="122"/>
      <c r="AH2" s="122"/>
      <c r="AI2" s="123"/>
      <c r="AJ2" s="121" t="s">
        <v>46</v>
      </c>
      <c r="AK2" s="122"/>
      <c r="AL2" s="122"/>
      <c r="AM2" s="122"/>
      <c r="AN2" s="123"/>
      <c r="AO2" s="121" t="s">
        <v>47</v>
      </c>
      <c r="AP2" s="122"/>
      <c r="AQ2" s="122"/>
      <c r="AR2" s="122"/>
      <c r="AS2" s="123"/>
      <c r="AT2" s="121" t="s">
        <v>48</v>
      </c>
      <c r="AU2" s="122"/>
      <c r="AV2" s="122"/>
      <c r="AW2" s="122"/>
      <c r="AX2" s="123"/>
      <c r="AY2" s="121" t="s">
        <v>49</v>
      </c>
      <c r="AZ2" s="122"/>
      <c r="BA2" s="122"/>
      <c r="BB2" s="122"/>
      <c r="BC2" s="123"/>
      <c r="BD2" s="121" t="s">
        <v>50</v>
      </c>
      <c r="BE2" s="122"/>
      <c r="BF2" s="122"/>
      <c r="BG2" s="122"/>
      <c r="BH2" s="123"/>
    </row>
    <row r="3" spans="1:60" s="7" customFormat="1" x14ac:dyDescent="0.2">
      <c r="C3" s="8"/>
      <c r="D3" s="9"/>
      <c r="E3" s="10"/>
      <c r="F3" s="10"/>
      <c r="G3" s="10"/>
      <c r="H3" s="10"/>
      <c r="I3" s="11" t="s">
        <v>0</v>
      </c>
      <c r="J3" s="9">
        <f>K3-1</f>
        <v>0</v>
      </c>
      <c r="K3" s="12">
        <v>1</v>
      </c>
      <c r="L3" s="9">
        <f>K3+1</f>
        <v>2</v>
      </c>
      <c r="M3" s="9">
        <f t="shared" ref="M3:BH3" si="0">L3+1</f>
        <v>3</v>
      </c>
      <c r="N3" s="9">
        <f t="shared" si="0"/>
        <v>4</v>
      </c>
      <c r="O3" s="49">
        <f t="shared" si="0"/>
        <v>5</v>
      </c>
      <c r="P3" s="50">
        <f t="shared" si="0"/>
        <v>6</v>
      </c>
      <c r="Q3" s="9">
        <f t="shared" si="0"/>
        <v>7</v>
      </c>
      <c r="R3" s="9">
        <f t="shared" si="0"/>
        <v>8</v>
      </c>
      <c r="S3" s="9">
        <f t="shared" si="0"/>
        <v>9</v>
      </c>
      <c r="T3" s="49">
        <f t="shared" si="0"/>
        <v>10</v>
      </c>
      <c r="U3" s="50">
        <f t="shared" si="0"/>
        <v>11</v>
      </c>
      <c r="V3" s="9">
        <f t="shared" si="0"/>
        <v>12</v>
      </c>
      <c r="W3" s="9">
        <f t="shared" si="0"/>
        <v>13</v>
      </c>
      <c r="X3" s="9">
        <f t="shared" si="0"/>
        <v>14</v>
      </c>
      <c r="Y3" s="49">
        <f t="shared" si="0"/>
        <v>15</v>
      </c>
      <c r="Z3" s="50">
        <f t="shared" si="0"/>
        <v>16</v>
      </c>
      <c r="AA3" s="9">
        <f t="shared" si="0"/>
        <v>17</v>
      </c>
      <c r="AB3" s="9">
        <f t="shared" si="0"/>
        <v>18</v>
      </c>
      <c r="AC3" s="9">
        <f t="shared" si="0"/>
        <v>19</v>
      </c>
      <c r="AD3" s="49">
        <f t="shared" si="0"/>
        <v>20</v>
      </c>
      <c r="AE3" s="50">
        <f t="shared" si="0"/>
        <v>21</v>
      </c>
      <c r="AF3" s="9">
        <f t="shared" si="0"/>
        <v>22</v>
      </c>
      <c r="AG3" s="9">
        <f t="shared" si="0"/>
        <v>23</v>
      </c>
      <c r="AH3" s="9">
        <f t="shared" si="0"/>
        <v>24</v>
      </c>
      <c r="AI3" s="49">
        <f t="shared" si="0"/>
        <v>25</v>
      </c>
      <c r="AJ3" s="50">
        <f t="shared" si="0"/>
        <v>26</v>
      </c>
      <c r="AK3" s="9">
        <f t="shared" si="0"/>
        <v>27</v>
      </c>
      <c r="AL3" s="9">
        <f t="shared" si="0"/>
        <v>28</v>
      </c>
      <c r="AM3" s="9">
        <f t="shared" si="0"/>
        <v>29</v>
      </c>
      <c r="AN3" s="49">
        <f t="shared" si="0"/>
        <v>30</v>
      </c>
      <c r="AO3" s="50">
        <f t="shared" si="0"/>
        <v>31</v>
      </c>
      <c r="AP3" s="9">
        <f t="shared" si="0"/>
        <v>32</v>
      </c>
      <c r="AQ3" s="9">
        <f t="shared" si="0"/>
        <v>33</v>
      </c>
      <c r="AR3" s="9">
        <f t="shared" si="0"/>
        <v>34</v>
      </c>
      <c r="AS3" s="49">
        <f t="shared" si="0"/>
        <v>35</v>
      </c>
      <c r="AT3" s="50">
        <f t="shared" si="0"/>
        <v>36</v>
      </c>
      <c r="AU3" s="9">
        <f t="shared" si="0"/>
        <v>37</v>
      </c>
      <c r="AV3" s="9">
        <f t="shared" si="0"/>
        <v>38</v>
      </c>
      <c r="AW3" s="9">
        <f t="shared" si="0"/>
        <v>39</v>
      </c>
      <c r="AX3" s="49">
        <f t="shared" si="0"/>
        <v>40</v>
      </c>
      <c r="AY3" s="50">
        <f t="shared" si="0"/>
        <v>41</v>
      </c>
      <c r="AZ3" s="9">
        <f t="shared" si="0"/>
        <v>42</v>
      </c>
      <c r="BA3" s="9">
        <f t="shared" si="0"/>
        <v>43</v>
      </c>
      <c r="BB3" s="9">
        <f t="shared" si="0"/>
        <v>44</v>
      </c>
      <c r="BC3" s="49">
        <f t="shared" si="0"/>
        <v>45</v>
      </c>
      <c r="BD3" s="50">
        <f t="shared" si="0"/>
        <v>46</v>
      </c>
      <c r="BE3" s="9">
        <f t="shared" si="0"/>
        <v>47</v>
      </c>
      <c r="BF3" s="9">
        <f t="shared" si="0"/>
        <v>48</v>
      </c>
      <c r="BG3" s="9">
        <f t="shared" si="0"/>
        <v>49</v>
      </c>
      <c r="BH3" s="49">
        <f t="shared" si="0"/>
        <v>50</v>
      </c>
    </row>
    <row r="4" spans="1:60" s="13" customFormat="1" ht="3" customHeight="1" x14ac:dyDescent="0.2">
      <c r="D4" s="14"/>
      <c r="E4" s="15"/>
      <c r="F4" s="15"/>
      <c r="G4" s="15"/>
      <c r="H4" s="15"/>
      <c r="I4" s="15"/>
      <c r="J4" s="15"/>
    </row>
    <row r="5" spans="1:60" s="16" customFormat="1" ht="9" customHeight="1" x14ac:dyDescent="0.2">
      <c r="B5" s="16" t="s">
        <v>1</v>
      </c>
      <c r="D5" s="17"/>
      <c r="E5" s="18"/>
      <c r="F5" s="18"/>
      <c r="G5" s="18"/>
      <c r="H5" s="18"/>
      <c r="I5" s="18"/>
      <c r="J5" s="18"/>
    </row>
    <row r="6" spans="1:60" s="13" customFormat="1" ht="3" customHeight="1" x14ac:dyDescent="0.2">
      <c r="D6" s="14"/>
      <c r="E6" s="15"/>
      <c r="F6" s="15"/>
      <c r="G6" s="15"/>
      <c r="H6" s="15"/>
      <c r="I6" s="15"/>
      <c r="J6" s="15"/>
    </row>
    <row r="7" spans="1:60" s="19" customFormat="1" x14ac:dyDescent="0.2">
      <c r="B7" s="20" t="s">
        <v>11</v>
      </c>
      <c r="D7" s="21"/>
      <c r="E7" s="22"/>
      <c r="F7" s="22"/>
      <c r="G7" s="22"/>
      <c r="H7" s="22"/>
      <c r="I7" s="22"/>
      <c r="J7" s="22"/>
      <c r="K7" s="22"/>
      <c r="L7" s="22"/>
    </row>
    <row r="8" spans="1:60" outlineLevel="1" x14ac:dyDescent="0.2">
      <c r="A8" s="33"/>
      <c r="B8" s="33"/>
      <c r="C8" s="29"/>
      <c r="D8" s="30"/>
      <c r="E8" s="30"/>
      <c r="F8" s="30"/>
      <c r="G8" s="30"/>
      <c r="H8" s="26"/>
      <c r="I8" s="26"/>
      <c r="J8" s="26"/>
      <c r="K8" s="26"/>
      <c r="L8" s="26"/>
      <c r="M8" s="26"/>
      <c r="N8" s="26"/>
      <c r="O8" s="26"/>
      <c r="P8" s="26"/>
      <c r="Q8" s="26"/>
      <c r="R8" s="26"/>
      <c r="S8" s="26"/>
      <c r="T8" s="26"/>
    </row>
    <row r="9" spans="1:60" outlineLevel="1" x14ac:dyDescent="0.2">
      <c r="A9" s="33"/>
      <c r="B9" s="33"/>
      <c r="C9" s="29" t="s">
        <v>72</v>
      </c>
      <c r="D9" s="30"/>
      <c r="E9" s="30"/>
      <c r="F9" s="30"/>
      <c r="G9" s="30"/>
      <c r="H9" s="26"/>
      <c r="I9" s="26"/>
      <c r="J9" s="26"/>
      <c r="K9" s="26"/>
      <c r="L9" s="26"/>
      <c r="M9" s="26"/>
      <c r="N9" s="26"/>
      <c r="O9" s="26"/>
      <c r="P9" s="26"/>
      <c r="Q9" s="26"/>
      <c r="R9" s="26"/>
      <c r="S9" s="26"/>
      <c r="T9" s="26"/>
    </row>
    <row r="10" spans="1:60" outlineLevel="1" x14ac:dyDescent="0.2">
      <c r="A10" s="33"/>
      <c r="B10" s="33"/>
      <c r="C10" s="29"/>
      <c r="D10" s="30"/>
      <c r="E10" s="30"/>
      <c r="F10" s="30"/>
      <c r="G10" s="30"/>
      <c r="H10" s="26"/>
      <c r="I10" s="26"/>
      <c r="J10" s="26"/>
      <c r="K10" s="26"/>
      <c r="L10" s="26"/>
      <c r="M10" s="26"/>
      <c r="N10" s="26"/>
      <c r="O10" s="26"/>
      <c r="P10" s="26"/>
      <c r="Q10" s="26"/>
      <c r="R10" s="26"/>
      <c r="S10" s="26"/>
      <c r="T10" s="26"/>
    </row>
    <row r="11" spans="1:60" s="41" customFormat="1" outlineLevel="1" x14ac:dyDescent="0.2">
      <c r="C11" s="41" t="s">
        <v>16</v>
      </c>
    </row>
    <row r="12" spans="1:60" outlineLevel="1" x14ac:dyDescent="0.2">
      <c r="O12" s="28"/>
      <c r="T12" s="28"/>
      <c r="Y12" s="28"/>
      <c r="AD12" s="28"/>
      <c r="AI12" s="28"/>
      <c r="AN12" s="28"/>
      <c r="AS12" s="28"/>
      <c r="AX12" s="28"/>
      <c r="BC12" s="28"/>
      <c r="BH12" s="28"/>
    </row>
    <row r="13" spans="1:60" outlineLevel="1" x14ac:dyDescent="0.2">
      <c r="A13" s="33"/>
      <c r="B13" s="33"/>
      <c r="C13" s="24" t="str">
        <f>C11</f>
        <v>Inflation assumptions</v>
      </c>
      <c r="D13" s="25" t="s">
        <v>2</v>
      </c>
      <c r="E13" s="34" t="s">
        <v>3</v>
      </c>
      <c r="F13" s="34" t="s">
        <v>6</v>
      </c>
      <c r="G13" s="30"/>
      <c r="H13" s="125" t="s">
        <v>98</v>
      </c>
      <c r="I13" s="125"/>
      <c r="J13" s="65" t="s">
        <v>0</v>
      </c>
      <c r="K13" s="25">
        <f>K$3</f>
        <v>1</v>
      </c>
      <c r="L13" s="25">
        <f t="shared" ref="L13:BH13" si="1">L$3</f>
        <v>2</v>
      </c>
      <c r="M13" s="25">
        <f t="shared" si="1"/>
        <v>3</v>
      </c>
      <c r="N13" s="25">
        <f t="shared" si="1"/>
        <v>4</v>
      </c>
      <c r="O13" s="27">
        <f t="shared" si="1"/>
        <v>5</v>
      </c>
      <c r="P13" s="25">
        <f t="shared" si="1"/>
        <v>6</v>
      </c>
      <c r="Q13" s="25">
        <f t="shared" si="1"/>
        <v>7</v>
      </c>
      <c r="R13" s="25">
        <f t="shared" si="1"/>
        <v>8</v>
      </c>
      <c r="S13" s="25">
        <f t="shared" si="1"/>
        <v>9</v>
      </c>
      <c r="T13" s="27">
        <f t="shared" si="1"/>
        <v>10</v>
      </c>
      <c r="U13" s="25">
        <f t="shared" si="1"/>
        <v>11</v>
      </c>
      <c r="V13" s="25">
        <f t="shared" si="1"/>
        <v>12</v>
      </c>
      <c r="W13" s="25">
        <f t="shared" si="1"/>
        <v>13</v>
      </c>
      <c r="X13" s="25">
        <f t="shared" si="1"/>
        <v>14</v>
      </c>
      <c r="Y13" s="27">
        <f t="shared" si="1"/>
        <v>15</v>
      </c>
      <c r="Z13" s="25">
        <f t="shared" si="1"/>
        <v>16</v>
      </c>
      <c r="AA13" s="25">
        <f t="shared" si="1"/>
        <v>17</v>
      </c>
      <c r="AB13" s="25">
        <f t="shared" si="1"/>
        <v>18</v>
      </c>
      <c r="AC13" s="25">
        <f t="shared" si="1"/>
        <v>19</v>
      </c>
      <c r="AD13" s="27">
        <f t="shared" si="1"/>
        <v>20</v>
      </c>
      <c r="AE13" s="25">
        <f t="shared" si="1"/>
        <v>21</v>
      </c>
      <c r="AF13" s="25">
        <f t="shared" si="1"/>
        <v>22</v>
      </c>
      <c r="AG13" s="25">
        <f t="shared" si="1"/>
        <v>23</v>
      </c>
      <c r="AH13" s="25">
        <f t="shared" si="1"/>
        <v>24</v>
      </c>
      <c r="AI13" s="27">
        <f t="shared" si="1"/>
        <v>25</v>
      </c>
      <c r="AJ13" s="25">
        <f t="shared" si="1"/>
        <v>26</v>
      </c>
      <c r="AK13" s="25">
        <f t="shared" si="1"/>
        <v>27</v>
      </c>
      <c r="AL13" s="25">
        <f t="shared" si="1"/>
        <v>28</v>
      </c>
      <c r="AM13" s="25">
        <f t="shared" si="1"/>
        <v>29</v>
      </c>
      <c r="AN13" s="27">
        <f t="shared" si="1"/>
        <v>30</v>
      </c>
      <c r="AO13" s="25">
        <f t="shared" si="1"/>
        <v>31</v>
      </c>
      <c r="AP13" s="25">
        <f t="shared" si="1"/>
        <v>32</v>
      </c>
      <c r="AQ13" s="25">
        <f t="shared" si="1"/>
        <v>33</v>
      </c>
      <c r="AR13" s="25">
        <f t="shared" si="1"/>
        <v>34</v>
      </c>
      <c r="AS13" s="27">
        <f t="shared" si="1"/>
        <v>35</v>
      </c>
      <c r="AT13" s="25">
        <f t="shared" si="1"/>
        <v>36</v>
      </c>
      <c r="AU13" s="25">
        <f t="shared" si="1"/>
        <v>37</v>
      </c>
      <c r="AV13" s="25">
        <f t="shared" si="1"/>
        <v>38</v>
      </c>
      <c r="AW13" s="25">
        <f t="shared" si="1"/>
        <v>39</v>
      </c>
      <c r="AX13" s="27">
        <f t="shared" si="1"/>
        <v>40</v>
      </c>
      <c r="AY13" s="25">
        <f t="shared" si="1"/>
        <v>41</v>
      </c>
      <c r="AZ13" s="25">
        <f t="shared" si="1"/>
        <v>42</v>
      </c>
      <c r="BA13" s="25">
        <f t="shared" si="1"/>
        <v>43</v>
      </c>
      <c r="BB13" s="25">
        <f t="shared" si="1"/>
        <v>44</v>
      </c>
      <c r="BC13" s="27">
        <f t="shared" si="1"/>
        <v>45</v>
      </c>
      <c r="BD13" s="25">
        <f t="shared" si="1"/>
        <v>46</v>
      </c>
      <c r="BE13" s="25">
        <f t="shared" si="1"/>
        <v>47</v>
      </c>
      <c r="BF13" s="25">
        <f t="shared" si="1"/>
        <v>48</v>
      </c>
      <c r="BG13" s="25">
        <f t="shared" si="1"/>
        <v>49</v>
      </c>
      <c r="BH13" s="27">
        <f t="shared" si="1"/>
        <v>50</v>
      </c>
    </row>
    <row r="14" spans="1:60" outlineLevel="1" x14ac:dyDescent="0.2">
      <c r="A14" s="33"/>
      <c r="B14" s="33"/>
      <c r="C14" s="26"/>
      <c r="D14" s="26"/>
      <c r="E14" s="26"/>
      <c r="F14" s="26"/>
      <c r="G14" s="30"/>
      <c r="H14" s="26"/>
      <c r="I14" s="26"/>
      <c r="J14" s="26"/>
      <c r="K14" s="26"/>
      <c r="L14" s="26"/>
      <c r="M14" s="26"/>
      <c r="N14" s="26"/>
      <c r="O14" s="35"/>
      <c r="P14" s="36"/>
      <c r="Q14" s="36"/>
      <c r="R14" s="36"/>
      <c r="S14" s="36"/>
      <c r="T14" s="35"/>
      <c r="U14" s="36"/>
      <c r="V14" s="36"/>
      <c r="W14" s="36"/>
      <c r="X14" s="36"/>
      <c r="Y14" s="35"/>
      <c r="Z14" s="36"/>
      <c r="AA14" s="36"/>
      <c r="AB14" s="36"/>
      <c r="AC14" s="36"/>
      <c r="AD14" s="35"/>
      <c r="AE14" s="36"/>
      <c r="AF14" s="36"/>
      <c r="AG14" s="36"/>
      <c r="AH14" s="36"/>
      <c r="AI14" s="35"/>
      <c r="AJ14" s="36"/>
      <c r="AK14" s="36"/>
      <c r="AL14" s="36"/>
      <c r="AM14" s="36"/>
      <c r="AN14" s="35"/>
      <c r="AO14" s="36"/>
      <c r="AP14" s="36"/>
      <c r="AQ14" s="36"/>
      <c r="AR14" s="36"/>
      <c r="AS14" s="35"/>
      <c r="AT14" s="36"/>
      <c r="AU14" s="36"/>
      <c r="AV14" s="36"/>
      <c r="AW14" s="36"/>
      <c r="AX14" s="35"/>
      <c r="AY14" s="36"/>
      <c r="AZ14" s="36"/>
      <c r="BA14" s="36"/>
      <c r="BB14" s="36"/>
      <c r="BC14" s="35"/>
      <c r="BD14" s="36"/>
      <c r="BE14" s="36"/>
      <c r="BF14" s="36"/>
      <c r="BG14" s="36"/>
      <c r="BH14" s="35"/>
    </row>
    <row r="15" spans="1:60" ht="11.25" customHeight="1" outlineLevel="1" x14ac:dyDescent="0.2">
      <c r="A15" s="33"/>
      <c r="B15" s="33"/>
      <c r="C15" s="29" t="s">
        <v>12</v>
      </c>
      <c r="D15" s="30" t="s">
        <v>29</v>
      </c>
      <c r="E15" s="30" t="s">
        <v>10</v>
      </c>
      <c r="F15" s="37" t="s">
        <v>5</v>
      </c>
      <c r="G15" s="30"/>
      <c r="H15" s="124" t="s">
        <v>114</v>
      </c>
      <c r="I15" s="124"/>
      <c r="J15" s="26"/>
      <c r="K15" s="68">
        <f ca="1">OFFSET('Input|Inflation'!K$14,MATCH($H15,Scenarios,0),0)</f>
        <v>3.7499999999999999E-2</v>
      </c>
      <c r="L15" s="68">
        <f ca="1">OFFSET('Input|Inflation'!L$14,MATCH($H15,Scenarios,0),0)</f>
        <v>3.5000000000000003E-2</v>
      </c>
      <c r="M15" s="68">
        <f ca="1">OFFSET('Input|Inflation'!M$14,MATCH($H15,Scenarios,0),0)</f>
        <v>3.2500000000000001E-2</v>
      </c>
      <c r="N15" s="68">
        <f ca="1">OFFSET('Input|Inflation'!N$14,MATCH($H15,Scenarios,0),0)</f>
        <v>0.03</v>
      </c>
      <c r="O15" s="69">
        <f ca="1">OFFSET('Input|Inflation'!O$14,MATCH($H15,Scenarios,0),0)</f>
        <v>2.75E-2</v>
      </c>
      <c r="P15" s="68">
        <f ca="1">OFFSET('Input|Inflation'!P$14,MATCH($H15,Scenarios,0),0)</f>
        <v>2.5000000000000001E-2</v>
      </c>
      <c r="Q15" s="68">
        <f ca="1">OFFSET('Input|Inflation'!Q$14,MATCH($H15,Scenarios,0),0)</f>
        <v>2.5000000000000001E-2</v>
      </c>
      <c r="R15" s="68">
        <f ca="1">OFFSET('Input|Inflation'!R$14,MATCH($H15,Scenarios,0),0)</f>
        <v>2.5000000000000001E-2</v>
      </c>
      <c r="S15" s="68">
        <f ca="1">OFFSET('Input|Inflation'!S$14,MATCH($H15,Scenarios,0),0)</f>
        <v>2.5000000000000001E-2</v>
      </c>
      <c r="T15" s="69">
        <f ca="1">OFFSET('Input|Inflation'!T$14,MATCH($H15,Scenarios,0),0)</f>
        <v>2.5000000000000001E-2</v>
      </c>
      <c r="U15" s="68">
        <f ca="1">OFFSET('Input|Inflation'!U$14,MATCH($H15,Scenarios,0),0)</f>
        <v>2.5000000000000001E-2</v>
      </c>
      <c r="V15" s="68">
        <f ca="1">OFFSET('Input|Inflation'!V$14,MATCH($H15,Scenarios,0),0)</f>
        <v>2.5000000000000001E-2</v>
      </c>
      <c r="W15" s="68">
        <f ca="1">OFFSET('Input|Inflation'!W$14,MATCH($H15,Scenarios,0),0)</f>
        <v>2.5000000000000001E-2</v>
      </c>
      <c r="X15" s="68">
        <f ca="1">OFFSET('Input|Inflation'!X$14,MATCH($H15,Scenarios,0),0)</f>
        <v>2.5000000000000001E-2</v>
      </c>
      <c r="Y15" s="69">
        <f ca="1">OFFSET('Input|Inflation'!Y$14,MATCH($H15,Scenarios,0),0)</f>
        <v>2.5000000000000001E-2</v>
      </c>
      <c r="Z15" s="68">
        <f ca="1">OFFSET('Input|Inflation'!Z$14,MATCH($H15,Scenarios,0),0)</f>
        <v>2.5000000000000001E-2</v>
      </c>
      <c r="AA15" s="68">
        <f ca="1">OFFSET('Input|Inflation'!AA$14,MATCH($H15,Scenarios,0),0)</f>
        <v>2.5000000000000001E-2</v>
      </c>
      <c r="AB15" s="68">
        <f ca="1">OFFSET('Input|Inflation'!AB$14,MATCH($H15,Scenarios,0),0)</f>
        <v>2.5000000000000001E-2</v>
      </c>
      <c r="AC15" s="68">
        <f ca="1">OFFSET('Input|Inflation'!AC$14,MATCH($H15,Scenarios,0),0)</f>
        <v>2.5000000000000001E-2</v>
      </c>
      <c r="AD15" s="69">
        <f ca="1">OFFSET('Input|Inflation'!AD$14,MATCH($H15,Scenarios,0),0)</f>
        <v>2.5000000000000001E-2</v>
      </c>
      <c r="AE15" s="68">
        <f ca="1">OFFSET('Input|Inflation'!AE$14,MATCH($H15,Scenarios,0),0)</f>
        <v>2.5000000000000001E-2</v>
      </c>
      <c r="AF15" s="68">
        <f ca="1">OFFSET('Input|Inflation'!AF$14,MATCH($H15,Scenarios,0),0)</f>
        <v>2.5000000000000001E-2</v>
      </c>
      <c r="AG15" s="68">
        <f ca="1">OFFSET('Input|Inflation'!AG$14,MATCH($H15,Scenarios,0),0)</f>
        <v>2.5000000000000001E-2</v>
      </c>
      <c r="AH15" s="68">
        <f ca="1">OFFSET('Input|Inflation'!AH$14,MATCH($H15,Scenarios,0),0)</f>
        <v>2.5000000000000001E-2</v>
      </c>
      <c r="AI15" s="69">
        <f ca="1">OFFSET('Input|Inflation'!AI$14,MATCH($H15,Scenarios,0),0)</f>
        <v>2.5000000000000001E-2</v>
      </c>
      <c r="AJ15" s="68">
        <f ca="1">OFFSET('Input|Inflation'!AJ$14,MATCH($H15,Scenarios,0),0)</f>
        <v>2.5000000000000001E-2</v>
      </c>
      <c r="AK15" s="68">
        <f ca="1">OFFSET('Input|Inflation'!AK$14,MATCH($H15,Scenarios,0),0)</f>
        <v>2.5000000000000001E-2</v>
      </c>
      <c r="AL15" s="68">
        <f ca="1">OFFSET('Input|Inflation'!AL$14,MATCH($H15,Scenarios,0),0)</f>
        <v>2.5000000000000001E-2</v>
      </c>
      <c r="AM15" s="68">
        <f ca="1">OFFSET('Input|Inflation'!AM$14,MATCH($H15,Scenarios,0),0)</f>
        <v>2.5000000000000001E-2</v>
      </c>
      <c r="AN15" s="69">
        <f ca="1">OFFSET('Input|Inflation'!AN$14,MATCH($H15,Scenarios,0),0)</f>
        <v>2.5000000000000001E-2</v>
      </c>
      <c r="AO15" s="68">
        <f ca="1">OFFSET('Input|Inflation'!AO$14,MATCH($H15,Scenarios,0),0)</f>
        <v>2.5000000000000001E-2</v>
      </c>
      <c r="AP15" s="68">
        <f ca="1">OFFSET('Input|Inflation'!AP$14,MATCH($H15,Scenarios,0),0)</f>
        <v>2.5000000000000001E-2</v>
      </c>
      <c r="AQ15" s="68">
        <f ca="1">OFFSET('Input|Inflation'!AQ$14,MATCH($H15,Scenarios,0),0)</f>
        <v>2.5000000000000001E-2</v>
      </c>
      <c r="AR15" s="68">
        <f ca="1">OFFSET('Input|Inflation'!AR$14,MATCH($H15,Scenarios,0),0)</f>
        <v>2.5000000000000001E-2</v>
      </c>
      <c r="AS15" s="69">
        <f ca="1">OFFSET('Input|Inflation'!AS$14,MATCH($H15,Scenarios,0),0)</f>
        <v>2.5000000000000001E-2</v>
      </c>
      <c r="AT15" s="68">
        <f ca="1">OFFSET('Input|Inflation'!AT$14,MATCH($H15,Scenarios,0),0)</f>
        <v>2.5000000000000001E-2</v>
      </c>
      <c r="AU15" s="68">
        <f ca="1">OFFSET('Input|Inflation'!AU$14,MATCH($H15,Scenarios,0),0)</f>
        <v>2.5000000000000001E-2</v>
      </c>
      <c r="AV15" s="68">
        <f ca="1">OFFSET('Input|Inflation'!AV$14,MATCH($H15,Scenarios,0),0)</f>
        <v>2.5000000000000001E-2</v>
      </c>
      <c r="AW15" s="68">
        <f ca="1">OFFSET('Input|Inflation'!AW$14,MATCH($H15,Scenarios,0),0)</f>
        <v>2.5000000000000001E-2</v>
      </c>
      <c r="AX15" s="69">
        <f ca="1">OFFSET('Input|Inflation'!AX$14,MATCH($H15,Scenarios,0),0)</f>
        <v>2.5000000000000001E-2</v>
      </c>
      <c r="AY15" s="68">
        <f ca="1">OFFSET('Input|Inflation'!AY$14,MATCH($H15,Scenarios,0),0)</f>
        <v>2.5000000000000001E-2</v>
      </c>
      <c r="AZ15" s="68">
        <f ca="1">OFFSET('Input|Inflation'!AZ$14,MATCH($H15,Scenarios,0),0)</f>
        <v>2.5000000000000001E-2</v>
      </c>
      <c r="BA15" s="68">
        <f ca="1">OFFSET('Input|Inflation'!BA$14,MATCH($H15,Scenarios,0),0)</f>
        <v>2.5000000000000001E-2</v>
      </c>
      <c r="BB15" s="68">
        <f ca="1">OFFSET('Input|Inflation'!BB$14,MATCH($H15,Scenarios,0),0)</f>
        <v>2.5000000000000001E-2</v>
      </c>
      <c r="BC15" s="69">
        <f ca="1">OFFSET('Input|Inflation'!BC$14,MATCH($H15,Scenarios,0),0)</f>
        <v>2.5000000000000001E-2</v>
      </c>
      <c r="BD15" s="68">
        <f ca="1">OFFSET('Input|Inflation'!BD$14,MATCH($H15,Scenarios,0),0)</f>
        <v>2.5000000000000001E-2</v>
      </c>
      <c r="BE15" s="68">
        <f ca="1">OFFSET('Input|Inflation'!BE$14,MATCH($H15,Scenarios,0),0)</f>
        <v>2.5000000000000001E-2</v>
      </c>
      <c r="BF15" s="68">
        <f ca="1">OFFSET('Input|Inflation'!BF$14,MATCH($H15,Scenarios,0),0)</f>
        <v>2.5000000000000001E-2</v>
      </c>
      <c r="BG15" s="68">
        <f ca="1">OFFSET('Input|Inflation'!BG$14,MATCH($H15,Scenarios,0),0)</f>
        <v>2.5000000000000001E-2</v>
      </c>
      <c r="BH15" s="69">
        <f ca="1">OFFSET('Input|Inflation'!BH$14,MATCH($H15,Scenarios,0),0)</f>
        <v>2.5000000000000001E-2</v>
      </c>
    </row>
    <row r="16" spans="1:60" ht="11.25" customHeight="1" outlineLevel="1" x14ac:dyDescent="0.2">
      <c r="A16" s="33"/>
      <c r="B16" s="33"/>
      <c r="C16" s="29" t="s">
        <v>13</v>
      </c>
      <c r="D16" s="30" t="s">
        <v>29</v>
      </c>
      <c r="E16" s="30" t="s">
        <v>10</v>
      </c>
      <c r="F16" s="37" t="s">
        <v>5</v>
      </c>
      <c r="G16" s="30"/>
      <c r="H16" s="124" t="str">
        <f>Summary!I39</f>
        <v>Scenario 4 - No glide path</v>
      </c>
      <c r="I16" s="124"/>
      <c r="J16" s="26"/>
      <c r="K16" s="68">
        <f ca="1">OFFSET('Input|Inflation'!K$14,MATCH($H16,Scenarios,0),0)</f>
        <v>2.7487296758088586E-2</v>
      </c>
      <c r="L16" s="68">
        <f ca="1">OFFSET('Input|Inflation'!L$14,MATCH($H16,Scenarios,0),0)</f>
        <v>2.7487296758088586E-2</v>
      </c>
      <c r="M16" s="68">
        <f ca="1">OFFSET('Input|Inflation'!M$14,MATCH($H16,Scenarios,0),0)</f>
        <v>2.7487296758088586E-2</v>
      </c>
      <c r="N16" s="68">
        <f ca="1">OFFSET('Input|Inflation'!N$14,MATCH($H16,Scenarios,0),0)</f>
        <v>2.7487296758088586E-2</v>
      </c>
      <c r="O16" s="69">
        <f ca="1">OFFSET('Input|Inflation'!O$14,MATCH($H16,Scenarios,0),0)</f>
        <v>2.7487296758088586E-2</v>
      </c>
      <c r="P16" s="68">
        <f ca="1">OFFSET('Input|Inflation'!P$14,MATCH($H16,Scenarios,0),0)</f>
        <v>2.5000000000000001E-2</v>
      </c>
      <c r="Q16" s="68">
        <f ca="1">OFFSET('Input|Inflation'!Q$14,MATCH($H16,Scenarios,0),0)</f>
        <v>2.5000000000000001E-2</v>
      </c>
      <c r="R16" s="68">
        <f ca="1">OFFSET('Input|Inflation'!R$14,MATCH($H16,Scenarios,0),0)</f>
        <v>2.5000000000000001E-2</v>
      </c>
      <c r="S16" s="68">
        <f ca="1">OFFSET('Input|Inflation'!S$14,MATCH($H16,Scenarios,0),0)</f>
        <v>2.5000000000000001E-2</v>
      </c>
      <c r="T16" s="69">
        <f ca="1">OFFSET('Input|Inflation'!T$14,MATCH($H16,Scenarios,0),0)</f>
        <v>2.5000000000000001E-2</v>
      </c>
      <c r="U16" s="68">
        <f ca="1">OFFSET('Input|Inflation'!U$14,MATCH($H16,Scenarios,0),0)</f>
        <v>2.5000000000000001E-2</v>
      </c>
      <c r="V16" s="68">
        <f ca="1">OFFSET('Input|Inflation'!V$14,MATCH($H16,Scenarios,0),0)</f>
        <v>2.5000000000000001E-2</v>
      </c>
      <c r="W16" s="68">
        <f ca="1">OFFSET('Input|Inflation'!W$14,MATCH($H16,Scenarios,0),0)</f>
        <v>2.5000000000000001E-2</v>
      </c>
      <c r="X16" s="68">
        <f ca="1">OFFSET('Input|Inflation'!X$14,MATCH($H16,Scenarios,0),0)</f>
        <v>2.5000000000000001E-2</v>
      </c>
      <c r="Y16" s="69">
        <f ca="1">OFFSET('Input|Inflation'!Y$14,MATCH($H16,Scenarios,0),0)</f>
        <v>2.5000000000000001E-2</v>
      </c>
      <c r="Z16" s="68">
        <f ca="1">OFFSET('Input|Inflation'!Z$14,MATCH($H16,Scenarios,0),0)</f>
        <v>2.5000000000000001E-2</v>
      </c>
      <c r="AA16" s="68">
        <f ca="1">OFFSET('Input|Inflation'!AA$14,MATCH($H16,Scenarios,0),0)</f>
        <v>2.5000000000000001E-2</v>
      </c>
      <c r="AB16" s="68">
        <f ca="1">OFFSET('Input|Inflation'!AB$14,MATCH($H16,Scenarios,0),0)</f>
        <v>2.5000000000000001E-2</v>
      </c>
      <c r="AC16" s="68">
        <f ca="1">OFFSET('Input|Inflation'!AC$14,MATCH($H16,Scenarios,0),0)</f>
        <v>2.5000000000000001E-2</v>
      </c>
      <c r="AD16" s="69">
        <f ca="1">OFFSET('Input|Inflation'!AD$14,MATCH($H16,Scenarios,0),0)</f>
        <v>2.5000000000000001E-2</v>
      </c>
      <c r="AE16" s="68">
        <f ca="1">OFFSET('Input|Inflation'!AE$14,MATCH($H16,Scenarios,0),0)</f>
        <v>2.5000000000000001E-2</v>
      </c>
      <c r="AF16" s="68">
        <f ca="1">OFFSET('Input|Inflation'!AF$14,MATCH($H16,Scenarios,0),0)</f>
        <v>2.5000000000000001E-2</v>
      </c>
      <c r="AG16" s="68">
        <f ca="1">OFFSET('Input|Inflation'!AG$14,MATCH($H16,Scenarios,0),0)</f>
        <v>2.5000000000000001E-2</v>
      </c>
      <c r="AH16" s="68">
        <f ca="1">OFFSET('Input|Inflation'!AH$14,MATCH($H16,Scenarios,0),0)</f>
        <v>2.5000000000000001E-2</v>
      </c>
      <c r="AI16" s="69">
        <f ca="1">OFFSET('Input|Inflation'!AI$14,MATCH($H16,Scenarios,0),0)</f>
        <v>2.5000000000000001E-2</v>
      </c>
      <c r="AJ16" s="68">
        <f ca="1">OFFSET('Input|Inflation'!AJ$14,MATCH($H16,Scenarios,0),0)</f>
        <v>2.5000000000000001E-2</v>
      </c>
      <c r="AK16" s="68">
        <f ca="1">OFFSET('Input|Inflation'!AK$14,MATCH($H16,Scenarios,0),0)</f>
        <v>2.5000000000000001E-2</v>
      </c>
      <c r="AL16" s="68">
        <f ca="1">OFFSET('Input|Inflation'!AL$14,MATCH($H16,Scenarios,0),0)</f>
        <v>2.5000000000000001E-2</v>
      </c>
      <c r="AM16" s="68">
        <f ca="1">OFFSET('Input|Inflation'!AM$14,MATCH($H16,Scenarios,0),0)</f>
        <v>2.5000000000000001E-2</v>
      </c>
      <c r="AN16" s="69">
        <f ca="1">OFFSET('Input|Inflation'!AN$14,MATCH($H16,Scenarios,0),0)</f>
        <v>2.5000000000000001E-2</v>
      </c>
      <c r="AO16" s="68">
        <f ca="1">OFFSET('Input|Inflation'!AO$14,MATCH($H16,Scenarios,0),0)</f>
        <v>2.5000000000000001E-2</v>
      </c>
      <c r="AP16" s="68">
        <f ca="1">OFFSET('Input|Inflation'!AP$14,MATCH($H16,Scenarios,0),0)</f>
        <v>2.5000000000000001E-2</v>
      </c>
      <c r="AQ16" s="68">
        <f ca="1">OFFSET('Input|Inflation'!AQ$14,MATCH($H16,Scenarios,0),0)</f>
        <v>2.5000000000000001E-2</v>
      </c>
      <c r="AR16" s="68">
        <f ca="1">OFFSET('Input|Inflation'!AR$14,MATCH($H16,Scenarios,0),0)</f>
        <v>2.5000000000000001E-2</v>
      </c>
      <c r="AS16" s="69">
        <f ca="1">OFFSET('Input|Inflation'!AS$14,MATCH($H16,Scenarios,0),0)</f>
        <v>2.5000000000000001E-2</v>
      </c>
      <c r="AT16" s="68">
        <f ca="1">OFFSET('Input|Inflation'!AT$14,MATCH($H16,Scenarios,0),0)</f>
        <v>2.5000000000000001E-2</v>
      </c>
      <c r="AU16" s="68">
        <f ca="1">OFFSET('Input|Inflation'!AU$14,MATCH($H16,Scenarios,0),0)</f>
        <v>2.5000000000000001E-2</v>
      </c>
      <c r="AV16" s="68">
        <f ca="1">OFFSET('Input|Inflation'!AV$14,MATCH($H16,Scenarios,0),0)</f>
        <v>2.5000000000000001E-2</v>
      </c>
      <c r="AW16" s="68">
        <f ca="1">OFFSET('Input|Inflation'!AW$14,MATCH($H16,Scenarios,0),0)</f>
        <v>2.5000000000000001E-2</v>
      </c>
      <c r="AX16" s="69">
        <f ca="1">OFFSET('Input|Inflation'!AX$14,MATCH($H16,Scenarios,0),0)</f>
        <v>2.5000000000000001E-2</v>
      </c>
      <c r="AY16" s="68">
        <f ca="1">OFFSET('Input|Inflation'!AY$14,MATCH($H16,Scenarios,0),0)</f>
        <v>2.5000000000000001E-2</v>
      </c>
      <c r="AZ16" s="68">
        <f ca="1">OFFSET('Input|Inflation'!AZ$14,MATCH($H16,Scenarios,0),0)</f>
        <v>2.5000000000000001E-2</v>
      </c>
      <c r="BA16" s="68">
        <f ca="1">OFFSET('Input|Inflation'!BA$14,MATCH($H16,Scenarios,0),0)</f>
        <v>2.5000000000000001E-2</v>
      </c>
      <c r="BB16" s="68">
        <f ca="1">OFFSET('Input|Inflation'!BB$14,MATCH($H16,Scenarios,0),0)</f>
        <v>2.5000000000000001E-2</v>
      </c>
      <c r="BC16" s="69">
        <f ca="1">OFFSET('Input|Inflation'!BC$14,MATCH($H16,Scenarios,0),0)</f>
        <v>2.5000000000000001E-2</v>
      </c>
      <c r="BD16" s="68">
        <f ca="1">OFFSET('Input|Inflation'!BD$14,MATCH($H16,Scenarios,0),0)</f>
        <v>2.5000000000000001E-2</v>
      </c>
      <c r="BE16" s="68">
        <f ca="1">OFFSET('Input|Inflation'!BE$14,MATCH($H16,Scenarios,0),0)</f>
        <v>2.5000000000000001E-2</v>
      </c>
      <c r="BF16" s="68">
        <f ca="1">OFFSET('Input|Inflation'!BF$14,MATCH($H16,Scenarios,0),0)</f>
        <v>2.5000000000000001E-2</v>
      </c>
      <c r="BG16" s="68">
        <f ca="1">OFFSET('Input|Inflation'!BG$14,MATCH($H16,Scenarios,0),0)</f>
        <v>2.5000000000000001E-2</v>
      </c>
      <c r="BH16" s="69">
        <f ca="1">OFFSET('Input|Inflation'!BH$14,MATCH($H16,Scenarios,0),0)</f>
        <v>2.5000000000000001E-2</v>
      </c>
    </row>
    <row r="17" spans="1:60" outlineLevel="1" x14ac:dyDescent="0.2"/>
    <row r="18" spans="1:60" ht="11.25" customHeight="1" outlineLevel="1" x14ac:dyDescent="0.2">
      <c r="A18" s="33"/>
      <c r="B18" s="33"/>
      <c r="C18" s="29" t="s">
        <v>41</v>
      </c>
      <c r="D18" s="30" t="s">
        <v>39</v>
      </c>
      <c r="E18" s="30" t="s">
        <v>40</v>
      </c>
      <c r="F18" s="37" t="s">
        <v>5</v>
      </c>
      <c r="G18" s="30"/>
      <c r="H18" s="26"/>
      <c r="I18" s="26"/>
      <c r="J18" s="45">
        <v>1</v>
      </c>
      <c r="K18" s="32">
        <f t="shared" ref="K18:AP18" ca="1" si="2">J18*(1+K15)</f>
        <v>1.0375000000000001</v>
      </c>
      <c r="L18" s="32">
        <f t="shared" ca="1" si="2"/>
        <v>1.0738125000000001</v>
      </c>
      <c r="M18" s="32">
        <f t="shared" ca="1" si="2"/>
        <v>1.1087114062500001</v>
      </c>
      <c r="N18" s="32">
        <f t="shared" ca="1" si="2"/>
        <v>1.1419727484375002</v>
      </c>
      <c r="O18" s="31">
        <f t="shared" ca="1" si="2"/>
        <v>1.1733769990195315</v>
      </c>
      <c r="P18" s="32">
        <f t="shared" ca="1" si="2"/>
        <v>1.2027114239950196</v>
      </c>
      <c r="Q18" s="32">
        <f t="shared" ca="1" si="2"/>
        <v>1.2327792095948951</v>
      </c>
      <c r="R18" s="32">
        <f t="shared" ca="1" si="2"/>
        <v>1.2635986898347673</v>
      </c>
      <c r="S18" s="32">
        <f t="shared" ca="1" si="2"/>
        <v>1.2951886570806364</v>
      </c>
      <c r="T18" s="31">
        <f t="shared" ca="1" si="2"/>
        <v>1.3275683735076522</v>
      </c>
      <c r="U18" s="32">
        <f t="shared" ca="1" si="2"/>
        <v>1.3607575828453433</v>
      </c>
      <c r="V18" s="32">
        <f t="shared" ca="1" si="2"/>
        <v>1.3947765224164768</v>
      </c>
      <c r="W18" s="32">
        <f t="shared" ca="1" si="2"/>
        <v>1.4296459354768885</v>
      </c>
      <c r="X18" s="32">
        <f t="shared" ca="1" si="2"/>
        <v>1.4653870838638106</v>
      </c>
      <c r="Y18" s="31">
        <f t="shared" ca="1" si="2"/>
        <v>1.5020217609604056</v>
      </c>
      <c r="Z18" s="32">
        <f t="shared" ca="1" si="2"/>
        <v>1.5395723049844157</v>
      </c>
      <c r="AA18" s="32">
        <f t="shared" ca="1" si="2"/>
        <v>1.5780616126090259</v>
      </c>
      <c r="AB18" s="32">
        <f t="shared" ca="1" si="2"/>
        <v>1.6175131529242515</v>
      </c>
      <c r="AC18" s="32">
        <f t="shared" ca="1" si="2"/>
        <v>1.6579509817473577</v>
      </c>
      <c r="AD18" s="31">
        <f t="shared" ca="1" si="2"/>
        <v>1.6993997562910415</v>
      </c>
      <c r="AE18" s="32">
        <f t="shared" ca="1" si="2"/>
        <v>1.7418847501983172</v>
      </c>
      <c r="AF18" s="32">
        <f t="shared" ca="1" si="2"/>
        <v>1.7854318689532751</v>
      </c>
      <c r="AG18" s="32">
        <f t="shared" ca="1" si="2"/>
        <v>1.8300676656771069</v>
      </c>
      <c r="AH18" s="32">
        <f t="shared" ca="1" si="2"/>
        <v>1.8758193573190345</v>
      </c>
      <c r="AI18" s="31">
        <f t="shared" ca="1" si="2"/>
        <v>1.9227148412520101</v>
      </c>
      <c r="AJ18" s="32">
        <f t="shared" ca="1" si="2"/>
        <v>1.9707827122833101</v>
      </c>
      <c r="AK18" s="32">
        <f t="shared" ca="1" si="2"/>
        <v>2.0200522800903928</v>
      </c>
      <c r="AL18" s="32">
        <f t="shared" ca="1" si="2"/>
        <v>2.0705535870926526</v>
      </c>
      <c r="AM18" s="32">
        <f t="shared" ca="1" si="2"/>
        <v>2.1223174267699689</v>
      </c>
      <c r="AN18" s="31">
        <f t="shared" ca="1" si="2"/>
        <v>2.175375362439218</v>
      </c>
      <c r="AO18" s="32">
        <f t="shared" ca="1" si="2"/>
        <v>2.2297597465001981</v>
      </c>
      <c r="AP18" s="32">
        <f t="shared" ca="1" si="2"/>
        <v>2.285503740162703</v>
      </c>
      <c r="AQ18" s="32">
        <f t="shared" ref="AQ18:BH18" ca="1" si="3">AP18*(1+AQ15)</f>
        <v>2.3426413336667702</v>
      </c>
      <c r="AR18" s="32">
        <f t="shared" ca="1" si="3"/>
        <v>2.4012073670084391</v>
      </c>
      <c r="AS18" s="31">
        <f t="shared" ca="1" si="3"/>
        <v>2.46123755118365</v>
      </c>
      <c r="AT18" s="32">
        <f t="shared" ca="1" si="3"/>
        <v>2.5227684899632408</v>
      </c>
      <c r="AU18" s="32">
        <f t="shared" ca="1" si="3"/>
        <v>2.5858377022123213</v>
      </c>
      <c r="AV18" s="32">
        <f t="shared" ca="1" si="3"/>
        <v>2.650483644767629</v>
      </c>
      <c r="AW18" s="32">
        <f t="shared" ca="1" si="3"/>
        <v>2.7167457358868194</v>
      </c>
      <c r="AX18" s="31">
        <f t="shared" ca="1" si="3"/>
        <v>2.7846643792839898</v>
      </c>
      <c r="AY18" s="32">
        <f t="shared" ca="1" si="3"/>
        <v>2.8542809887660892</v>
      </c>
      <c r="AZ18" s="32">
        <f t="shared" ca="1" si="3"/>
        <v>2.9256380134852411</v>
      </c>
      <c r="BA18" s="32">
        <f t="shared" ca="1" si="3"/>
        <v>2.9987789638223719</v>
      </c>
      <c r="BB18" s="32">
        <f t="shared" ca="1" si="3"/>
        <v>3.073748437917931</v>
      </c>
      <c r="BC18" s="31">
        <f t="shared" ca="1" si="3"/>
        <v>3.1505921488658788</v>
      </c>
      <c r="BD18" s="32">
        <f t="shared" ca="1" si="3"/>
        <v>3.2293569525875254</v>
      </c>
      <c r="BE18" s="32">
        <f t="shared" ca="1" si="3"/>
        <v>3.3100908764022132</v>
      </c>
      <c r="BF18" s="32">
        <f t="shared" ca="1" si="3"/>
        <v>3.3928431483122683</v>
      </c>
      <c r="BG18" s="32">
        <f t="shared" ca="1" si="3"/>
        <v>3.4776642270200746</v>
      </c>
      <c r="BH18" s="31">
        <f t="shared" ca="1" si="3"/>
        <v>3.5646058326955763</v>
      </c>
    </row>
    <row r="19" spans="1:60" ht="11.25" customHeight="1" outlineLevel="1" x14ac:dyDescent="0.2">
      <c r="A19" s="33"/>
      <c r="B19" s="33"/>
      <c r="C19" s="29" t="s">
        <v>42</v>
      </c>
      <c r="D19" s="30" t="s">
        <v>39</v>
      </c>
      <c r="E19" s="30" t="s">
        <v>40</v>
      </c>
      <c r="F19" s="37" t="s">
        <v>5</v>
      </c>
      <c r="G19" s="30"/>
      <c r="H19" s="26"/>
      <c r="I19" s="26"/>
      <c r="J19" s="45">
        <v>1</v>
      </c>
      <c r="K19" s="32">
        <f ca="1">J19*(1+K16)</f>
        <v>1.0274872967580886</v>
      </c>
      <c r="L19" s="32">
        <f ca="1">K19*(1+L16)</f>
        <v>1.0557301449992444</v>
      </c>
      <c r="M19" s="32">
        <f ca="1">L19*(1+M16)</f>
        <v>1.0847493127912986</v>
      </c>
      <c r="N19" s="32">
        <f ca="1">M19*(1+N16)</f>
        <v>1.1145661390601256</v>
      </c>
      <c r="O19" s="31">
        <f ca="1">N19*(1+O16)</f>
        <v>1.1452025492809883</v>
      </c>
      <c r="P19" s="58">
        <f ca="1">O18*(1+P16)</f>
        <v>1.2027114239950196</v>
      </c>
      <c r="Q19" s="32">
        <f ca="1">P19*(1+Q16)</f>
        <v>1.2327792095948951</v>
      </c>
      <c r="R19" s="32">
        <f ca="1">Q19*(1+R16)</f>
        <v>1.2635986898347673</v>
      </c>
      <c r="S19" s="32">
        <f ca="1">R19*(1+S16)</f>
        <v>1.2951886570806364</v>
      </c>
      <c r="T19" s="31">
        <f ca="1">S19*(1+T16)</f>
        <v>1.3275683735076522</v>
      </c>
      <c r="U19" s="58">
        <f ca="1">T18*(1+U16)</f>
        <v>1.3607575828453433</v>
      </c>
      <c r="V19" s="32">
        <f ca="1">U19*(1+V16)</f>
        <v>1.3947765224164768</v>
      </c>
      <c r="W19" s="32">
        <f ca="1">V19*(1+W16)</f>
        <v>1.4296459354768885</v>
      </c>
      <c r="X19" s="32">
        <f ca="1">W19*(1+X16)</f>
        <v>1.4653870838638106</v>
      </c>
      <c r="Y19" s="31">
        <f ca="1">X19*(1+Y16)</f>
        <v>1.5020217609604056</v>
      </c>
      <c r="Z19" s="58">
        <f ca="1">Y18*(1+Z16)</f>
        <v>1.5395723049844157</v>
      </c>
      <c r="AA19" s="32">
        <f ca="1">Z19*(1+AA16)</f>
        <v>1.5780616126090259</v>
      </c>
      <c r="AB19" s="32">
        <f ca="1">AA19*(1+AB16)</f>
        <v>1.6175131529242515</v>
      </c>
      <c r="AC19" s="32">
        <f ca="1">AB19*(1+AC16)</f>
        <v>1.6579509817473577</v>
      </c>
      <c r="AD19" s="31">
        <f ca="1">AC19*(1+AD16)</f>
        <v>1.6993997562910415</v>
      </c>
      <c r="AE19" s="58">
        <f ca="1">AD18*(1+AE16)</f>
        <v>1.7418847501983172</v>
      </c>
      <c r="AF19" s="32">
        <f ca="1">AE19*(1+AF16)</f>
        <v>1.7854318689532751</v>
      </c>
      <c r="AG19" s="32">
        <f ca="1">AF19*(1+AG16)</f>
        <v>1.8300676656771069</v>
      </c>
      <c r="AH19" s="32">
        <f ca="1">AG19*(1+AH16)</f>
        <v>1.8758193573190345</v>
      </c>
      <c r="AI19" s="31">
        <f ca="1">AH19*(1+AI16)</f>
        <v>1.9227148412520101</v>
      </c>
      <c r="AJ19" s="58">
        <f ca="1">AI18*(1+AJ16)</f>
        <v>1.9707827122833101</v>
      </c>
      <c r="AK19" s="32">
        <f ca="1">AJ19*(1+AK16)</f>
        <v>2.0200522800903928</v>
      </c>
      <c r="AL19" s="32">
        <f ca="1">AK19*(1+AL16)</f>
        <v>2.0705535870926526</v>
      </c>
      <c r="AM19" s="32">
        <f ca="1">AL19*(1+AM16)</f>
        <v>2.1223174267699689</v>
      </c>
      <c r="AN19" s="31">
        <f ca="1">AM19*(1+AN16)</f>
        <v>2.175375362439218</v>
      </c>
      <c r="AO19" s="58">
        <f ca="1">AN18*(1+AO16)</f>
        <v>2.2297597465001981</v>
      </c>
      <c r="AP19" s="32">
        <f ca="1">AO19*(1+AP16)</f>
        <v>2.285503740162703</v>
      </c>
      <c r="AQ19" s="32">
        <f ca="1">AP19*(1+AQ16)</f>
        <v>2.3426413336667702</v>
      </c>
      <c r="AR19" s="32">
        <f ca="1">AQ19*(1+AR16)</f>
        <v>2.4012073670084391</v>
      </c>
      <c r="AS19" s="31">
        <f ca="1">AR19*(1+AS16)</f>
        <v>2.46123755118365</v>
      </c>
      <c r="AT19" s="58">
        <f ca="1">AS18*(1+AT16)</f>
        <v>2.5227684899632408</v>
      </c>
      <c r="AU19" s="32">
        <f ca="1">AT19*(1+AU16)</f>
        <v>2.5858377022123213</v>
      </c>
      <c r="AV19" s="32">
        <f ca="1">AU19*(1+AV16)</f>
        <v>2.650483644767629</v>
      </c>
      <c r="AW19" s="32">
        <f ca="1">AV19*(1+AW16)</f>
        <v>2.7167457358868194</v>
      </c>
      <c r="AX19" s="31">
        <f ca="1">AW19*(1+AX16)</f>
        <v>2.7846643792839898</v>
      </c>
      <c r="AY19" s="58">
        <f ca="1">AX18*(1+AY16)</f>
        <v>2.8542809887660892</v>
      </c>
      <c r="AZ19" s="32">
        <f ca="1">AY19*(1+AZ16)</f>
        <v>2.9256380134852411</v>
      </c>
      <c r="BA19" s="32">
        <f ca="1">AZ19*(1+BA16)</f>
        <v>2.9987789638223719</v>
      </c>
      <c r="BB19" s="32">
        <f ca="1">BA19*(1+BB16)</f>
        <v>3.073748437917931</v>
      </c>
      <c r="BC19" s="31">
        <f ca="1">BB19*(1+BC16)</f>
        <v>3.1505921488658788</v>
      </c>
      <c r="BD19" s="58">
        <f ca="1">BC18*(1+BD16)</f>
        <v>3.2293569525875254</v>
      </c>
      <c r="BE19" s="32">
        <f ca="1">BD19*(1+BE16)</f>
        <v>3.3100908764022132</v>
      </c>
      <c r="BF19" s="32">
        <f ca="1">BE19*(1+BF16)</f>
        <v>3.3928431483122683</v>
      </c>
      <c r="BG19" s="32">
        <f ca="1">BF19*(1+BG16)</f>
        <v>3.4776642270200746</v>
      </c>
      <c r="BH19" s="31">
        <f ca="1">BG19*(1+BH16)</f>
        <v>3.5646058326955763</v>
      </c>
    </row>
    <row r="20" spans="1:60" outlineLevel="1" x14ac:dyDescent="0.2"/>
    <row r="21" spans="1:60" s="41" customFormat="1" outlineLevel="1" x14ac:dyDescent="0.2">
      <c r="C21" s="41" t="s">
        <v>57</v>
      </c>
    </row>
    <row r="22" spans="1:60" outlineLevel="1" x14ac:dyDescent="0.2">
      <c r="F22" s="26"/>
      <c r="G22" s="26"/>
      <c r="J22" s="44"/>
    </row>
    <row r="23" spans="1:60" outlineLevel="1" x14ac:dyDescent="0.2">
      <c r="A23" s="33"/>
      <c r="B23" s="33"/>
      <c r="C23" s="24" t="str">
        <f>C21</f>
        <v>Return assumptions</v>
      </c>
      <c r="D23" s="25" t="s">
        <v>2</v>
      </c>
      <c r="E23" s="34" t="s">
        <v>3</v>
      </c>
      <c r="F23" s="34" t="s">
        <v>6</v>
      </c>
      <c r="G23" s="30"/>
      <c r="H23" s="26"/>
      <c r="I23" s="26"/>
      <c r="J23" s="65" t="s">
        <v>0</v>
      </c>
      <c r="K23" s="25">
        <f>K$3</f>
        <v>1</v>
      </c>
      <c r="L23" s="25">
        <f t="shared" ref="L23:BH23" si="4">L$3</f>
        <v>2</v>
      </c>
      <c r="M23" s="25">
        <f t="shared" si="4"/>
        <v>3</v>
      </c>
      <c r="N23" s="25">
        <f t="shared" si="4"/>
        <v>4</v>
      </c>
      <c r="O23" s="27">
        <f t="shared" si="4"/>
        <v>5</v>
      </c>
      <c r="P23" s="25">
        <f t="shared" si="4"/>
        <v>6</v>
      </c>
      <c r="Q23" s="25">
        <f t="shared" si="4"/>
        <v>7</v>
      </c>
      <c r="R23" s="25">
        <f t="shared" si="4"/>
        <v>8</v>
      </c>
      <c r="S23" s="25">
        <f t="shared" si="4"/>
        <v>9</v>
      </c>
      <c r="T23" s="27">
        <f t="shared" si="4"/>
        <v>10</v>
      </c>
      <c r="U23" s="25">
        <f t="shared" si="4"/>
        <v>11</v>
      </c>
      <c r="V23" s="25">
        <f t="shared" si="4"/>
        <v>12</v>
      </c>
      <c r="W23" s="25">
        <f t="shared" si="4"/>
        <v>13</v>
      </c>
      <c r="X23" s="25">
        <f t="shared" si="4"/>
        <v>14</v>
      </c>
      <c r="Y23" s="27">
        <f t="shared" si="4"/>
        <v>15</v>
      </c>
      <c r="Z23" s="25">
        <f t="shared" si="4"/>
        <v>16</v>
      </c>
      <c r="AA23" s="25">
        <f t="shared" si="4"/>
        <v>17</v>
      </c>
      <c r="AB23" s="25">
        <f t="shared" si="4"/>
        <v>18</v>
      </c>
      <c r="AC23" s="25">
        <f t="shared" si="4"/>
        <v>19</v>
      </c>
      <c r="AD23" s="27">
        <f t="shared" si="4"/>
        <v>20</v>
      </c>
      <c r="AE23" s="25">
        <f t="shared" si="4"/>
        <v>21</v>
      </c>
      <c r="AF23" s="25">
        <f t="shared" si="4"/>
        <v>22</v>
      </c>
      <c r="AG23" s="25">
        <f t="shared" si="4"/>
        <v>23</v>
      </c>
      <c r="AH23" s="25">
        <f t="shared" si="4"/>
        <v>24</v>
      </c>
      <c r="AI23" s="27">
        <f t="shared" si="4"/>
        <v>25</v>
      </c>
      <c r="AJ23" s="25">
        <f t="shared" si="4"/>
        <v>26</v>
      </c>
      <c r="AK23" s="25">
        <f t="shared" si="4"/>
        <v>27</v>
      </c>
      <c r="AL23" s="25">
        <f t="shared" si="4"/>
        <v>28</v>
      </c>
      <c r="AM23" s="25">
        <f t="shared" si="4"/>
        <v>29</v>
      </c>
      <c r="AN23" s="27">
        <f t="shared" si="4"/>
        <v>30</v>
      </c>
      <c r="AO23" s="25">
        <f t="shared" si="4"/>
        <v>31</v>
      </c>
      <c r="AP23" s="25">
        <f t="shared" si="4"/>
        <v>32</v>
      </c>
      <c r="AQ23" s="25">
        <f t="shared" si="4"/>
        <v>33</v>
      </c>
      <c r="AR23" s="25">
        <f t="shared" si="4"/>
        <v>34</v>
      </c>
      <c r="AS23" s="27">
        <f t="shared" si="4"/>
        <v>35</v>
      </c>
      <c r="AT23" s="25">
        <f t="shared" si="4"/>
        <v>36</v>
      </c>
      <c r="AU23" s="25">
        <f t="shared" si="4"/>
        <v>37</v>
      </c>
      <c r="AV23" s="25">
        <f t="shared" si="4"/>
        <v>38</v>
      </c>
      <c r="AW23" s="25">
        <f t="shared" si="4"/>
        <v>39</v>
      </c>
      <c r="AX23" s="27">
        <f t="shared" si="4"/>
        <v>40</v>
      </c>
      <c r="AY23" s="25">
        <f t="shared" si="4"/>
        <v>41</v>
      </c>
      <c r="AZ23" s="25">
        <f t="shared" si="4"/>
        <v>42</v>
      </c>
      <c r="BA23" s="25">
        <f t="shared" si="4"/>
        <v>43</v>
      </c>
      <c r="BB23" s="25">
        <f t="shared" si="4"/>
        <v>44</v>
      </c>
      <c r="BC23" s="27">
        <f t="shared" si="4"/>
        <v>45</v>
      </c>
      <c r="BD23" s="25">
        <f t="shared" si="4"/>
        <v>46</v>
      </c>
      <c r="BE23" s="25">
        <f t="shared" si="4"/>
        <v>47</v>
      </c>
      <c r="BF23" s="25">
        <f t="shared" si="4"/>
        <v>48</v>
      </c>
      <c r="BG23" s="25">
        <f t="shared" si="4"/>
        <v>49</v>
      </c>
      <c r="BH23" s="27">
        <f t="shared" si="4"/>
        <v>50</v>
      </c>
    </row>
    <row r="24" spans="1:60" outlineLevel="1" x14ac:dyDescent="0.2">
      <c r="F24" s="26"/>
      <c r="G24" s="30"/>
      <c r="H24" s="26"/>
      <c r="J24" s="44"/>
    </row>
    <row r="25" spans="1:60" outlineLevel="1" x14ac:dyDescent="0.2">
      <c r="C25" s="29" t="s">
        <v>58</v>
      </c>
      <c r="D25" s="30" t="s">
        <v>29</v>
      </c>
      <c r="E25" s="30" t="s">
        <v>10</v>
      </c>
      <c r="F25" s="30" t="s">
        <v>25</v>
      </c>
      <c r="G25" s="30"/>
      <c r="H25" s="26"/>
      <c r="I25" s="26"/>
      <c r="K25" s="46">
        <v>0.05</v>
      </c>
      <c r="O25" s="61"/>
      <c r="P25" s="46">
        <f>K25</f>
        <v>0.05</v>
      </c>
      <c r="T25" s="61"/>
      <c r="U25" s="46">
        <f>P25</f>
        <v>0.05</v>
      </c>
      <c r="Y25" s="61"/>
      <c r="Z25" s="46">
        <f>U25</f>
        <v>0.05</v>
      </c>
      <c r="AD25" s="61"/>
      <c r="AE25" s="46">
        <f>Z25</f>
        <v>0.05</v>
      </c>
      <c r="AI25" s="61"/>
      <c r="AJ25" s="46">
        <f>AE25</f>
        <v>0.05</v>
      </c>
      <c r="AN25" s="61"/>
      <c r="AO25" s="46">
        <f>AJ25</f>
        <v>0.05</v>
      </c>
      <c r="AS25" s="61"/>
      <c r="AT25" s="46">
        <f>AO25</f>
        <v>0.05</v>
      </c>
      <c r="AX25" s="61"/>
      <c r="AY25" s="46">
        <f>AT25</f>
        <v>0.05</v>
      </c>
      <c r="BC25" s="61"/>
      <c r="BD25" s="46">
        <f>AY25</f>
        <v>0.05</v>
      </c>
      <c r="BH25" s="61"/>
    </row>
    <row r="26" spans="1:60" outlineLevel="1" x14ac:dyDescent="0.2">
      <c r="C26" s="29" t="s">
        <v>65</v>
      </c>
      <c r="D26" s="30" t="s">
        <v>29</v>
      </c>
      <c r="E26" s="30" t="s">
        <v>10</v>
      </c>
      <c r="F26" s="30" t="s">
        <v>25</v>
      </c>
      <c r="G26" s="30"/>
      <c r="H26" s="26"/>
      <c r="I26" s="26"/>
      <c r="K26" s="46">
        <v>0.03</v>
      </c>
      <c r="O26" s="61"/>
      <c r="P26" s="46">
        <f>K26</f>
        <v>0.03</v>
      </c>
      <c r="T26" s="61"/>
      <c r="U26" s="46">
        <f>P26</f>
        <v>0.03</v>
      </c>
      <c r="Y26" s="61"/>
      <c r="Z26" s="46">
        <f>U26</f>
        <v>0.03</v>
      </c>
      <c r="AD26" s="61"/>
      <c r="AE26" s="46">
        <f>Z26</f>
        <v>0.03</v>
      </c>
      <c r="AI26" s="61"/>
      <c r="AJ26" s="46">
        <f>AE26</f>
        <v>0.03</v>
      </c>
      <c r="AN26" s="61"/>
      <c r="AO26" s="46">
        <f>AJ26</f>
        <v>0.03</v>
      </c>
      <c r="AS26" s="61"/>
      <c r="AT26" s="46">
        <f>AO26</f>
        <v>0.03</v>
      </c>
      <c r="AX26" s="61"/>
      <c r="AY26" s="46">
        <f>AT26</f>
        <v>0.03</v>
      </c>
      <c r="BC26" s="61"/>
      <c r="BD26" s="46">
        <f>AY26</f>
        <v>0.03</v>
      </c>
      <c r="BH26" s="61"/>
    </row>
    <row r="27" spans="1:60" outlineLevel="1" x14ac:dyDescent="0.2">
      <c r="F27" s="26"/>
      <c r="G27" s="26"/>
      <c r="J27" s="44"/>
    </row>
    <row r="28" spans="1:60" ht="11.25" customHeight="1" outlineLevel="1" x14ac:dyDescent="0.2">
      <c r="A28" s="33"/>
      <c r="B28" s="33"/>
      <c r="C28" s="29" t="s">
        <v>60</v>
      </c>
      <c r="D28" s="30" t="s">
        <v>39</v>
      </c>
      <c r="E28" s="30" t="s">
        <v>40</v>
      </c>
      <c r="F28" s="37" t="s">
        <v>5</v>
      </c>
      <c r="G28" s="30"/>
      <c r="H28" s="26"/>
      <c r="I28" s="26"/>
      <c r="J28" s="44"/>
      <c r="K28" s="60">
        <f ca="1">(1+K25)*(1+K15)-1</f>
        <v>8.9375000000000204E-2</v>
      </c>
      <c r="L28" s="60">
        <f ca="1">(1+K25)*(1+L15)-1</f>
        <v>8.6749999999999883E-2</v>
      </c>
      <c r="M28" s="60">
        <f ca="1">(1+K25)*(1+M15)-1</f>
        <v>8.4125000000000005E-2</v>
      </c>
      <c r="N28" s="60">
        <f ca="1">(1+K25)*(1+N15)-1</f>
        <v>8.1500000000000128E-2</v>
      </c>
      <c r="O28" s="61">
        <f ca="1">(1+K25)*(1+O15)-1</f>
        <v>7.8875000000000028E-2</v>
      </c>
      <c r="P28" s="60">
        <f ca="1">(1+P25)*(1+P15)-1</f>
        <v>7.6249999999999929E-2</v>
      </c>
      <c r="Q28" s="60">
        <f ca="1">(1+P25)*(1+Q15)-1</f>
        <v>7.6249999999999929E-2</v>
      </c>
      <c r="R28" s="60">
        <f ca="1">(1+P25)*(1+R15)-1</f>
        <v>7.6249999999999929E-2</v>
      </c>
      <c r="S28" s="60">
        <f ca="1">(1+P25)*(1+S15)-1</f>
        <v>7.6249999999999929E-2</v>
      </c>
      <c r="T28" s="61">
        <f ca="1">(1+P25)*(1+T15)-1</f>
        <v>7.6249999999999929E-2</v>
      </c>
      <c r="U28" s="60">
        <f ca="1">(1+U25)*(1+U15)-1</f>
        <v>7.6249999999999929E-2</v>
      </c>
      <c r="V28" s="60">
        <f ca="1">(1+U25)*(1+V15)-1</f>
        <v>7.6249999999999929E-2</v>
      </c>
      <c r="W28" s="60">
        <f ca="1">(1+U25)*(1+W15)-1</f>
        <v>7.6249999999999929E-2</v>
      </c>
      <c r="X28" s="60">
        <f ca="1">(1+U25)*(1+X15)-1</f>
        <v>7.6249999999999929E-2</v>
      </c>
      <c r="Y28" s="61">
        <f ca="1">(1+U25)*(1+Y15)-1</f>
        <v>7.6249999999999929E-2</v>
      </c>
      <c r="Z28" s="60">
        <f ca="1">(1+Z25)*(1+Z15)-1</f>
        <v>7.6249999999999929E-2</v>
      </c>
      <c r="AA28" s="60">
        <f ca="1">(1+Z25)*(1+AA15)-1</f>
        <v>7.6249999999999929E-2</v>
      </c>
      <c r="AB28" s="60">
        <f ca="1">(1+Z25)*(1+AB15)-1</f>
        <v>7.6249999999999929E-2</v>
      </c>
      <c r="AC28" s="60">
        <f ca="1">(1+Z25)*(1+AC15)-1</f>
        <v>7.6249999999999929E-2</v>
      </c>
      <c r="AD28" s="61">
        <f ca="1">(1+Z25)*(1+AD15)-1</f>
        <v>7.6249999999999929E-2</v>
      </c>
      <c r="AE28" s="60">
        <f ca="1">(1+AE25)*(1+AE15)-1</f>
        <v>7.6249999999999929E-2</v>
      </c>
      <c r="AF28" s="60">
        <f ca="1">(1+AE25)*(1+AF15)-1</f>
        <v>7.6249999999999929E-2</v>
      </c>
      <c r="AG28" s="60">
        <f ca="1">(1+AE25)*(1+AG15)-1</f>
        <v>7.6249999999999929E-2</v>
      </c>
      <c r="AH28" s="60">
        <f ca="1">(1+AE25)*(1+AH15)-1</f>
        <v>7.6249999999999929E-2</v>
      </c>
      <c r="AI28" s="61">
        <f ca="1">(1+AE25)*(1+AI15)-1</f>
        <v>7.6249999999999929E-2</v>
      </c>
      <c r="AJ28" s="60">
        <f ca="1">(1+AJ25)*(1+AJ15)-1</f>
        <v>7.6249999999999929E-2</v>
      </c>
      <c r="AK28" s="60">
        <f ca="1">(1+AJ25)*(1+AK15)-1</f>
        <v>7.6249999999999929E-2</v>
      </c>
      <c r="AL28" s="60">
        <f ca="1">(1+AJ25)*(1+AL15)-1</f>
        <v>7.6249999999999929E-2</v>
      </c>
      <c r="AM28" s="60">
        <f ca="1">(1+AJ25)*(1+AM15)-1</f>
        <v>7.6249999999999929E-2</v>
      </c>
      <c r="AN28" s="61">
        <f ca="1">(1+AJ25)*(1+AN15)-1</f>
        <v>7.6249999999999929E-2</v>
      </c>
      <c r="AO28" s="60">
        <f ca="1">(1+AO25)*(1+AO15)-1</f>
        <v>7.6249999999999929E-2</v>
      </c>
      <c r="AP28" s="60">
        <f ca="1">(1+AO25)*(1+AP15)-1</f>
        <v>7.6249999999999929E-2</v>
      </c>
      <c r="AQ28" s="60">
        <f ca="1">(1+AO25)*(1+AQ15)-1</f>
        <v>7.6249999999999929E-2</v>
      </c>
      <c r="AR28" s="60">
        <f ca="1">(1+AO25)*(1+AR15)-1</f>
        <v>7.6249999999999929E-2</v>
      </c>
      <c r="AS28" s="61">
        <f ca="1">(1+AO25)*(1+AS15)-1</f>
        <v>7.6249999999999929E-2</v>
      </c>
      <c r="AT28" s="60">
        <f ca="1">(1+AT25)*(1+AT15)-1</f>
        <v>7.6249999999999929E-2</v>
      </c>
      <c r="AU28" s="60">
        <f ca="1">(1+AT25)*(1+AU15)-1</f>
        <v>7.6249999999999929E-2</v>
      </c>
      <c r="AV28" s="60">
        <f ca="1">(1+AT25)*(1+AV15)-1</f>
        <v>7.6249999999999929E-2</v>
      </c>
      <c r="AW28" s="60">
        <f ca="1">(1+AT25)*(1+AW15)-1</f>
        <v>7.6249999999999929E-2</v>
      </c>
      <c r="AX28" s="61">
        <f ca="1">(1+AT25)*(1+AX15)-1</f>
        <v>7.6249999999999929E-2</v>
      </c>
      <c r="AY28" s="60">
        <f ca="1">(1+AY25)*(1+AY15)-1</f>
        <v>7.6249999999999929E-2</v>
      </c>
      <c r="AZ28" s="60">
        <f ca="1">(1+AY25)*(1+AZ15)-1</f>
        <v>7.6249999999999929E-2</v>
      </c>
      <c r="BA28" s="60">
        <f ca="1">(1+AY25)*(1+BA15)-1</f>
        <v>7.6249999999999929E-2</v>
      </c>
      <c r="BB28" s="60">
        <f ca="1">(1+AY25)*(1+BB15)-1</f>
        <v>7.6249999999999929E-2</v>
      </c>
      <c r="BC28" s="61">
        <f ca="1">(1+AY25)*(1+BC15)-1</f>
        <v>7.6249999999999929E-2</v>
      </c>
      <c r="BD28" s="60">
        <f ca="1">(1+BD25)*(1+BD15)-1</f>
        <v>7.6249999999999929E-2</v>
      </c>
      <c r="BE28" s="60">
        <f ca="1">(1+BD25)*(1+BE15)-1</f>
        <v>7.6249999999999929E-2</v>
      </c>
      <c r="BF28" s="60">
        <f ca="1">(1+BD25)*(1+BF15)-1</f>
        <v>7.6249999999999929E-2</v>
      </c>
      <c r="BG28" s="60">
        <f ca="1">(1+BD25)*(1+BG15)-1</f>
        <v>7.6249999999999929E-2</v>
      </c>
      <c r="BH28" s="61">
        <f ca="1">(1+BD25)*(1+BH15)-1</f>
        <v>7.6249999999999929E-2</v>
      </c>
    </row>
    <row r="29" spans="1:60" ht="11.25" customHeight="1" outlineLevel="1" x14ac:dyDescent="0.2">
      <c r="A29" s="33"/>
      <c r="B29" s="33"/>
      <c r="C29" s="29" t="s">
        <v>59</v>
      </c>
      <c r="D29" s="30" t="s">
        <v>39</v>
      </c>
      <c r="E29" s="30" t="s">
        <v>40</v>
      </c>
      <c r="F29" s="37" t="s">
        <v>5</v>
      </c>
      <c r="G29" s="30"/>
      <c r="H29" s="26"/>
      <c r="I29" s="26"/>
      <c r="J29" s="44"/>
      <c r="K29" s="60">
        <f ca="1">(1+K25)*(1+K16)-1</f>
        <v>7.8861661595993171E-2</v>
      </c>
      <c r="L29" s="60">
        <f ca="1">(1+K25)*(1+L16)-1</f>
        <v>7.8861661595993171E-2</v>
      </c>
      <c r="M29" s="60">
        <f ca="1">(1+K25)*(1+M16)-1</f>
        <v>7.8861661595993171E-2</v>
      </c>
      <c r="N29" s="60">
        <f ca="1">(1+K25)*(1+N16)-1</f>
        <v>7.8861661595993171E-2</v>
      </c>
      <c r="O29" s="61">
        <f ca="1">(1+K25)*(1+O16)-1</f>
        <v>7.8861661595993171E-2</v>
      </c>
      <c r="P29" s="60">
        <f ca="1">(1+P25)*(1+P16)-1</f>
        <v>7.6249999999999929E-2</v>
      </c>
      <c r="Q29" s="60">
        <f ca="1">(1+P25)*(1+Q16)-1</f>
        <v>7.6249999999999929E-2</v>
      </c>
      <c r="R29" s="60">
        <f ca="1">(1+P25)*(1+R16)-1</f>
        <v>7.6249999999999929E-2</v>
      </c>
      <c r="S29" s="60">
        <f ca="1">(1+P25)*(1+S16)-1</f>
        <v>7.6249999999999929E-2</v>
      </c>
      <c r="T29" s="61">
        <f ca="1">(1+P25)*(1+T16)-1</f>
        <v>7.6249999999999929E-2</v>
      </c>
      <c r="U29" s="60">
        <f ca="1">(1+U25)*(1+U16)-1</f>
        <v>7.6249999999999929E-2</v>
      </c>
      <c r="V29" s="60">
        <f ca="1">(1+U25)*(1+V16)-1</f>
        <v>7.6249999999999929E-2</v>
      </c>
      <c r="W29" s="60">
        <f ca="1">(1+U25)*(1+W16)-1</f>
        <v>7.6249999999999929E-2</v>
      </c>
      <c r="X29" s="60">
        <f ca="1">(1+U25)*(1+X16)-1</f>
        <v>7.6249999999999929E-2</v>
      </c>
      <c r="Y29" s="61">
        <f ca="1">(1+U25)*(1+Y16)-1</f>
        <v>7.6249999999999929E-2</v>
      </c>
      <c r="Z29" s="60">
        <f ca="1">(1+Z25)*(1+Z16)-1</f>
        <v>7.6249999999999929E-2</v>
      </c>
      <c r="AA29" s="60">
        <f ca="1">(1+Z25)*(1+AA16)-1</f>
        <v>7.6249999999999929E-2</v>
      </c>
      <c r="AB29" s="60">
        <f ca="1">(1+Z25)*(1+AB16)-1</f>
        <v>7.6249999999999929E-2</v>
      </c>
      <c r="AC29" s="60">
        <f ca="1">(1+Z25)*(1+AC16)-1</f>
        <v>7.6249999999999929E-2</v>
      </c>
      <c r="AD29" s="61">
        <f ca="1">(1+Z25)*(1+AD16)-1</f>
        <v>7.6249999999999929E-2</v>
      </c>
      <c r="AE29" s="60">
        <f ca="1">(1+AE25)*(1+AE16)-1</f>
        <v>7.6249999999999929E-2</v>
      </c>
      <c r="AF29" s="60">
        <f ca="1">(1+AE25)*(1+AF16)-1</f>
        <v>7.6249999999999929E-2</v>
      </c>
      <c r="AG29" s="60">
        <f ca="1">(1+AE25)*(1+AG16)-1</f>
        <v>7.6249999999999929E-2</v>
      </c>
      <c r="AH29" s="60">
        <f ca="1">(1+AE25)*(1+AH16)-1</f>
        <v>7.6249999999999929E-2</v>
      </c>
      <c r="AI29" s="61">
        <f ca="1">(1+AE25)*(1+AI16)-1</f>
        <v>7.6249999999999929E-2</v>
      </c>
      <c r="AJ29" s="60">
        <f ca="1">(1+AJ25)*(1+AJ16)-1</f>
        <v>7.6249999999999929E-2</v>
      </c>
      <c r="AK29" s="60">
        <f ca="1">(1+AJ25)*(1+AK16)-1</f>
        <v>7.6249999999999929E-2</v>
      </c>
      <c r="AL29" s="60">
        <f ca="1">(1+AJ25)*(1+AL16)-1</f>
        <v>7.6249999999999929E-2</v>
      </c>
      <c r="AM29" s="60">
        <f ca="1">(1+AJ25)*(1+AM16)-1</f>
        <v>7.6249999999999929E-2</v>
      </c>
      <c r="AN29" s="61">
        <f ca="1">(1+AJ25)*(1+AN16)-1</f>
        <v>7.6249999999999929E-2</v>
      </c>
      <c r="AO29" s="60">
        <f ca="1">(1+AO25)*(1+AO16)-1</f>
        <v>7.6249999999999929E-2</v>
      </c>
      <c r="AP29" s="60">
        <f ca="1">(1+AO25)*(1+AP16)-1</f>
        <v>7.6249999999999929E-2</v>
      </c>
      <c r="AQ29" s="60">
        <f ca="1">(1+AO25)*(1+AQ16)-1</f>
        <v>7.6249999999999929E-2</v>
      </c>
      <c r="AR29" s="60">
        <f ca="1">(1+AO25)*(1+AR16)-1</f>
        <v>7.6249999999999929E-2</v>
      </c>
      <c r="AS29" s="61">
        <f ca="1">(1+AO25)*(1+AS16)-1</f>
        <v>7.6249999999999929E-2</v>
      </c>
      <c r="AT29" s="60">
        <f ca="1">(1+AT25)*(1+AT16)-1</f>
        <v>7.6249999999999929E-2</v>
      </c>
      <c r="AU29" s="60">
        <f ca="1">(1+AT25)*(1+AU16)-1</f>
        <v>7.6249999999999929E-2</v>
      </c>
      <c r="AV29" s="60">
        <f ca="1">(1+AT25)*(1+AV16)-1</f>
        <v>7.6249999999999929E-2</v>
      </c>
      <c r="AW29" s="60">
        <f ca="1">(1+AT25)*(1+AW16)-1</f>
        <v>7.6249999999999929E-2</v>
      </c>
      <c r="AX29" s="61">
        <f ca="1">(1+AT25)*(1+AX16)-1</f>
        <v>7.6249999999999929E-2</v>
      </c>
      <c r="AY29" s="60">
        <f ca="1">(1+AY25)*(1+AY16)-1</f>
        <v>7.6249999999999929E-2</v>
      </c>
      <c r="AZ29" s="60">
        <f ca="1">(1+AY25)*(1+AZ16)-1</f>
        <v>7.6249999999999929E-2</v>
      </c>
      <c r="BA29" s="60">
        <f ca="1">(1+AY25)*(1+BA16)-1</f>
        <v>7.6249999999999929E-2</v>
      </c>
      <c r="BB29" s="60">
        <f ca="1">(1+AY25)*(1+BB16)-1</f>
        <v>7.6249999999999929E-2</v>
      </c>
      <c r="BC29" s="61">
        <f ca="1">(1+AY25)*(1+BC16)-1</f>
        <v>7.6249999999999929E-2</v>
      </c>
      <c r="BD29" s="60">
        <f ca="1">(1+BD25)*(1+BD16)-1</f>
        <v>7.6249999999999929E-2</v>
      </c>
      <c r="BE29" s="60">
        <f ca="1">(1+BD25)*(1+BE16)-1</f>
        <v>7.6249999999999929E-2</v>
      </c>
      <c r="BF29" s="60">
        <f ca="1">(1+BD25)*(1+BF16)-1</f>
        <v>7.6249999999999929E-2</v>
      </c>
      <c r="BG29" s="60">
        <f ca="1">(1+BD25)*(1+BG16)-1</f>
        <v>7.6249999999999929E-2</v>
      </c>
      <c r="BH29" s="61">
        <f ca="1">(1+BD25)*(1+BH16)-1</f>
        <v>7.6249999999999929E-2</v>
      </c>
    </row>
    <row r="30" spans="1:60" outlineLevel="1" x14ac:dyDescent="0.2">
      <c r="F30" s="26"/>
      <c r="G30" s="26"/>
      <c r="J30" s="44"/>
    </row>
    <row r="31" spans="1:60" ht="11.25" customHeight="1" outlineLevel="1" x14ac:dyDescent="0.2">
      <c r="A31" s="33"/>
      <c r="B31" s="33"/>
      <c r="C31" s="29" t="s">
        <v>61</v>
      </c>
      <c r="D31" s="30" t="s">
        <v>39</v>
      </c>
      <c r="E31" s="30" t="s">
        <v>40</v>
      </c>
      <c r="F31" s="37" t="s">
        <v>5</v>
      </c>
      <c r="G31" s="30"/>
      <c r="H31" s="26"/>
      <c r="I31" s="26"/>
      <c r="J31" s="44"/>
      <c r="K31" s="60">
        <f ca="1">(1+K26)*(1+K15)-1</f>
        <v>6.8625000000000158E-2</v>
      </c>
      <c r="L31" s="60">
        <f ca="1">(1+K26)*(1+L15)-1</f>
        <v>6.6049999999999942E-2</v>
      </c>
      <c r="M31" s="60">
        <f ca="1">(1+K26)*(1+M15)-1</f>
        <v>6.3474999999999948E-2</v>
      </c>
      <c r="N31" s="60">
        <f ca="1">(1+K26)*(1+N15)-1</f>
        <v>6.0899999999999954E-2</v>
      </c>
      <c r="O31" s="61">
        <f ca="1">(1+K26)*(1+O15)-1</f>
        <v>5.8325000000000182E-2</v>
      </c>
      <c r="P31" s="60">
        <f ca="1">(1+P26)*(1+P15)-1</f>
        <v>5.5749999999999966E-2</v>
      </c>
      <c r="Q31" s="60">
        <f ca="1">(1+P26)*(1+Q15)-1</f>
        <v>5.5749999999999966E-2</v>
      </c>
      <c r="R31" s="60">
        <f ca="1">(1+P26)*(1+R15)-1</f>
        <v>5.5749999999999966E-2</v>
      </c>
      <c r="S31" s="60">
        <f ca="1">(1+P26)*(1+S15)-1</f>
        <v>5.5749999999999966E-2</v>
      </c>
      <c r="T31" s="61">
        <f ca="1">(1+P26)*(1+T15)-1</f>
        <v>5.5749999999999966E-2</v>
      </c>
      <c r="U31" s="60">
        <f ca="1">(1+U26)*(1+U15)-1</f>
        <v>5.5749999999999966E-2</v>
      </c>
      <c r="V31" s="60">
        <f ca="1">(1+U26)*(1+V15)-1</f>
        <v>5.5749999999999966E-2</v>
      </c>
      <c r="W31" s="60">
        <f ca="1">(1+U26)*(1+W15)-1</f>
        <v>5.5749999999999966E-2</v>
      </c>
      <c r="X31" s="60">
        <f ca="1">(1+U26)*(1+X15)-1</f>
        <v>5.5749999999999966E-2</v>
      </c>
      <c r="Y31" s="61">
        <f ca="1">(1+U26)*(1+Y15)-1</f>
        <v>5.5749999999999966E-2</v>
      </c>
      <c r="Z31" s="60">
        <f ca="1">(1+Z26)*(1+Z15)-1</f>
        <v>5.5749999999999966E-2</v>
      </c>
      <c r="AA31" s="60">
        <f ca="1">(1+Z26)*(1+AA15)-1</f>
        <v>5.5749999999999966E-2</v>
      </c>
      <c r="AB31" s="60">
        <f ca="1">(1+Z26)*(1+AB15)-1</f>
        <v>5.5749999999999966E-2</v>
      </c>
      <c r="AC31" s="60">
        <f ca="1">(1+Z26)*(1+AC15)-1</f>
        <v>5.5749999999999966E-2</v>
      </c>
      <c r="AD31" s="61">
        <f ca="1">(1+Z26)*(1+AD15)-1</f>
        <v>5.5749999999999966E-2</v>
      </c>
      <c r="AE31" s="60">
        <f ca="1">(1+AE26)*(1+AE15)-1</f>
        <v>5.5749999999999966E-2</v>
      </c>
      <c r="AF31" s="60">
        <f ca="1">(1+AE26)*(1+AF15)-1</f>
        <v>5.5749999999999966E-2</v>
      </c>
      <c r="AG31" s="60">
        <f ca="1">(1+AE26)*(1+AG15)-1</f>
        <v>5.5749999999999966E-2</v>
      </c>
      <c r="AH31" s="60">
        <f ca="1">(1+AE26)*(1+AH15)-1</f>
        <v>5.5749999999999966E-2</v>
      </c>
      <c r="AI31" s="61">
        <f ca="1">(1+AE26)*(1+AI15)-1</f>
        <v>5.5749999999999966E-2</v>
      </c>
      <c r="AJ31" s="60">
        <f ca="1">(1+AJ26)*(1+AJ15)-1</f>
        <v>5.5749999999999966E-2</v>
      </c>
      <c r="AK31" s="60">
        <f ca="1">(1+AJ26)*(1+AK15)-1</f>
        <v>5.5749999999999966E-2</v>
      </c>
      <c r="AL31" s="60">
        <f ca="1">(1+AJ26)*(1+AL15)-1</f>
        <v>5.5749999999999966E-2</v>
      </c>
      <c r="AM31" s="60">
        <f ca="1">(1+AJ26)*(1+AM15)-1</f>
        <v>5.5749999999999966E-2</v>
      </c>
      <c r="AN31" s="61">
        <f ca="1">(1+AJ26)*(1+AN15)-1</f>
        <v>5.5749999999999966E-2</v>
      </c>
      <c r="AO31" s="60">
        <f ca="1">(1+AO26)*(1+AO15)-1</f>
        <v>5.5749999999999966E-2</v>
      </c>
      <c r="AP31" s="60">
        <f ca="1">(1+AO26)*(1+AP15)-1</f>
        <v>5.5749999999999966E-2</v>
      </c>
      <c r="AQ31" s="60">
        <f ca="1">(1+AO26)*(1+AQ15)-1</f>
        <v>5.5749999999999966E-2</v>
      </c>
      <c r="AR31" s="60">
        <f ca="1">(1+AO26)*(1+AR15)-1</f>
        <v>5.5749999999999966E-2</v>
      </c>
      <c r="AS31" s="61">
        <f ca="1">(1+AO26)*(1+AS15)-1</f>
        <v>5.5749999999999966E-2</v>
      </c>
      <c r="AT31" s="60">
        <f ca="1">(1+AT26)*(1+AT15)-1</f>
        <v>5.5749999999999966E-2</v>
      </c>
      <c r="AU31" s="60">
        <f ca="1">(1+AT26)*(1+AU15)-1</f>
        <v>5.5749999999999966E-2</v>
      </c>
      <c r="AV31" s="60">
        <f ca="1">(1+AT26)*(1+AV15)-1</f>
        <v>5.5749999999999966E-2</v>
      </c>
      <c r="AW31" s="60">
        <f ca="1">(1+AT26)*(1+AW15)-1</f>
        <v>5.5749999999999966E-2</v>
      </c>
      <c r="AX31" s="61">
        <f ca="1">(1+AT26)*(1+AX15)-1</f>
        <v>5.5749999999999966E-2</v>
      </c>
      <c r="AY31" s="60">
        <f ca="1">(1+AY26)*(1+AY15)-1</f>
        <v>5.5749999999999966E-2</v>
      </c>
      <c r="AZ31" s="60">
        <f ca="1">(1+AY26)*(1+AZ15)-1</f>
        <v>5.5749999999999966E-2</v>
      </c>
      <c r="BA31" s="60">
        <f ca="1">(1+AY26)*(1+BA15)-1</f>
        <v>5.5749999999999966E-2</v>
      </c>
      <c r="BB31" s="60">
        <f ca="1">(1+AY26)*(1+BB15)-1</f>
        <v>5.5749999999999966E-2</v>
      </c>
      <c r="BC31" s="61">
        <f ca="1">(1+AY26)*(1+BC15)-1</f>
        <v>5.5749999999999966E-2</v>
      </c>
      <c r="BD31" s="60">
        <f ca="1">(1+BD26)*(1+BD15)-1</f>
        <v>5.5749999999999966E-2</v>
      </c>
      <c r="BE31" s="60">
        <f ca="1">(1+BD26)*(1+BE15)-1</f>
        <v>5.5749999999999966E-2</v>
      </c>
      <c r="BF31" s="60">
        <f ca="1">(1+BD26)*(1+BF15)-1</f>
        <v>5.5749999999999966E-2</v>
      </c>
      <c r="BG31" s="60">
        <f ca="1">(1+BD26)*(1+BG15)-1</f>
        <v>5.5749999999999966E-2</v>
      </c>
      <c r="BH31" s="61">
        <f ca="1">(1+BD26)*(1+BH15)-1</f>
        <v>5.5749999999999966E-2</v>
      </c>
    </row>
    <row r="32" spans="1:60" ht="11.25" customHeight="1" outlineLevel="1" x14ac:dyDescent="0.2">
      <c r="A32" s="33"/>
      <c r="B32" s="33"/>
      <c r="C32" s="29" t="s">
        <v>62</v>
      </c>
      <c r="D32" s="30" t="s">
        <v>39</v>
      </c>
      <c r="E32" s="30" t="s">
        <v>40</v>
      </c>
      <c r="F32" s="37" t="s">
        <v>5</v>
      </c>
      <c r="G32" s="30"/>
      <c r="H32" s="26"/>
      <c r="I32" s="26"/>
      <c r="J32" s="44"/>
      <c r="K32" s="60">
        <f ca="1">(1+K26)*(1+K16)-1</f>
        <v>5.8311915660831382E-2</v>
      </c>
      <c r="L32" s="60">
        <f ca="1">(1+K26)*(1+L16)-1</f>
        <v>5.8311915660831382E-2</v>
      </c>
      <c r="M32" s="60">
        <f ca="1">(1+K26)*(1+M16)-1</f>
        <v>5.8311915660831382E-2</v>
      </c>
      <c r="N32" s="60">
        <f ca="1">(1+K26)*(1+N16)-1</f>
        <v>5.8311915660831382E-2</v>
      </c>
      <c r="O32" s="61">
        <f ca="1">(1+K26)*(1+O16)-1</f>
        <v>5.8311915660831382E-2</v>
      </c>
      <c r="P32" s="60">
        <f ca="1">(1+P26)*(1+P16)-1</f>
        <v>5.5749999999999966E-2</v>
      </c>
      <c r="Q32" s="60">
        <f ca="1">(1+P26)*(1+Q16)-1</f>
        <v>5.5749999999999966E-2</v>
      </c>
      <c r="R32" s="60">
        <f ca="1">(1+P26)*(1+R16)-1</f>
        <v>5.5749999999999966E-2</v>
      </c>
      <c r="S32" s="60">
        <f ca="1">(1+P26)*(1+S16)-1</f>
        <v>5.5749999999999966E-2</v>
      </c>
      <c r="T32" s="61">
        <f ca="1">(1+P26)*(1+T16)-1</f>
        <v>5.5749999999999966E-2</v>
      </c>
      <c r="U32" s="60">
        <f ca="1">(1+U26)*(1+U16)-1</f>
        <v>5.5749999999999966E-2</v>
      </c>
      <c r="V32" s="60">
        <f ca="1">(1+U26)*(1+V16)-1</f>
        <v>5.5749999999999966E-2</v>
      </c>
      <c r="W32" s="60">
        <f ca="1">(1+U26)*(1+W16)-1</f>
        <v>5.5749999999999966E-2</v>
      </c>
      <c r="X32" s="60">
        <f ca="1">(1+U26)*(1+X16)-1</f>
        <v>5.5749999999999966E-2</v>
      </c>
      <c r="Y32" s="61">
        <f ca="1">(1+U26)*(1+Y16)-1</f>
        <v>5.5749999999999966E-2</v>
      </c>
      <c r="Z32" s="60">
        <f ca="1">(1+Z26)*(1+Z16)-1</f>
        <v>5.5749999999999966E-2</v>
      </c>
      <c r="AA32" s="60">
        <f ca="1">(1+Z26)*(1+AA16)-1</f>
        <v>5.5749999999999966E-2</v>
      </c>
      <c r="AB32" s="60">
        <f ca="1">(1+Z26)*(1+AB16)-1</f>
        <v>5.5749999999999966E-2</v>
      </c>
      <c r="AC32" s="60">
        <f ca="1">(1+Z26)*(1+AC16)-1</f>
        <v>5.5749999999999966E-2</v>
      </c>
      <c r="AD32" s="61">
        <f ca="1">(1+Z26)*(1+AD16)-1</f>
        <v>5.5749999999999966E-2</v>
      </c>
      <c r="AE32" s="60">
        <f ca="1">(1+AE26)*(1+AE16)-1</f>
        <v>5.5749999999999966E-2</v>
      </c>
      <c r="AF32" s="60">
        <f ca="1">(1+AE26)*(1+AF16)-1</f>
        <v>5.5749999999999966E-2</v>
      </c>
      <c r="AG32" s="60">
        <f ca="1">(1+AE26)*(1+AG16)-1</f>
        <v>5.5749999999999966E-2</v>
      </c>
      <c r="AH32" s="60">
        <f ca="1">(1+AE26)*(1+AH16)-1</f>
        <v>5.5749999999999966E-2</v>
      </c>
      <c r="AI32" s="61">
        <f ca="1">(1+AE26)*(1+AI16)-1</f>
        <v>5.5749999999999966E-2</v>
      </c>
      <c r="AJ32" s="60">
        <f ca="1">(1+AJ26)*(1+AJ16)-1</f>
        <v>5.5749999999999966E-2</v>
      </c>
      <c r="AK32" s="60">
        <f ca="1">(1+AJ26)*(1+AK16)-1</f>
        <v>5.5749999999999966E-2</v>
      </c>
      <c r="AL32" s="60">
        <f ca="1">(1+AJ26)*(1+AL16)-1</f>
        <v>5.5749999999999966E-2</v>
      </c>
      <c r="AM32" s="60">
        <f ca="1">(1+AJ26)*(1+AM16)-1</f>
        <v>5.5749999999999966E-2</v>
      </c>
      <c r="AN32" s="61">
        <f ca="1">(1+AJ26)*(1+AN16)-1</f>
        <v>5.5749999999999966E-2</v>
      </c>
      <c r="AO32" s="60">
        <f ca="1">(1+AO26)*(1+AO16)-1</f>
        <v>5.5749999999999966E-2</v>
      </c>
      <c r="AP32" s="60">
        <f ca="1">(1+AO26)*(1+AP16)-1</f>
        <v>5.5749999999999966E-2</v>
      </c>
      <c r="AQ32" s="60">
        <f ca="1">(1+AO26)*(1+AQ16)-1</f>
        <v>5.5749999999999966E-2</v>
      </c>
      <c r="AR32" s="60">
        <f ca="1">(1+AO26)*(1+AR16)-1</f>
        <v>5.5749999999999966E-2</v>
      </c>
      <c r="AS32" s="61">
        <f ca="1">(1+AO26)*(1+AS16)-1</f>
        <v>5.5749999999999966E-2</v>
      </c>
      <c r="AT32" s="60">
        <f ca="1">(1+AT26)*(1+AT16)-1</f>
        <v>5.5749999999999966E-2</v>
      </c>
      <c r="AU32" s="60">
        <f ca="1">(1+AT26)*(1+AU16)-1</f>
        <v>5.5749999999999966E-2</v>
      </c>
      <c r="AV32" s="60">
        <f ca="1">(1+AT26)*(1+AV16)-1</f>
        <v>5.5749999999999966E-2</v>
      </c>
      <c r="AW32" s="60">
        <f ca="1">(1+AT26)*(1+AW16)-1</f>
        <v>5.5749999999999966E-2</v>
      </c>
      <c r="AX32" s="61">
        <f ca="1">(1+AT26)*(1+AX16)-1</f>
        <v>5.5749999999999966E-2</v>
      </c>
      <c r="AY32" s="60">
        <f ca="1">(1+AY26)*(1+AY16)-1</f>
        <v>5.5749999999999966E-2</v>
      </c>
      <c r="AZ32" s="60">
        <f ca="1">(1+AY26)*(1+AZ16)-1</f>
        <v>5.5749999999999966E-2</v>
      </c>
      <c r="BA32" s="60">
        <f ca="1">(1+AY26)*(1+BA16)-1</f>
        <v>5.5749999999999966E-2</v>
      </c>
      <c r="BB32" s="60">
        <f ca="1">(1+AY26)*(1+BB16)-1</f>
        <v>5.5749999999999966E-2</v>
      </c>
      <c r="BC32" s="61">
        <f ca="1">(1+AY26)*(1+BC16)-1</f>
        <v>5.5749999999999966E-2</v>
      </c>
      <c r="BD32" s="60">
        <f ca="1">(1+BD26)*(1+BD16)-1</f>
        <v>5.5749999999999966E-2</v>
      </c>
      <c r="BE32" s="60">
        <f ca="1">(1+BD26)*(1+BE16)-1</f>
        <v>5.5749999999999966E-2</v>
      </c>
      <c r="BF32" s="60">
        <f ca="1">(1+BD26)*(1+BF16)-1</f>
        <v>5.5749999999999966E-2</v>
      </c>
      <c r="BG32" s="60">
        <f ca="1">(1+BD26)*(1+BG16)-1</f>
        <v>5.5749999999999966E-2</v>
      </c>
      <c r="BH32" s="61">
        <f ca="1">(1+BD26)*(1+BH16)-1</f>
        <v>5.5749999999999966E-2</v>
      </c>
    </row>
    <row r="33" spans="2:15" outlineLevel="1" x14ac:dyDescent="0.2">
      <c r="F33" s="26"/>
      <c r="G33" s="26"/>
      <c r="J33" s="44"/>
    </row>
    <row r="34" spans="2:15" s="41" customFormat="1" outlineLevel="1" x14ac:dyDescent="0.2">
      <c r="C34" s="41" t="s">
        <v>15</v>
      </c>
    </row>
    <row r="35" spans="2:15" outlineLevel="1" x14ac:dyDescent="0.2">
      <c r="F35" s="26"/>
      <c r="G35" s="26"/>
      <c r="J35" s="44"/>
    </row>
    <row r="36" spans="2:15" outlineLevel="1" x14ac:dyDescent="0.2">
      <c r="C36" s="24" t="str">
        <f>C34</f>
        <v>Other assumptions</v>
      </c>
      <c r="D36" s="25" t="s">
        <v>2</v>
      </c>
      <c r="E36" s="25" t="s">
        <v>3</v>
      </c>
      <c r="F36" s="34" t="s">
        <v>6</v>
      </c>
      <c r="G36" s="34" t="s">
        <v>7</v>
      </c>
      <c r="H36" s="26"/>
      <c r="I36" s="65" t="s">
        <v>0</v>
      </c>
      <c r="J36" s="25">
        <f>J3</f>
        <v>0</v>
      </c>
      <c r="L36" s="51" t="s">
        <v>28</v>
      </c>
    </row>
    <row r="37" spans="2:15" outlineLevel="1" x14ac:dyDescent="0.2">
      <c r="F37" s="26"/>
      <c r="G37" s="26"/>
      <c r="J37" s="44"/>
    </row>
    <row r="38" spans="2:15" outlineLevel="1" x14ac:dyDescent="0.2">
      <c r="C38" s="29" t="s">
        <v>18</v>
      </c>
      <c r="D38" s="30" t="s">
        <v>29</v>
      </c>
      <c r="E38" s="30" t="s">
        <v>8</v>
      </c>
      <c r="F38" s="30" t="s">
        <v>69</v>
      </c>
      <c r="G38" s="30" t="s">
        <v>17</v>
      </c>
      <c r="H38" s="26"/>
      <c r="I38" s="26"/>
      <c r="J38" s="48">
        <v>1000</v>
      </c>
      <c r="L38" s="23" t="s">
        <v>26</v>
      </c>
      <c r="O38" s="23" t="s">
        <v>85</v>
      </c>
    </row>
    <row r="39" spans="2:15" outlineLevel="1" x14ac:dyDescent="0.2">
      <c r="C39" s="29" t="s">
        <v>19</v>
      </c>
      <c r="D39" s="30" t="s">
        <v>29</v>
      </c>
      <c r="E39" s="30" t="s">
        <v>21</v>
      </c>
      <c r="F39" s="30" t="s">
        <v>20</v>
      </c>
      <c r="G39" s="30" t="s">
        <v>20</v>
      </c>
      <c r="H39" s="26"/>
      <c r="I39" s="26"/>
      <c r="J39" s="48">
        <v>50</v>
      </c>
      <c r="L39" s="23" t="s">
        <v>27</v>
      </c>
      <c r="O39" s="23" t="s">
        <v>83</v>
      </c>
    </row>
    <row r="40" spans="2:15" outlineLevel="1" x14ac:dyDescent="0.2">
      <c r="C40" s="29"/>
      <c r="D40" s="30"/>
      <c r="E40" s="30"/>
      <c r="F40" s="30"/>
      <c r="G40" s="30"/>
      <c r="H40" s="26"/>
      <c r="I40" s="26"/>
      <c r="J40" s="32"/>
      <c r="L40" s="23" t="s">
        <v>30</v>
      </c>
    </row>
    <row r="41" spans="2:15" outlineLevel="1" x14ac:dyDescent="0.2">
      <c r="C41" s="29" t="s">
        <v>55</v>
      </c>
      <c r="D41" s="30" t="s">
        <v>29</v>
      </c>
      <c r="E41" s="30" t="s">
        <v>10</v>
      </c>
      <c r="F41" s="30" t="s">
        <v>20</v>
      </c>
      <c r="G41" s="30" t="s">
        <v>20</v>
      </c>
      <c r="H41" s="26"/>
      <c r="I41" s="26"/>
      <c r="J41" s="46">
        <v>0.3</v>
      </c>
      <c r="L41" s="23" t="s">
        <v>43</v>
      </c>
    </row>
    <row r="42" spans="2:15" outlineLevel="1" x14ac:dyDescent="0.2">
      <c r="C42" s="29" t="s">
        <v>86</v>
      </c>
      <c r="D42" s="30" t="s">
        <v>29</v>
      </c>
      <c r="E42" s="30" t="s">
        <v>10</v>
      </c>
      <c r="F42" s="30" t="s">
        <v>20</v>
      </c>
      <c r="G42" s="30" t="s">
        <v>20</v>
      </c>
      <c r="H42" s="26"/>
      <c r="I42" s="26"/>
      <c r="J42" s="46">
        <v>0.4</v>
      </c>
      <c r="L42" s="23" t="s">
        <v>66</v>
      </c>
    </row>
    <row r="44" spans="2:15" s="19" customFormat="1" x14ac:dyDescent="0.2">
      <c r="B44" s="19" t="s">
        <v>52</v>
      </c>
      <c r="D44" s="21"/>
      <c r="E44" s="22"/>
      <c r="F44" s="22"/>
      <c r="G44" s="22"/>
      <c r="H44" s="22"/>
      <c r="I44" s="22"/>
      <c r="J44" s="22"/>
      <c r="K44" s="22"/>
      <c r="L44" s="22"/>
    </row>
    <row r="45" spans="2:15" outlineLevel="1" x14ac:dyDescent="0.2">
      <c r="H45" s="26"/>
    </row>
    <row r="46" spans="2:15" outlineLevel="1" x14ac:dyDescent="0.2">
      <c r="C46" s="23" t="s">
        <v>80</v>
      </c>
      <c r="H46" s="26"/>
    </row>
    <row r="47" spans="2:15" outlineLevel="1" x14ac:dyDescent="0.2">
      <c r="C47" s="23" t="s">
        <v>81</v>
      </c>
      <c r="H47" s="26"/>
    </row>
    <row r="48" spans="2:15" outlineLevel="1" x14ac:dyDescent="0.2">
      <c r="C48" s="23" t="s">
        <v>82</v>
      </c>
      <c r="H48" s="26"/>
    </row>
    <row r="49" spans="1:60" outlineLevel="1" x14ac:dyDescent="0.2">
      <c r="H49" s="26"/>
    </row>
    <row r="50" spans="1:60" s="41" customFormat="1" outlineLevel="1" x14ac:dyDescent="0.2">
      <c r="C50" s="41" t="s">
        <v>37</v>
      </c>
    </row>
    <row r="51" spans="1:60" outlineLevel="1" x14ac:dyDescent="0.2"/>
    <row r="52" spans="1:60" outlineLevel="1" x14ac:dyDescent="0.2">
      <c r="A52" s="33"/>
      <c r="B52" s="33"/>
      <c r="C52" s="42" t="str">
        <f>C50</f>
        <v>Actual RAB roll-forward</v>
      </c>
      <c r="D52" s="25" t="s">
        <v>2</v>
      </c>
      <c r="E52" s="34" t="s">
        <v>3</v>
      </c>
      <c r="F52" s="40" t="s">
        <v>6</v>
      </c>
      <c r="G52" s="34" t="s">
        <v>7</v>
      </c>
      <c r="H52" s="26"/>
      <c r="I52" s="26"/>
      <c r="J52" s="65" t="s">
        <v>0</v>
      </c>
      <c r="K52" s="25">
        <f>K$3</f>
        <v>1</v>
      </c>
      <c r="L52" s="25">
        <f t="shared" ref="L52:BH52" si="5">L$3</f>
        <v>2</v>
      </c>
      <c r="M52" s="25">
        <f t="shared" si="5"/>
        <v>3</v>
      </c>
      <c r="N52" s="25">
        <f t="shared" si="5"/>
        <v>4</v>
      </c>
      <c r="O52" s="27">
        <f t="shared" si="5"/>
        <v>5</v>
      </c>
      <c r="P52" s="25">
        <f t="shared" si="5"/>
        <v>6</v>
      </c>
      <c r="Q52" s="25">
        <f t="shared" si="5"/>
        <v>7</v>
      </c>
      <c r="R52" s="25">
        <f t="shared" si="5"/>
        <v>8</v>
      </c>
      <c r="S52" s="25">
        <f t="shared" si="5"/>
        <v>9</v>
      </c>
      <c r="T52" s="27">
        <f t="shared" si="5"/>
        <v>10</v>
      </c>
      <c r="U52" s="25">
        <f t="shared" si="5"/>
        <v>11</v>
      </c>
      <c r="V52" s="25">
        <f t="shared" si="5"/>
        <v>12</v>
      </c>
      <c r="W52" s="25">
        <f t="shared" si="5"/>
        <v>13</v>
      </c>
      <c r="X52" s="25">
        <f t="shared" si="5"/>
        <v>14</v>
      </c>
      <c r="Y52" s="27">
        <f t="shared" si="5"/>
        <v>15</v>
      </c>
      <c r="Z52" s="25">
        <f t="shared" si="5"/>
        <v>16</v>
      </c>
      <c r="AA52" s="25">
        <f t="shared" si="5"/>
        <v>17</v>
      </c>
      <c r="AB52" s="25">
        <f t="shared" si="5"/>
        <v>18</v>
      </c>
      <c r="AC52" s="25">
        <f t="shared" si="5"/>
        <v>19</v>
      </c>
      <c r="AD52" s="27">
        <f t="shared" si="5"/>
        <v>20</v>
      </c>
      <c r="AE52" s="25">
        <f t="shared" si="5"/>
        <v>21</v>
      </c>
      <c r="AF52" s="25">
        <f t="shared" si="5"/>
        <v>22</v>
      </c>
      <c r="AG52" s="25">
        <f t="shared" si="5"/>
        <v>23</v>
      </c>
      <c r="AH52" s="25">
        <f t="shared" si="5"/>
        <v>24</v>
      </c>
      <c r="AI52" s="27">
        <f t="shared" si="5"/>
        <v>25</v>
      </c>
      <c r="AJ52" s="25">
        <f t="shared" si="5"/>
        <v>26</v>
      </c>
      <c r="AK52" s="25">
        <f t="shared" si="5"/>
        <v>27</v>
      </c>
      <c r="AL52" s="25">
        <f t="shared" si="5"/>
        <v>28</v>
      </c>
      <c r="AM52" s="25">
        <f t="shared" si="5"/>
        <v>29</v>
      </c>
      <c r="AN52" s="27">
        <f t="shared" si="5"/>
        <v>30</v>
      </c>
      <c r="AO52" s="25">
        <f t="shared" si="5"/>
        <v>31</v>
      </c>
      <c r="AP52" s="25">
        <f t="shared" si="5"/>
        <v>32</v>
      </c>
      <c r="AQ52" s="25">
        <f t="shared" si="5"/>
        <v>33</v>
      </c>
      <c r="AR52" s="25">
        <f t="shared" si="5"/>
        <v>34</v>
      </c>
      <c r="AS52" s="27">
        <f t="shared" si="5"/>
        <v>35</v>
      </c>
      <c r="AT52" s="25">
        <f t="shared" si="5"/>
        <v>36</v>
      </c>
      <c r="AU52" s="25">
        <f t="shared" si="5"/>
        <v>37</v>
      </c>
      <c r="AV52" s="25">
        <f t="shared" si="5"/>
        <v>38</v>
      </c>
      <c r="AW52" s="25">
        <f t="shared" si="5"/>
        <v>39</v>
      </c>
      <c r="AX52" s="27">
        <f t="shared" si="5"/>
        <v>40</v>
      </c>
      <c r="AY52" s="25">
        <f t="shared" si="5"/>
        <v>41</v>
      </c>
      <c r="AZ52" s="25">
        <f t="shared" si="5"/>
        <v>42</v>
      </c>
      <c r="BA52" s="25">
        <f t="shared" si="5"/>
        <v>43</v>
      </c>
      <c r="BB52" s="25">
        <f t="shared" si="5"/>
        <v>44</v>
      </c>
      <c r="BC52" s="27">
        <f t="shared" si="5"/>
        <v>45</v>
      </c>
      <c r="BD52" s="25">
        <f t="shared" si="5"/>
        <v>46</v>
      </c>
      <c r="BE52" s="25">
        <f t="shared" si="5"/>
        <v>47</v>
      </c>
      <c r="BF52" s="25">
        <f t="shared" si="5"/>
        <v>48</v>
      </c>
      <c r="BG52" s="25">
        <f t="shared" si="5"/>
        <v>49</v>
      </c>
      <c r="BH52" s="27">
        <f t="shared" si="5"/>
        <v>50</v>
      </c>
    </row>
    <row r="53" spans="1:60" outlineLevel="1" x14ac:dyDescent="0.2">
      <c r="A53" s="33"/>
      <c r="B53" s="33"/>
      <c r="C53" s="26"/>
      <c r="D53" s="26"/>
      <c r="E53" s="26"/>
      <c r="F53" s="26"/>
      <c r="G53" s="26"/>
      <c r="H53" s="26"/>
      <c r="I53" s="26"/>
      <c r="J53" s="26"/>
      <c r="K53" s="26"/>
      <c r="L53" s="26"/>
      <c r="M53" s="26"/>
      <c r="N53" s="26"/>
      <c r="O53" s="35"/>
      <c r="P53" s="36"/>
      <c r="Q53" s="36"/>
      <c r="R53" s="36"/>
      <c r="S53" s="36"/>
      <c r="T53" s="35"/>
      <c r="U53" s="36"/>
      <c r="V53" s="36"/>
      <c r="W53" s="36"/>
      <c r="X53" s="36"/>
      <c r="Y53" s="35"/>
      <c r="Z53" s="36"/>
      <c r="AA53" s="36"/>
      <c r="AB53" s="36"/>
      <c r="AC53" s="36"/>
      <c r="AD53" s="35"/>
      <c r="AE53" s="36"/>
      <c r="AF53" s="36"/>
      <c r="AG53" s="36"/>
      <c r="AH53" s="36"/>
      <c r="AI53" s="35"/>
      <c r="AJ53" s="36"/>
      <c r="AK53" s="36"/>
      <c r="AL53" s="36"/>
      <c r="AM53" s="36"/>
      <c r="AN53" s="35"/>
      <c r="AO53" s="36"/>
      <c r="AP53" s="36"/>
      <c r="AQ53" s="36"/>
      <c r="AR53" s="36"/>
      <c r="AS53" s="35"/>
      <c r="AT53" s="36"/>
      <c r="AU53" s="36"/>
      <c r="AV53" s="36"/>
      <c r="AW53" s="36"/>
      <c r="AX53" s="35"/>
      <c r="AY53" s="36"/>
      <c r="AZ53" s="36"/>
      <c r="BA53" s="36"/>
      <c r="BB53" s="36"/>
      <c r="BC53" s="35"/>
      <c r="BD53" s="36"/>
      <c r="BE53" s="36"/>
      <c r="BF53" s="36"/>
      <c r="BG53" s="36"/>
      <c r="BH53" s="35"/>
    </row>
    <row r="54" spans="1:60" ht="11.25" customHeight="1" outlineLevel="1" x14ac:dyDescent="0.2">
      <c r="A54" s="33"/>
      <c r="B54" s="33"/>
      <c r="C54" s="43" t="s">
        <v>32</v>
      </c>
      <c r="D54" s="30" t="s">
        <v>4</v>
      </c>
      <c r="E54" s="30" t="s">
        <v>8</v>
      </c>
      <c r="F54" s="30" t="s">
        <v>5</v>
      </c>
      <c r="G54" s="30" t="s">
        <v>33</v>
      </c>
      <c r="H54" s="26"/>
      <c r="I54" s="26"/>
      <c r="J54" s="26"/>
      <c r="K54" s="52">
        <f>$J$38</f>
        <v>1000</v>
      </c>
      <c r="L54" s="52">
        <f t="shared" ref="L54:AQ54" ca="1" si="6">K58</f>
        <v>1016.75</v>
      </c>
      <c r="M54" s="52">
        <f t="shared" ca="1" si="6"/>
        <v>1030.8600000000001</v>
      </c>
      <c r="N54" s="52">
        <f t="shared" ca="1" si="6"/>
        <v>1042.1887218750003</v>
      </c>
      <c r="O54" s="53">
        <f t="shared" ca="1" si="6"/>
        <v>1050.6149285625002</v>
      </c>
      <c r="P54" s="52">
        <f t="shared" ca="1" si="6"/>
        <v>1056.0392991175781</v>
      </c>
      <c r="Q54" s="52">
        <f t="shared" ca="1" si="6"/>
        <v>1058.3860531156172</v>
      </c>
      <c r="R54" s="52">
        <f t="shared" ca="1" si="6"/>
        <v>1060.1901202516096</v>
      </c>
      <c r="S54" s="52">
        <f t="shared" ca="1" si="6"/>
        <v>1061.4228994612045</v>
      </c>
      <c r="T54" s="53">
        <f t="shared" ca="1" si="6"/>
        <v>1062.0546988061219</v>
      </c>
      <c r="U54" s="52">
        <f t="shared" ca="1" si="6"/>
        <v>1062.0546988061219</v>
      </c>
      <c r="V54" s="52">
        <f t="shared" ca="1" si="6"/>
        <v>1061.3909146193682</v>
      </c>
      <c r="W54" s="52">
        <f t="shared" ca="1" si="6"/>
        <v>1060.030157036523</v>
      </c>
      <c r="X54" s="52">
        <f t="shared" ca="1" si="6"/>
        <v>1057.9379922528983</v>
      </c>
      <c r="Y54" s="53">
        <f t="shared" ca="1" si="6"/>
        <v>1055.0787003819446</v>
      </c>
      <c r="Z54" s="52">
        <f t="shared" ca="1" si="6"/>
        <v>1051.4152326722851</v>
      </c>
      <c r="AA54" s="52">
        <f t="shared" ca="1" si="6"/>
        <v>1046.909167389404</v>
      </c>
      <c r="AB54" s="52">
        <f t="shared" ca="1" si="6"/>
        <v>1041.5206643219585</v>
      </c>
      <c r="AC54" s="52">
        <f t="shared" ca="1" si="6"/>
        <v>1035.2084178715224</v>
      </c>
      <c r="AD54" s="53">
        <f t="shared" ca="1" si="6"/>
        <v>1027.9296086833635</v>
      </c>
      <c r="AE54" s="52">
        <f t="shared" ca="1" si="6"/>
        <v>1019.6398537746268</v>
      </c>
      <c r="AF54" s="52">
        <f t="shared" ca="1" si="6"/>
        <v>1010.293155115026</v>
      </c>
      <c r="AG54" s="52">
        <f t="shared" ca="1" si="6"/>
        <v>999.8418466138362</v>
      </c>
      <c r="AH54" s="52">
        <f t="shared" ca="1" si="6"/>
        <v>988.23653946563991</v>
      </c>
      <c r="AI54" s="53">
        <f t="shared" ca="1" si="6"/>
        <v>975.42606580590018</v>
      </c>
      <c r="AJ54" s="52">
        <f t="shared" ca="1" si="6"/>
        <v>961.35742062600752</v>
      </c>
      <c r="AK54" s="52">
        <f t="shared" ca="1" si="6"/>
        <v>945.97570189599151</v>
      </c>
      <c r="AL54" s="52">
        <f t="shared" ca="1" si="6"/>
        <v>929.22404884158345</v>
      </c>
      <c r="AM54" s="52">
        <f t="shared" ca="1" si="6"/>
        <v>911.04357832076994</v>
      </c>
      <c r="AN54" s="53">
        <f t="shared" ca="1" si="6"/>
        <v>891.3733192433898</v>
      </c>
      <c r="AO54" s="52">
        <f t="shared" ca="1" si="6"/>
        <v>870.15014497569018</v>
      </c>
      <c r="AP54" s="52">
        <f t="shared" ca="1" si="6"/>
        <v>847.30870367007856</v>
      </c>
      <c r="AQ54" s="52">
        <f t="shared" ca="1" si="6"/>
        <v>822.78134645857642</v>
      </c>
      <c r="AR54" s="52">
        <f t="shared" ref="AR54:BH54" ca="1" si="7">AQ58</f>
        <v>796.49805344670551</v>
      </c>
      <c r="AS54" s="53">
        <f t="shared" ca="1" si="7"/>
        <v>768.38635744270437</v>
      </c>
      <c r="AT54" s="52">
        <f t="shared" ca="1" si="7"/>
        <v>738.37126535509901</v>
      </c>
      <c r="AU54" s="52">
        <f t="shared" ca="1" si="7"/>
        <v>706.37517718971162</v>
      </c>
      <c r="AV54" s="52">
        <f t="shared" ca="1" si="7"/>
        <v>672.31780257520802</v>
      </c>
      <c r="AW54" s="52">
        <f t="shared" ca="1" si="7"/>
        <v>636.11607474423568</v>
      </c>
      <c r="AX54" s="53">
        <f t="shared" ca="1" si="7"/>
        <v>597.68406189510517</v>
      </c>
      <c r="AY54" s="52">
        <f t="shared" ca="1" si="7"/>
        <v>556.93287585680309</v>
      </c>
      <c r="AZ54" s="52">
        <f t="shared" ca="1" si="7"/>
        <v>513.77057797790133</v>
      </c>
      <c r="BA54" s="52">
        <f t="shared" ca="1" si="7"/>
        <v>468.10208215764408</v>
      </c>
      <c r="BB54" s="52">
        <f t="shared" ca="1" si="7"/>
        <v>419.82905493513772</v>
      </c>
      <c r="BC54" s="53">
        <f t="shared" ca="1" si="7"/>
        <v>368.84981255015754</v>
      </c>
      <c r="BD54" s="52">
        <f t="shared" ca="1" si="7"/>
        <v>315.05921488659385</v>
      </c>
      <c r="BE54" s="52">
        <f t="shared" ca="1" si="7"/>
        <v>258.34855620700819</v>
      </c>
      <c r="BF54" s="52">
        <f t="shared" ca="1" si="7"/>
        <v>198.60545258413913</v>
      </c>
      <c r="BG54" s="52">
        <f t="shared" ca="1" si="7"/>
        <v>135.71372593249725</v>
      </c>
      <c r="BH54" s="53">
        <f t="shared" ca="1" si="7"/>
        <v>69.5532845404082</v>
      </c>
    </row>
    <row r="55" spans="1:60" ht="11.25" customHeight="1" outlineLevel="1" x14ac:dyDescent="0.2">
      <c r="A55" s="33"/>
      <c r="B55" s="33"/>
      <c r="C55" s="43" t="s">
        <v>35</v>
      </c>
      <c r="D55" s="30" t="s">
        <v>4</v>
      </c>
      <c r="E55" s="30" t="s">
        <v>8</v>
      </c>
      <c r="F55" s="30" t="s">
        <v>5</v>
      </c>
      <c r="G55" s="30" t="s">
        <v>17</v>
      </c>
      <c r="H55" s="26"/>
      <c r="I55" s="26"/>
      <c r="J55" s="26"/>
      <c r="K55" s="52">
        <f t="shared" ref="K55:AP55" ca="1" si="8">K54*K$15</f>
        <v>37.5</v>
      </c>
      <c r="L55" s="52">
        <f t="shared" ca="1" si="8"/>
        <v>35.586250000000007</v>
      </c>
      <c r="M55" s="52">
        <f t="shared" ca="1" si="8"/>
        <v>33.502950000000006</v>
      </c>
      <c r="N55" s="52">
        <f t="shared" ca="1" si="8"/>
        <v>31.265661656250007</v>
      </c>
      <c r="O55" s="53">
        <f t="shared" ca="1" si="8"/>
        <v>28.891910535468753</v>
      </c>
      <c r="P55" s="52">
        <f t="shared" ca="1" si="8"/>
        <v>26.400982477939454</v>
      </c>
      <c r="Q55" s="52">
        <f t="shared" ca="1" si="8"/>
        <v>26.45965132789043</v>
      </c>
      <c r="R55" s="52">
        <f t="shared" ca="1" si="8"/>
        <v>26.504753006290244</v>
      </c>
      <c r="S55" s="52">
        <f t="shared" ca="1" si="8"/>
        <v>26.535572486530114</v>
      </c>
      <c r="T55" s="53">
        <f t="shared" ca="1" si="8"/>
        <v>26.55136747015305</v>
      </c>
      <c r="U55" s="52">
        <f t="shared" ca="1" si="8"/>
        <v>26.55136747015305</v>
      </c>
      <c r="V55" s="52">
        <f t="shared" ca="1" si="8"/>
        <v>26.534772865484207</v>
      </c>
      <c r="W55" s="52">
        <f t="shared" ca="1" si="8"/>
        <v>26.500753925913074</v>
      </c>
      <c r="X55" s="52">
        <f t="shared" ca="1" si="8"/>
        <v>26.448449806322458</v>
      </c>
      <c r="Y55" s="53">
        <f t="shared" ca="1" si="8"/>
        <v>26.376967509548617</v>
      </c>
      <c r="Z55" s="52">
        <f t="shared" ca="1" si="8"/>
        <v>26.28538081680713</v>
      </c>
      <c r="AA55" s="52">
        <f t="shared" ca="1" si="8"/>
        <v>26.172729184735104</v>
      </c>
      <c r="AB55" s="52">
        <f t="shared" ca="1" si="8"/>
        <v>26.038016608048963</v>
      </c>
      <c r="AC55" s="52">
        <f t="shared" ca="1" si="8"/>
        <v>25.880210446788062</v>
      </c>
      <c r="AD55" s="53">
        <f t="shared" ca="1" si="8"/>
        <v>25.698240217084091</v>
      </c>
      <c r="AE55" s="52">
        <f t="shared" ca="1" si="8"/>
        <v>25.490996344365669</v>
      </c>
      <c r="AF55" s="52">
        <f t="shared" ca="1" si="8"/>
        <v>25.257328877875651</v>
      </c>
      <c r="AG55" s="52">
        <f t="shared" ca="1" si="8"/>
        <v>24.996046165345906</v>
      </c>
      <c r="AH55" s="52">
        <f t="shared" ca="1" si="8"/>
        <v>24.705913486640998</v>
      </c>
      <c r="AI55" s="53">
        <f t="shared" ca="1" si="8"/>
        <v>24.385651645147504</v>
      </c>
      <c r="AJ55" s="52">
        <f t="shared" ca="1" si="8"/>
        <v>24.033935515650189</v>
      </c>
      <c r="AK55" s="52">
        <f t="shared" ca="1" si="8"/>
        <v>23.649392547399788</v>
      </c>
      <c r="AL55" s="52">
        <f t="shared" ca="1" si="8"/>
        <v>23.230601221039588</v>
      </c>
      <c r="AM55" s="52">
        <f t="shared" ca="1" si="8"/>
        <v>22.77608945801925</v>
      </c>
      <c r="AN55" s="53">
        <f t="shared" ca="1" si="8"/>
        <v>22.284332981084745</v>
      </c>
      <c r="AO55" s="52">
        <f t="shared" ca="1" si="8"/>
        <v>21.753753624392257</v>
      </c>
      <c r="AP55" s="52">
        <f t="shared" ca="1" si="8"/>
        <v>21.182717591751967</v>
      </c>
      <c r="AQ55" s="52">
        <f t="shared" ref="AQ55:BH55" ca="1" si="9">AQ54*AQ$15</f>
        <v>20.569533661464412</v>
      </c>
      <c r="AR55" s="52">
        <f t="shared" ca="1" si="9"/>
        <v>19.912451336167639</v>
      </c>
      <c r="AS55" s="53">
        <f t="shared" ca="1" si="9"/>
        <v>19.209658936067612</v>
      </c>
      <c r="AT55" s="52">
        <f t="shared" ca="1" si="9"/>
        <v>18.459281633877477</v>
      </c>
      <c r="AU55" s="52">
        <f t="shared" ca="1" si="9"/>
        <v>17.659379429742792</v>
      </c>
      <c r="AV55" s="52">
        <f t="shared" ca="1" si="9"/>
        <v>16.807945064380203</v>
      </c>
      <c r="AW55" s="52">
        <f t="shared" ca="1" si="9"/>
        <v>15.902901868605893</v>
      </c>
      <c r="AX55" s="53">
        <f t="shared" ca="1" si="9"/>
        <v>14.94210154737763</v>
      </c>
      <c r="AY55" s="52">
        <f t="shared" ca="1" si="9"/>
        <v>13.923321896420077</v>
      </c>
      <c r="AZ55" s="52">
        <f t="shared" ca="1" si="9"/>
        <v>12.844264449447534</v>
      </c>
      <c r="BA55" s="52">
        <f t="shared" ca="1" si="9"/>
        <v>11.702552053941103</v>
      </c>
      <c r="BB55" s="52">
        <f t="shared" ca="1" si="9"/>
        <v>10.495726373378444</v>
      </c>
      <c r="BC55" s="53">
        <f t="shared" ca="1" si="9"/>
        <v>9.2212453137539381</v>
      </c>
      <c r="BD55" s="52">
        <f t="shared" ca="1" si="9"/>
        <v>7.8764803721648464</v>
      </c>
      <c r="BE55" s="52">
        <f t="shared" ca="1" si="9"/>
        <v>6.4587139051752054</v>
      </c>
      <c r="BF55" s="52">
        <f t="shared" ca="1" si="9"/>
        <v>4.9651363146034786</v>
      </c>
      <c r="BG55" s="52">
        <f t="shared" ca="1" si="9"/>
        <v>3.3928431483124317</v>
      </c>
      <c r="BH55" s="53">
        <f t="shared" ca="1" si="9"/>
        <v>1.7388321135102052</v>
      </c>
    </row>
    <row r="56" spans="1:60" ht="11.25" customHeight="1" outlineLevel="1" x14ac:dyDescent="0.2">
      <c r="A56" s="33"/>
      <c r="B56" s="33"/>
      <c r="C56" s="29" t="s">
        <v>36</v>
      </c>
      <c r="D56" s="30" t="s">
        <v>4</v>
      </c>
      <c r="E56" s="30" t="s">
        <v>8</v>
      </c>
      <c r="F56" s="30" t="s">
        <v>5</v>
      </c>
      <c r="G56" s="30" t="s">
        <v>17</v>
      </c>
      <c r="H56" s="26"/>
      <c r="I56" s="26"/>
      <c r="J56" s="26"/>
      <c r="K56" s="52">
        <f t="shared" ref="K56:AP56" ca="1" si="10">-IF(K52&lt;=$J$36+$J$39,$J$38/$J$39*K$18,0)</f>
        <v>-20.75</v>
      </c>
      <c r="L56" s="52">
        <f t="shared" ca="1" si="10"/>
        <v>-21.47625</v>
      </c>
      <c r="M56" s="52">
        <f t="shared" ca="1" si="10"/>
        <v>-22.174228125000003</v>
      </c>
      <c r="N56" s="52">
        <f t="shared" ca="1" si="10"/>
        <v>-22.839454968750005</v>
      </c>
      <c r="O56" s="53">
        <f t="shared" ca="1" si="10"/>
        <v>-23.467539980390629</v>
      </c>
      <c r="P56" s="52">
        <f t="shared" ca="1" si="10"/>
        <v>-24.054228479900392</v>
      </c>
      <c r="Q56" s="52">
        <f t="shared" ca="1" si="10"/>
        <v>-24.655584191897901</v>
      </c>
      <c r="R56" s="52">
        <f t="shared" ca="1" si="10"/>
        <v>-25.271973796695345</v>
      </c>
      <c r="S56" s="52">
        <f t="shared" ca="1" si="10"/>
        <v>-25.903773141612728</v>
      </c>
      <c r="T56" s="53">
        <f t="shared" ca="1" si="10"/>
        <v>-26.551367470153046</v>
      </c>
      <c r="U56" s="52">
        <f t="shared" ca="1" si="10"/>
        <v>-27.215151656906865</v>
      </c>
      <c r="V56" s="52">
        <f t="shared" ca="1" si="10"/>
        <v>-27.895530448329534</v>
      </c>
      <c r="W56" s="52">
        <f t="shared" ca="1" si="10"/>
        <v>-28.59291870953777</v>
      </c>
      <c r="X56" s="52">
        <f t="shared" ca="1" si="10"/>
        <v>-29.307741677276212</v>
      </c>
      <c r="Y56" s="53">
        <f t="shared" ca="1" si="10"/>
        <v>-30.040435219208113</v>
      </c>
      <c r="Z56" s="52">
        <f t="shared" ca="1" si="10"/>
        <v>-30.791446099688315</v>
      </c>
      <c r="AA56" s="52">
        <f t="shared" ca="1" si="10"/>
        <v>-31.561232252180517</v>
      </c>
      <c r="AB56" s="52">
        <f t="shared" ca="1" si="10"/>
        <v>-32.350263058485027</v>
      </c>
      <c r="AC56" s="52">
        <f t="shared" ca="1" si="10"/>
        <v>-33.159019634947157</v>
      </c>
      <c r="AD56" s="53">
        <f t="shared" ca="1" si="10"/>
        <v>-33.987995125820831</v>
      </c>
      <c r="AE56" s="52">
        <f t="shared" ca="1" si="10"/>
        <v>-34.837695003966346</v>
      </c>
      <c r="AF56" s="52">
        <f t="shared" ca="1" si="10"/>
        <v>-35.7086373790655</v>
      </c>
      <c r="AG56" s="52">
        <f t="shared" ca="1" si="10"/>
        <v>-36.601353313542134</v>
      </c>
      <c r="AH56" s="52">
        <f t="shared" ca="1" si="10"/>
        <v>-37.516387146380687</v>
      </c>
      <c r="AI56" s="53">
        <f t="shared" ca="1" si="10"/>
        <v>-38.454296825040203</v>
      </c>
      <c r="AJ56" s="52">
        <f t="shared" ca="1" si="10"/>
        <v>-39.415654245666204</v>
      </c>
      <c r="AK56" s="52">
        <f t="shared" ca="1" si="10"/>
        <v>-40.401045601807859</v>
      </c>
      <c r="AL56" s="52">
        <f t="shared" ca="1" si="10"/>
        <v>-41.41107174185305</v>
      </c>
      <c r="AM56" s="52">
        <f t="shared" ca="1" si="10"/>
        <v>-42.44634853539938</v>
      </c>
      <c r="AN56" s="53">
        <f t="shared" ca="1" si="10"/>
        <v>-43.507507248784364</v>
      </c>
      <c r="AO56" s="52">
        <f t="shared" ca="1" si="10"/>
        <v>-44.595194930003963</v>
      </c>
      <c r="AP56" s="52">
        <f t="shared" ca="1" si="10"/>
        <v>-45.710074803254059</v>
      </c>
      <c r="AQ56" s="52">
        <f t="shared" ref="AQ56:BH56" ca="1" si="11">-IF(AQ52&lt;=$J$36+$J$39,$J$38/$J$39*AQ$18,0)</f>
        <v>-46.8528266733354</v>
      </c>
      <c r="AR56" s="52">
        <f t="shared" ca="1" si="11"/>
        <v>-48.024147340168781</v>
      </c>
      <c r="AS56" s="53">
        <f t="shared" ca="1" si="11"/>
        <v>-49.224751023673001</v>
      </c>
      <c r="AT56" s="52">
        <f t="shared" ca="1" si="11"/>
        <v>-50.455369799264815</v>
      </c>
      <c r="AU56" s="52">
        <f t="shared" ca="1" si="11"/>
        <v>-51.716754044246429</v>
      </c>
      <c r="AV56" s="52">
        <f t="shared" ca="1" si="11"/>
        <v>-53.00967289535258</v>
      </c>
      <c r="AW56" s="52">
        <f t="shared" ca="1" si="11"/>
        <v>-54.334914717736389</v>
      </c>
      <c r="AX56" s="53">
        <f t="shared" ca="1" si="11"/>
        <v>-55.693287585679798</v>
      </c>
      <c r="AY56" s="52">
        <f t="shared" ca="1" si="11"/>
        <v>-57.085619775321781</v>
      </c>
      <c r="AZ56" s="52">
        <f t="shared" ca="1" si="11"/>
        <v>-58.51276026970482</v>
      </c>
      <c r="BA56" s="52">
        <f t="shared" ca="1" si="11"/>
        <v>-59.975579276447434</v>
      </c>
      <c r="BB56" s="52">
        <f t="shared" ca="1" si="11"/>
        <v>-61.474968758358621</v>
      </c>
      <c r="BC56" s="53">
        <f t="shared" ca="1" si="11"/>
        <v>-63.011842977317578</v>
      </c>
      <c r="BD56" s="52">
        <f t="shared" ca="1" si="11"/>
        <v>-64.587139051750512</v>
      </c>
      <c r="BE56" s="52">
        <f t="shared" ca="1" si="11"/>
        <v>-66.201817528044259</v>
      </c>
      <c r="BF56" s="52">
        <f t="shared" ca="1" si="11"/>
        <v>-67.856862966245359</v>
      </c>
      <c r="BG56" s="52">
        <f t="shared" ca="1" si="11"/>
        <v>-69.553284540401492</v>
      </c>
      <c r="BH56" s="53">
        <f t="shared" ca="1" si="11"/>
        <v>-71.292116653911521</v>
      </c>
    </row>
    <row r="57" spans="1:60" outlineLevel="1" x14ac:dyDescent="0.2">
      <c r="H57" s="26"/>
      <c r="K57" s="54"/>
      <c r="L57" s="54"/>
      <c r="M57" s="54"/>
      <c r="N57" s="54"/>
      <c r="O57" s="55"/>
      <c r="P57" s="54"/>
      <c r="Q57" s="54"/>
      <c r="R57" s="54"/>
      <c r="S57" s="54"/>
      <c r="T57" s="55"/>
      <c r="U57" s="54"/>
      <c r="V57" s="54"/>
      <c r="W57" s="54"/>
      <c r="X57" s="54"/>
      <c r="Y57" s="55"/>
      <c r="Z57" s="54"/>
      <c r="AA57" s="54"/>
      <c r="AB57" s="54"/>
      <c r="AC57" s="54"/>
      <c r="AD57" s="55"/>
      <c r="AE57" s="54"/>
      <c r="AF57" s="54"/>
      <c r="AG57" s="54"/>
      <c r="AH57" s="54"/>
      <c r="AI57" s="55"/>
      <c r="AJ57" s="54"/>
      <c r="AK57" s="54"/>
      <c r="AL57" s="54"/>
      <c r="AM57" s="54"/>
      <c r="AN57" s="55"/>
      <c r="AO57" s="54"/>
      <c r="AP57" s="54"/>
      <c r="AQ57" s="54"/>
      <c r="AR57" s="54"/>
      <c r="AS57" s="55"/>
      <c r="AT57" s="54"/>
      <c r="AU57" s="54"/>
      <c r="AV57" s="54"/>
      <c r="AW57" s="54"/>
      <c r="AX57" s="55"/>
      <c r="AY57" s="54"/>
      <c r="AZ57" s="54"/>
      <c r="BA57" s="54"/>
      <c r="BB57" s="54"/>
      <c r="BC57" s="55"/>
      <c r="BD57" s="54"/>
      <c r="BE57" s="54"/>
      <c r="BF57" s="54"/>
      <c r="BG57" s="54"/>
      <c r="BH57" s="55"/>
    </row>
    <row r="58" spans="1:60" outlineLevel="1" x14ac:dyDescent="0.2">
      <c r="C58" s="38" t="s">
        <v>34</v>
      </c>
      <c r="D58" s="39" t="s">
        <v>4</v>
      </c>
      <c r="E58" s="39" t="s">
        <v>8</v>
      </c>
      <c r="F58" s="39" t="s">
        <v>5</v>
      </c>
      <c r="G58" s="39" t="s">
        <v>17</v>
      </c>
      <c r="H58" s="26"/>
      <c r="I58" s="26"/>
      <c r="J58" s="26"/>
      <c r="K58" s="56">
        <f t="shared" ref="K58:AP58" ca="1" si="12">SUM(K54:K56)</f>
        <v>1016.75</v>
      </c>
      <c r="L58" s="56">
        <f t="shared" ca="1" si="12"/>
        <v>1030.8600000000001</v>
      </c>
      <c r="M58" s="56">
        <f t="shared" ca="1" si="12"/>
        <v>1042.1887218750003</v>
      </c>
      <c r="N58" s="56">
        <f t="shared" ca="1" si="12"/>
        <v>1050.6149285625002</v>
      </c>
      <c r="O58" s="57">
        <f t="shared" ca="1" si="12"/>
        <v>1056.0392991175781</v>
      </c>
      <c r="P58" s="56">
        <f t="shared" ca="1" si="12"/>
        <v>1058.3860531156172</v>
      </c>
      <c r="Q58" s="56">
        <f t="shared" ca="1" si="12"/>
        <v>1060.1901202516096</v>
      </c>
      <c r="R58" s="56">
        <f t="shared" ca="1" si="12"/>
        <v>1061.4228994612045</v>
      </c>
      <c r="S58" s="56">
        <f t="shared" ca="1" si="12"/>
        <v>1062.0546988061219</v>
      </c>
      <c r="T58" s="57">
        <f t="shared" ca="1" si="12"/>
        <v>1062.0546988061219</v>
      </c>
      <c r="U58" s="56">
        <f t="shared" ca="1" si="12"/>
        <v>1061.3909146193682</v>
      </c>
      <c r="V58" s="56">
        <f t="shared" ca="1" si="12"/>
        <v>1060.030157036523</v>
      </c>
      <c r="W58" s="56">
        <f t="shared" ca="1" si="12"/>
        <v>1057.9379922528983</v>
      </c>
      <c r="X58" s="56">
        <f t="shared" ca="1" si="12"/>
        <v>1055.0787003819446</v>
      </c>
      <c r="Y58" s="57">
        <f t="shared" ca="1" si="12"/>
        <v>1051.4152326722851</v>
      </c>
      <c r="Z58" s="56">
        <f t="shared" ca="1" si="12"/>
        <v>1046.909167389404</v>
      </c>
      <c r="AA58" s="56">
        <f t="shared" ca="1" si="12"/>
        <v>1041.5206643219585</v>
      </c>
      <c r="AB58" s="56">
        <f t="shared" ca="1" si="12"/>
        <v>1035.2084178715224</v>
      </c>
      <c r="AC58" s="56">
        <f t="shared" ca="1" si="12"/>
        <v>1027.9296086833635</v>
      </c>
      <c r="AD58" s="57">
        <f t="shared" ca="1" si="12"/>
        <v>1019.6398537746268</v>
      </c>
      <c r="AE58" s="56">
        <f t="shared" ca="1" si="12"/>
        <v>1010.293155115026</v>
      </c>
      <c r="AF58" s="56">
        <f t="shared" ca="1" si="12"/>
        <v>999.8418466138362</v>
      </c>
      <c r="AG58" s="56">
        <f t="shared" ca="1" si="12"/>
        <v>988.23653946563991</v>
      </c>
      <c r="AH58" s="56">
        <f t="shared" ca="1" si="12"/>
        <v>975.42606580590018</v>
      </c>
      <c r="AI58" s="57">
        <f t="shared" ca="1" si="12"/>
        <v>961.35742062600752</v>
      </c>
      <c r="AJ58" s="56">
        <f t="shared" ca="1" si="12"/>
        <v>945.97570189599151</v>
      </c>
      <c r="AK58" s="56">
        <f t="shared" ca="1" si="12"/>
        <v>929.22404884158345</v>
      </c>
      <c r="AL58" s="56">
        <f t="shared" ca="1" si="12"/>
        <v>911.04357832076994</v>
      </c>
      <c r="AM58" s="56">
        <f t="shared" ca="1" si="12"/>
        <v>891.3733192433898</v>
      </c>
      <c r="AN58" s="57">
        <f t="shared" ca="1" si="12"/>
        <v>870.15014497569018</v>
      </c>
      <c r="AO58" s="56">
        <f t="shared" ca="1" si="12"/>
        <v>847.30870367007856</v>
      </c>
      <c r="AP58" s="56">
        <f t="shared" ca="1" si="12"/>
        <v>822.78134645857642</v>
      </c>
      <c r="AQ58" s="56">
        <f t="shared" ref="AQ58:BH58" ca="1" si="13">SUM(AQ54:AQ56)</f>
        <v>796.49805344670551</v>
      </c>
      <c r="AR58" s="56">
        <f t="shared" ca="1" si="13"/>
        <v>768.38635744270437</v>
      </c>
      <c r="AS58" s="57">
        <f t="shared" ca="1" si="13"/>
        <v>738.37126535509901</v>
      </c>
      <c r="AT58" s="56">
        <f t="shared" ca="1" si="13"/>
        <v>706.37517718971162</v>
      </c>
      <c r="AU58" s="56">
        <f t="shared" ca="1" si="13"/>
        <v>672.31780257520802</v>
      </c>
      <c r="AV58" s="56">
        <f t="shared" ca="1" si="13"/>
        <v>636.11607474423568</v>
      </c>
      <c r="AW58" s="56">
        <f t="shared" ca="1" si="13"/>
        <v>597.68406189510517</v>
      </c>
      <c r="AX58" s="57">
        <f t="shared" ca="1" si="13"/>
        <v>556.93287585680309</v>
      </c>
      <c r="AY58" s="56">
        <f t="shared" ca="1" si="13"/>
        <v>513.77057797790133</v>
      </c>
      <c r="AZ58" s="56">
        <f t="shared" ca="1" si="13"/>
        <v>468.10208215764408</v>
      </c>
      <c r="BA58" s="56">
        <f t="shared" ca="1" si="13"/>
        <v>419.82905493513772</v>
      </c>
      <c r="BB58" s="56">
        <f t="shared" ca="1" si="13"/>
        <v>368.84981255015754</v>
      </c>
      <c r="BC58" s="57">
        <f t="shared" ca="1" si="13"/>
        <v>315.05921488659385</v>
      </c>
      <c r="BD58" s="56">
        <f t="shared" ca="1" si="13"/>
        <v>258.34855620700819</v>
      </c>
      <c r="BE58" s="56">
        <f t="shared" ca="1" si="13"/>
        <v>198.60545258413913</v>
      </c>
      <c r="BF58" s="56">
        <f t="shared" ca="1" si="13"/>
        <v>135.71372593249725</v>
      </c>
      <c r="BG58" s="56">
        <f t="shared" ca="1" si="13"/>
        <v>69.5532845404082</v>
      </c>
      <c r="BH58" s="57">
        <f t="shared" ca="1" si="13"/>
        <v>6.8780536821577698E-12</v>
      </c>
    </row>
    <row r="59" spans="1:60" outlineLevel="1" x14ac:dyDescent="0.2"/>
    <row r="60" spans="1:60" s="41" customFormat="1" outlineLevel="1" x14ac:dyDescent="0.2">
      <c r="C60" s="41" t="s">
        <v>31</v>
      </c>
    </row>
    <row r="61" spans="1:60" outlineLevel="1" x14ac:dyDescent="0.2"/>
    <row r="62" spans="1:60" outlineLevel="1" x14ac:dyDescent="0.2">
      <c r="A62" s="33"/>
      <c r="B62" s="33"/>
      <c r="C62" s="42" t="str">
        <f>C60</f>
        <v>Forecast RAB roll-forward</v>
      </c>
      <c r="D62" s="25" t="s">
        <v>2</v>
      </c>
      <c r="E62" s="34" t="s">
        <v>3</v>
      </c>
      <c r="F62" s="40" t="s">
        <v>6</v>
      </c>
      <c r="G62" s="34" t="s">
        <v>7</v>
      </c>
      <c r="H62" s="26"/>
      <c r="I62" s="26"/>
      <c r="J62" s="65" t="s">
        <v>0</v>
      </c>
      <c r="K62" s="25">
        <f>K$3</f>
        <v>1</v>
      </c>
      <c r="L62" s="25">
        <f t="shared" ref="L62:BH62" si="14">L$3</f>
        <v>2</v>
      </c>
      <c r="M62" s="25">
        <f t="shared" si="14"/>
        <v>3</v>
      </c>
      <c r="N62" s="25">
        <f t="shared" si="14"/>
        <v>4</v>
      </c>
      <c r="O62" s="27">
        <f t="shared" si="14"/>
        <v>5</v>
      </c>
      <c r="P62" s="25">
        <f t="shared" si="14"/>
        <v>6</v>
      </c>
      <c r="Q62" s="25">
        <f t="shared" si="14"/>
        <v>7</v>
      </c>
      <c r="R62" s="25">
        <f t="shared" si="14"/>
        <v>8</v>
      </c>
      <c r="S62" s="25">
        <f t="shared" si="14"/>
        <v>9</v>
      </c>
      <c r="T62" s="27">
        <f t="shared" si="14"/>
        <v>10</v>
      </c>
      <c r="U62" s="25">
        <f t="shared" si="14"/>
        <v>11</v>
      </c>
      <c r="V62" s="25">
        <f t="shared" si="14"/>
        <v>12</v>
      </c>
      <c r="W62" s="25">
        <f t="shared" si="14"/>
        <v>13</v>
      </c>
      <c r="X62" s="25">
        <f t="shared" si="14"/>
        <v>14</v>
      </c>
      <c r="Y62" s="27">
        <f t="shared" si="14"/>
        <v>15</v>
      </c>
      <c r="Z62" s="25">
        <f t="shared" si="14"/>
        <v>16</v>
      </c>
      <c r="AA62" s="25">
        <f t="shared" si="14"/>
        <v>17</v>
      </c>
      <c r="AB62" s="25">
        <f t="shared" si="14"/>
        <v>18</v>
      </c>
      <c r="AC62" s="25">
        <f t="shared" si="14"/>
        <v>19</v>
      </c>
      <c r="AD62" s="27">
        <f t="shared" si="14"/>
        <v>20</v>
      </c>
      <c r="AE62" s="25">
        <f t="shared" si="14"/>
        <v>21</v>
      </c>
      <c r="AF62" s="25">
        <f t="shared" si="14"/>
        <v>22</v>
      </c>
      <c r="AG62" s="25">
        <f t="shared" si="14"/>
        <v>23</v>
      </c>
      <c r="AH62" s="25">
        <f t="shared" si="14"/>
        <v>24</v>
      </c>
      <c r="AI62" s="27">
        <f t="shared" si="14"/>
        <v>25</v>
      </c>
      <c r="AJ62" s="25">
        <f t="shared" si="14"/>
        <v>26</v>
      </c>
      <c r="AK62" s="25">
        <f t="shared" si="14"/>
        <v>27</v>
      </c>
      <c r="AL62" s="25">
        <f t="shared" si="14"/>
        <v>28</v>
      </c>
      <c r="AM62" s="25">
        <f t="shared" si="14"/>
        <v>29</v>
      </c>
      <c r="AN62" s="27">
        <f t="shared" si="14"/>
        <v>30</v>
      </c>
      <c r="AO62" s="25">
        <f t="shared" si="14"/>
        <v>31</v>
      </c>
      <c r="AP62" s="25">
        <f t="shared" si="14"/>
        <v>32</v>
      </c>
      <c r="AQ62" s="25">
        <f t="shared" si="14"/>
        <v>33</v>
      </c>
      <c r="AR62" s="25">
        <f t="shared" si="14"/>
        <v>34</v>
      </c>
      <c r="AS62" s="27">
        <f t="shared" si="14"/>
        <v>35</v>
      </c>
      <c r="AT62" s="25">
        <f t="shared" si="14"/>
        <v>36</v>
      </c>
      <c r="AU62" s="25">
        <f t="shared" si="14"/>
        <v>37</v>
      </c>
      <c r="AV62" s="25">
        <f t="shared" si="14"/>
        <v>38</v>
      </c>
      <c r="AW62" s="25">
        <f t="shared" si="14"/>
        <v>39</v>
      </c>
      <c r="AX62" s="27">
        <f t="shared" si="14"/>
        <v>40</v>
      </c>
      <c r="AY62" s="25">
        <f t="shared" si="14"/>
        <v>41</v>
      </c>
      <c r="AZ62" s="25">
        <f t="shared" si="14"/>
        <v>42</v>
      </c>
      <c r="BA62" s="25">
        <f t="shared" si="14"/>
        <v>43</v>
      </c>
      <c r="BB62" s="25">
        <f t="shared" si="14"/>
        <v>44</v>
      </c>
      <c r="BC62" s="27">
        <f t="shared" si="14"/>
        <v>45</v>
      </c>
      <c r="BD62" s="25">
        <f t="shared" si="14"/>
        <v>46</v>
      </c>
      <c r="BE62" s="25">
        <f t="shared" si="14"/>
        <v>47</v>
      </c>
      <c r="BF62" s="25">
        <f t="shared" si="14"/>
        <v>48</v>
      </c>
      <c r="BG62" s="25">
        <f t="shared" si="14"/>
        <v>49</v>
      </c>
      <c r="BH62" s="27">
        <f t="shared" si="14"/>
        <v>50</v>
      </c>
    </row>
    <row r="63" spans="1:60" outlineLevel="1" x14ac:dyDescent="0.2">
      <c r="A63" s="33"/>
      <c r="B63" s="33"/>
      <c r="C63" s="26"/>
      <c r="D63" s="26"/>
      <c r="E63" s="26"/>
      <c r="F63" s="26"/>
      <c r="G63" s="26"/>
      <c r="H63" s="26"/>
      <c r="I63" s="26"/>
      <c r="J63" s="26"/>
      <c r="K63" s="26"/>
      <c r="L63" s="26"/>
      <c r="M63" s="26"/>
      <c r="N63" s="26"/>
      <c r="O63" s="35"/>
      <c r="P63" s="36"/>
      <c r="Q63" s="36"/>
      <c r="R63" s="36"/>
      <c r="S63" s="36"/>
      <c r="T63" s="35"/>
      <c r="U63" s="36"/>
      <c r="V63" s="36"/>
      <c r="W63" s="36"/>
      <c r="X63" s="36"/>
      <c r="Y63" s="35"/>
      <c r="Z63" s="36"/>
      <c r="AA63" s="36"/>
      <c r="AB63" s="36"/>
      <c r="AC63" s="36"/>
      <c r="AD63" s="35"/>
      <c r="AE63" s="36"/>
      <c r="AF63" s="36"/>
      <c r="AG63" s="36"/>
      <c r="AH63" s="36"/>
      <c r="AI63" s="35"/>
      <c r="AJ63" s="36"/>
      <c r="AK63" s="36"/>
      <c r="AL63" s="36"/>
      <c r="AM63" s="36"/>
      <c r="AN63" s="35"/>
      <c r="AO63" s="36"/>
      <c r="AP63" s="36"/>
      <c r="AQ63" s="36"/>
      <c r="AR63" s="36"/>
      <c r="AS63" s="35"/>
      <c r="AT63" s="36"/>
      <c r="AU63" s="36"/>
      <c r="AV63" s="36"/>
      <c r="AW63" s="36"/>
      <c r="AX63" s="35"/>
      <c r="AY63" s="36"/>
      <c r="AZ63" s="36"/>
      <c r="BA63" s="36"/>
      <c r="BB63" s="36"/>
      <c r="BC63" s="35"/>
      <c r="BD63" s="36"/>
      <c r="BE63" s="36"/>
      <c r="BF63" s="36"/>
      <c r="BG63" s="36"/>
      <c r="BH63" s="35"/>
    </row>
    <row r="64" spans="1:60" ht="11.25" customHeight="1" outlineLevel="1" x14ac:dyDescent="0.2">
      <c r="A64" s="33"/>
      <c r="B64" s="33"/>
      <c r="C64" s="43" t="s">
        <v>32</v>
      </c>
      <c r="D64" s="30" t="s">
        <v>4</v>
      </c>
      <c r="E64" s="30" t="s">
        <v>8</v>
      </c>
      <c r="F64" s="30" t="s">
        <v>5</v>
      </c>
      <c r="G64" s="30" t="s">
        <v>33</v>
      </c>
      <c r="H64" s="26"/>
      <c r="I64" s="26"/>
      <c r="J64" s="26"/>
      <c r="K64" s="52">
        <f>$J$38</f>
        <v>1000</v>
      </c>
      <c r="L64" s="52">
        <f ca="1">K68</f>
        <v>1006.9375508229268</v>
      </c>
      <c r="M64" s="52">
        <f ca="1">L68</f>
        <v>1013.5009391992746</v>
      </c>
      <c r="N64" s="52">
        <f ca="1">M68</f>
        <v>1019.6643540238207</v>
      </c>
      <c r="O64" s="53">
        <f ca="1">N68</f>
        <v>1025.4008479353156</v>
      </c>
      <c r="P64" s="59">
        <f ca="1">O58</f>
        <v>1056.0392991175781</v>
      </c>
      <c r="Q64" s="52">
        <f ca="1">P68</f>
        <v>1058.3860531156172</v>
      </c>
      <c r="R64" s="52">
        <f ca="1">Q68</f>
        <v>1060.1901202516096</v>
      </c>
      <c r="S64" s="52">
        <f ca="1">R68</f>
        <v>1061.4228994612045</v>
      </c>
      <c r="T64" s="53">
        <f ca="1">S68</f>
        <v>1062.0546988061219</v>
      </c>
      <c r="U64" s="59">
        <f ca="1">T58</f>
        <v>1062.0546988061219</v>
      </c>
      <c r="V64" s="52">
        <f ca="1">U68</f>
        <v>1061.3909146193682</v>
      </c>
      <c r="W64" s="52">
        <f ca="1">V68</f>
        <v>1060.030157036523</v>
      </c>
      <c r="X64" s="52">
        <f ca="1">W68</f>
        <v>1057.9379922528983</v>
      </c>
      <c r="Y64" s="53">
        <f ca="1">X68</f>
        <v>1055.0787003819446</v>
      </c>
      <c r="Z64" s="59">
        <f ca="1">Y58</f>
        <v>1051.4152326722851</v>
      </c>
      <c r="AA64" s="52">
        <f ca="1">Z68</f>
        <v>1046.909167389404</v>
      </c>
      <c r="AB64" s="52">
        <f ca="1">AA68</f>
        <v>1041.5206643219585</v>
      </c>
      <c r="AC64" s="52">
        <f ca="1">AB68</f>
        <v>1035.2084178715224</v>
      </c>
      <c r="AD64" s="53">
        <f ca="1">AC68</f>
        <v>1027.9296086833635</v>
      </c>
      <c r="AE64" s="59">
        <f ca="1">AD58</f>
        <v>1019.6398537746268</v>
      </c>
      <c r="AF64" s="52">
        <f ca="1">AE68</f>
        <v>1010.293155115026</v>
      </c>
      <c r="AG64" s="52">
        <f ca="1">AF68</f>
        <v>999.8418466138362</v>
      </c>
      <c r="AH64" s="52">
        <f ca="1">AG68</f>
        <v>988.23653946563991</v>
      </c>
      <c r="AI64" s="53">
        <f ca="1">AH68</f>
        <v>975.42606580590018</v>
      </c>
      <c r="AJ64" s="59">
        <f ca="1">AI58</f>
        <v>961.35742062600752</v>
      </c>
      <c r="AK64" s="52">
        <f ca="1">AJ68</f>
        <v>945.97570189599151</v>
      </c>
      <c r="AL64" s="52">
        <f ca="1">AK68</f>
        <v>929.22404884158345</v>
      </c>
      <c r="AM64" s="52">
        <f ca="1">AL68</f>
        <v>911.04357832076994</v>
      </c>
      <c r="AN64" s="53">
        <f ca="1">AM68</f>
        <v>891.3733192433898</v>
      </c>
      <c r="AO64" s="59">
        <f ca="1">AN58</f>
        <v>870.15014497569018</v>
      </c>
      <c r="AP64" s="52">
        <f ca="1">AO68</f>
        <v>847.30870367007856</v>
      </c>
      <c r="AQ64" s="52">
        <f ca="1">AP68</f>
        <v>822.78134645857642</v>
      </c>
      <c r="AR64" s="52">
        <f ca="1">AQ68</f>
        <v>796.49805344670551</v>
      </c>
      <c r="AS64" s="53">
        <f ca="1">AR68</f>
        <v>768.38635744270437</v>
      </c>
      <c r="AT64" s="59">
        <f ca="1">AS58</f>
        <v>738.37126535509901</v>
      </c>
      <c r="AU64" s="52">
        <f ca="1">AT68</f>
        <v>706.37517718971162</v>
      </c>
      <c r="AV64" s="52">
        <f ca="1">AU68</f>
        <v>672.31780257520802</v>
      </c>
      <c r="AW64" s="52">
        <f ca="1">AV68</f>
        <v>636.11607474423568</v>
      </c>
      <c r="AX64" s="53">
        <f ca="1">AW68</f>
        <v>597.68406189510517</v>
      </c>
      <c r="AY64" s="59">
        <f ca="1">AX58</f>
        <v>556.93287585680309</v>
      </c>
      <c r="AZ64" s="52">
        <f ca="1">AY68</f>
        <v>513.77057797790133</v>
      </c>
      <c r="BA64" s="52">
        <f ca="1">AZ68</f>
        <v>468.10208215764408</v>
      </c>
      <c r="BB64" s="52">
        <f ca="1">BA68</f>
        <v>419.82905493513772</v>
      </c>
      <c r="BC64" s="53">
        <f ca="1">BB68</f>
        <v>368.84981255015754</v>
      </c>
      <c r="BD64" s="59">
        <f ca="1">BC58</f>
        <v>315.05921488659385</v>
      </c>
      <c r="BE64" s="52">
        <f ca="1">BD68</f>
        <v>258.34855620700819</v>
      </c>
      <c r="BF64" s="52">
        <f ca="1">BE68</f>
        <v>198.60545258413913</v>
      </c>
      <c r="BG64" s="52">
        <f ca="1">BF68</f>
        <v>135.71372593249725</v>
      </c>
      <c r="BH64" s="53">
        <f ca="1">BG68</f>
        <v>69.5532845404082</v>
      </c>
    </row>
    <row r="65" spans="1:60" ht="11.25" customHeight="1" outlineLevel="1" x14ac:dyDescent="0.2">
      <c r="A65" s="33"/>
      <c r="B65" s="33"/>
      <c r="C65" s="43" t="s">
        <v>35</v>
      </c>
      <c r="D65" s="30" t="s">
        <v>4</v>
      </c>
      <c r="E65" s="30" t="s">
        <v>8</v>
      </c>
      <c r="F65" s="30" t="s">
        <v>5</v>
      </c>
      <c r="G65" s="30" t="s">
        <v>17</v>
      </c>
      <c r="H65" s="26"/>
      <c r="I65" s="26"/>
      <c r="J65" s="26"/>
      <c r="K65" s="52">
        <f t="shared" ref="K65:AP65" ca="1" si="15">K64*K$16</f>
        <v>27.487296758088586</v>
      </c>
      <c r="L65" s="52">
        <f t="shared" ca="1" si="15"/>
        <v>27.677991276332698</v>
      </c>
      <c r="M65" s="52">
        <f t="shared" ca="1" si="15"/>
        <v>27.858401080371959</v>
      </c>
      <c r="N65" s="52">
        <f t="shared" ca="1" si="15"/>
        <v>28.02781669269746</v>
      </c>
      <c r="O65" s="53">
        <f t="shared" ca="1" si="15"/>
        <v>28.185497403193686</v>
      </c>
      <c r="P65" s="52">
        <f t="shared" ca="1" si="15"/>
        <v>26.400982477939454</v>
      </c>
      <c r="Q65" s="52">
        <f t="shared" ca="1" si="15"/>
        <v>26.45965132789043</v>
      </c>
      <c r="R65" s="52">
        <f t="shared" ca="1" si="15"/>
        <v>26.504753006290244</v>
      </c>
      <c r="S65" s="52">
        <f t="shared" ca="1" si="15"/>
        <v>26.535572486530114</v>
      </c>
      <c r="T65" s="53">
        <f t="shared" ca="1" si="15"/>
        <v>26.55136747015305</v>
      </c>
      <c r="U65" s="52">
        <f t="shared" ca="1" si="15"/>
        <v>26.55136747015305</v>
      </c>
      <c r="V65" s="52">
        <f t="shared" ca="1" si="15"/>
        <v>26.534772865484207</v>
      </c>
      <c r="W65" s="52">
        <f t="shared" ca="1" si="15"/>
        <v>26.500753925913074</v>
      </c>
      <c r="X65" s="52">
        <f t="shared" ca="1" si="15"/>
        <v>26.448449806322458</v>
      </c>
      <c r="Y65" s="53">
        <f t="shared" ca="1" si="15"/>
        <v>26.376967509548617</v>
      </c>
      <c r="Z65" s="52">
        <f t="shared" ca="1" si="15"/>
        <v>26.28538081680713</v>
      </c>
      <c r="AA65" s="52">
        <f t="shared" ca="1" si="15"/>
        <v>26.172729184735104</v>
      </c>
      <c r="AB65" s="52">
        <f t="shared" ca="1" si="15"/>
        <v>26.038016608048963</v>
      </c>
      <c r="AC65" s="52">
        <f t="shared" ca="1" si="15"/>
        <v>25.880210446788062</v>
      </c>
      <c r="AD65" s="53">
        <f t="shared" ca="1" si="15"/>
        <v>25.698240217084091</v>
      </c>
      <c r="AE65" s="52">
        <f t="shared" ca="1" si="15"/>
        <v>25.490996344365669</v>
      </c>
      <c r="AF65" s="52">
        <f t="shared" ca="1" si="15"/>
        <v>25.257328877875651</v>
      </c>
      <c r="AG65" s="52">
        <f t="shared" ca="1" si="15"/>
        <v>24.996046165345906</v>
      </c>
      <c r="AH65" s="52">
        <f t="shared" ca="1" si="15"/>
        <v>24.705913486640998</v>
      </c>
      <c r="AI65" s="53">
        <f t="shared" ca="1" si="15"/>
        <v>24.385651645147504</v>
      </c>
      <c r="AJ65" s="52">
        <f t="shared" ca="1" si="15"/>
        <v>24.033935515650189</v>
      </c>
      <c r="AK65" s="52">
        <f t="shared" ca="1" si="15"/>
        <v>23.649392547399788</v>
      </c>
      <c r="AL65" s="52">
        <f t="shared" ca="1" si="15"/>
        <v>23.230601221039588</v>
      </c>
      <c r="AM65" s="52">
        <f t="shared" ca="1" si="15"/>
        <v>22.77608945801925</v>
      </c>
      <c r="AN65" s="53">
        <f t="shared" ca="1" si="15"/>
        <v>22.284332981084745</v>
      </c>
      <c r="AO65" s="52">
        <f t="shared" ca="1" si="15"/>
        <v>21.753753624392257</v>
      </c>
      <c r="AP65" s="52">
        <f t="shared" ca="1" si="15"/>
        <v>21.182717591751967</v>
      </c>
      <c r="AQ65" s="52">
        <f t="shared" ref="AQ65:BH65" ca="1" si="16">AQ64*AQ$16</f>
        <v>20.569533661464412</v>
      </c>
      <c r="AR65" s="52">
        <f t="shared" ca="1" si="16"/>
        <v>19.912451336167639</v>
      </c>
      <c r="AS65" s="53">
        <f t="shared" ca="1" si="16"/>
        <v>19.209658936067612</v>
      </c>
      <c r="AT65" s="52">
        <f t="shared" ca="1" si="16"/>
        <v>18.459281633877477</v>
      </c>
      <c r="AU65" s="52">
        <f t="shared" ca="1" si="16"/>
        <v>17.659379429742792</v>
      </c>
      <c r="AV65" s="52">
        <f t="shared" ca="1" si="16"/>
        <v>16.807945064380203</v>
      </c>
      <c r="AW65" s="52">
        <f t="shared" ca="1" si="16"/>
        <v>15.902901868605893</v>
      </c>
      <c r="AX65" s="53">
        <f t="shared" ca="1" si="16"/>
        <v>14.94210154737763</v>
      </c>
      <c r="AY65" s="52">
        <f t="shared" ca="1" si="16"/>
        <v>13.923321896420077</v>
      </c>
      <c r="AZ65" s="52">
        <f t="shared" ca="1" si="16"/>
        <v>12.844264449447534</v>
      </c>
      <c r="BA65" s="52">
        <f t="shared" ca="1" si="16"/>
        <v>11.702552053941103</v>
      </c>
      <c r="BB65" s="52">
        <f t="shared" ca="1" si="16"/>
        <v>10.495726373378444</v>
      </c>
      <c r="BC65" s="53">
        <f t="shared" ca="1" si="16"/>
        <v>9.2212453137539381</v>
      </c>
      <c r="BD65" s="52">
        <f t="shared" ca="1" si="16"/>
        <v>7.8764803721648464</v>
      </c>
      <c r="BE65" s="52">
        <f t="shared" ca="1" si="16"/>
        <v>6.4587139051752054</v>
      </c>
      <c r="BF65" s="52">
        <f t="shared" ca="1" si="16"/>
        <v>4.9651363146034786</v>
      </c>
      <c r="BG65" s="52">
        <f t="shared" ca="1" si="16"/>
        <v>3.3928431483124317</v>
      </c>
      <c r="BH65" s="53">
        <f t="shared" ca="1" si="16"/>
        <v>1.7388321135102052</v>
      </c>
    </row>
    <row r="66" spans="1:60" ht="11.25" customHeight="1" outlineLevel="1" x14ac:dyDescent="0.2">
      <c r="A66" s="33"/>
      <c r="B66" s="33"/>
      <c r="C66" s="29" t="s">
        <v>36</v>
      </c>
      <c r="D66" s="30" t="s">
        <v>4</v>
      </c>
      <c r="E66" s="30" t="s">
        <v>8</v>
      </c>
      <c r="F66" s="30" t="s">
        <v>5</v>
      </c>
      <c r="G66" s="30" t="s">
        <v>17</v>
      </c>
      <c r="H66" s="26"/>
      <c r="I66" s="26"/>
      <c r="J66" s="26"/>
      <c r="K66" s="52">
        <f t="shared" ref="K66:AP66" ca="1" si="17">-IF(K62&lt;=$J$36+$J$39,$J$38/$J$39*K$19,0)</f>
        <v>-20.549745935161774</v>
      </c>
      <c r="L66" s="52">
        <f t="shared" ca="1" si="17"/>
        <v>-21.114602899984888</v>
      </c>
      <c r="M66" s="52">
        <f t="shared" ca="1" si="17"/>
        <v>-21.694986255825974</v>
      </c>
      <c r="N66" s="52">
        <f t="shared" ca="1" si="17"/>
        <v>-22.29132278120251</v>
      </c>
      <c r="O66" s="53">
        <f t="shared" ca="1" si="17"/>
        <v>-22.904050985619765</v>
      </c>
      <c r="P66" s="52">
        <f t="shared" ca="1" si="17"/>
        <v>-24.054228479900392</v>
      </c>
      <c r="Q66" s="52">
        <f t="shared" ca="1" si="17"/>
        <v>-24.655584191897901</v>
      </c>
      <c r="R66" s="52">
        <f t="shared" ca="1" si="17"/>
        <v>-25.271973796695345</v>
      </c>
      <c r="S66" s="52">
        <f t="shared" ca="1" si="17"/>
        <v>-25.903773141612728</v>
      </c>
      <c r="T66" s="53">
        <f t="shared" ca="1" si="17"/>
        <v>-26.551367470153046</v>
      </c>
      <c r="U66" s="52">
        <f t="shared" ca="1" si="17"/>
        <v>-27.215151656906865</v>
      </c>
      <c r="V66" s="52">
        <f t="shared" ca="1" si="17"/>
        <v>-27.895530448329534</v>
      </c>
      <c r="W66" s="52">
        <f t="shared" ca="1" si="17"/>
        <v>-28.59291870953777</v>
      </c>
      <c r="X66" s="52">
        <f t="shared" ca="1" si="17"/>
        <v>-29.307741677276212</v>
      </c>
      <c r="Y66" s="53">
        <f t="shared" ca="1" si="17"/>
        <v>-30.040435219208113</v>
      </c>
      <c r="Z66" s="52">
        <f t="shared" ca="1" si="17"/>
        <v>-30.791446099688315</v>
      </c>
      <c r="AA66" s="52">
        <f t="shared" ca="1" si="17"/>
        <v>-31.561232252180517</v>
      </c>
      <c r="AB66" s="52">
        <f t="shared" ca="1" si="17"/>
        <v>-32.350263058485027</v>
      </c>
      <c r="AC66" s="52">
        <f t="shared" ca="1" si="17"/>
        <v>-33.159019634947157</v>
      </c>
      <c r="AD66" s="53">
        <f t="shared" ca="1" si="17"/>
        <v>-33.987995125820831</v>
      </c>
      <c r="AE66" s="52">
        <f t="shared" ca="1" si="17"/>
        <v>-34.837695003966346</v>
      </c>
      <c r="AF66" s="52">
        <f t="shared" ca="1" si="17"/>
        <v>-35.7086373790655</v>
      </c>
      <c r="AG66" s="52">
        <f t="shared" ca="1" si="17"/>
        <v>-36.601353313542134</v>
      </c>
      <c r="AH66" s="52">
        <f t="shared" ca="1" si="17"/>
        <v>-37.516387146380687</v>
      </c>
      <c r="AI66" s="53">
        <f t="shared" ca="1" si="17"/>
        <v>-38.454296825040203</v>
      </c>
      <c r="AJ66" s="52">
        <f t="shared" ca="1" si="17"/>
        <v>-39.415654245666204</v>
      </c>
      <c r="AK66" s="52">
        <f t="shared" ca="1" si="17"/>
        <v>-40.401045601807859</v>
      </c>
      <c r="AL66" s="52">
        <f t="shared" ca="1" si="17"/>
        <v>-41.41107174185305</v>
      </c>
      <c r="AM66" s="52">
        <f t="shared" ca="1" si="17"/>
        <v>-42.44634853539938</v>
      </c>
      <c r="AN66" s="53">
        <f t="shared" ca="1" si="17"/>
        <v>-43.507507248784364</v>
      </c>
      <c r="AO66" s="52">
        <f t="shared" ca="1" si="17"/>
        <v>-44.595194930003963</v>
      </c>
      <c r="AP66" s="52">
        <f t="shared" ca="1" si="17"/>
        <v>-45.710074803254059</v>
      </c>
      <c r="AQ66" s="52">
        <f t="shared" ref="AQ66:BH66" ca="1" si="18">-IF(AQ62&lt;=$J$36+$J$39,$J$38/$J$39*AQ$19,0)</f>
        <v>-46.8528266733354</v>
      </c>
      <c r="AR66" s="52">
        <f t="shared" ca="1" si="18"/>
        <v>-48.024147340168781</v>
      </c>
      <c r="AS66" s="53">
        <f t="shared" ca="1" si="18"/>
        <v>-49.224751023673001</v>
      </c>
      <c r="AT66" s="52">
        <f t="shared" ca="1" si="18"/>
        <v>-50.455369799264815</v>
      </c>
      <c r="AU66" s="52">
        <f t="shared" ca="1" si="18"/>
        <v>-51.716754044246429</v>
      </c>
      <c r="AV66" s="52">
        <f t="shared" ca="1" si="18"/>
        <v>-53.00967289535258</v>
      </c>
      <c r="AW66" s="52">
        <f t="shared" ca="1" si="18"/>
        <v>-54.334914717736389</v>
      </c>
      <c r="AX66" s="53">
        <f t="shared" ca="1" si="18"/>
        <v>-55.693287585679798</v>
      </c>
      <c r="AY66" s="52">
        <f t="shared" ca="1" si="18"/>
        <v>-57.085619775321781</v>
      </c>
      <c r="AZ66" s="52">
        <f t="shared" ca="1" si="18"/>
        <v>-58.51276026970482</v>
      </c>
      <c r="BA66" s="52">
        <f t="shared" ca="1" si="18"/>
        <v>-59.975579276447434</v>
      </c>
      <c r="BB66" s="52">
        <f t="shared" ca="1" si="18"/>
        <v>-61.474968758358621</v>
      </c>
      <c r="BC66" s="53">
        <f t="shared" ca="1" si="18"/>
        <v>-63.011842977317578</v>
      </c>
      <c r="BD66" s="52">
        <f t="shared" ca="1" si="18"/>
        <v>-64.587139051750512</v>
      </c>
      <c r="BE66" s="52">
        <f t="shared" ca="1" si="18"/>
        <v>-66.201817528044259</v>
      </c>
      <c r="BF66" s="52">
        <f t="shared" ca="1" si="18"/>
        <v>-67.856862966245359</v>
      </c>
      <c r="BG66" s="52">
        <f t="shared" ca="1" si="18"/>
        <v>-69.553284540401492</v>
      </c>
      <c r="BH66" s="53">
        <f t="shared" ca="1" si="18"/>
        <v>-71.292116653911521</v>
      </c>
    </row>
    <row r="67" spans="1:60" outlineLevel="1" x14ac:dyDescent="0.2">
      <c r="H67" s="26"/>
      <c r="K67" s="54"/>
      <c r="L67" s="54"/>
      <c r="M67" s="54"/>
      <c r="N67" s="54"/>
      <c r="O67" s="55"/>
      <c r="P67" s="54"/>
      <c r="Q67" s="54"/>
      <c r="R67" s="54"/>
      <c r="S67" s="54"/>
      <c r="T67" s="55"/>
      <c r="U67" s="54"/>
      <c r="V67" s="54"/>
      <c r="W67" s="54"/>
      <c r="X67" s="54"/>
      <c r="Y67" s="55"/>
      <c r="Z67" s="54"/>
      <c r="AA67" s="54"/>
      <c r="AB67" s="54"/>
      <c r="AC67" s="54"/>
      <c r="AD67" s="55"/>
      <c r="AE67" s="54"/>
      <c r="AF67" s="54"/>
      <c r="AG67" s="54"/>
      <c r="AH67" s="54"/>
      <c r="AI67" s="55"/>
      <c r="AJ67" s="54"/>
      <c r="AK67" s="54"/>
      <c r="AL67" s="54"/>
      <c r="AM67" s="54"/>
      <c r="AN67" s="55"/>
      <c r="AO67" s="54"/>
      <c r="AP67" s="54"/>
      <c r="AQ67" s="54"/>
      <c r="AR67" s="54"/>
      <c r="AS67" s="55"/>
      <c r="AT67" s="54"/>
      <c r="AU67" s="54"/>
      <c r="AV67" s="54"/>
      <c r="AW67" s="54"/>
      <c r="AX67" s="55"/>
      <c r="AY67" s="54"/>
      <c r="AZ67" s="54"/>
      <c r="BA67" s="54"/>
      <c r="BB67" s="54"/>
      <c r="BC67" s="55"/>
      <c r="BD67" s="54"/>
      <c r="BE67" s="54"/>
      <c r="BF67" s="54"/>
      <c r="BG67" s="54"/>
      <c r="BH67" s="55"/>
    </row>
    <row r="68" spans="1:60" outlineLevel="1" x14ac:dyDescent="0.2">
      <c r="C68" s="38" t="s">
        <v>34</v>
      </c>
      <c r="D68" s="39" t="s">
        <v>4</v>
      </c>
      <c r="E68" s="39" t="s">
        <v>8</v>
      </c>
      <c r="F68" s="39" t="s">
        <v>5</v>
      </c>
      <c r="G68" s="39" t="s">
        <v>17</v>
      </c>
      <c r="H68" s="26"/>
      <c r="I68" s="26"/>
      <c r="J68" s="26"/>
      <c r="K68" s="56">
        <f t="shared" ref="K68:AP68" ca="1" si="19">SUM(K64:K66)</f>
        <v>1006.9375508229268</v>
      </c>
      <c r="L68" s="56">
        <f t="shared" ca="1" si="19"/>
        <v>1013.5009391992746</v>
      </c>
      <c r="M68" s="56">
        <f t="shared" ca="1" si="19"/>
        <v>1019.6643540238207</v>
      </c>
      <c r="N68" s="56">
        <f t="shared" ca="1" si="19"/>
        <v>1025.4008479353156</v>
      </c>
      <c r="O68" s="57">
        <f t="shared" ca="1" si="19"/>
        <v>1030.6822943528896</v>
      </c>
      <c r="P68" s="56">
        <f t="shared" ca="1" si="19"/>
        <v>1058.3860531156172</v>
      </c>
      <c r="Q68" s="56">
        <f t="shared" ca="1" si="19"/>
        <v>1060.1901202516096</v>
      </c>
      <c r="R68" s="56">
        <f t="shared" ca="1" si="19"/>
        <v>1061.4228994612045</v>
      </c>
      <c r="S68" s="56">
        <f t="shared" ca="1" si="19"/>
        <v>1062.0546988061219</v>
      </c>
      <c r="T68" s="57">
        <f t="shared" ca="1" si="19"/>
        <v>1062.0546988061219</v>
      </c>
      <c r="U68" s="56">
        <f t="shared" ca="1" si="19"/>
        <v>1061.3909146193682</v>
      </c>
      <c r="V68" s="56">
        <f t="shared" ca="1" si="19"/>
        <v>1060.030157036523</v>
      </c>
      <c r="W68" s="56">
        <f t="shared" ca="1" si="19"/>
        <v>1057.9379922528983</v>
      </c>
      <c r="X68" s="56">
        <f t="shared" ca="1" si="19"/>
        <v>1055.0787003819446</v>
      </c>
      <c r="Y68" s="57">
        <f t="shared" ca="1" si="19"/>
        <v>1051.4152326722851</v>
      </c>
      <c r="Z68" s="56">
        <f t="shared" ca="1" si="19"/>
        <v>1046.909167389404</v>
      </c>
      <c r="AA68" s="56">
        <f t="shared" ca="1" si="19"/>
        <v>1041.5206643219585</v>
      </c>
      <c r="AB68" s="56">
        <f t="shared" ca="1" si="19"/>
        <v>1035.2084178715224</v>
      </c>
      <c r="AC68" s="56">
        <f t="shared" ca="1" si="19"/>
        <v>1027.9296086833635</v>
      </c>
      <c r="AD68" s="57">
        <f t="shared" ca="1" si="19"/>
        <v>1019.6398537746268</v>
      </c>
      <c r="AE68" s="56">
        <f t="shared" ca="1" si="19"/>
        <v>1010.293155115026</v>
      </c>
      <c r="AF68" s="56">
        <f t="shared" ca="1" si="19"/>
        <v>999.8418466138362</v>
      </c>
      <c r="AG68" s="56">
        <f t="shared" ca="1" si="19"/>
        <v>988.23653946563991</v>
      </c>
      <c r="AH68" s="56">
        <f t="shared" ca="1" si="19"/>
        <v>975.42606580590018</v>
      </c>
      <c r="AI68" s="57">
        <f t="shared" ca="1" si="19"/>
        <v>961.35742062600752</v>
      </c>
      <c r="AJ68" s="56">
        <f t="shared" ca="1" si="19"/>
        <v>945.97570189599151</v>
      </c>
      <c r="AK68" s="56">
        <f t="shared" ca="1" si="19"/>
        <v>929.22404884158345</v>
      </c>
      <c r="AL68" s="56">
        <f t="shared" ca="1" si="19"/>
        <v>911.04357832076994</v>
      </c>
      <c r="AM68" s="56">
        <f t="shared" ca="1" si="19"/>
        <v>891.3733192433898</v>
      </c>
      <c r="AN68" s="57">
        <f t="shared" ca="1" si="19"/>
        <v>870.15014497569018</v>
      </c>
      <c r="AO68" s="56">
        <f t="shared" ca="1" si="19"/>
        <v>847.30870367007856</v>
      </c>
      <c r="AP68" s="56">
        <f t="shared" ca="1" si="19"/>
        <v>822.78134645857642</v>
      </c>
      <c r="AQ68" s="56">
        <f t="shared" ref="AQ68:BH68" ca="1" si="20">SUM(AQ64:AQ66)</f>
        <v>796.49805344670551</v>
      </c>
      <c r="AR68" s="56">
        <f t="shared" ca="1" si="20"/>
        <v>768.38635744270437</v>
      </c>
      <c r="AS68" s="57">
        <f t="shared" ca="1" si="20"/>
        <v>738.37126535509901</v>
      </c>
      <c r="AT68" s="56">
        <f t="shared" ca="1" si="20"/>
        <v>706.37517718971162</v>
      </c>
      <c r="AU68" s="56">
        <f t="shared" ca="1" si="20"/>
        <v>672.31780257520802</v>
      </c>
      <c r="AV68" s="56">
        <f t="shared" ca="1" si="20"/>
        <v>636.11607474423568</v>
      </c>
      <c r="AW68" s="56">
        <f t="shared" ca="1" si="20"/>
        <v>597.68406189510517</v>
      </c>
      <c r="AX68" s="57">
        <f t="shared" ca="1" si="20"/>
        <v>556.93287585680309</v>
      </c>
      <c r="AY68" s="56">
        <f t="shared" ca="1" si="20"/>
        <v>513.77057797790133</v>
      </c>
      <c r="AZ68" s="56">
        <f t="shared" ca="1" si="20"/>
        <v>468.10208215764408</v>
      </c>
      <c r="BA68" s="56">
        <f t="shared" ca="1" si="20"/>
        <v>419.82905493513772</v>
      </c>
      <c r="BB68" s="56">
        <f t="shared" ca="1" si="20"/>
        <v>368.84981255015754</v>
      </c>
      <c r="BC68" s="57">
        <f t="shared" ca="1" si="20"/>
        <v>315.05921488659385</v>
      </c>
      <c r="BD68" s="56">
        <f t="shared" ca="1" si="20"/>
        <v>258.34855620700819</v>
      </c>
      <c r="BE68" s="56">
        <f t="shared" ca="1" si="20"/>
        <v>198.60545258413913</v>
      </c>
      <c r="BF68" s="56">
        <f t="shared" ca="1" si="20"/>
        <v>135.71372593249725</v>
      </c>
      <c r="BG68" s="56">
        <f t="shared" ca="1" si="20"/>
        <v>69.5532845404082</v>
      </c>
      <c r="BH68" s="57">
        <f t="shared" ca="1" si="20"/>
        <v>6.8780536821577698E-12</v>
      </c>
    </row>
    <row r="69" spans="1:60" outlineLevel="1" x14ac:dyDescent="0.2"/>
    <row r="70" spans="1:60" s="41" customFormat="1" outlineLevel="1" x14ac:dyDescent="0.2">
      <c r="C70" s="41" t="s">
        <v>53</v>
      </c>
    </row>
    <row r="71" spans="1:60" outlineLevel="1" x14ac:dyDescent="0.2"/>
    <row r="72" spans="1:60" outlineLevel="1" x14ac:dyDescent="0.2">
      <c r="A72" s="33"/>
      <c r="B72" s="33"/>
      <c r="C72" s="42" t="str">
        <f>C70</f>
        <v>TAB roll-forward</v>
      </c>
      <c r="D72" s="25" t="s">
        <v>2</v>
      </c>
      <c r="E72" s="34" t="s">
        <v>3</v>
      </c>
      <c r="F72" s="40" t="s">
        <v>6</v>
      </c>
      <c r="G72" s="34" t="s">
        <v>7</v>
      </c>
      <c r="H72" s="26"/>
      <c r="I72" s="26"/>
      <c r="J72" s="65" t="s">
        <v>0</v>
      </c>
      <c r="K72" s="25">
        <f>K$3</f>
        <v>1</v>
      </c>
      <c r="L72" s="25">
        <f t="shared" ref="L72:BH72" si="21">L$3</f>
        <v>2</v>
      </c>
      <c r="M72" s="25">
        <f t="shared" si="21"/>
        <v>3</v>
      </c>
      <c r="N72" s="25">
        <f t="shared" si="21"/>
        <v>4</v>
      </c>
      <c r="O72" s="27">
        <f t="shared" si="21"/>
        <v>5</v>
      </c>
      <c r="P72" s="25">
        <f t="shared" si="21"/>
        <v>6</v>
      </c>
      <c r="Q72" s="25">
        <f t="shared" si="21"/>
        <v>7</v>
      </c>
      <c r="R72" s="25">
        <f t="shared" si="21"/>
        <v>8</v>
      </c>
      <c r="S72" s="25">
        <f t="shared" si="21"/>
        <v>9</v>
      </c>
      <c r="T72" s="27">
        <f t="shared" si="21"/>
        <v>10</v>
      </c>
      <c r="U72" s="25">
        <f t="shared" si="21"/>
        <v>11</v>
      </c>
      <c r="V72" s="25">
        <f t="shared" si="21"/>
        <v>12</v>
      </c>
      <c r="W72" s="25">
        <f t="shared" si="21"/>
        <v>13</v>
      </c>
      <c r="X72" s="25">
        <f t="shared" si="21"/>
        <v>14</v>
      </c>
      <c r="Y72" s="27">
        <f t="shared" si="21"/>
        <v>15</v>
      </c>
      <c r="Z72" s="25">
        <f t="shared" si="21"/>
        <v>16</v>
      </c>
      <c r="AA72" s="25">
        <f t="shared" si="21"/>
        <v>17</v>
      </c>
      <c r="AB72" s="25">
        <f t="shared" si="21"/>
        <v>18</v>
      </c>
      <c r="AC72" s="25">
        <f t="shared" si="21"/>
        <v>19</v>
      </c>
      <c r="AD72" s="27">
        <f t="shared" si="21"/>
        <v>20</v>
      </c>
      <c r="AE72" s="25">
        <f t="shared" si="21"/>
        <v>21</v>
      </c>
      <c r="AF72" s="25">
        <f t="shared" si="21"/>
        <v>22</v>
      </c>
      <c r="AG72" s="25">
        <f t="shared" si="21"/>
        <v>23</v>
      </c>
      <c r="AH72" s="25">
        <f t="shared" si="21"/>
        <v>24</v>
      </c>
      <c r="AI72" s="27">
        <f t="shared" si="21"/>
        <v>25</v>
      </c>
      <c r="AJ72" s="25">
        <f t="shared" si="21"/>
        <v>26</v>
      </c>
      <c r="AK72" s="25">
        <f t="shared" si="21"/>
        <v>27</v>
      </c>
      <c r="AL72" s="25">
        <f t="shared" si="21"/>
        <v>28</v>
      </c>
      <c r="AM72" s="25">
        <f t="shared" si="21"/>
        <v>29</v>
      </c>
      <c r="AN72" s="27">
        <f t="shared" si="21"/>
        <v>30</v>
      </c>
      <c r="AO72" s="25">
        <f t="shared" si="21"/>
        <v>31</v>
      </c>
      <c r="AP72" s="25">
        <f t="shared" si="21"/>
        <v>32</v>
      </c>
      <c r="AQ72" s="25">
        <f t="shared" si="21"/>
        <v>33</v>
      </c>
      <c r="AR72" s="25">
        <f t="shared" si="21"/>
        <v>34</v>
      </c>
      <c r="AS72" s="27">
        <f t="shared" si="21"/>
        <v>35</v>
      </c>
      <c r="AT72" s="25">
        <f t="shared" si="21"/>
        <v>36</v>
      </c>
      <c r="AU72" s="25">
        <f t="shared" si="21"/>
        <v>37</v>
      </c>
      <c r="AV72" s="25">
        <f t="shared" si="21"/>
        <v>38</v>
      </c>
      <c r="AW72" s="25">
        <f t="shared" si="21"/>
        <v>39</v>
      </c>
      <c r="AX72" s="27">
        <f t="shared" si="21"/>
        <v>40</v>
      </c>
      <c r="AY72" s="25">
        <f t="shared" si="21"/>
        <v>41</v>
      </c>
      <c r="AZ72" s="25">
        <f t="shared" si="21"/>
        <v>42</v>
      </c>
      <c r="BA72" s="25">
        <f t="shared" si="21"/>
        <v>43</v>
      </c>
      <c r="BB72" s="25">
        <f t="shared" si="21"/>
        <v>44</v>
      </c>
      <c r="BC72" s="27">
        <f t="shared" si="21"/>
        <v>45</v>
      </c>
      <c r="BD72" s="25">
        <f t="shared" si="21"/>
        <v>46</v>
      </c>
      <c r="BE72" s="25">
        <f t="shared" si="21"/>
        <v>47</v>
      </c>
      <c r="BF72" s="25">
        <f t="shared" si="21"/>
        <v>48</v>
      </c>
      <c r="BG72" s="25">
        <f t="shared" si="21"/>
        <v>49</v>
      </c>
      <c r="BH72" s="27">
        <f t="shared" si="21"/>
        <v>50</v>
      </c>
    </row>
    <row r="73" spans="1:60" outlineLevel="1" x14ac:dyDescent="0.2">
      <c r="A73" s="33"/>
      <c r="B73" s="33"/>
      <c r="C73" s="26"/>
      <c r="D73" s="26"/>
      <c r="E73" s="26"/>
      <c r="F73" s="26"/>
      <c r="G73" s="26"/>
      <c r="H73" s="26"/>
      <c r="I73" s="26"/>
      <c r="J73" s="26"/>
      <c r="K73" s="26"/>
      <c r="L73" s="26"/>
      <c r="M73" s="26"/>
      <c r="N73" s="26"/>
      <c r="O73" s="35"/>
      <c r="P73" s="36"/>
      <c r="Q73" s="36"/>
      <c r="R73" s="36"/>
      <c r="S73" s="36"/>
      <c r="T73" s="35"/>
      <c r="U73" s="36"/>
      <c r="V73" s="36"/>
      <c r="W73" s="36"/>
      <c r="X73" s="36"/>
      <c r="Y73" s="35"/>
      <c r="Z73" s="36"/>
      <c r="AA73" s="36"/>
      <c r="AB73" s="36"/>
      <c r="AC73" s="36"/>
      <c r="AD73" s="35"/>
      <c r="AE73" s="36"/>
      <c r="AF73" s="36"/>
      <c r="AG73" s="36"/>
      <c r="AH73" s="36"/>
      <c r="AI73" s="35"/>
      <c r="AJ73" s="36"/>
      <c r="AK73" s="36"/>
      <c r="AL73" s="36"/>
      <c r="AM73" s="36"/>
      <c r="AN73" s="35"/>
      <c r="AO73" s="36"/>
      <c r="AP73" s="36"/>
      <c r="AQ73" s="36"/>
      <c r="AR73" s="36"/>
      <c r="AS73" s="35"/>
      <c r="AT73" s="36"/>
      <c r="AU73" s="36"/>
      <c r="AV73" s="36"/>
      <c r="AW73" s="36"/>
      <c r="AX73" s="35"/>
      <c r="AY73" s="36"/>
      <c r="AZ73" s="36"/>
      <c r="BA73" s="36"/>
      <c r="BB73" s="36"/>
      <c r="BC73" s="35"/>
      <c r="BD73" s="36"/>
      <c r="BE73" s="36"/>
      <c r="BF73" s="36"/>
      <c r="BG73" s="36"/>
      <c r="BH73" s="35"/>
    </row>
    <row r="74" spans="1:60" ht="11.25" customHeight="1" outlineLevel="1" x14ac:dyDescent="0.2">
      <c r="A74" s="33"/>
      <c r="B74" s="33"/>
      <c r="C74" s="43" t="s">
        <v>32</v>
      </c>
      <c r="D74" s="30" t="s">
        <v>4</v>
      </c>
      <c r="E74" s="30" t="s">
        <v>8</v>
      </c>
      <c r="F74" s="30" t="s">
        <v>5</v>
      </c>
      <c r="G74" s="30" t="s">
        <v>33</v>
      </c>
      <c r="H74" s="26"/>
      <c r="I74" s="26"/>
      <c r="J74" s="26"/>
      <c r="K74" s="52">
        <f>$J$38</f>
        <v>1000</v>
      </c>
      <c r="L74" s="52">
        <f>K77</f>
        <v>980</v>
      </c>
      <c r="M74" s="52">
        <f t="shared" ref="M74:O74" si="22">L77</f>
        <v>960</v>
      </c>
      <c r="N74" s="52">
        <f t="shared" si="22"/>
        <v>940</v>
      </c>
      <c r="O74" s="53">
        <f t="shared" si="22"/>
        <v>920</v>
      </c>
      <c r="P74" s="52">
        <f>O77</f>
        <v>900</v>
      </c>
      <c r="Q74" s="52">
        <f t="shared" ref="Q74:BH74" si="23">P77</f>
        <v>880</v>
      </c>
      <c r="R74" s="52">
        <f t="shared" si="23"/>
        <v>860</v>
      </c>
      <c r="S74" s="52">
        <f t="shared" si="23"/>
        <v>840</v>
      </c>
      <c r="T74" s="53">
        <f t="shared" si="23"/>
        <v>820</v>
      </c>
      <c r="U74" s="52">
        <f t="shared" si="23"/>
        <v>800</v>
      </c>
      <c r="V74" s="52">
        <f t="shared" si="23"/>
        <v>780</v>
      </c>
      <c r="W74" s="52">
        <f t="shared" si="23"/>
        <v>760</v>
      </c>
      <c r="X74" s="52">
        <f t="shared" si="23"/>
        <v>740</v>
      </c>
      <c r="Y74" s="53">
        <f t="shared" si="23"/>
        <v>720</v>
      </c>
      <c r="Z74" s="52">
        <f t="shared" si="23"/>
        <v>700</v>
      </c>
      <c r="AA74" s="52">
        <f t="shared" si="23"/>
        <v>680</v>
      </c>
      <c r="AB74" s="52">
        <f t="shared" si="23"/>
        <v>660</v>
      </c>
      <c r="AC74" s="52">
        <f t="shared" si="23"/>
        <v>640</v>
      </c>
      <c r="AD74" s="53">
        <f t="shared" si="23"/>
        <v>620</v>
      </c>
      <c r="AE74" s="52">
        <f t="shared" si="23"/>
        <v>600</v>
      </c>
      <c r="AF74" s="52">
        <f t="shared" si="23"/>
        <v>580</v>
      </c>
      <c r="AG74" s="52">
        <f t="shared" si="23"/>
        <v>560</v>
      </c>
      <c r="AH74" s="52">
        <f t="shared" si="23"/>
        <v>540</v>
      </c>
      <c r="AI74" s="53">
        <f t="shared" si="23"/>
        <v>520</v>
      </c>
      <c r="AJ74" s="52">
        <f t="shared" si="23"/>
        <v>500</v>
      </c>
      <c r="AK74" s="52">
        <f t="shared" si="23"/>
        <v>480</v>
      </c>
      <c r="AL74" s="52">
        <f t="shared" si="23"/>
        <v>460</v>
      </c>
      <c r="AM74" s="52">
        <f t="shared" si="23"/>
        <v>440</v>
      </c>
      <c r="AN74" s="53">
        <f t="shared" si="23"/>
        <v>420</v>
      </c>
      <c r="AO74" s="52">
        <f t="shared" si="23"/>
        <v>400</v>
      </c>
      <c r="AP74" s="52">
        <f t="shared" si="23"/>
        <v>380</v>
      </c>
      <c r="AQ74" s="52">
        <f t="shared" si="23"/>
        <v>360</v>
      </c>
      <c r="AR74" s="52">
        <f t="shared" si="23"/>
        <v>340</v>
      </c>
      <c r="AS74" s="53">
        <f t="shared" si="23"/>
        <v>320</v>
      </c>
      <c r="AT74" s="52">
        <f t="shared" si="23"/>
        <v>300</v>
      </c>
      <c r="AU74" s="52">
        <f t="shared" si="23"/>
        <v>280</v>
      </c>
      <c r="AV74" s="52">
        <f t="shared" si="23"/>
        <v>260</v>
      </c>
      <c r="AW74" s="52">
        <f t="shared" si="23"/>
        <v>240</v>
      </c>
      <c r="AX74" s="53">
        <f t="shared" si="23"/>
        <v>220</v>
      </c>
      <c r="AY74" s="52">
        <f t="shared" si="23"/>
        <v>200</v>
      </c>
      <c r="AZ74" s="52">
        <f t="shared" si="23"/>
        <v>180</v>
      </c>
      <c r="BA74" s="52">
        <f t="shared" si="23"/>
        <v>160</v>
      </c>
      <c r="BB74" s="52">
        <f t="shared" si="23"/>
        <v>140</v>
      </c>
      <c r="BC74" s="53">
        <f t="shared" si="23"/>
        <v>120</v>
      </c>
      <c r="BD74" s="52">
        <f t="shared" si="23"/>
        <v>100</v>
      </c>
      <c r="BE74" s="52">
        <f t="shared" si="23"/>
        <v>80</v>
      </c>
      <c r="BF74" s="52">
        <f t="shared" si="23"/>
        <v>60</v>
      </c>
      <c r="BG74" s="52">
        <f t="shared" si="23"/>
        <v>40</v>
      </c>
      <c r="BH74" s="53">
        <f t="shared" si="23"/>
        <v>20</v>
      </c>
    </row>
    <row r="75" spans="1:60" ht="11.25" customHeight="1" outlineLevel="1" x14ac:dyDescent="0.2">
      <c r="A75" s="33"/>
      <c r="B75" s="33"/>
      <c r="C75" s="29" t="s">
        <v>36</v>
      </c>
      <c r="D75" s="30" t="s">
        <v>4</v>
      </c>
      <c r="E75" s="30" t="s">
        <v>8</v>
      </c>
      <c r="F75" s="30" t="s">
        <v>5</v>
      </c>
      <c r="G75" s="30" t="s">
        <v>17</v>
      </c>
      <c r="H75" s="26"/>
      <c r="I75" s="26"/>
      <c r="J75" s="26"/>
      <c r="K75" s="52">
        <f>-IF(K72&lt;=$J$36+$J$39,$J$38/$J$39,0)</f>
        <v>-20</v>
      </c>
      <c r="L75" s="52">
        <f t="shared" ref="L75:BH75" si="24">-IF(L72&lt;=$J$36+$J$39,$J$38/$J$39,0)</f>
        <v>-20</v>
      </c>
      <c r="M75" s="52">
        <f t="shared" si="24"/>
        <v>-20</v>
      </c>
      <c r="N75" s="52">
        <f t="shared" si="24"/>
        <v>-20</v>
      </c>
      <c r="O75" s="53">
        <f t="shared" si="24"/>
        <v>-20</v>
      </c>
      <c r="P75" s="52">
        <f t="shared" si="24"/>
        <v>-20</v>
      </c>
      <c r="Q75" s="52">
        <f t="shared" si="24"/>
        <v>-20</v>
      </c>
      <c r="R75" s="52">
        <f t="shared" si="24"/>
        <v>-20</v>
      </c>
      <c r="S75" s="52">
        <f t="shared" si="24"/>
        <v>-20</v>
      </c>
      <c r="T75" s="53">
        <f t="shared" si="24"/>
        <v>-20</v>
      </c>
      <c r="U75" s="52">
        <f t="shared" si="24"/>
        <v>-20</v>
      </c>
      <c r="V75" s="52">
        <f t="shared" si="24"/>
        <v>-20</v>
      </c>
      <c r="W75" s="52">
        <f t="shared" si="24"/>
        <v>-20</v>
      </c>
      <c r="X75" s="52">
        <f t="shared" si="24"/>
        <v>-20</v>
      </c>
      <c r="Y75" s="53">
        <f t="shared" si="24"/>
        <v>-20</v>
      </c>
      <c r="Z75" s="52">
        <f t="shared" si="24"/>
        <v>-20</v>
      </c>
      <c r="AA75" s="52">
        <f t="shared" si="24"/>
        <v>-20</v>
      </c>
      <c r="AB75" s="52">
        <f t="shared" si="24"/>
        <v>-20</v>
      </c>
      <c r="AC75" s="52">
        <f t="shared" si="24"/>
        <v>-20</v>
      </c>
      <c r="AD75" s="53">
        <f t="shared" si="24"/>
        <v>-20</v>
      </c>
      <c r="AE75" s="52">
        <f t="shared" si="24"/>
        <v>-20</v>
      </c>
      <c r="AF75" s="52">
        <f t="shared" si="24"/>
        <v>-20</v>
      </c>
      <c r="AG75" s="52">
        <f t="shared" si="24"/>
        <v>-20</v>
      </c>
      <c r="AH75" s="52">
        <f t="shared" si="24"/>
        <v>-20</v>
      </c>
      <c r="AI75" s="53">
        <f t="shared" si="24"/>
        <v>-20</v>
      </c>
      <c r="AJ75" s="52">
        <f t="shared" si="24"/>
        <v>-20</v>
      </c>
      <c r="AK75" s="52">
        <f t="shared" si="24"/>
        <v>-20</v>
      </c>
      <c r="AL75" s="52">
        <f t="shared" si="24"/>
        <v>-20</v>
      </c>
      <c r="AM75" s="52">
        <f t="shared" si="24"/>
        <v>-20</v>
      </c>
      <c r="AN75" s="53">
        <f t="shared" si="24"/>
        <v>-20</v>
      </c>
      <c r="AO75" s="52">
        <f t="shared" si="24"/>
        <v>-20</v>
      </c>
      <c r="AP75" s="52">
        <f t="shared" si="24"/>
        <v>-20</v>
      </c>
      <c r="AQ75" s="52">
        <f t="shared" si="24"/>
        <v>-20</v>
      </c>
      <c r="AR75" s="52">
        <f t="shared" si="24"/>
        <v>-20</v>
      </c>
      <c r="AS75" s="53">
        <f t="shared" si="24"/>
        <v>-20</v>
      </c>
      <c r="AT75" s="52">
        <f t="shared" si="24"/>
        <v>-20</v>
      </c>
      <c r="AU75" s="52">
        <f t="shared" si="24"/>
        <v>-20</v>
      </c>
      <c r="AV75" s="52">
        <f t="shared" si="24"/>
        <v>-20</v>
      </c>
      <c r="AW75" s="52">
        <f t="shared" si="24"/>
        <v>-20</v>
      </c>
      <c r="AX75" s="53">
        <f t="shared" si="24"/>
        <v>-20</v>
      </c>
      <c r="AY75" s="52">
        <f t="shared" si="24"/>
        <v>-20</v>
      </c>
      <c r="AZ75" s="52">
        <f t="shared" si="24"/>
        <v>-20</v>
      </c>
      <c r="BA75" s="52">
        <f t="shared" si="24"/>
        <v>-20</v>
      </c>
      <c r="BB75" s="52">
        <f t="shared" si="24"/>
        <v>-20</v>
      </c>
      <c r="BC75" s="53">
        <f t="shared" si="24"/>
        <v>-20</v>
      </c>
      <c r="BD75" s="52">
        <f t="shared" si="24"/>
        <v>-20</v>
      </c>
      <c r="BE75" s="52">
        <f t="shared" si="24"/>
        <v>-20</v>
      </c>
      <c r="BF75" s="52">
        <f t="shared" si="24"/>
        <v>-20</v>
      </c>
      <c r="BG75" s="52">
        <f t="shared" si="24"/>
        <v>-20</v>
      </c>
      <c r="BH75" s="53">
        <f t="shared" si="24"/>
        <v>-20</v>
      </c>
    </row>
    <row r="76" spans="1:60" outlineLevel="1" x14ac:dyDescent="0.2">
      <c r="H76" s="26"/>
      <c r="K76" s="54"/>
      <c r="L76" s="54"/>
      <c r="M76" s="54"/>
      <c r="N76" s="54"/>
      <c r="O76" s="55"/>
      <c r="P76" s="54"/>
      <c r="Q76" s="54"/>
      <c r="R76" s="54"/>
      <c r="S76" s="54"/>
      <c r="T76" s="55"/>
      <c r="U76" s="54"/>
      <c r="V76" s="54"/>
      <c r="W76" s="54"/>
      <c r="X76" s="54"/>
      <c r="Y76" s="55"/>
      <c r="Z76" s="54"/>
      <c r="AA76" s="54"/>
      <c r="AB76" s="54"/>
      <c r="AC76" s="54"/>
      <c r="AD76" s="55"/>
      <c r="AE76" s="54"/>
      <c r="AF76" s="54"/>
      <c r="AG76" s="54"/>
      <c r="AH76" s="54"/>
      <c r="AI76" s="55"/>
      <c r="AJ76" s="54"/>
      <c r="AK76" s="54"/>
      <c r="AL76" s="54"/>
      <c r="AM76" s="54"/>
      <c r="AN76" s="55"/>
      <c r="AO76" s="54"/>
      <c r="AP76" s="54"/>
      <c r="AQ76" s="54"/>
      <c r="AR76" s="54"/>
      <c r="AS76" s="55"/>
      <c r="AT76" s="54"/>
      <c r="AU76" s="54"/>
      <c r="AV76" s="54"/>
      <c r="AW76" s="54"/>
      <c r="AX76" s="55"/>
      <c r="AY76" s="54"/>
      <c r="AZ76" s="54"/>
      <c r="BA76" s="54"/>
      <c r="BB76" s="54"/>
      <c r="BC76" s="55"/>
      <c r="BD76" s="54"/>
      <c r="BE76" s="54"/>
      <c r="BF76" s="54"/>
      <c r="BG76" s="54"/>
      <c r="BH76" s="55"/>
    </row>
    <row r="77" spans="1:60" outlineLevel="1" x14ac:dyDescent="0.2">
      <c r="C77" s="38" t="s">
        <v>34</v>
      </c>
      <c r="D77" s="39" t="s">
        <v>4</v>
      </c>
      <c r="E77" s="39" t="s">
        <v>8</v>
      </c>
      <c r="F77" s="39" t="s">
        <v>5</v>
      </c>
      <c r="G77" s="39" t="s">
        <v>17</v>
      </c>
      <c r="H77" s="26"/>
      <c r="I77" s="26"/>
      <c r="J77" s="26"/>
      <c r="K77" s="56">
        <f t="shared" ref="K77:BH77" si="25">SUM(K74:K75)</f>
        <v>980</v>
      </c>
      <c r="L77" s="56">
        <f t="shared" si="25"/>
        <v>960</v>
      </c>
      <c r="M77" s="56">
        <f t="shared" si="25"/>
        <v>940</v>
      </c>
      <c r="N77" s="56">
        <f t="shared" si="25"/>
        <v>920</v>
      </c>
      <c r="O77" s="57">
        <f t="shared" si="25"/>
        <v>900</v>
      </c>
      <c r="P77" s="56">
        <f t="shared" si="25"/>
        <v>880</v>
      </c>
      <c r="Q77" s="56">
        <f t="shared" si="25"/>
        <v>860</v>
      </c>
      <c r="R77" s="56">
        <f t="shared" si="25"/>
        <v>840</v>
      </c>
      <c r="S77" s="56">
        <f t="shared" si="25"/>
        <v>820</v>
      </c>
      <c r="T77" s="57">
        <f t="shared" si="25"/>
        <v>800</v>
      </c>
      <c r="U77" s="56">
        <f t="shared" si="25"/>
        <v>780</v>
      </c>
      <c r="V77" s="56">
        <f t="shared" si="25"/>
        <v>760</v>
      </c>
      <c r="W77" s="56">
        <f t="shared" si="25"/>
        <v>740</v>
      </c>
      <c r="X77" s="56">
        <f t="shared" si="25"/>
        <v>720</v>
      </c>
      <c r="Y77" s="57">
        <f t="shared" si="25"/>
        <v>700</v>
      </c>
      <c r="Z77" s="56">
        <f t="shared" si="25"/>
        <v>680</v>
      </c>
      <c r="AA77" s="56">
        <f t="shared" si="25"/>
        <v>660</v>
      </c>
      <c r="AB77" s="56">
        <f t="shared" si="25"/>
        <v>640</v>
      </c>
      <c r="AC77" s="56">
        <f t="shared" si="25"/>
        <v>620</v>
      </c>
      <c r="AD77" s="57">
        <f t="shared" si="25"/>
        <v>600</v>
      </c>
      <c r="AE77" s="56">
        <f t="shared" si="25"/>
        <v>580</v>
      </c>
      <c r="AF77" s="56">
        <f t="shared" si="25"/>
        <v>560</v>
      </c>
      <c r="AG77" s="56">
        <f t="shared" si="25"/>
        <v>540</v>
      </c>
      <c r="AH77" s="56">
        <f t="shared" si="25"/>
        <v>520</v>
      </c>
      <c r="AI77" s="57">
        <f t="shared" si="25"/>
        <v>500</v>
      </c>
      <c r="AJ77" s="56">
        <f t="shared" si="25"/>
        <v>480</v>
      </c>
      <c r="AK77" s="56">
        <f t="shared" si="25"/>
        <v>460</v>
      </c>
      <c r="AL77" s="56">
        <f t="shared" si="25"/>
        <v>440</v>
      </c>
      <c r="AM77" s="56">
        <f t="shared" si="25"/>
        <v>420</v>
      </c>
      <c r="AN77" s="57">
        <f t="shared" si="25"/>
        <v>400</v>
      </c>
      <c r="AO77" s="56">
        <f t="shared" si="25"/>
        <v>380</v>
      </c>
      <c r="AP77" s="56">
        <f t="shared" si="25"/>
        <v>360</v>
      </c>
      <c r="AQ77" s="56">
        <f t="shared" si="25"/>
        <v>340</v>
      </c>
      <c r="AR77" s="56">
        <f t="shared" si="25"/>
        <v>320</v>
      </c>
      <c r="AS77" s="57">
        <f t="shared" si="25"/>
        <v>300</v>
      </c>
      <c r="AT77" s="56">
        <f t="shared" si="25"/>
        <v>280</v>
      </c>
      <c r="AU77" s="56">
        <f t="shared" si="25"/>
        <v>260</v>
      </c>
      <c r="AV77" s="56">
        <f t="shared" si="25"/>
        <v>240</v>
      </c>
      <c r="AW77" s="56">
        <f t="shared" si="25"/>
        <v>220</v>
      </c>
      <c r="AX77" s="57">
        <f t="shared" si="25"/>
        <v>200</v>
      </c>
      <c r="AY77" s="56">
        <f t="shared" si="25"/>
        <v>180</v>
      </c>
      <c r="AZ77" s="56">
        <f t="shared" si="25"/>
        <v>160</v>
      </c>
      <c r="BA77" s="56">
        <f t="shared" si="25"/>
        <v>140</v>
      </c>
      <c r="BB77" s="56">
        <f t="shared" si="25"/>
        <v>120</v>
      </c>
      <c r="BC77" s="57">
        <f t="shared" si="25"/>
        <v>100</v>
      </c>
      <c r="BD77" s="56">
        <f t="shared" si="25"/>
        <v>80</v>
      </c>
      <c r="BE77" s="56">
        <f t="shared" si="25"/>
        <v>60</v>
      </c>
      <c r="BF77" s="56">
        <f t="shared" si="25"/>
        <v>40</v>
      </c>
      <c r="BG77" s="56">
        <f t="shared" si="25"/>
        <v>20</v>
      </c>
      <c r="BH77" s="57">
        <f t="shared" si="25"/>
        <v>0</v>
      </c>
    </row>
    <row r="78" spans="1:60" outlineLevel="1" x14ac:dyDescent="0.2"/>
    <row r="79" spans="1:60" s="19" customFormat="1" x14ac:dyDescent="0.2">
      <c r="B79" s="19" t="s">
        <v>38</v>
      </c>
      <c r="D79" s="21"/>
      <c r="E79" s="22"/>
      <c r="F79" s="22"/>
      <c r="G79" s="22"/>
      <c r="H79" s="22"/>
      <c r="I79" s="22"/>
      <c r="J79" s="22"/>
      <c r="K79" s="22"/>
      <c r="L79" s="22"/>
    </row>
    <row r="80" spans="1:60" outlineLevel="1" x14ac:dyDescent="0.2">
      <c r="H80" s="26"/>
    </row>
    <row r="81" spans="1:60" outlineLevel="1" x14ac:dyDescent="0.2">
      <c r="C81" s="23" t="s">
        <v>71</v>
      </c>
      <c r="H81" s="26"/>
    </row>
    <row r="82" spans="1:60" outlineLevel="1" x14ac:dyDescent="0.2">
      <c r="H82" s="26"/>
    </row>
    <row r="83" spans="1:60" s="41" customFormat="1" outlineLevel="1" x14ac:dyDescent="0.2">
      <c r="C83" s="41" t="s">
        <v>64</v>
      </c>
    </row>
    <row r="84" spans="1:60" outlineLevel="1" x14ac:dyDescent="0.2"/>
    <row r="85" spans="1:60" outlineLevel="1" x14ac:dyDescent="0.2">
      <c r="A85" s="33"/>
      <c r="B85" s="33"/>
      <c r="C85" s="42" t="str">
        <f>C83</f>
        <v>Building blocks - based on actual inflation</v>
      </c>
      <c r="D85" s="25" t="s">
        <v>2</v>
      </c>
      <c r="E85" s="34" t="s">
        <v>3</v>
      </c>
      <c r="F85" s="40" t="s">
        <v>6</v>
      </c>
      <c r="G85" s="34" t="s">
        <v>7</v>
      </c>
      <c r="H85" s="26"/>
      <c r="I85" s="26"/>
      <c r="J85" s="65" t="s">
        <v>0</v>
      </c>
      <c r="K85" s="25">
        <f>K$3</f>
        <v>1</v>
      </c>
      <c r="L85" s="25">
        <f t="shared" ref="L85:BH85" si="26">L$3</f>
        <v>2</v>
      </c>
      <c r="M85" s="25">
        <f t="shared" si="26"/>
        <v>3</v>
      </c>
      <c r="N85" s="25">
        <f t="shared" si="26"/>
        <v>4</v>
      </c>
      <c r="O85" s="27">
        <f t="shared" si="26"/>
        <v>5</v>
      </c>
      <c r="P85" s="25">
        <f t="shared" si="26"/>
        <v>6</v>
      </c>
      <c r="Q85" s="25">
        <f t="shared" si="26"/>
        <v>7</v>
      </c>
      <c r="R85" s="25">
        <f t="shared" si="26"/>
        <v>8</v>
      </c>
      <c r="S85" s="25">
        <f t="shared" si="26"/>
        <v>9</v>
      </c>
      <c r="T85" s="27">
        <f t="shared" si="26"/>
        <v>10</v>
      </c>
      <c r="U85" s="25">
        <f t="shared" si="26"/>
        <v>11</v>
      </c>
      <c r="V85" s="25">
        <f t="shared" si="26"/>
        <v>12</v>
      </c>
      <c r="W85" s="25">
        <f t="shared" si="26"/>
        <v>13</v>
      </c>
      <c r="X85" s="25">
        <f t="shared" si="26"/>
        <v>14</v>
      </c>
      <c r="Y85" s="27">
        <f t="shared" si="26"/>
        <v>15</v>
      </c>
      <c r="Z85" s="25">
        <f t="shared" si="26"/>
        <v>16</v>
      </c>
      <c r="AA85" s="25">
        <f t="shared" si="26"/>
        <v>17</v>
      </c>
      <c r="AB85" s="25">
        <f t="shared" si="26"/>
        <v>18</v>
      </c>
      <c r="AC85" s="25">
        <f t="shared" si="26"/>
        <v>19</v>
      </c>
      <c r="AD85" s="27">
        <f t="shared" si="26"/>
        <v>20</v>
      </c>
      <c r="AE85" s="25">
        <f t="shared" si="26"/>
        <v>21</v>
      </c>
      <c r="AF85" s="25">
        <f t="shared" si="26"/>
        <v>22</v>
      </c>
      <c r="AG85" s="25">
        <f t="shared" si="26"/>
        <v>23</v>
      </c>
      <c r="AH85" s="25">
        <f t="shared" si="26"/>
        <v>24</v>
      </c>
      <c r="AI85" s="27">
        <f t="shared" si="26"/>
        <v>25</v>
      </c>
      <c r="AJ85" s="25">
        <f t="shared" si="26"/>
        <v>26</v>
      </c>
      <c r="AK85" s="25">
        <f t="shared" si="26"/>
        <v>27</v>
      </c>
      <c r="AL85" s="25">
        <f t="shared" si="26"/>
        <v>28</v>
      </c>
      <c r="AM85" s="25">
        <f t="shared" si="26"/>
        <v>29</v>
      </c>
      <c r="AN85" s="27">
        <f t="shared" si="26"/>
        <v>30</v>
      </c>
      <c r="AO85" s="25">
        <f t="shared" si="26"/>
        <v>31</v>
      </c>
      <c r="AP85" s="25">
        <f t="shared" si="26"/>
        <v>32</v>
      </c>
      <c r="AQ85" s="25">
        <f t="shared" si="26"/>
        <v>33</v>
      </c>
      <c r="AR85" s="25">
        <f t="shared" si="26"/>
        <v>34</v>
      </c>
      <c r="AS85" s="27">
        <f t="shared" si="26"/>
        <v>35</v>
      </c>
      <c r="AT85" s="25">
        <f t="shared" si="26"/>
        <v>36</v>
      </c>
      <c r="AU85" s="25">
        <f t="shared" si="26"/>
        <v>37</v>
      </c>
      <c r="AV85" s="25">
        <f t="shared" si="26"/>
        <v>38</v>
      </c>
      <c r="AW85" s="25">
        <f t="shared" si="26"/>
        <v>39</v>
      </c>
      <c r="AX85" s="27">
        <f t="shared" si="26"/>
        <v>40</v>
      </c>
      <c r="AY85" s="25">
        <f t="shared" si="26"/>
        <v>41</v>
      </c>
      <c r="AZ85" s="25">
        <f t="shared" si="26"/>
        <v>42</v>
      </c>
      <c r="BA85" s="25">
        <f t="shared" si="26"/>
        <v>43</v>
      </c>
      <c r="BB85" s="25">
        <f t="shared" si="26"/>
        <v>44</v>
      </c>
      <c r="BC85" s="27">
        <f t="shared" si="26"/>
        <v>45</v>
      </c>
      <c r="BD85" s="25">
        <f t="shared" si="26"/>
        <v>46</v>
      </c>
      <c r="BE85" s="25">
        <f t="shared" si="26"/>
        <v>47</v>
      </c>
      <c r="BF85" s="25">
        <f t="shared" si="26"/>
        <v>48</v>
      </c>
      <c r="BG85" s="25">
        <f t="shared" si="26"/>
        <v>49</v>
      </c>
      <c r="BH85" s="27">
        <f t="shared" si="26"/>
        <v>50</v>
      </c>
    </row>
    <row r="86" spans="1:60" outlineLevel="1" x14ac:dyDescent="0.2">
      <c r="A86" s="33"/>
      <c r="B86" s="33"/>
      <c r="C86" s="26"/>
      <c r="D86" s="26"/>
      <c r="E86" s="26"/>
      <c r="F86" s="26"/>
      <c r="G86" s="26"/>
      <c r="H86" s="26"/>
      <c r="I86" s="26"/>
      <c r="J86" s="26"/>
      <c r="K86" s="26"/>
      <c r="L86" s="26"/>
      <c r="M86" s="26"/>
      <c r="N86" s="26"/>
      <c r="O86" s="35"/>
      <c r="P86" s="36"/>
      <c r="Q86" s="36"/>
      <c r="R86" s="36"/>
      <c r="S86" s="36"/>
      <c r="T86" s="35"/>
      <c r="U86" s="36"/>
      <c r="V86" s="36"/>
      <c r="W86" s="36"/>
      <c r="X86" s="36"/>
      <c r="Y86" s="35"/>
      <c r="Z86" s="36"/>
      <c r="AA86" s="36"/>
      <c r="AB86" s="36"/>
      <c r="AC86" s="36"/>
      <c r="AD86" s="35"/>
      <c r="AE86" s="36"/>
      <c r="AF86" s="36"/>
      <c r="AG86" s="36"/>
      <c r="AH86" s="36"/>
      <c r="AI86" s="35"/>
      <c r="AJ86" s="36"/>
      <c r="AK86" s="36"/>
      <c r="AL86" s="36"/>
      <c r="AM86" s="36"/>
      <c r="AN86" s="35"/>
      <c r="AO86" s="36"/>
      <c r="AP86" s="36"/>
      <c r="AQ86" s="36"/>
      <c r="AR86" s="36"/>
      <c r="AS86" s="35"/>
      <c r="AT86" s="36"/>
      <c r="AU86" s="36"/>
      <c r="AV86" s="36"/>
      <c r="AW86" s="36"/>
      <c r="AX86" s="35"/>
      <c r="AY86" s="36"/>
      <c r="AZ86" s="36"/>
      <c r="BA86" s="36"/>
      <c r="BB86" s="36"/>
      <c r="BC86" s="35"/>
      <c r="BD86" s="36"/>
      <c r="BE86" s="36"/>
      <c r="BF86" s="36"/>
      <c r="BG86" s="36"/>
      <c r="BH86" s="35"/>
    </row>
    <row r="87" spans="1:60" ht="11.25" customHeight="1" outlineLevel="1" x14ac:dyDescent="0.2">
      <c r="A87" s="33"/>
      <c r="B87" s="33"/>
      <c r="C87" s="43" t="s">
        <v>51</v>
      </c>
      <c r="D87" s="30" t="s">
        <v>4</v>
      </c>
      <c r="E87" s="30" t="s">
        <v>8</v>
      </c>
      <c r="F87" s="30" t="s">
        <v>5</v>
      </c>
      <c r="G87" s="30" t="s">
        <v>17</v>
      </c>
      <c r="H87" s="26"/>
      <c r="I87" s="26"/>
      <c r="J87" s="26"/>
      <c r="K87" s="52">
        <f ca="1">K54*K28</f>
        <v>89.375000000000199</v>
      </c>
      <c r="L87" s="52">
        <f t="shared" ref="L87:AQ87" ca="1" si="27">L54*((1+$K$25)*(1+L$15)-1)</f>
        <v>88.203062499999888</v>
      </c>
      <c r="M87" s="52">
        <f t="shared" ca="1" si="27"/>
        <v>86.721097500000013</v>
      </c>
      <c r="N87" s="52">
        <f t="shared" ca="1" si="27"/>
        <v>84.938380832812655</v>
      </c>
      <c r="O87" s="53">
        <f t="shared" ca="1" si="27"/>
        <v>82.867252490367235</v>
      </c>
      <c r="P87" s="52">
        <f t="shared" ca="1" si="27"/>
        <v>80.52299655771526</v>
      </c>
      <c r="Q87" s="52">
        <f t="shared" ca="1" si="27"/>
        <v>80.701936550065739</v>
      </c>
      <c r="R87" s="52">
        <f t="shared" ca="1" si="27"/>
        <v>80.839496669185166</v>
      </c>
      <c r="S87" s="52">
        <f t="shared" ca="1" si="27"/>
        <v>80.933496083916765</v>
      </c>
      <c r="T87" s="53">
        <f t="shared" ca="1" si="27"/>
        <v>80.98167078396672</v>
      </c>
      <c r="U87" s="52">
        <f t="shared" ca="1" si="27"/>
        <v>80.98167078396672</v>
      </c>
      <c r="V87" s="52">
        <f t="shared" ca="1" si="27"/>
        <v>80.931057239726755</v>
      </c>
      <c r="W87" s="52">
        <f t="shared" ca="1" si="27"/>
        <v>80.827299474034803</v>
      </c>
      <c r="X87" s="52">
        <f t="shared" ca="1" si="27"/>
        <v>80.667771909283417</v>
      </c>
      <c r="Y87" s="53">
        <f t="shared" ca="1" si="27"/>
        <v>80.449750904123206</v>
      </c>
      <c r="Z87" s="52">
        <f t="shared" ca="1" si="27"/>
        <v>80.17041149126166</v>
      </c>
      <c r="AA87" s="52">
        <f t="shared" ca="1" si="27"/>
        <v>79.826824013441978</v>
      </c>
      <c r="AB87" s="52">
        <f t="shared" ca="1" si="27"/>
        <v>79.415950654549263</v>
      </c>
      <c r="AC87" s="52">
        <f t="shared" ca="1" si="27"/>
        <v>78.934641862703515</v>
      </c>
      <c r="AD87" s="53">
        <f t="shared" ca="1" si="27"/>
        <v>78.379632662106403</v>
      </c>
      <c r="AE87" s="52">
        <f t="shared" ca="1" si="27"/>
        <v>77.747538850315223</v>
      </c>
      <c r="AF87" s="52">
        <f t="shared" ca="1" si="27"/>
        <v>77.034853077520665</v>
      </c>
      <c r="AG87" s="52">
        <f t="shared" ca="1" si="27"/>
        <v>76.237940804304941</v>
      </c>
      <c r="AH87" s="52">
        <f t="shared" ca="1" si="27"/>
        <v>75.353036134254978</v>
      </c>
      <c r="AI87" s="53">
        <f t="shared" ca="1" si="27"/>
        <v>74.376237517699821</v>
      </c>
      <c r="AJ87" s="52">
        <f t="shared" ca="1" si="27"/>
        <v>73.303503322733008</v>
      </c>
      <c r="AK87" s="52">
        <f t="shared" ca="1" si="27"/>
        <v>72.13064726956928</v>
      </c>
      <c r="AL87" s="52">
        <f t="shared" ca="1" si="27"/>
        <v>70.853333724170668</v>
      </c>
      <c r="AM87" s="52">
        <f t="shared" ca="1" si="27"/>
        <v>69.467072846958644</v>
      </c>
      <c r="AN87" s="53">
        <f t="shared" ca="1" si="27"/>
        <v>67.967215592308406</v>
      </c>
      <c r="AO87" s="52">
        <f t="shared" ca="1" si="27"/>
        <v>66.348948554396316</v>
      </c>
      <c r="AP87" s="52">
        <f t="shared" ca="1" si="27"/>
        <v>64.60728865484343</v>
      </c>
      <c r="AQ87" s="52">
        <f t="shared" ca="1" si="27"/>
        <v>62.737077667466394</v>
      </c>
      <c r="AR87" s="52">
        <f t="shared" ref="AR87:BH87" ca="1" si="28">AR54*((1+$K$25)*(1+AR$15)-1)</f>
        <v>60.732976575311241</v>
      </c>
      <c r="AS87" s="53">
        <f t="shared" ca="1" si="28"/>
        <v>58.589459755006153</v>
      </c>
      <c r="AT87" s="52">
        <f t="shared" ca="1" si="28"/>
        <v>56.300808983326249</v>
      </c>
      <c r="AU87" s="52">
        <f t="shared" ca="1" si="28"/>
        <v>53.861107260715464</v>
      </c>
      <c r="AV87" s="52">
        <f t="shared" ca="1" si="28"/>
        <v>51.264232446359564</v>
      </c>
      <c r="AW87" s="52">
        <f t="shared" ca="1" si="28"/>
        <v>48.503850699247927</v>
      </c>
      <c r="AX87" s="53">
        <f t="shared" ca="1" si="28"/>
        <v>45.573409719501726</v>
      </c>
      <c r="AY87" s="52">
        <f t="shared" ca="1" si="28"/>
        <v>42.466131784081199</v>
      </c>
      <c r="AZ87" s="52">
        <f t="shared" ca="1" si="28"/>
        <v>39.175006570814936</v>
      </c>
      <c r="BA87" s="52">
        <f t="shared" ca="1" si="28"/>
        <v>35.692783764520328</v>
      </c>
      <c r="BB87" s="52">
        <f t="shared" ca="1" si="28"/>
        <v>32.011965438804218</v>
      </c>
      <c r="BC87" s="53">
        <f t="shared" ca="1" si="28"/>
        <v>28.124798206949485</v>
      </c>
      <c r="BD87" s="52">
        <f t="shared" ca="1" si="28"/>
        <v>24.023265135102758</v>
      </c>
      <c r="BE87" s="52">
        <f t="shared" ca="1" si="28"/>
        <v>19.699077410784355</v>
      </c>
      <c r="BF87" s="52">
        <f t="shared" ca="1" si="28"/>
        <v>15.143665759540594</v>
      </c>
      <c r="BG87" s="52">
        <f t="shared" ca="1" si="28"/>
        <v>10.348171602352906</v>
      </c>
      <c r="BH87" s="53">
        <f t="shared" ca="1" si="28"/>
        <v>5.3034379462061203</v>
      </c>
    </row>
    <row r="88" spans="1:60" ht="11.25" customHeight="1" outlineLevel="1" x14ac:dyDescent="0.2">
      <c r="A88" s="33"/>
      <c r="B88" s="33"/>
      <c r="C88" s="43" t="s">
        <v>67</v>
      </c>
      <c r="D88" s="30" t="s">
        <v>4</v>
      </c>
      <c r="E88" s="30" t="s">
        <v>8</v>
      </c>
      <c r="F88" s="30" t="s">
        <v>5</v>
      </c>
      <c r="G88" s="30" t="s">
        <v>17</v>
      </c>
      <c r="H88" s="26"/>
      <c r="I88" s="26"/>
      <c r="J88" s="26"/>
      <c r="K88" s="52">
        <f t="shared" ref="K88:AP88" ca="1" si="29">-K56</f>
        <v>20.75</v>
      </c>
      <c r="L88" s="52">
        <f t="shared" ca="1" si="29"/>
        <v>21.47625</v>
      </c>
      <c r="M88" s="52">
        <f t="shared" ca="1" si="29"/>
        <v>22.174228125000003</v>
      </c>
      <c r="N88" s="52">
        <f t="shared" ca="1" si="29"/>
        <v>22.839454968750005</v>
      </c>
      <c r="O88" s="53">
        <f t="shared" ca="1" si="29"/>
        <v>23.467539980390629</v>
      </c>
      <c r="P88" s="52">
        <f t="shared" ca="1" si="29"/>
        <v>24.054228479900392</v>
      </c>
      <c r="Q88" s="52">
        <f t="shared" ca="1" si="29"/>
        <v>24.655584191897901</v>
      </c>
      <c r="R88" s="52">
        <f t="shared" ca="1" si="29"/>
        <v>25.271973796695345</v>
      </c>
      <c r="S88" s="52">
        <f t="shared" ca="1" si="29"/>
        <v>25.903773141612728</v>
      </c>
      <c r="T88" s="53">
        <f t="shared" ca="1" si="29"/>
        <v>26.551367470153046</v>
      </c>
      <c r="U88" s="52">
        <f t="shared" ca="1" si="29"/>
        <v>27.215151656906865</v>
      </c>
      <c r="V88" s="52">
        <f t="shared" ca="1" si="29"/>
        <v>27.895530448329534</v>
      </c>
      <c r="W88" s="52">
        <f t="shared" ca="1" si="29"/>
        <v>28.59291870953777</v>
      </c>
      <c r="X88" s="52">
        <f t="shared" ca="1" si="29"/>
        <v>29.307741677276212</v>
      </c>
      <c r="Y88" s="53">
        <f t="shared" ca="1" si="29"/>
        <v>30.040435219208113</v>
      </c>
      <c r="Z88" s="52">
        <f t="shared" ca="1" si="29"/>
        <v>30.791446099688315</v>
      </c>
      <c r="AA88" s="52">
        <f t="shared" ca="1" si="29"/>
        <v>31.561232252180517</v>
      </c>
      <c r="AB88" s="52">
        <f t="shared" ca="1" si="29"/>
        <v>32.350263058485027</v>
      </c>
      <c r="AC88" s="52">
        <f t="shared" ca="1" si="29"/>
        <v>33.159019634947157</v>
      </c>
      <c r="AD88" s="53">
        <f t="shared" ca="1" si="29"/>
        <v>33.987995125820831</v>
      </c>
      <c r="AE88" s="52">
        <f t="shared" ca="1" si="29"/>
        <v>34.837695003966346</v>
      </c>
      <c r="AF88" s="52">
        <f t="shared" ca="1" si="29"/>
        <v>35.7086373790655</v>
      </c>
      <c r="AG88" s="52">
        <f t="shared" ca="1" si="29"/>
        <v>36.601353313542134</v>
      </c>
      <c r="AH88" s="52">
        <f t="shared" ca="1" si="29"/>
        <v>37.516387146380687</v>
      </c>
      <c r="AI88" s="53">
        <f t="shared" ca="1" si="29"/>
        <v>38.454296825040203</v>
      </c>
      <c r="AJ88" s="52">
        <f t="shared" ca="1" si="29"/>
        <v>39.415654245666204</v>
      </c>
      <c r="AK88" s="52">
        <f t="shared" ca="1" si="29"/>
        <v>40.401045601807859</v>
      </c>
      <c r="AL88" s="52">
        <f t="shared" ca="1" si="29"/>
        <v>41.41107174185305</v>
      </c>
      <c r="AM88" s="52">
        <f t="shared" ca="1" si="29"/>
        <v>42.44634853539938</v>
      </c>
      <c r="AN88" s="53">
        <f t="shared" ca="1" si="29"/>
        <v>43.507507248784364</v>
      </c>
      <c r="AO88" s="52">
        <f t="shared" ca="1" si="29"/>
        <v>44.595194930003963</v>
      </c>
      <c r="AP88" s="52">
        <f t="shared" ca="1" si="29"/>
        <v>45.710074803254059</v>
      </c>
      <c r="AQ88" s="52">
        <f t="shared" ref="AQ88:BH88" ca="1" si="30">-AQ56</f>
        <v>46.8528266733354</v>
      </c>
      <c r="AR88" s="52">
        <f t="shared" ca="1" si="30"/>
        <v>48.024147340168781</v>
      </c>
      <c r="AS88" s="53">
        <f t="shared" ca="1" si="30"/>
        <v>49.224751023673001</v>
      </c>
      <c r="AT88" s="52">
        <f t="shared" ca="1" si="30"/>
        <v>50.455369799264815</v>
      </c>
      <c r="AU88" s="52">
        <f t="shared" ca="1" si="30"/>
        <v>51.716754044246429</v>
      </c>
      <c r="AV88" s="52">
        <f t="shared" ca="1" si="30"/>
        <v>53.00967289535258</v>
      </c>
      <c r="AW88" s="52">
        <f t="shared" ca="1" si="30"/>
        <v>54.334914717736389</v>
      </c>
      <c r="AX88" s="53">
        <f t="shared" ca="1" si="30"/>
        <v>55.693287585679798</v>
      </c>
      <c r="AY88" s="52">
        <f t="shared" ca="1" si="30"/>
        <v>57.085619775321781</v>
      </c>
      <c r="AZ88" s="52">
        <f t="shared" ca="1" si="30"/>
        <v>58.51276026970482</v>
      </c>
      <c r="BA88" s="52">
        <f t="shared" ca="1" si="30"/>
        <v>59.975579276447434</v>
      </c>
      <c r="BB88" s="52">
        <f t="shared" ca="1" si="30"/>
        <v>61.474968758358621</v>
      </c>
      <c r="BC88" s="53">
        <f t="shared" ca="1" si="30"/>
        <v>63.011842977317578</v>
      </c>
      <c r="BD88" s="52">
        <f t="shared" ca="1" si="30"/>
        <v>64.587139051750512</v>
      </c>
      <c r="BE88" s="52">
        <f t="shared" ca="1" si="30"/>
        <v>66.201817528044259</v>
      </c>
      <c r="BF88" s="52">
        <f t="shared" ca="1" si="30"/>
        <v>67.856862966245359</v>
      </c>
      <c r="BG88" s="52">
        <f t="shared" ca="1" si="30"/>
        <v>69.553284540401492</v>
      </c>
      <c r="BH88" s="53">
        <f t="shared" ca="1" si="30"/>
        <v>71.292116653911521</v>
      </c>
    </row>
    <row r="89" spans="1:60" ht="11.25" customHeight="1" outlineLevel="1" x14ac:dyDescent="0.2">
      <c r="A89" s="33"/>
      <c r="B89" s="33"/>
      <c r="C89" s="43" t="s">
        <v>68</v>
      </c>
      <c r="D89" s="30" t="s">
        <v>4</v>
      </c>
      <c r="E89" s="30" t="s">
        <v>8</v>
      </c>
      <c r="F89" s="30" t="s">
        <v>5</v>
      </c>
      <c r="G89" s="30" t="s">
        <v>17</v>
      </c>
      <c r="H89" s="26"/>
      <c r="I89" s="26"/>
      <c r="J89" s="26"/>
      <c r="K89" s="52">
        <f t="shared" ref="K89:AP89" ca="1" si="31">-K55</f>
        <v>-37.5</v>
      </c>
      <c r="L89" s="52">
        <f t="shared" ca="1" si="31"/>
        <v>-35.586250000000007</v>
      </c>
      <c r="M89" s="52">
        <f t="shared" ca="1" si="31"/>
        <v>-33.502950000000006</v>
      </c>
      <c r="N89" s="52">
        <f t="shared" ca="1" si="31"/>
        <v>-31.265661656250007</v>
      </c>
      <c r="O89" s="53">
        <f t="shared" ca="1" si="31"/>
        <v>-28.891910535468753</v>
      </c>
      <c r="P89" s="52">
        <f t="shared" ca="1" si="31"/>
        <v>-26.400982477939454</v>
      </c>
      <c r="Q89" s="52">
        <f t="shared" ca="1" si="31"/>
        <v>-26.45965132789043</v>
      </c>
      <c r="R89" s="52">
        <f t="shared" ca="1" si="31"/>
        <v>-26.504753006290244</v>
      </c>
      <c r="S89" s="52">
        <f t="shared" ca="1" si="31"/>
        <v>-26.535572486530114</v>
      </c>
      <c r="T89" s="53">
        <f t="shared" ca="1" si="31"/>
        <v>-26.55136747015305</v>
      </c>
      <c r="U89" s="52">
        <f t="shared" ca="1" si="31"/>
        <v>-26.55136747015305</v>
      </c>
      <c r="V89" s="52">
        <f t="shared" ca="1" si="31"/>
        <v>-26.534772865484207</v>
      </c>
      <c r="W89" s="52">
        <f t="shared" ca="1" si="31"/>
        <v>-26.500753925913074</v>
      </c>
      <c r="X89" s="52">
        <f t="shared" ca="1" si="31"/>
        <v>-26.448449806322458</v>
      </c>
      <c r="Y89" s="53">
        <f t="shared" ca="1" si="31"/>
        <v>-26.376967509548617</v>
      </c>
      <c r="Z89" s="52">
        <f t="shared" ca="1" si="31"/>
        <v>-26.28538081680713</v>
      </c>
      <c r="AA89" s="52">
        <f t="shared" ca="1" si="31"/>
        <v>-26.172729184735104</v>
      </c>
      <c r="AB89" s="52">
        <f t="shared" ca="1" si="31"/>
        <v>-26.038016608048963</v>
      </c>
      <c r="AC89" s="52">
        <f t="shared" ca="1" si="31"/>
        <v>-25.880210446788062</v>
      </c>
      <c r="AD89" s="53">
        <f t="shared" ca="1" si="31"/>
        <v>-25.698240217084091</v>
      </c>
      <c r="AE89" s="52">
        <f t="shared" ca="1" si="31"/>
        <v>-25.490996344365669</v>
      </c>
      <c r="AF89" s="52">
        <f t="shared" ca="1" si="31"/>
        <v>-25.257328877875651</v>
      </c>
      <c r="AG89" s="52">
        <f t="shared" ca="1" si="31"/>
        <v>-24.996046165345906</v>
      </c>
      <c r="AH89" s="52">
        <f t="shared" ca="1" si="31"/>
        <v>-24.705913486640998</v>
      </c>
      <c r="AI89" s="53">
        <f t="shared" ca="1" si="31"/>
        <v>-24.385651645147504</v>
      </c>
      <c r="AJ89" s="52">
        <f t="shared" ca="1" si="31"/>
        <v>-24.033935515650189</v>
      </c>
      <c r="AK89" s="52">
        <f t="shared" ca="1" si="31"/>
        <v>-23.649392547399788</v>
      </c>
      <c r="AL89" s="52">
        <f t="shared" ca="1" si="31"/>
        <v>-23.230601221039588</v>
      </c>
      <c r="AM89" s="52">
        <f t="shared" ca="1" si="31"/>
        <v>-22.77608945801925</v>
      </c>
      <c r="AN89" s="53">
        <f t="shared" ca="1" si="31"/>
        <v>-22.284332981084745</v>
      </c>
      <c r="AO89" s="52">
        <f t="shared" ca="1" si="31"/>
        <v>-21.753753624392257</v>
      </c>
      <c r="AP89" s="52">
        <f t="shared" ca="1" si="31"/>
        <v>-21.182717591751967</v>
      </c>
      <c r="AQ89" s="52">
        <f t="shared" ref="AQ89:BH89" ca="1" si="32">-AQ55</f>
        <v>-20.569533661464412</v>
      </c>
      <c r="AR89" s="52">
        <f t="shared" ca="1" si="32"/>
        <v>-19.912451336167639</v>
      </c>
      <c r="AS89" s="53">
        <f t="shared" ca="1" si="32"/>
        <v>-19.209658936067612</v>
      </c>
      <c r="AT89" s="52">
        <f t="shared" ca="1" si="32"/>
        <v>-18.459281633877477</v>
      </c>
      <c r="AU89" s="52">
        <f t="shared" ca="1" si="32"/>
        <v>-17.659379429742792</v>
      </c>
      <c r="AV89" s="52">
        <f t="shared" ca="1" si="32"/>
        <v>-16.807945064380203</v>
      </c>
      <c r="AW89" s="52">
        <f t="shared" ca="1" si="32"/>
        <v>-15.902901868605893</v>
      </c>
      <c r="AX89" s="53">
        <f t="shared" ca="1" si="32"/>
        <v>-14.94210154737763</v>
      </c>
      <c r="AY89" s="52">
        <f t="shared" ca="1" si="32"/>
        <v>-13.923321896420077</v>
      </c>
      <c r="AZ89" s="52">
        <f t="shared" ca="1" si="32"/>
        <v>-12.844264449447534</v>
      </c>
      <c r="BA89" s="52">
        <f t="shared" ca="1" si="32"/>
        <v>-11.702552053941103</v>
      </c>
      <c r="BB89" s="52">
        <f t="shared" ca="1" si="32"/>
        <v>-10.495726373378444</v>
      </c>
      <c r="BC89" s="53">
        <f t="shared" ca="1" si="32"/>
        <v>-9.2212453137539381</v>
      </c>
      <c r="BD89" s="52">
        <f t="shared" ca="1" si="32"/>
        <v>-7.8764803721648464</v>
      </c>
      <c r="BE89" s="52">
        <f t="shared" ca="1" si="32"/>
        <v>-6.4587139051752054</v>
      </c>
      <c r="BF89" s="52">
        <f t="shared" ca="1" si="32"/>
        <v>-4.9651363146034786</v>
      </c>
      <c r="BG89" s="52">
        <f t="shared" ca="1" si="32"/>
        <v>-3.3928431483124317</v>
      </c>
      <c r="BH89" s="53">
        <f t="shared" ca="1" si="32"/>
        <v>-1.7388321135102052</v>
      </c>
    </row>
    <row r="90" spans="1:60" ht="11.25" customHeight="1" outlineLevel="1" x14ac:dyDescent="0.2">
      <c r="A90" s="33"/>
      <c r="B90" s="33"/>
      <c r="C90" s="29" t="s">
        <v>54</v>
      </c>
      <c r="D90" s="30" t="s">
        <v>4</v>
      </c>
      <c r="E90" s="30" t="s">
        <v>8</v>
      </c>
      <c r="F90" s="30" t="s">
        <v>5</v>
      </c>
      <c r="G90" s="30" t="s">
        <v>17</v>
      </c>
      <c r="H90" s="26"/>
      <c r="I90" s="26"/>
      <c r="J90" s="26"/>
      <c r="K90" s="52">
        <f t="shared" ref="K90:AP90" ca="1" si="33">SUM(K87:K89,K$75,-K$64*K$31)/(1-$J$41*(1-$J$42))*$J$41</f>
        <v>-5.8536585365853497</v>
      </c>
      <c r="L90" s="52">
        <f t="shared" ca="1" si="33"/>
        <v>-4.5421327067759867</v>
      </c>
      <c r="M90" s="52">
        <f t="shared" ca="1" si="33"/>
        <v>-3.2705840819538676</v>
      </c>
      <c r="N90" s="52">
        <f t="shared" ca="1" si="33"/>
        <v>-2.0434335419773095</v>
      </c>
      <c r="O90" s="53">
        <f t="shared" ca="1" si="33"/>
        <v>-0.86473994653842579</v>
      </c>
      <c r="P90" s="52">
        <f t="shared" ca="1" si="33"/>
        <v>-0.25534696321783495</v>
      </c>
      <c r="Q90" s="52">
        <f t="shared" ca="1" si="33"/>
        <v>-3.9202334313076591E-2</v>
      </c>
      <c r="R90" s="52">
        <f t="shared" ca="1" si="33"/>
        <v>0.1833359471572211</v>
      </c>
      <c r="S90" s="52">
        <f t="shared" ca="1" si="33"/>
        <v>0.41245247342826868</v>
      </c>
      <c r="T90" s="53">
        <f t="shared" ca="1" si="33"/>
        <v>0.64833707031418775</v>
      </c>
      <c r="U90" s="52">
        <f t="shared" ca="1" si="33"/>
        <v>0.89118494351680844</v>
      </c>
      <c r="V90" s="52">
        <f t="shared" ca="1" si="33"/>
        <v>1.1411968289789072</v>
      </c>
      <c r="W90" s="52">
        <f t="shared" ca="1" si="33"/>
        <v>1.3985791473926996</v>
      </c>
      <c r="X90" s="52">
        <f t="shared" ca="1" si="33"/>
        <v>1.6635441629773635</v>
      </c>
      <c r="Y90" s="53">
        <f t="shared" ca="1" si="33"/>
        <v>1.9363101466424324</v>
      </c>
      <c r="Z90" s="52">
        <f t="shared" ca="1" si="33"/>
        <v>2.2171015436571881</v>
      </c>
      <c r="AA90" s="52">
        <f t="shared" ca="1" si="33"/>
        <v>2.5061491459493248</v>
      </c>
      <c r="AB90" s="52">
        <f t="shared" ca="1" si="33"/>
        <v>2.8036902691595769</v>
      </c>
      <c r="AC90" s="52">
        <f t="shared" ca="1" si="33"/>
        <v>3.1099689345824135</v>
      </c>
      <c r="AD90" s="53">
        <f t="shared" ca="1" si="33"/>
        <v>3.4252360561264599</v>
      </c>
      <c r="AE90" s="52">
        <f t="shared" ca="1" si="33"/>
        <v>3.749749632431886</v>
      </c>
      <c r="AF90" s="52">
        <f t="shared" ca="1" si="33"/>
        <v>4.0837749442857962</v>
      </c>
      <c r="AG90" s="52">
        <f t="shared" ca="1" si="33"/>
        <v>4.4275847574804299</v>
      </c>
      <c r="AH90" s="52">
        <f t="shared" ca="1" si="33"/>
        <v>4.7814595312629047</v>
      </c>
      <c r="AI90" s="53">
        <f t="shared" ca="1" si="33"/>
        <v>5.1456876325293708</v>
      </c>
      <c r="AJ90" s="52">
        <f t="shared" ca="1" si="33"/>
        <v>5.5205655559204168</v>
      </c>
      <c r="AK90" s="52">
        <f t="shared" ca="1" si="33"/>
        <v>5.9063981499789744</v>
      </c>
      <c r="AL90" s="52">
        <f t="shared" ca="1" si="33"/>
        <v>6.3034988495362967</v>
      </c>
      <c r="AM90" s="52">
        <f t="shared" ca="1" si="33"/>
        <v>6.7121899144960553</v>
      </c>
      <c r="AN90" s="53">
        <f t="shared" ca="1" si="33"/>
        <v>7.1328026751911233</v>
      </c>
      <c r="AO90" s="52">
        <f t="shared" ca="1" si="33"/>
        <v>7.5656777844926815</v>
      </c>
      <c r="AP90" s="52">
        <f t="shared" ca="1" si="33"/>
        <v>8.0111654768556093</v>
      </c>
      <c r="AQ90" s="52">
        <f t="shared" ref="AQ90:BH90" ca="1" si="34">SUM(AQ87:AQ89,AQ$75,-AQ$64*AQ$31)/(1-$J$41*(1-$J$42))*$J$41</f>
        <v>8.4696258344896762</v>
      </c>
      <c r="AR90" s="52">
        <f t="shared" ca="1" si="34"/>
        <v>8.9414290608506981</v>
      </c>
      <c r="AS90" s="53">
        <f t="shared" ca="1" si="34"/>
        <v>9.4269557616515112</v>
      </c>
      <c r="AT90" s="52">
        <f t="shared" ca="1" si="34"/>
        <v>9.9265972335976222</v>
      </c>
      <c r="AU90" s="52">
        <f t="shared" ca="1" si="34"/>
        <v>10.440755761058304</v>
      </c>
      <c r="AV90" s="52">
        <f t="shared" ca="1" si="34"/>
        <v>10.969844920889313</v>
      </c>
      <c r="AW90" s="52">
        <f t="shared" ca="1" si="34"/>
        <v>11.514289895629499</v>
      </c>
      <c r="AX90" s="53">
        <f t="shared" ca="1" si="34"/>
        <v>12.074527795299437</v>
      </c>
      <c r="AY90" s="52">
        <f t="shared" ca="1" si="34"/>
        <v>12.651007988036396</v>
      </c>
      <c r="AZ90" s="52">
        <f t="shared" ca="1" si="34"/>
        <v>13.244192439806428</v>
      </c>
      <c r="BA90" s="52">
        <f t="shared" ca="1" si="34"/>
        <v>13.854556063440734</v>
      </c>
      <c r="BB90" s="52">
        <f t="shared" ca="1" si="34"/>
        <v>14.482587077250175</v>
      </c>
      <c r="BC90" s="53">
        <f t="shared" ca="1" si="34"/>
        <v>15.128787373478724</v>
      </c>
      <c r="BD90" s="52">
        <f t="shared" ca="1" si="34"/>
        <v>15.793672896863717</v>
      </c>
      <c r="BE90" s="52">
        <f t="shared" ca="1" si="34"/>
        <v>16.47777403357782</v>
      </c>
      <c r="BF90" s="52">
        <f t="shared" ca="1" si="34"/>
        <v>17.181636010835383</v>
      </c>
      <c r="BG90" s="52">
        <f t="shared" ca="1" si="34"/>
        <v>17.905819307453136</v>
      </c>
      <c r="BH90" s="53">
        <f t="shared" ca="1" si="34"/>
        <v>18.650900075663298</v>
      </c>
    </row>
    <row r="91" spans="1:60" outlineLevel="1" x14ac:dyDescent="0.2">
      <c r="H91" s="26"/>
      <c r="O91" s="28"/>
      <c r="T91" s="28"/>
      <c r="Y91" s="28"/>
      <c r="AD91" s="28"/>
      <c r="AI91" s="28"/>
      <c r="AN91" s="28"/>
      <c r="AS91" s="28"/>
      <c r="AX91" s="28"/>
      <c r="BC91" s="28"/>
      <c r="BH91" s="28"/>
    </row>
    <row r="92" spans="1:60" outlineLevel="1" x14ac:dyDescent="0.2">
      <c r="C92" s="38" t="s">
        <v>56</v>
      </c>
      <c r="D92" s="39" t="s">
        <v>4</v>
      </c>
      <c r="E92" s="39" t="s">
        <v>8</v>
      </c>
      <c r="F92" s="39" t="s">
        <v>5</v>
      </c>
      <c r="G92" s="39" t="s">
        <v>17</v>
      </c>
      <c r="H92" s="26"/>
      <c r="I92" s="26"/>
      <c r="J92" s="26"/>
      <c r="K92" s="56">
        <f t="shared" ref="K92:AP92" ca="1" si="35">SUM(K87:K90)</f>
        <v>66.771341463414842</v>
      </c>
      <c r="L92" s="56">
        <f t="shared" ca="1" si="35"/>
        <v>69.550929793223901</v>
      </c>
      <c r="M92" s="56">
        <f t="shared" ca="1" si="35"/>
        <v>72.121791543046129</v>
      </c>
      <c r="N92" s="56">
        <f t="shared" ca="1" si="35"/>
        <v>74.468740603335348</v>
      </c>
      <c r="O92" s="57">
        <f t="shared" ca="1" si="35"/>
        <v>76.578141988750687</v>
      </c>
      <c r="P92" s="56">
        <f t="shared" ca="1" si="35"/>
        <v>77.920895596458365</v>
      </c>
      <c r="Q92" s="56">
        <f t="shared" ca="1" si="35"/>
        <v>78.858667079760139</v>
      </c>
      <c r="R92" s="56">
        <f t="shared" ca="1" si="35"/>
        <v>79.790053406747489</v>
      </c>
      <c r="S92" s="56">
        <f t="shared" ca="1" si="35"/>
        <v>80.714149212427657</v>
      </c>
      <c r="T92" s="57">
        <f t="shared" ca="1" si="35"/>
        <v>81.63000785428089</v>
      </c>
      <c r="U92" s="56">
        <f t="shared" ca="1" si="35"/>
        <v>82.536639914237341</v>
      </c>
      <c r="V92" s="56">
        <f t="shared" ca="1" si="35"/>
        <v>83.433011651550999</v>
      </c>
      <c r="W92" s="56">
        <f t="shared" ca="1" si="35"/>
        <v>84.318043405052194</v>
      </c>
      <c r="X92" s="56">
        <f t="shared" ca="1" si="35"/>
        <v>85.19060794321453</v>
      </c>
      <c r="Y92" s="57">
        <f t="shared" ca="1" si="35"/>
        <v>86.049528760425119</v>
      </c>
      <c r="Z92" s="56">
        <f t="shared" ca="1" si="35"/>
        <v>86.893578317800035</v>
      </c>
      <c r="AA92" s="56">
        <f t="shared" ca="1" si="35"/>
        <v>87.721476226836714</v>
      </c>
      <c r="AB92" s="56">
        <f t="shared" ca="1" si="35"/>
        <v>88.531887374144901</v>
      </c>
      <c r="AC92" s="56">
        <f t="shared" ca="1" si="35"/>
        <v>89.323419985445014</v>
      </c>
      <c r="AD92" s="57">
        <f t="shared" ca="1" si="35"/>
        <v>90.094623626969607</v>
      </c>
      <c r="AE92" s="56">
        <f t="shared" ca="1" si="35"/>
        <v>90.843987142347785</v>
      </c>
      <c r="AF92" s="56">
        <f t="shared" ca="1" si="35"/>
        <v>91.569936522996301</v>
      </c>
      <c r="AG92" s="56">
        <f t="shared" ca="1" si="35"/>
        <v>92.270832709981605</v>
      </c>
      <c r="AH92" s="56">
        <f t="shared" ca="1" si="35"/>
        <v>92.944969325257574</v>
      </c>
      <c r="AI92" s="57">
        <f t="shared" ca="1" si="35"/>
        <v>93.590570330121892</v>
      </c>
      <c r="AJ92" s="56">
        <f t="shared" ca="1" si="35"/>
        <v>94.205787608669439</v>
      </c>
      <c r="AK92" s="56">
        <f t="shared" ca="1" si="35"/>
        <v>94.78869847395633</v>
      </c>
      <c r="AL92" s="56">
        <f t="shared" ca="1" si="35"/>
        <v>95.337303094520422</v>
      </c>
      <c r="AM92" s="56">
        <f t="shared" ca="1" si="35"/>
        <v>95.849521838834832</v>
      </c>
      <c r="AN92" s="57">
        <f t="shared" ca="1" si="35"/>
        <v>96.323192535199155</v>
      </c>
      <c r="AO92" s="56">
        <f t="shared" ca="1" si="35"/>
        <v>96.756067644500703</v>
      </c>
      <c r="AP92" s="56">
        <f t="shared" ca="1" si="35"/>
        <v>97.145811343201132</v>
      </c>
      <c r="AQ92" s="56">
        <f t="shared" ref="AQ92:BH92" ca="1" si="36">SUM(AQ87:AQ90)</f>
        <v>97.489996513827066</v>
      </c>
      <c r="AR92" s="56">
        <f t="shared" ca="1" si="36"/>
        <v>97.786101640163082</v>
      </c>
      <c r="AS92" s="57">
        <f t="shared" ca="1" si="36"/>
        <v>98.031507604263055</v>
      </c>
      <c r="AT92" s="56">
        <f t="shared" ca="1" si="36"/>
        <v>98.223494382311202</v>
      </c>
      <c r="AU92" s="56">
        <f t="shared" ca="1" si="36"/>
        <v>98.359237636277399</v>
      </c>
      <c r="AV92" s="56">
        <f t="shared" ca="1" si="36"/>
        <v>98.43580519822126</v>
      </c>
      <c r="AW92" s="56">
        <f t="shared" ca="1" si="36"/>
        <v>98.450153444007924</v>
      </c>
      <c r="AX92" s="57">
        <f t="shared" ca="1" si="36"/>
        <v>98.399123553103323</v>
      </c>
      <c r="AY92" s="56">
        <f t="shared" ca="1" si="36"/>
        <v>98.279437651019308</v>
      </c>
      <c r="AZ92" s="56">
        <f t="shared" ca="1" si="36"/>
        <v>98.087694830878647</v>
      </c>
      <c r="BA92" s="56">
        <f t="shared" ca="1" si="36"/>
        <v>97.820367050467397</v>
      </c>
      <c r="BB92" s="56">
        <f t="shared" ca="1" si="36"/>
        <v>97.473794901034566</v>
      </c>
      <c r="BC92" s="57">
        <f t="shared" ca="1" si="36"/>
        <v>97.044183243991853</v>
      </c>
      <c r="BD92" s="56">
        <f t="shared" ca="1" si="36"/>
        <v>96.527596711552135</v>
      </c>
      <c r="BE92" s="56">
        <f t="shared" ca="1" si="36"/>
        <v>95.919955067231228</v>
      </c>
      <c r="BF92" s="56">
        <f t="shared" ca="1" si="36"/>
        <v>95.217028422017847</v>
      </c>
      <c r="BG92" s="56">
        <f t="shared" ca="1" si="36"/>
        <v>94.41443230189509</v>
      </c>
      <c r="BH92" s="57">
        <f t="shared" ca="1" si="36"/>
        <v>93.50762256227074</v>
      </c>
    </row>
    <row r="93" spans="1:60" ht="11.25" customHeight="1" outlineLevel="1" x14ac:dyDescent="0.2">
      <c r="A93" s="33"/>
      <c r="B93" s="33"/>
      <c r="C93" s="43" t="s">
        <v>56</v>
      </c>
      <c r="D93" s="30" t="s">
        <v>4</v>
      </c>
      <c r="E93" s="30" t="s">
        <v>8</v>
      </c>
      <c r="F93" s="30" t="s">
        <v>69</v>
      </c>
      <c r="G93" s="30" t="s">
        <v>17</v>
      </c>
      <c r="H93" s="26"/>
      <c r="I93" s="26"/>
      <c r="J93" s="26"/>
      <c r="K93" s="52">
        <f t="shared" ref="K93:AP93" ca="1" si="37">K92/K$18</f>
        <v>64.357919482809478</v>
      </c>
      <c r="L93" s="52">
        <f t="shared" ca="1" si="37"/>
        <v>64.77008769522044</v>
      </c>
      <c r="M93" s="52">
        <f t="shared" ca="1" si="37"/>
        <v>65.050103333007115</v>
      </c>
      <c r="N93" s="52">
        <f t="shared" ca="1" si="37"/>
        <v>65.210610940783752</v>
      </c>
      <c r="O93" s="53">
        <f t="shared" ca="1" si="37"/>
        <v>65.263033153657375</v>
      </c>
      <c r="P93" s="52">
        <f t="shared" ca="1" si="37"/>
        <v>64.787690581361801</v>
      </c>
      <c r="Q93" s="52">
        <f t="shared" ca="1" si="37"/>
        <v>63.968200036139457</v>
      </c>
      <c r="R93" s="52">
        <f t="shared" ca="1" si="37"/>
        <v>63.145090327041352</v>
      </c>
      <c r="S93" s="52">
        <f t="shared" ca="1" si="37"/>
        <v>62.318449726357144</v>
      </c>
      <c r="T93" s="53">
        <f t="shared" ca="1" si="37"/>
        <v>61.488364353393784</v>
      </c>
      <c r="U93" s="52">
        <f t="shared" ca="1" si="37"/>
        <v>60.654918226987405</v>
      </c>
      <c r="V93" s="52">
        <f t="shared" ca="1" si="37"/>
        <v>59.81819331673416</v>
      </c>
      <c r="W93" s="52">
        <f t="shared" ca="1" si="37"/>
        <v>58.978269592971728</v>
      </c>
      <c r="X93" s="52">
        <f t="shared" ca="1" si="37"/>
        <v>58.13522507554184</v>
      </c>
      <c r="Y93" s="53">
        <f t="shared" ca="1" si="37"/>
        <v>57.289135881363201</v>
      </c>
      <c r="Z93" s="52">
        <f t="shared" ca="1" si="37"/>
        <v>56.440076270844337</v>
      </c>
      <c r="AA93" s="52">
        <f t="shared" ca="1" si="37"/>
        <v>55.588118693164247</v>
      </c>
      <c r="AB93" s="52">
        <f t="shared" ca="1" si="37"/>
        <v>54.733333830448842</v>
      </c>
      <c r="AC93" s="52">
        <f t="shared" ca="1" si="37"/>
        <v>53.875790640869695</v>
      </c>
      <c r="AD93" s="53">
        <f t="shared" ca="1" si="37"/>
        <v>53.0155564006918</v>
      </c>
      <c r="AE93" s="52">
        <f t="shared" ca="1" si="37"/>
        <v>52.152696745295579</v>
      </c>
      <c r="AF93" s="52">
        <f t="shared" ca="1" si="37"/>
        <v>51.287275709198568</v>
      </c>
      <c r="AG93" s="52">
        <f t="shared" ca="1" si="37"/>
        <v>50.419355765100804</v>
      </c>
      <c r="AH93" s="52">
        <f t="shared" ca="1" si="37"/>
        <v>49.548997861977888</v>
      </c>
      <c r="AI93" s="53">
        <f t="shared" ca="1" si="37"/>
        <v>48.676261462245087</v>
      </c>
      <c r="AJ93" s="52">
        <f t="shared" ca="1" si="37"/>
        <v>47.801204578014826</v>
      </c>
      <c r="AK93" s="52">
        <f t="shared" ca="1" si="37"/>
        <v>46.923883806469973</v>
      </c>
      <c r="AL93" s="52">
        <f t="shared" ca="1" si="37"/>
        <v>46.044354364374293</v>
      </c>
      <c r="AM93" s="52">
        <f t="shared" ca="1" si="37"/>
        <v>45.162670121741243</v>
      </c>
      <c r="AN93" s="53">
        <f t="shared" ca="1" si="37"/>
        <v>44.278883634681463</v>
      </c>
      <c r="AO93" s="52">
        <f t="shared" ca="1" si="37"/>
        <v>43.393046177449285</v>
      </c>
      <c r="AP93" s="52">
        <f t="shared" ca="1" si="37"/>
        <v>42.505207773707433</v>
      </c>
      <c r="AQ93" s="52">
        <f t="shared" ref="AQ93:BH93" ca="1" si="38">AQ92/AQ$18</f>
        <v>41.615417227029326</v>
      </c>
      <c r="AR93" s="52">
        <f t="shared" ca="1" si="38"/>
        <v>40.723722150657309</v>
      </c>
      <c r="AS93" s="53">
        <f t="shared" ca="1" si="38"/>
        <v>39.830168996535129</v>
      </c>
      <c r="AT93" s="52">
        <f t="shared" ca="1" si="38"/>
        <v>38.934803083632303</v>
      </c>
      <c r="AU93" s="52">
        <f t="shared" ca="1" si="38"/>
        <v>38.037668625577645</v>
      </c>
      <c r="AV93" s="52">
        <f t="shared" ca="1" si="38"/>
        <v>37.13880875761874</v>
      </c>
      <c r="AW93" s="52">
        <f t="shared" ca="1" si="38"/>
        <v>36.238265562923992</v>
      </c>
      <c r="AX93" s="53">
        <f t="shared" ca="1" si="38"/>
        <v>35.336080098243045</v>
      </c>
      <c r="AY93" s="52">
        <f t="shared" ca="1" si="38"/>
        <v>34.432292418941444</v>
      </c>
      <c r="AZ93" s="52">
        <f t="shared" ca="1" si="38"/>
        <v>33.52694160342454</v>
      </c>
      <c r="BA93" s="52">
        <f t="shared" ca="1" si="38"/>
        <v>32.620065776965895</v>
      </c>
      <c r="BB93" s="52">
        <f t="shared" ca="1" si="38"/>
        <v>31.711702134954322</v>
      </c>
      <c r="BC93" s="53">
        <f t="shared" ca="1" si="38"/>
        <v>30.801886965574052</v>
      </c>
      <c r="BD93" s="52">
        <f t="shared" ca="1" si="38"/>
        <v>29.890655671931622</v>
      </c>
      <c r="BE93" s="52">
        <f t="shared" ca="1" si="38"/>
        <v>28.978042793643191</v>
      </c>
      <c r="BF93" s="52">
        <f t="shared" ca="1" si="38"/>
        <v>28.064082027895243</v>
      </c>
      <c r="BG93" s="52">
        <f t="shared" ca="1" si="38"/>
        <v>27.148806249991679</v>
      </c>
      <c r="BH93" s="53">
        <f t="shared" ca="1" si="38"/>
        <v>26.232247533399708</v>
      </c>
    </row>
    <row r="94" spans="1:60" outlineLevel="1" x14ac:dyDescent="0.2"/>
    <row r="95" spans="1:60" s="41" customFormat="1" outlineLevel="1" x14ac:dyDescent="0.2">
      <c r="C95" s="41" t="s">
        <v>63</v>
      </c>
    </row>
    <row r="96" spans="1:60" outlineLevel="1" x14ac:dyDescent="0.2"/>
    <row r="97" spans="1:60" outlineLevel="1" x14ac:dyDescent="0.2">
      <c r="A97" s="33"/>
      <c r="B97" s="33"/>
      <c r="C97" s="42" t="str">
        <f>C95</f>
        <v>Building blocks - based on forecast inflation</v>
      </c>
      <c r="D97" s="25" t="s">
        <v>2</v>
      </c>
      <c r="E97" s="34" t="s">
        <v>3</v>
      </c>
      <c r="F97" s="40" t="s">
        <v>6</v>
      </c>
      <c r="G97" s="34" t="s">
        <v>7</v>
      </c>
      <c r="H97" s="26"/>
      <c r="I97" s="26"/>
      <c r="J97" s="65" t="s">
        <v>0</v>
      </c>
      <c r="K97" s="25">
        <f>K$3</f>
        <v>1</v>
      </c>
      <c r="L97" s="25">
        <f t="shared" ref="L97:BH97" si="39">L$3</f>
        <v>2</v>
      </c>
      <c r="M97" s="25">
        <f t="shared" si="39"/>
        <v>3</v>
      </c>
      <c r="N97" s="25">
        <f t="shared" si="39"/>
        <v>4</v>
      </c>
      <c r="O97" s="27">
        <f t="shared" si="39"/>
        <v>5</v>
      </c>
      <c r="P97" s="25">
        <f t="shared" si="39"/>
        <v>6</v>
      </c>
      <c r="Q97" s="25">
        <f t="shared" si="39"/>
        <v>7</v>
      </c>
      <c r="R97" s="25">
        <f t="shared" si="39"/>
        <v>8</v>
      </c>
      <c r="S97" s="25">
        <f t="shared" si="39"/>
        <v>9</v>
      </c>
      <c r="T97" s="27">
        <f t="shared" si="39"/>
        <v>10</v>
      </c>
      <c r="U97" s="25">
        <f t="shared" si="39"/>
        <v>11</v>
      </c>
      <c r="V97" s="25">
        <f t="shared" si="39"/>
        <v>12</v>
      </c>
      <c r="W97" s="25">
        <f t="shared" si="39"/>
        <v>13</v>
      </c>
      <c r="X97" s="25">
        <f t="shared" si="39"/>
        <v>14</v>
      </c>
      <c r="Y97" s="27">
        <f t="shared" si="39"/>
        <v>15</v>
      </c>
      <c r="Z97" s="25">
        <f t="shared" si="39"/>
        <v>16</v>
      </c>
      <c r="AA97" s="25">
        <f t="shared" si="39"/>
        <v>17</v>
      </c>
      <c r="AB97" s="25">
        <f t="shared" si="39"/>
        <v>18</v>
      </c>
      <c r="AC97" s="25">
        <f t="shared" si="39"/>
        <v>19</v>
      </c>
      <c r="AD97" s="27">
        <f t="shared" si="39"/>
        <v>20</v>
      </c>
      <c r="AE97" s="25">
        <f t="shared" si="39"/>
        <v>21</v>
      </c>
      <c r="AF97" s="25">
        <f t="shared" si="39"/>
        <v>22</v>
      </c>
      <c r="AG97" s="25">
        <f t="shared" si="39"/>
        <v>23</v>
      </c>
      <c r="AH97" s="25">
        <f t="shared" si="39"/>
        <v>24</v>
      </c>
      <c r="AI97" s="27">
        <f t="shared" si="39"/>
        <v>25</v>
      </c>
      <c r="AJ97" s="25">
        <f t="shared" si="39"/>
        <v>26</v>
      </c>
      <c r="AK97" s="25">
        <f t="shared" si="39"/>
        <v>27</v>
      </c>
      <c r="AL97" s="25">
        <f t="shared" si="39"/>
        <v>28</v>
      </c>
      <c r="AM97" s="25">
        <f t="shared" si="39"/>
        <v>29</v>
      </c>
      <c r="AN97" s="27">
        <f t="shared" si="39"/>
        <v>30</v>
      </c>
      <c r="AO97" s="25">
        <f t="shared" si="39"/>
        <v>31</v>
      </c>
      <c r="AP97" s="25">
        <f t="shared" si="39"/>
        <v>32</v>
      </c>
      <c r="AQ97" s="25">
        <f t="shared" si="39"/>
        <v>33</v>
      </c>
      <c r="AR97" s="25">
        <f t="shared" si="39"/>
        <v>34</v>
      </c>
      <c r="AS97" s="27">
        <f t="shared" si="39"/>
        <v>35</v>
      </c>
      <c r="AT97" s="25">
        <f t="shared" si="39"/>
        <v>36</v>
      </c>
      <c r="AU97" s="25">
        <f t="shared" si="39"/>
        <v>37</v>
      </c>
      <c r="AV97" s="25">
        <f t="shared" si="39"/>
        <v>38</v>
      </c>
      <c r="AW97" s="25">
        <f t="shared" si="39"/>
        <v>39</v>
      </c>
      <c r="AX97" s="27">
        <f t="shared" si="39"/>
        <v>40</v>
      </c>
      <c r="AY97" s="25">
        <f t="shared" si="39"/>
        <v>41</v>
      </c>
      <c r="AZ97" s="25">
        <f t="shared" si="39"/>
        <v>42</v>
      </c>
      <c r="BA97" s="25">
        <f t="shared" si="39"/>
        <v>43</v>
      </c>
      <c r="BB97" s="25">
        <f t="shared" si="39"/>
        <v>44</v>
      </c>
      <c r="BC97" s="27">
        <f t="shared" si="39"/>
        <v>45</v>
      </c>
      <c r="BD97" s="25">
        <f t="shared" si="39"/>
        <v>46</v>
      </c>
      <c r="BE97" s="25">
        <f t="shared" si="39"/>
        <v>47</v>
      </c>
      <c r="BF97" s="25">
        <f t="shared" si="39"/>
        <v>48</v>
      </c>
      <c r="BG97" s="25">
        <f t="shared" si="39"/>
        <v>49</v>
      </c>
      <c r="BH97" s="27">
        <f t="shared" si="39"/>
        <v>50</v>
      </c>
    </row>
    <row r="98" spans="1:60" outlineLevel="1" x14ac:dyDescent="0.2">
      <c r="A98" s="33"/>
      <c r="B98" s="33"/>
      <c r="C98" s="26"/>
      <c r="D98" s="26"/>
      <c r="E98" s="26"/>
      <c r="F98" s="26"/>
      <c r="G98" s="26"/>
      <c r="H98" s="26"/>
      <c r="I98" s="26"/>
      <c r="J98" s="26"/>
      <c r="K98" s="26"/>
      <c r="L98" s="26"/>
      <c r="M98" s="26"/>
      <c r="N98" s="26"/>
      <c r="O98" s="35"/>
      <c r="P98" s="36"/>
      <c r="Q98" s="36"/>
      <c r="R98" s="36"/>
      <c r="S98" s="36"/>
      <c r="T98" s="35"/>
      <c r="U98" s="36"/>
      <c r="V98" s="36"/>
      <c r="W98" s="36"/>
      <c r="X98" s="36"/>
      <c r="Y98" s="35"/>
      <c r="Z98" s="36"/>
      <c r="AA98" s="36"/>
      <c r="AB98" s="36"/>
      <c r="AC98" s="36"/>
      <c r="AD98" s="35"/>
      <c r="AE98" s="36"/>
      <c r="AF98" s="36"/>
      <c r="AG98" s="36"/>
      <c r="AH98" s="36"/>
      <c r="AI98" s="35"/>
      <c r="AJ98" s="36"/>
      <c r="AK98" s="36"/>
      <c r="AL98" s="36"/>
      <c r="AM98" s="36"/>
      <c r="AN98" s="35"/>
      <c r="AO98" s="36"/>
      <c r="AP98" s="36"/>
      <c r="AQ98" s="36"/>
      <c r="AR98" s="36"/>
      <c r="AS98" s="35"/>
      <c r="AT98" s="36"/>
      <c r="AU98" s="36"/>
      <c r="AV98" s="36"/>
      <c r="AW98" s="36"/>
      <c r="AX98" s="35"/>
      <c r="AY98" s="36"/>
      <c r="AZ98" s="36"/>
      <c r="BA98" s="36"/>
      <c r="BB98" s="36"/>
      <c r="BC98" s="35"/>
      <c r="BD98" s="36"/>
      <c r="BE98" s="36"/>
      <c r="BF98" s="36"/>
      <c r="BG98" s="36"/>
      <c r="BH98" s="35"/>
    </row>
    <row r="99" spans="1:60" ht="11.25" customHeight="1" outlineLevel="1" x14ac:dyDescent="0.2">
      <c r="A99" s="33"/>
      <c r="B99" s="33"/>
      <c r="C99" s="43" t="s">
        <v>51</v>
      </c>
      <c r="D99" s="30" t="s">
        <v>4</v>
      </c>
      <c r="E99" s="30" t="s">
        <v>8</v>
      </c>
      <c r="F99" s="30" t="s">
        <v>5</v>
      </c>
      <c r="G99" s="30" t="s">
        <v>17</v>
      </c>
      <c r="H99" s="26"/>
      <c r="I99" s="26"/>
      <c r="J99" s="26"/>
      <c r="K99" s="52">
        <f t="shared" ref="K99:AP99" ca="1" si="40">K64*K29</f>
        <v>78.861661595993169</v>
      </c>
      <c r="L99" s="52">
        <f t="shared" ca="1" si="40"/>
        <v>79.408768381295829</v>
      </c>
      <c r="M99" s="52">
        <f t="shared" ca="1" si="40"/>
        <v>79.926368094354444</v>
      </c>
      <c r="N99" s="52">
        <f t="shared" ca="1" si="40"/>
        <v>80.412425228523531</v>
      </c>
      <c r="O99" s="53">
        <f t="shared" ca="1" si="40"/>
        <v>80.864814670119316</v>
      </c>
      <c r="P99" s="52">
        <f t="shared" ca="1" si="40"/>
        <v>80.52299655771526</v>
      </c>
      <c r="Q99" s="52">
        <f t="shared" ca="1" si="40"/>
        <v>80.701936550065739</v>
      </c>
      <c r="R99" s="52">
        <f t="shared" ca="1" si="40"/>
        <v>80.839496669185166</v>
      </c>
      <c r="S99" s="52">
        <f t="shared" ca="1" si="40"/>
        <v>80.933496083916765</v>
      </c>
      <c r="T99" s="53">
        <f t="shared" ca="1" si="40"/>
        <v>80.98167078396672</v>
      </c>
      <c r="U99" s="52">
        <f t="shared" ca="1" si="40"/>
        <v>80.98167078396672</v>
      </c>
      <c r="V99" s="52">
        <f t="shared" ca="1" si="40"/>
        <v>80.931057239726755</v>
      </c>
      <c r="W99" s="52">
        <f t="shared" ca="1" si="40"/>
        <v>80.827299474034803</v>
      </c>
      <c r="X99" s="52">
        <f t="shared" ca="1" si="40"/>
        <v>80.667771909283417</v>
      </c>
      <c r="Y99" s="53">
        <f t="shared" ca="1" si="40"/>
        <v>80.449750904123206</v>
      </c>
      <c r="Z99" s="52">
        <f t="shared" ca="1" si="40"/>
        <v>80.17041149126166</v>
      </c>
      <c r="AA99" s="52">
        <f t="shared" ca="1" si="40"/>
        <v>79.826824013441978</v>
      </c>
      <c r="AB99" s="52">
        <f t="shared" ca="1" si="40"/>
        <v>79.415950654549263</v>
      </c>
      <c r="AC99" s="52">
        <f t="shared" ca="1" si="40"/>
        <v>78.934641862703515</v>
      </c>
      <c r="AD99" s="53">
        <f t="shared" ca="1" si="40"/>
        <v>78.379632662106403</v>
      </c>
      <c r="AE99" s="52">
        <f t="shared" ca="1" si="40"/>
        <v>77.747538850315223</v>
      </c>
      <c r="AF99" s="52">
        <f t="shared" ca="1" si="40"/>
        <v>77.034853077520665</v>
      </c>
      <c r="AG99" s="52">
        <f t="shared" ca="1" si="40"/>
        <v>76.237940804304941</v>
      </c>
      <c r="AH99" s="52">
        <f t="shared" ca="1" si="40"/>
        <v>75.353036134254978</v>
      </c>
      <c r="AI99" s="53">
        <f t="shared" ca="1" si="40"/>
        <v>74.376237517699821</v>
      </c>
      <c r="AJ99" s="52">
        <f t="shared" ca="1" si="40"/>
        <v>73.303503322733008</v>
      </c>
      <c r="AK99" s="52">
        <f t="shared" ca="1" si="40"/>
        <v>72.13064726956928</v>
      </c>
      <c r="AL99" s="52">
        <f t="shared" ca="1" si="40"/>
        <v>70.853333724170668</v>
      </c>
      <c r="AM99" s="52">
        <f t="shared" ca="1" si="40"/>
        <v>69.467072846958644</v>
      </c>
      <c r="AN99" s="53">
        <f t="shared" ca="1" si="40"/>
        <v>67.967215592308406</v>
      </c>
      <c r="AO99" s="52">
        <f t="shared" ca="1" si="40"/>
        <v>66.348948554396316</v>
      </c>
      <c r="AP99" s="52">
        <f t="shared" ca="1" si="40"/>
        <v>64.60728865484343</v>
      </c>
      <c r="AQ99" s="52">
        <f t="shared" ref="AQ99:BH99" ca="1" si="41">AQ64*AQ29</f>
        <v>62.737077667466394</v>
      </c>
      <c r="AR99" s="52">
        <f t="shared" ca="1" si="41"/>
        <v>60.732976575311241</v>
      </c>
      <c r="AS99" s="53">
        <f t="shared" ca="1" si="41"/>
        <v>58.589459755006153</v>
      </c>
      <c r="AT99" s="52">
        <f t="shared" ca="1" si="41"/>
        <v>56.300808983326249</v>
      </c>
      <c r="AU99" s="52">
        <f t="shared" ca="1" si="41"/>
        <v>53.861107260715464</v>
      </c>
      <c r="AV99" s="52">
        <f t="shared" ca="1" si="41"/>
        <v>51.264232446359564</v>
      </c>
      <c r="AW99" s="52">
        <f t="shared" ca="1" si="41"/>
        <v>48.503850699247927</v>
      </c>
      <c r="AX99" s="53">
        <f t="shared" ca="1" si="41"/>
        <v>45.573409719501726</v>
      </c>
      <c r="AY99" s="52">
        <f t="shared" ca="1" si="41"/>
        <v>42.466131784081199</v>
      </c>
      <c r="AZ99" s="52">
        <f t="shared" ca="1" si="41"/>
        <v>39.175006570814936</v>
      </c>
      <c r="BA99" s="52">
        <f t="shared" ca="1" si="41"/>
        <v>35.692783764520328</v>
      </c>
      <c r="BB99" s="52">
        <f t="shared" ca="1" si="41"/>
        <v>32.011965438804218</v>
      </c>
      <c r="BC99" s="53">
        <f t="shared" ca="1" si="41"/>
        <v>28.124798206949485</v>
      </c>
      <c r="BD99" s="52">
        <f t="shared" ca="1" si="41"/>
        <v>24.023265135102758</v>
      </c>
      <c r="BE99" s="52">
        <f t="shared" ca="1" si="41"/>
        <v>19.699077410784355</v>
      </c>
      <c r="BF99" s="52">
        <f t="shared" ca="1" si="41"/>
        <v>15.143665759540594</v>
      </c>
      <c r="BG99" s="52">
        <f t="shared" ca="1" si="41"/>
        <v>10.348171602352906</v>
      </c>
      <c r="BH99" s="53">
        <f t="shared" ca="1" si="41"/>
        <v>5.3034379462061203</v>
      </c>
    </row>
    <row r="100" spans="1:60" ht="11.25" customHeight="1" outlineLevel="1" x14ac:dyDescent="0.2">
      <c r="A100" s="33"/>
      <c r="B100" s="33"/>
      <c r="C100" s="43" t="s">
        <v>67</v>
      </c>
      <c r="D100" s="30" t="s">
        <v>4</v>
      </c>
      <c r="E100" s="30" t="s">
        <v>8</v>
      </c>
      <c r="F100" s="30" t="s">
        <v>5</v>
      </c>
      <c r="G100" s="30" t="s">
        <v>17</v>
      </c>
      <c r="H100" s="26"/>
      <c r="I100" s="26"/>
      <c r="J100" s="26"/>
      <c r="K100" s="52">
        <f t="shared" ref="K100:AP100" ca="1" si="42">-K66</f>
        <v>20.549745935161774</v>
      </c>
      <c r="L100" s="52">
        <f t="shared" ca="1" si="42"/>
        <v>21.114602899984888</v>
      </c>
      <c r="M100" s="52">
        <f t="shared" ca="1" si="42"/>
        <v>21.694986255825974</v>
      </c>
      <c r="N100" s="52">
        <f t="shared" ca="1" si="42"/>
        <v>22.29132278120251</v>
      </c>
      <c r="O100" s="53">
        <f t="shared" ca="1" si="42"/>
        <v>22.904050985619765</v>
      </c>
      <c r="P100" s="52">
        <f t="shared" ca="1" si="42"/>
        <v>24.054228479900392</v>
      </c>
      <c r="Q100" s="52">
        <f t="shared" ca="1" si="42"/>
        <v>24.655584191897901</v>
      </c>
      <c r="R100" s="52">
        <f t="shared" ca="1" si="42"/>
        <v>25.271973796695345</v>
      </c>
      <c r="S100" s="52">
        <f t="shared" ca="1" si="42"/>
        <v>25.903773141612728</v>
      </c>
      <c r="T100" s="53">
        <f t="shared" ca="1" si="42"/>
        <v>26.551367470153046</v>
      </c>
      <c r="U100" s="52">
        <f t="shared" ca="1" si="42"/>
        <v>27.215151656906865</v>
      </c>
      <c r="V100" s="52">
        <f t="shared" ca="1" si="42"/>
        <v>27.895530448329534</v>
      </c>
      <c r="W100" s="52">
        <f t="shared" ca="1" si="42"/>
        <v>28.59291870953777</v>
      </c>
      <c r="X100" s="52">
        <f t="shared" ca="1" si="42"/>
        <v>29.307741677276212</v>
      </c>
      <c r="Y100" s="53">
        <f t="shared" ca="1" si="42"/>
        <v>30.040435219208113</v>
      </c>
      <c r="Z100" s="52">
        <f t="shared" ca="1" si="42"/>
        <v>30.791446099688315</v>
      </c>
      <c r="AA100" s="52">
        <f t="shared" ca="1" si="42"/>
        <v>31.561232252180517</v>
      </c>
      <c r="AB100" s="52">
        <f t="shared" ca="1" si="42"/>
        <v>32.350263058485027</v>
      </c>
      <c r="AC100" s="52">
        <f t="shared" ca="1" si="42"/>
        <v>33.159019634947157</v>
      </c>
      <c r="AD100" s="53">
        <f t="shared" ca="1" si="42"/>
        <v>33.987995125820831</v>
      </c>
      <c r="AE100" s="52">
        <f t="shared" ca="1" si="42"/>
        <v>34.837695003966346</v>
      </c>
      <c r="AF100" s="52">
        <f t="shared" ca="1" si="42"/>
        <v>35.7086373790655</v>
      </c>
      <c r="AG100" s="52">
        <f t="shared" ca="1" si="42"/>
        <v>36.601353313542134</v>
      </c>
      <c r="AH100" s="52">
        <f t="shared" ca="1" si="42"/>
        <v>37.516387146380687</v>
      </c>
      <c r="AI100" s="53">
        <f t="shared" ca="1" si="42"/>
        <v>38.454296825040203</v>
      </c>
      <c r="AJ100" s="52">
        <f t="shared" ca="1" si="42"/>
        <v>39.415654245666204</v>
      </c>
      <c r="AK100" s="52">
        <f t="shared" ca="1" si="42"/>
        <v>40.401045601807859</v>
      </c>
      <c r="AL100" s="52">
        <f t="shared" ca="1" si="42"/>
        <v>41.41107174185305</v>
      </c>
      <c r="AM100" s="52">
        <f t="shared" ca="1" si="42"/>
        <v>42.44634853539938</v>
      </c>
      <c r="AN100" s="53">
        <f t="shared" ca="1" si="42"/>
        <v>43.507507248784364</v>
      </c>
      <c r="AO100" s="52">
        <f t="shared" ca="1" si="42"/>
        <v>44.595194930003963</v>
      </c>
      <c r="AP100" s="52">
        <f t="shared" ca="1" si="42"/>
        <v>45.710074803254059</v>
      </c>
      <c r="AQ100" s="52">
        <f t="shared" ref="AQ100:BH100" ca="1" si="43">-AQ66</f>
        <v>46.8528266733354</v>
      </c>
      <c r="AR100" s="52">
        <f t="shared" ca="1" si="43"/>
        <v>48.024147340168781</v>
      </c>
      <c r="AS100" s="53">
        <f t="shared" ca="1" si="43"/>
        <v>49.224751023673001</v>
      </c>
      <c r="AT100" s="52">
        <f t="shared" ca="1" si="43"/>
        <v>50.455369799264815</v>
      </c>
      <c r="AU100" s="52">
        <f t="shared" ca="1" si="43"/>
        <v>51.716754044246429</v>
      </c>
      <c r="AV100" s="52">
        <f t="shared" ca="1" si="43"/>
        <v>53.00967289535258</v>
      </c>
      <c r="AW100" s="52">
        <f t="shared" ca="1" si="43"/>
        <v>54.334914717736389</v>
      </c>
      <c r="AX100" s="53">
        <f t="shared" ca="1" si="43"/>
        <v>55.693287585679798</v>
      </c>
      <c r="AY100" s="52">
        <f t="shared" ca="1" si="43"/>
        <v>57.085619775321781</v>
      </c>
      <c r="AZ100" s="52">
        <f t="shared" ca="1" si="43"/>
        <v>58.51276026970482</v>
      </c>
      <c r="BA100" s="52">
        <f t="shared" ca="1" si="43"/>
        <v>59.975579276447434</v>
      </c>
      <c r="BB100" s="52">
        <f t="shared" ca="1" si="43"/>
        <v>61.474968758358621</v>
      </c>
      <c r="BC100" s="53">
        <f t="shared" ca="1" si="43"/>
        <v>63.011842977317578</v>
      </c>
      <c r="BD100" s="52">
        <f t="shared" ca="1" si="43"/>
        <v>64.587139051750512</v>
      </c>
      <c r="BE100" s="52">
        <f t="shared" ca="1" si="43"/>
        <v>66.201817528044259</v>
      </c>
      <c r="BF100" s="52">
        <f t="shared" ca="1" si="43"/>
        <v>67.856862966245359</v>
      </c>
      <c r="BG100" s="52">
        <f t="shared" ca="1" si="43"/>
        <v>69.553284540401492</v>
      </c>
      <c r="BH100" s="53">
        <f t="shared" ca="1" si="43"/>
        <v>71.292116653911521</v>
      </c>
    </row>
    <row r="101" spans="1:60" ht="11.25" customHeight="1" outlineLevel="1" x14ac:dyDescent="0.2">
      <c r="A101" s="33"/>
      <c r="B101" s="33"/>
      <c r="C101" s="43" t="s">
        <v>68</v>
      </c>
      <c r="D101" s="30" t="s">
        <v>4</v>
      </c>
      <c r="E101" s="30" t="s">
        <v>8</v>
      </c>
      <c r="F101" s="30" t="s">
        <v>5</v>
      </c>
      <c r="G101" s="30" t="s">
        <v>17</v>
      </c>
      <c r="H101" s="26"/>
      <c r="I101" s="26"/>
      <c r="J101" s="26"/>
      <c r="K101" s="52">
        <f t="shared" ref="K101:AP101" ca="1" si="44">-K65</f>
        <v>-27.487296758088586</v>
      </c>
      <c r="L101" s="52">
        <f t="shared" ca="1" si="44"/>
        <v>-27.677991276332698</v>
      </c>
      <c r="M101" s="52">
        <f t="shared" ca="1" si="44"/>
        <v>-27.858401080371959</v>
      </c>
      <c r="N101" s="52">
        <f t="shared" ca="1" si="44"/>
        <v>-28.02781669269746</v>
      </c>
      <c r="O101" s="53">
        <f t="shared" ca="1" si="44"/>
        <v>-28.185497403193686</v>
      </c>
      <c r="P101" s="52">
        <f t="shared" ca="1" si="44"/>
        <v>-26.400982477939454</v>
      </c>
      <c r="Q101" s="52">
        <f t="shared" ca="1" si="44"/>
        <v>-26.45965132789043</v>
      </c>
      <c r="R101" s="52">
        <f t="shared" ca="1" si="44"/>
        <v>-26.504753006290244</v>
      </c>
      <c r="S101" s="52">
        <f t="shared" ca="1" si="44"/>
        <v>-26.535572486530114</v>
      </c>
      <c r="T101" s="53">
        <f t="shared" ca="1" si="44"/>
        <v>-26.55136747015305</v>
      </c>
      <c r="U101" s="52">
        <f t="shared" ca="1" si="44"/>
        <v>-26.55136747015305</v>
      </c>
      <c r="V101" s="52">
        <f t="shared" ca="1" si="44"/>
        <v>-26.534772865484207</v>
      </c>
      <c r="W101" s="52">
        <f t="shared" ca="1" si="44"/>
        <v>-26.500753925913074</v>
      </c>
      <c r="X101" s="52">
        <f t="shared" ca="1" si="44"/>
        <v>-26.448449806322458</v>
      </c>
      <c r="Y101" s="53">
        <f t="shared" ca="1" si="44"/>
        <v>-26.376967509548617</v>
      </c>
      <c r="Z101" s="52">
        <f t="shared" ca="1" si="44"/>
        <v>-26.28538081680713</v>
      </c>
      <c r="AA101" s="52">
        <f t="shared" ca="1" si="44"/>
        <v>-26.172729184735104</v>
      </c>
      <c r="AB101" s="52">
        <f t="shared" ca="1" si="44"/>
        <v>-26.038016608048963</v>
      </c>
      <c r="AC101" s="52">
        <f t="shared" ca="1" si="44"/>
        <v>-25.880210446788062</v>
      </c>
      <c r="AD101" s="53">
        <f t="shared" ca="1" si="44"/>
        <v>-25.698240217084091</v>
      </c>
      <c r="AE101" s="52">
        <f t="shared" ca="1" si="44"/>
        <v>-25.490996344365669</v>
      </c>
      <c r="AF101" s="52">
        <f t="shared" ca="1" si="44"/>
        <v>-25.257328877875651</v>
      </c>
      <c r="AG101" s="52">
        <f t="shared" ca="1" si="44"/>
        <v>-24.996046165345906</v>
      </c>
      <c r="AH101" s="52">
        <f t="shared" ca="1" si="44"/>
        <v>-24.705913486640998</v>
      </c>
      <c r="AI101" s="53">
        <f t="shared" ca="1" si="44"/>
        <v>-24.385651645147504</v>
      </c>
      <c r="AJ101" s="52">
        <f t="shared" ca="1" si="44"/>
        <v>-24.033935515650189</v>
      </c>
      <c r="AK101" s="52">
        <f t="shared" ca="1" si="44"/>
        <v>-23.649392547399788</v>
      </c>
      <c r="AL101" s="52">
        <f t="shared" ca="1" si="44"/>
        <v>-23.230601221039588</v>
      </c>
      <c r="AM101" s="52">
        <f t="shared" ca="1" si="44"/>
        <v>-22.77608945801925</v>
      </c>
      <c r="AN101" s="53">
        <f t="shared" ca="1" si="44"/>
        <v>-22.284332981084745</v>
      </c>
      <c r="AO101" s="52">
        <f t="shared" ca="1" si="44"/>
        <v>-21.753753624392257</v>
      </c>
      <c r="AP101" s="52">
        <f t="shared" ca="1" si="44"/>
        <v>-21.182717591751967</v>
      </c>
      <c r="AQ101" s="52">
        <f t="shared" ref="AQ101:BH101" ca="1" si="45">-AQ65</f>
        <v>-20.569533661464412</v>
      </c>
      <c r="AR101" s="52">
        <f t="shared" ca="1" si="45"/>
        <v>-19.912451336167639</v>
      </c>
      <c r="AS101" s="53">
        <f t="shared" ca="1" si="45"/>
        <v>-19.209658936067612</v>
      </c>
      <c r="AT101" s="52">
        <f t="shared" ca="1" si="45"/>
        <v>-18.459281633877477</v>
      </c>
      <c r="AU101" s="52">
        <f t="shared" ca="1" si="45"/>
        <v>-17.659379429742792</v>
      </c>
      <c r="AV101" s="52">
        <f t="shared" ca="1" si="45"/>
        <v>-16.807945064380203</v>
      </c>
      <c r="AW101" s="52">
        <f t="shared" ca="1" si="45"/>
        <v>-15.902901868605893</v>
      </c>
      <c r="AX101" s="53">
        <f t="shared" ca="1" si="45"/>
        <v>-14.94210154737763</v>
      </c>
      <c r="AY101" s="52">
        <f t="shared" ca="1" si="45"/>
        <v>-13.923321896420077</v>
      </c>
      <c r="AZ101" s="52">
        <f t="shared" ca="1" si="45"/>
        <v>-12.844264449447534</v>
      </c>
      <c r="BA101" s="52">
        <f t="shared" ca="1" si="45"/>
        <v>-11.702552053941103</v>
      </c>
      <c r="BB101" s="52">
        <f t="shared" ca="1" si="45"/>
        <v>-10.495726373378444</v>
      </c>
      <c r="BC101" s="53">
        <f t="shared" ca="1" si="45"/>
        <v>-9.2212453137539381</v>
      </c>
      <c r="BD101" s="52">
        <f t="shared" ca="1" si="45"/>
        <v>-7.8764803721648464</v>
      </c>
      <c r="BE101" s="52">
        <f t="shared" ca="1" si="45"/>
        <v>-6.4587139051752054</v>
      </c>
      <c r="BF101" s="52">
        <f t="shared" ca="1" si="45"/>
        <v>-4.9651363146034786</v>
      </c>
      <c r="BG101" s="52">
        <f t="shared" ca="1" si="45"/>
        <v>-3.3928431483124317</v>
      </c>
      <c r="BH101" s="53">
        <f t="shared" ca="1" si="45"/>
        <v>-1.7388321135102052</v>
      </c>
    </row>
    <row r="102" spans="1:60" ht="11.25" customHeight="1" outlineLevel="1" x14ac:dyDescent="0.2">
      <c r="A102" s="33"/>
      <c r="B102" s="33"/>
      <c r="C102" s="29" t="s">
        <v>54</v>
      </c>
      <c r="D102" s="30" t="s">
        <v>4</v>
      </c>
      <c r="E102" s="30" t="s">
        <v>8</v>
      </c>
      <c r="F102" s="30" t="s">
        <v>5</v>
      </c>
      <c r="G102" s="30" t="s">
        <v>17</v>
      </c>
      <c r="H102" s="26"/>
      <c r="I102" s="26"/>
      <c r="J102" s="26"/>
      <c r="K102" s="52">
        <f t="shared" ref="K102:AP102" ca="1" si="46">SUM(K$99:K$101,K$75,-K$64*K$32)/(1-$J$41*(1-$J$42))*$J$41</f>
        <v>-2.3370017882067202</v>
      </c>
      <c r="L102" s="52">
        <f t="shared" ca="1" si="46"/>
        <v>-2.1479551954985112</v>
      </c>
      <c r="M102" s="52">
        <f t="shared" ca="1" si="46"/>
        <v>-1.9522785435194059</v>
      </c>
      <c r="N102" s="52">
        <f t="shared" ca="1" si="46"/>
        <v>-1.7497501818894732</v>
      </c>
      <c r="O102" s="53">
        <f t="shared" ca="1" si="46"/>
        <v>-1.540141284440381</v>
      </c>
      <c r="P102" s="52">
        <f t="shared" ca="1" si="46"/>
        <v>-0.25534696321783495</v>
      </c>
      <c r="Q102" s="52">
        <f t="shared" ca="1" si="46"/>
        <v>-3.9202334313076591E-2</v>
      </c>
      <c r="R102" s="52">
        <f t="shared" ca="1" si="46"/>
        <v>0.1833359471572211</v>
      </c>
      <c r="S102" s="52">
        <f t="shared" ca="1" si="46"/>
        <v>0.41245247342826868</v>
      </c>
      <c r="T102" s="53">
        <f t="shared" ca="1" si="46"/>
        <v>0.64833707031418775</v>
      </c>
      <c r="U102" s="52">
        <f t="shared" ca="1" si="46"/>
        <v>0.89118494351680844</v>
      </c>
      <c r="V102" s="52">
        <f t="shared" ca="1" si="46"/>
        <v>1.1411968289789072</v>
      </c>
      <c r="W102" s="52">
        <f t="shared" ca="1" si="46"/>
        <v>1.3985791473926996</v>
      </c>
      <c r="X102" s="52">
        <f t="shared" ca="1" si="46"/>
        <v>1.6635441629773635</v>
      </c>
      <c r="Y102" s="53">
        <f t="shared" ca="1" si="46"/>
        <v>1.9363101466424324</v>
      </c>
      <c r="Z102" s="52">
        <f t="shared" ca="1" si="46"/>
        <v>2.2171015436571881</v>
      </c>
      <c r="AA102" s="52">
        <f t="shared" ca="1" si="46"/>
        <v>2.5061491459493248</v>
      </c>
      <c r="AB102" s="52">
        <f t="shared" ca="1" si="46"/>
        <v>2.8036902691595769</v>
      </c>
      <c r="AC102" s="52">
        <f t="shared" ca="1" si="46"/>
        <v>3.1099689345824135</v>
      </c>
      <c r="AD102" s="53">
        <f t="shared" ca="1" si="46"/>
        <v>3.4252360561264599</v>
      </c>
      <c r="AE102" s="52">
        <f t="shared" ca="1" si="46"/>
        <v>3.749749632431886</v>
      </c>
      <c r="AF102" s="52">
        <f t="shared" ca="1" si="46"/>
        <v>4.0837749442857962</v>
      </c>
      <c r="AG102" s="52">
        <f t="shared" ca="1" si="46"/>
        <v>4.4275847574804299</v>
      </c>
      <c r="AH102" s="52">
        <f t="shared" ca="1" si="46"/>
        <v>4.7814595312629047</v>
      </c>
      <c r="AI102" s="53">
        <f t="shared" ca="1" si="46"/>
        <v>5.1456876325293708</v>
      </c>
      <c r="AJ102" s="52">
        <f t="shared" ca="1" si="46"/>
        <v>5.5205655559204168</v>
      </c>
      <c r="AK102" s="52">
        <f t="shared" ca="1" si="46"/>
        <v>5.9063981499789744</v>
      </c>
      <c r="AL102" s="52">
        <f t="shared" ca="1" si="46"/>
        <v>6.3034988495362967</v>
      </c>
      <c r="AM102" s="52">
        <f t="shared" ca="1" si="46"/>
        <v>6.7121899144960553</v>
      </c>
      <c r="AN102" s="53">
        <f t="shared" ca="1" si="46"/>
        <v>7.1328026751911233</v>
      </c>
      <c r="AO102" s="52">
        <f t="shared" ca="1" si="46"/>
        <v>7.5656777844926815</v>
      </c>
      <c r="AP102" s="52">
        <f t="shared" ca="1" si="46"/>
        <v>8.0111654768556093</v>
      </c>
      <c r="AQ102" s="52">
        <f t="shared" ref="AQ102:BH102" ca="1" si="47">SUM(AQ$99:AQ$101,AQ$75,-AQ$64*AQ$32)/(1-$J$41*(1-$J$42))*$J$41</f>
        <v>8.4696258344896762</v>
      </c>
      <c r="AR102" s="52">
        <f t="shared" ca="1" si="47"/>
        <v>8.9414290608506981</v>
      </c>
      <c r="AS102" s="53">
        <f t="shared" ca="1" si="47"/>
        <v>9.4269557616515112</v>
      </c>
      <c r="AT102" s="52">
        <f t="shared" ca="1" si="47"/>
        <v>9.9265972335976222</v>
      </c>
      <c r="AU102" s="52">
        <f t="shared" ca="1" si="47"/>
        <v>10.440755761058304</v>
      </c>
      <c r="AV102" s="52">
        <f t="shared" ca="1" si="47"/>
        <v>10.969844920889313</v>
      </c>
      <c r="AW102" s="52">
        <f t="shared" ca="1" si="47"/>
        <v>11.514289895629499</v>
      </c>
      <c r="AX102" s="53">
        <f t="shared" ca="1" si="47"/>
        <v>12.074527795299437</v>
      </c>
      <c r="AY102" s="52">
        <f t="shared" ca="1" si="47"/>
        <v>12.651007988036396</v>
      </c>
      <c r="AZ102" s="52">
        <f t="shared" ca="1" si="47"/>
        <v>13.244192439806428</v>
      </c>
      <c r="BA102" s="52">
        <f t="shared" ca="1" si="47"/>
        <v>13.854556063440734</v>
      </c>
      <c r="BB102" s="52">
        <f t="shared" ca="1" si="47"/>
        <v>14.482587077250175</v>
      </c>
      <c r="BC102" s="53">
        <f t="shared" ca="1" si="47"/>
        <v>15.128787373478724</v>
      </c>
      <c r="BD102" s="52">
        <f t="shared" ca="1" si="47"/>
        <v>15.793672896863717</v>
      </c>
      <c r="BE102" s="52">
        <f t="shared" ca="1" si="47"/>
        <v>16.47777403357782</v>
      </c>
      <c r="BF102" s="52">
        <f t="shared" ca="1" si="47"/>
        <v>17.181636010835383</v>
      </c>
      <c r="BG102" s="52">
        <f t="shared" ca="1" si="47"/>
        <v>17.905819307453136</v>
      </c>
      <c r="BH102" s="53">
        <f t="shared" ca="1" si="47"/>
        <v>18.650900075663298</v>
      </c>
    </row>
    <row r="103" spans="1:60" outlineLevel="1" x14ac:dyDescent="0.2">
      <c r="H103" s="26"/>
      <c r="O103" s="28"/>
      <c r="T103" s="28"/>
      <c r="Y103" s="28"/>
      <c r="AD103" s="28"/>
      <c r="AI103" s="28"/>
      <c r="AN103" s="28"/>
      <c r="AS103" s="28"/>
      <c r="AX103" s="28"/>
      <c r="BC103" s="28"/>
      <c r="BH103" s="28"/>
    </row>
    <row r="104" spans="1:60" outlineLevel="1" x14ac:dyDescent="0.2">
      <c r="C104" s="38" t="s">
        <v>56</v>
      </c>
      <c r="D104" s="39" t="s">
        <v>4</v>
      </c>
      <c r="E104" s="39" t="s">
        <v>8</v>
      </c>
      <c r="F104" s="39" t="s">
        <v>5</v>
      </c>
      <c r="G104" s="39" t="s">
        <v>17</v>
      </c>
      <c r="H104" s="26"/>
      <c r="I104" s="26"/>
      <c r="J104" s="26"/>
      <c r="K104" s="56">
        <f t="shared" ref="K104:AP104" ca="1" si="48">SUM(K99:K102)</f>
        <v>69.587108984859626</v>
      </c>
      <c r="L104" s="56">
        <f t="shared" ca="1" si="48"/>
        <v>70.697424809449515</v>
      </c>
      <c r="M104" s="56">
        <f t="shared" ca="1" si="48"/>
        <v>71.810674726289037</v>
      </c>
      <c r="N104" s="56">
        <f t="shared" ca="1" si="48"/>
        <v>72.926181135139117</v>
      </c>
      <c r="O104" s="57">
        <f t="shared" ca="1" si="48"/>
        <v>74.043226968105017</v>
      </c>
      <c r="P104" s="56">
        <f t="shared" ca="1" si="48"/>
        <v>77.920895596458365</v>
      </c>
      <c r="Q104" s="56">
        <f t="shared" ca="1" si="48"/>
        <v>78.858667079760139</v>
      </c>
      <c r="R104" s="56">
        <f t="shared" ca="1" si="48"/>
        <v>79.790053406747489</v>
      </c>
      <c r="S104" s="56">
        <f t="shared" ca="1" si="48"/>
        <v>80.714149212427657</v>
      </c>
      <c r="T104" s="57">
        <f t="shared" ca="1" si="48"/>
        <v>81.63000785428089</v>
      </c>
      <c r="U104" s="56">
        <f t="shared" ca="1" si="48"/>
        <v>82.536639914237341</v>
      </c>
      <c r="V104" s="56">
        <f t="shared" ca="1" si="48"/>
        <v>83.433011651550999</v>
      </c>
      <c r="W104" s="56">
        <f t="shared" ca="1" si="48"/>
        <v>84.318043405052194</v>
      </c>
      <c r="X104" s="56">
        <f t="shared" ca="1" si="48"/>
        <v>85.19060794321453</v>
      </c>
      <c r="Y104" s="57">
        <f t="shared" ca="1" si="48"/>
        <v>86.049528760425119</v>
      </c>
      <c r="Z104" s="56">
        <f t="shared" ca="1" si="48"/>
        <v>86.893578317800035</v>
      </c>
      <c r="AA104" s="56">
        <f t="shared" ca="1" si="48"/>
        <v>87.721476226836714</v>
      </c>
      <c r="AB104" s="56">
        <f t="shared" ca="1" si="48"/>
        <v>88.531887374144901</v>
      </c>
      <c r="AC104" s="56">
        <f t="shared" ca="1" si="48"/>
        <v>89.323419985445014</v>
      </c>
      <c r="AD104" s="57">
        <f t="shared" ca="1" si="48"/>
        <v>90.094623626969607</v>
      </c>
      <c r="AE104" s="56">
        <f t="shared" ca="1" si="48"/>
        <v>90.843987142347785</v>
      </c>
      <c r="AF104" s="56">
        <f t="shared" ca="1" si="48"/>
        <v>91.569936522996301</v>
      </c>
      <c r="AG104" s="56">
        <f t="shared" ca="1" si="48"/>
        <v>92.270832709981605</v>
      </c>
      <c r="AH104" s="56">
        <f t="shared" ca="1" si="48"/>
        <v>92.944969325257574</v>
      </c>
      <c r="AI104" s="57">
        <f t="shared" ca="1" si="48"/>
        <v>93.590570330121892</v>
      </c>
      <c r="AJ104" s="56">
        <f t="shared" ca="1" si="48"/>
        <v>94.205787608669439</v>
      </c>
      <c r="AK104" s="56">
        <f t="shared" ca="1" si="48"/>
        <v>94.78869847395633</v>
      </c>
      <c r="AL104" s="56">
        <f t="shared" ca="1" si="48"/>
        <v>95.337303094520422</v>
      </c>
      <c r="AM104" s="56">
        <f t="shared" ca="1" si="48"/>
        <v>95.849521838834832</v>
      </c>
      <c r="AN104" s="57">
        <f t="shared" ca="1" si="48"/>
        <v>96.323192535199155</v>
      </c>
      <c r="AO104" s="56">
        <f t="shared" ca="1" si="48"/>
        <v>96.756067644500703</v>
      </c>
      <c r="AP104" s="56">
        <f t="shared" ca="1" si="48"/>
        <v>97.145811343201132</v>
      </c>
      <c r="AQ104" s="56">
        <f t="shared" ref="AQ104:BH104" ca="1" si="49">SUM(AQ99:AQ102)</f>
        <v>97.489996513827066</v>
      </c>
      <c r="AR104" s="56">
        <f t="shared" ca="1" si="49"/>
        <v>97.786101640163082</v>
      </c>
      <c r="AS104" s="57">
        <f t="shared" ca="1" si="49"/>
        <v>98.031507604263055</v>
      </c>
      <c r="AT104" s="56">
        <f t="shared" ca="1" si="49"/>
        <v>98.223494382311202</v>
      </c>
      <c r="AU104" s="56">
        <f t="shared" ca="1" si="49"/>
        <v>98.359237636277399</v>
      </c>
      <c r="AV104" s="56">
        <f t="shared" ca="1" si="49"/>
        <v>98.43580519822126</v>
      </c>
      <c r="AW104" s="56">
        <f t="shared" ca="1" si="49"/>
        <v>98.450153444007924</v>
      </c>
      <c r="AX104" s="57">
        <f t="shared" ca="1" si="49"/>
        <v>98.399123553103323</v>
      </c>
      <c r="AY104" s="56">
        <f t="shared" ca="1" si="49"/>
        <v>98.279437651019308</v>
      </c>
      <c r="AZ104" s="56">
        <f t="shared" ca="1" si="49"/>
        <v>98.087694830878647</v>
      </c>
      <c r="BA104" s="56">
        <f t="shared" ca="1" si="49"/>
        <v>97.820367050467397</v>
      </c>
      <c r="BB104" s="56">
        <f t="shared" ca="1" si="49"/>
        <v>97.473794901034566</v>
      </c>
      <c r="BC104" s="57">
        <f t="shared" ca="1" si="49"/>
        <v>97.044183243991853</v>
      </c>
      <c r="BD104" s="56">
        <f t="shared" ca="1" si="49"/>
        <v>96.527596711552135</v>
      </c>
      <c r="BE104" s="56">
        <f t="shared" ca="1" si="49"/>
        <v>95.919955067231228</v>
      </c>
      <c r="BF104" s="56">
        <f t="shared" ca="1" si="49"/>
        <v>95.217028422017847</v>
      </c>
      <c r="BG104" s="56">
        <f t="shared" ca="1" si="49"/>
        <v>94.41443230189509</v>
      </c>
      <c r="BH104" s="57">
        <f t="shared" ca="1" si="49"/>
        <v>93.50762256227074</v>
      </c>
    </row>
    <row r="105" spans="1:60" ht="11.25" customHeight="1" outlineLevel="1" x14ac:dyDescent="0.2">
      <c r="A105" s="33"/>
      <c r="B105" s="33"/>
      <c r="C105" s="43" t="s">
        <v>56</v>
      </c>
      <c r="D105" s="30" t="s">
        <v>4</v>
      </c>
      <c r="E105" s="30" t="s">
        <v>8</v>
      </c>
      <c r="F105" s="30" t="s">
        <v>69</v>
      </c>
      <c r="G105" s="30" t="s">
        <v>17</v>
      </c>
      <c r="H105" s="26"/>
      <c r="I105" s="26"/>
      <c r="J105" s="26"/>
      <c r="K105" s="52">
        <f t="shared" ref="K105:AP105" ca="1" si="50">K104/K$19</f>
        <v>67.725517584908104</v>
      </c>
      <c r="L105" s="52">
        <f t="shared" ca="1" si="50"/>
        <v>66.965431596632214</v>
      </c>
      <c r="M105" s="52">
        <f t="shared" ca="1" si="50"/>
        <v>66.200249107790967</v>
      </c>
      <c r="N105" s="52">
        <f t="shared" ca="1" si="50"/>
        <v>65.430106459752309</v>
      </c>
      <c r="O105" s="53">
        <f t="shared" ca="1" si="50"/>
        <v>64.655136346485449</v>
      </c>
      <c r="P105" s="52">
        <f t="shared" ca="1" si="50"/>
        <v>64.787690581361801</v>
      </c>
      <c r="Q105" s="52">
        <f t="shared" ca="1" si="50"/>
        <v>63.968200036139457</v>
      </c>
      <c r="R105" s="52">
        <f t="shared" ca="1" si="50"/>
        <v>63.145090327041352</v>
      </c>
      <c r="S105" s="52">
        <f t="shared" ca="1" si="50"/>
        <v>62.318449726357144</v>
      </c>
      <c r="T105" s="53">
        <f t="shared" ca="1" si="50"/>
        <v>61.488364353393784</v>
      </c>
      <c r="U105" s="52">
        <f t="shared" ca="1" si="50"/>
        <v>60.654918226987405</v>
      </c>
      <c r="V105" s="52">
        <f t="shared" ca="1" si="50"/>
        <v>59.81819331673416</v>
      </c>
      <c r="W105" s="52">
        <f t="shared" ca="1" si="50"/>
        <v>58.978269592971728</v>
      </c>
      <c r="X105" s="52">
        <f t="shared" ca="1" si="50"/>
        <v>58.13522507554184</v>
      </c>
      <c r="Y105" s="53">
        <f t="shared" ca="1" si="50"/>
        <v>57.289135881363201</v>
      </c>
      <c r="Z105" s="52">
        <f t="shared" ca="1" si="50"/>
        <v>56.440076270844337</v>
      </c>
      <c r="AA105" s="52">
        <f t="shared" ca="1" si="50"/>
        <v>55.588118693164247</v>
      </c>
      <c r="AB105" s="52">
        <f t="shared" ca="1" si="50"/>
        <v>54.733333830448842</v>
      </c>
      <c r="AC105" s="52">
        <f t="shared" ca="1" si="50"/>
        <v>53.875790640869695</v>
      </c>
      <c r="AD105" s="53">
        <f t="shared" ca="1" si="50"/>
        <v>53.0155564006918</v>
      </c>
      <c r="AE105" s="52">
        <f t="shared" ca="1" si="50"/>
        <v>52.152696745295579</v>
      </c>
      <c r="AF105" s="52">
        <f t="shared" ca="1" si="50"/>
        <v>51.287275709198568</v>
      </c>
      <c r="AG105" s="52">
        <f t="shared" ca="1" si="50"/>
        <v>50.419355765100804</v>
      </c>
      <c r="AH105" s="52">
        <f t="shared" ca="1" si="50"/>
        <v>49.548997861977888</v>
      </c>
      <c r="AI105" s="53">
        <f t="shared" ca="1" si="50"/>
        <v>48.676261462245087</v>
      </c>
      <c r="AJ105" s="52">
        <f t="shared" ca="1" si="50"/>
        <v>47.801204578014826</v>
      </c>
      <c r="AK105" s="52">
        <f t="shared" ca="1" si="50"/>
        <v>46.923883806469973</v>
      </c>
      <c r="AL105" s="52">
        <f t="shared" ca="1" si="50"/>
        <v>46.044354364374293</v>
      </c>
      <c r="AM105" s="52">
        <f t="shared" ca="1" si="50"/>
        <v>45.162670121741243</v>
      </c>
      <c r="AN105" s="53">
        <f t="shared" ca="1" si="50"/>
        <v>44.278883634681463</v>
      </c>
      <c r="AO105" s="52">
        <f t="shared" ca="1" si="50"/>
        <v>43.393046177449285</v>
      </c>
      <c r="AP105" s="52">
        <f t="shared" ca="1" si="50"/>
        <v>42.505207773707433</v>
      </c>
      <c r="AQ105" s="52">
        <f t="shared" ref="AQ105:BH105" ca="1" si="51">AQ104/AQ$19</f>
        <v>41.615417227029326</v>
      </c>
      <c r="AR105" s="52">
        <f t="shared" ca="1" si="51"/>
        <v>40.723722150657309</v>
      </c>
      <c r="AS105" s="53">
        <f t="shared" ca="1" si="51"/>
        <v>39.830168996535129</v>
      </c>
      <c r="AT105" s="52">
        <f t="shared" ca="1" si="51"/>
        <v>38.934803083632303</v>
      </c>
      <c r="AU105" s="52">
        <f t="shared" ca="1" si="51"/>
        <v>38.037668625577645</v>
      </c>
      <c r="AV105" s="52">
        <f t="shared" ca="1" si="51"/>
        <v>37.13880875761874</v>
      </c>
      <c r="AW105" s="52">
        <f t="shared" ca="1" si="51"/>
        <v>36.238265562923992</v>
      </c>
      <c r="AX105" s="53">
        <f t="shared" ca="1" si="51"/>
        <v>35.336080098243045</v>
      </c>
      <c r="AY105" s="52">
        <f t="shared" ca="1" si="51"/>
        <v>34.432292418941444</v>
      </c>
      <c r="AZ105" s="52">
        <f t="shared" ca="1" si="51"/>
        <v>33.52694160342454</v>
      </c>
      <c r="BA105" s="52">
        <f t="shared" ca="1" si="51"/>
        <v>32.620065776965895</v>
      </c>
      <c r="BB105" s="52">
        <f t="shared" ca="1" si="51"/>
        <v>31.711702134954322</v>
      </c>
      <c r="BC105" s="53">
        <f t="shared" ca="1" si="51"/>
        <v>30.801886965574052</v>
      </c>
      <c r="BD105" s="52">
        <f t="shared" ca="1" si="51"/>
        <v>29.890655671931622</v>
      </c>
      <c r="BE105" s="52">
        <f t="shared" ca="1" si="51"/>
        <v>28.978042793643191</v>
      </c>
      <c r="BF105" s="52">
        <f t="shared" ca="1" si="51"/>
        <v>28.064082027895243</v>
      </c>
      <c r="BG105" s="52">
        <f t="shared" ca="1" si="51"/>
        <v>27.148806249991679</v>
      </c>
      <c r="BH105" s="53">
        <f t="shared" ca="1" si="51"/>
        <v>26.232247533399708</v>
      </c>
    </row>
    <row r="106" spans="1:60" outlineLevel="1" x14ac:dyDescent="0.2"/>
    <row r="107" spans="1:60" s="19" customFormat="1" x14ac:dyDescent="0.2">
      <c r="B107" s="19" t="s">
        <v>70</v>
      </c>
      <c r="D107" s="21"/>
      <c r="E107" s="22"/>
      <c r="F107" s="22"/>
      <c r="G107" s="22"/>
      <c r="H107" s="22"/>
      <c r="I107" s="22"/>
      <c r="J107" s="22"/>
      <c r="K107" s="22"/>
      <c r="L107" s="22"/>
    </row>
    <row r="108" spans="1:60" outlineLevel="1" x14ac:dyDescent="0.2">
      <c r="H108" s="26"/>
    </row>
    <row r="109" spans="1:60" outlineLevel="1" x14ac:dyDescent="0.2">
      <c r="C109" s="23" t="s">
        <v>73</v>
      </c>
      <c r="H109" s="26"/>
    </row>
    <row r="110" spans="1:60" outlineLevel="1" x14ac:dyDescent="0.2">
      <c r="C110" s="23" t="s">
        <v>84</v>
      </c>
      <c r="H110" s="26"/>
    </row>
    <row r="111" spans="1:60" outlineLevel="1" x14ac:dyDescent="0.2">
      <c r="C111" s="23" t="s">
        <v>74</v>
      </c>
      <c r="H111" s="26"/>
    </row>
    <row r="112" spans="1:60" outlineLevel="1" x14ac:dyDescent="0.2">
      <c r="H112" s="26"/>
    </row>
    <row r="113" spans="1:60" s="41" customFormat="1" outlineLevel="1" x14ac:dyDescent="0.2">
      <c r="C113" s="41" t="s">
        <v>70</v>
      </c>
    </row>
    <row r="114" spans="1:60" outlineLevel="1" x14ac:dyDescent="0.2"/>
    <row r="115" spans="1:60" outlineLevel="1" x14ac:dyDescent="0.2">
      <c r="A115" s="33"/>
      <c r="B115" s="33"/>
      <c r="C115" s="42" t="str">
        <f>C113</f>
        <v>Revenue true up</v>
      </c>
      <c r="D115" s="25" t="s">
        <v>2</v>
      </c>
      <c r="E115" s="34" t="s">
        <v>3</v>
      </c>
      <c r="F115" s="40" t="s">
        <v>6</v>
      </c>
      <c r="G115" s="34" t="s">
        <v>7</v>
      </c>
      <c r="H115" s="26"/>
      <c r="I115" s="26"/>
      <c r="J115" s="65" t="s">
        <v>0</v>
      </c>
      <c r="K115" s="25">
        <f>K$3</f>
        <v>1</v>
      </c>
      <c r="L115" s="25">
        <f t="shared" ref="L115:BH115" si="52">L$3</f>
        <v>2</v>
      </c>
      <c r="M115" s="25">
        <f t="shared" si="52"/>
        <v>3</v>
      </c>
      <c r="N115" s="25">
        <f t="shared" si="52"/>
        <v>4</v>
      </c>
      <c r="O115" s="27">
        <f t="shared" si="52"/>
        <v>5</v>
      </c>
      <c r="P115" s="25">
        <f t="shared" si="52"/>
        <v>6</v>
      </c>
      <c r="Q115" s="25">
        <f t="shared" si="52"/>
        <v>7</v>
      </c>
      <c r="R115" s="25">
        <f t="shared" si="52"/>
        <v>8</v>
      </c>
      <c r="S115" s="25">
        <f t="shared" si="52"/>
        <v>9</v>
      </c>
      <c r="T115" s="27">
        <f t="shared" si="52"/>
        <v>10</v>
      </c>
      <c r="U115" s="25">
        <f t="shared" si="52"/>
        <v>11</v>
      </c>
      <c r="V115" s="25">
        <f t="shared" si="52"/>
        <v>12</v>
      </c>
      <c r="W115" s="25">
        <f t="shared" si="52"/>
        <v>13</v>
      </c>
      <c r="X115" s="25">
        <f t="shared" si="52"/>
        <v>14</v>
      </c>
      <c r="Y115" s="27">
        <f t="shared" si="52"/>
        <v>15</v>
      </c>
      <c r="Z115" s="25">
        <f t="shared" si="52"/>
        <v>16</v>
      </c>
      <c r="AA115" s="25">
        <f t="shared" si="52"/>
        <v>17</v>
      </c>
      <c r="AB115" s="25">
        <f t="shared" si="52"/>
        <v>18</v>
      </c>
      <c r="AC115" s="25">
        <f t="shared" si="52"/>
        <v>19</v>
      </c>
      <c r="AD115" s="27">
        <f t="shared" si="52"/>
        <v>20</v>
      </c>
      <c r="AE115" s="25">
        <f t="shared" si="52"/>
        <v>21</v>
      </c>
      <c r="AF115" s="25">
        <f t="shared" si="52"/>
        <v>22</v>
      </c>
      <c r="AG115" s="25">
        <f t="shared" si="52"/>
        <v>23</v>
      </c>
      <c r="AH115" s="25">
        <f t="shared" si="52"/>
        <v>24</v>
      </c>
      <c r="AI115" s="27">
        <f t="shared" si="52"/>
        <v>25</v>
      </c>
      <c r="AJ115" s="25">
        <f t="shared" si="52"/>
        <v>26</v>
      </c>
      <c r="AK115" s="25">
        <f t="shared" si="52"/>
        <v>27</v>
      </c>
      <c r="AL115" s="25">
        <f t="shared" si="52"/>
        <v>28</v>
      </c>
      <c r="AM115" s="25">
        <f t="shared" si="52"/>
        <v>29</v>
      </c>
      <c r="AN115" s="27">
        <f t="shared" si="52"/>
        <v>30</v>
      </c>
      <c r="AO115" s="25">
        <f t="shared" si="52"/>
        <v>31</v>
      </c>
      <c r="AP115" s="25">
        <f t="shared" si="52"/>
        <v>32</v>
      </c>
      <c r="AQ115" s="25">
        <f t="shared" si="52"/>
        <v>33</v>
      </c>
      <c r="AR115" s="25">
        <f t="shared" si="52"/>
        <v>34</v>
      </c>
      <c r="AS115" s="27">
        <f t="shared" si="52"/>
        <v>35</v>
      </c>
      <c r="AT115" s="25">
        <f t="shared" si="52"/>
        <v>36</v>
      </c>
      <c r="AU115" s="25">
        <f t="shared" si="52"/>
        <v>37</v>
      </c>
      <c r="AV115" s="25">
        <f t="shared" si="52"/>
        <v>38</v>
      </c>
      <c r="AW115" s="25">
        <f t="shared" si="52"/>
        <v>39</v>
      </c>
      <c r="AX115" s="27">
        <f t="shared" si="52"/>
        <v>40</v>
      </c>
      <c r="AY115" s="25">
        <f t="shared" si="52"/>
        <v>41</v>
      </c>
      <c r="AZ115" s="25">
        <f t="shared" si="52"/>
        <v>42</v>
      </c>
      <c r="BA115" s="25">
        <f t="shared" si="52"/>
        <v>43</v>
      </c>
      <c r="BB115" s="25">
        <f t="shared" si="52"/>
        <v>44</v>
      </c>
      <c r="BC115" s="27">
        <f t="shared" si="52"/>
        <v>45</v>
      </c>
      <c r="BD115" s="25">
        <f t="shared" si="52"/>
        <v>46</v>
      </c>
      <c r="BE115" s="25">
        <f t="shared" si="52"/>
        <v>47</v>
      </c>
      <c r="BF115" s="25">
        <f t="shared" si="52"/>
        <v>48</v>
      </c>
      <c r="BG115" s="25">
        <f t="shared" si="52"/>
        <v>49</v>
      </c>
      <c r="BH115" s="27">
        <f t="shared" si="52"/>
        <v>50</v>
      </c>
    </row>
    <row r="116" spans="1:60" outlineLevel="1" x14ac:dyDescent="0.2">
      <c r="O116" s="28"/>
      <c r="T116" s="28"/>
      <c r="Y116" s="28"/>
      <c r="AD116" s="28"/>
      <c r="AI116" s="28"/>
      <c r="AN116" s="28"/>
      <c r="AS116" s="28"/>
      <c r="AX116" s="28"/>
      <c r="BC116" s="28"/>
      <c r="BH116" s="28"/>
    </row>
    <row r="117" spans="1:60" ht="11.25" customHeight="1" outlineLevel="1" x14ac:dyDescent="0.2">
      <c r="A117" s="33"/>
      <c r="B117" s="33"/>
      <c r="C117" s="29" t="s">
        <v>75</v>
      </c>
      <c r="D117" s="30" t="s">
        <v>4</v>
      </c>
      <c r="E117" s="30" t="s">
        <v>8</v>
      </c>
      <c r="F117" s="30" t="s">
        <v>69</v>
      </c>
      <c r="G117" s="30" t="s">
        <v>17</v>
      </c>
      <c r="H117" s="26"/>
      <c r="I117" s="26"/>
      <c r="J117" s="26"/>
      <c r="K117" s="52">
        <f t="shared" ref="K117:AP117" ca="1" si="53">K105-K93</f>
        <v>3.3675981020986256</v>
      </c>
      <c r="L117" s="52">
        <f t="shared" ca="1" si="53"/>
        <v>2.1953439014117748</v>
      </c>
      <c r="M117" s="52">
        <f t="shared" ca="1" si="53"/>
        <v>1.1501457747838515</v>
      </c>
      <c r="N117" s="52">
        <f t="shared" ca="1" si="53"/>
        <v>0.21949551896855723</v>
      </c>
      <c r="O117" s="53">
        <f t="shared" ca="1" si="53"/>
        <v>-0.60789680717192596</v>
      </c>
      <c r="P117" s="52">
        <f t="shared" ca="1" si="53"/>
        <v>0</v>
      </c>
      <c r="Q117" s="52">
        <f t="shared" ca="1" si="53"/>
        <v>0</v>
      </c>
      <c r="R117" s="52">
        <f t="shared" ca="1" si="53"/>
        <v>0</v>
      </c>
      <c r="S117" s="52">
        <f t="shared" ca="1" si="53"/>
        <v>0</v>
      </c>
      <c r="T117" s="53">
        <f t="shared" ca="1" si="53"/>
        <v>0</v>
      </c>
      <c r="U117" s="52">
        <f t="shared" ca="1" si="53"/>
        <v>0</v>
      </c>
      <c r="V117" s="52">
        <f t="shared" ca="1" si="53"/>
        <v>0</v>
      </c>
      <c r="W117" s="52">
        <f t="shared" ca="1" si="53"/>
        <v>0</v>
      </c>
      <c r="X117" s="52">
        <f t="shared" ca="1" si="53"/>
        <v>0</v>
      </c>
      <c r="Y117" s="53">
        <f t="shared" ca="1" si="53"/>
        <v>0</v>
      </c>
      <c r="Z117" s="52">
        <f t="shared" ca="1" si="53"/>
        <v>0</v>
      </c>
      <c r="AA117" s="52">
        <f t="shared" ca="1" si="53"/>
        <v>0</v>
      </c>
      <c r="AB117" s="52">
        <f t="shared" ca="1" si="53"/>
        <v>0</v>
      </c>
      <c r="AC117" s="52">
        <f t="shared" ca="1" si="53"/>
        <v>0</v>
      </c>
      <c r="AD117" s="53">
        <f t="shared" ca="1" si="53"/>
        <v>0</v>
      </c>
      <c r="AE117" s="52">
        <f t="shared" ca="1" si="53"/>
        <v>0</v>
      </c>
      <c r="AF117" s="52">
        <f t="shared" ca="1" si="53"/>
        <v>0</v>
      </c>
      <c r="AG117" s="52">
        <f t="shared" ca="1" si="53"/>
        <v>0</v>
      </c>
      <c r="AH117" s="52">
        <f t="shared" ca="1" si="53"/>
        <v>0</v>
      </c>
      <c r="AI117" s="53">
        <f t="shared" ca="1" si="53"/>
        <v>0</v>
      </c>
      <c r="AJ117" s="52">
        <f t="shared" ca="1" si="53"/>
        <v>0</v>
      </c>
      <c r="AK117" s="52">
        <f t="shared" ca="1" si="53"/>
        <v>0</v>
      </c>
      <c r="AL117" s="52">
        <f t="shared" ca="1" si="53"/>
        <v>0</v>
      </c>
      <c r="AM117" s="52">
        <f t="shared" ca="1" si="53"/>
        <v>0</v>
      </c>
      <c r="AN117" s="53">
        <f t="shared" ca="1" si="53"/>
        <v>0</v>
      </c>
      <c r="AO117" s="52">
        <f t="shared" ca="1" si="53"/>
        <v>0</v>
      </c>
      <c r="AP117" s="52">
        <f t="shared" ca="1" si="53"/>
        <v>0</v>
      </c>
      <c r="AQ117" s="52">
        <f t="shared" ref="AQ117:BH117" ca="1" si="54">AQ105-AQ93</f>
        <v>0</v>
      </c>
      <c r="AR117" s="52">
        <f t="shared" ca="1" si="54"/>
        <v>0</v>
      </c>
      <c r="AS117" s="53">
        <f t="shared" ca="1" si="54"/>
        <v>0</v>
      </c>
      <c r="AT117" s="52">
        <f t="shared" ca="1" si="54"/>
        <v>0</v>
      </c>
      <c r="AU117" s="52">
        <f t="shared" ca="1" si="54"/>
        <v>0</v>
      </c>
      <c r="AV117" s="52">
        <f t="shared" ca="1" si="54"/>
        <v>0</v>
      </c>
      <c r="AW117" s="52">
        <f t="shared" ca="1" si="54"/>
        <v>0</v>
      </c>
      <c r="AX117" s="53">
        <f t="shared" ca="1" si="54"/>
        <v>0</v>
      </c>
      <c r="AY117" s="52">
        <f t="shared" ca="1" si="54"/>
        <v>0</v>
      </c>
      <c r="AZ117" s="52">
        <f t="shared" ca="1" si="54"/>
        <v>0</v>
      </c>
      <c r="BA117" s="52">
        <f t="shared" ca="1" si="54"/>
        <v>0</v>
      </c>
      <c r="BB117" s="52">
        <f t="shared" ca="1" si="54"/>
        <v>0</v>
      </c>
      <c r="BC117" s="53">
        <f t="shared" ca="1" si="54"/>
        <v>0</v>
      </c>
      <c r="BD117" s="52">
        <f t="shared" ca="1" si="54"/>
        <v>0</v>
      </c>
      <c r="BE117" s="52">
        <f t="shared" ca="1" si="54"/>
        <v>0</v>
      </c>
      <c r="BF117" s="52">
        <f t="shared" ca="1" si="54"/>
        <v>0</v>
      </c>
      <c r="BG117" s="52">
        <f t="shared" ca="1" si="54"/>
        <v>0</v>
      </c>
      <c r="BH117" s="53">
        <f t="shared" ca="1" si="54"/>
        <v>0</v>
      </c>
    </row>
    <row r="118" spans="1:60" ht="11.25" customHeight="1" outlineLevel="1" x14ac:dyDescent="0.2">
      <c r="A118" s="33"/>
      <c r="B118" s="33"/>
      <c r="C118" s="29" t="s">
        <v>76</v>
      </c>
      <c r="D118" s="30" t="s">
        <v>4</v>
      </c>
      <c r="E118" s="30" t="s">
        <v>8</v>
      </c>
      <c r="F118" s="30" t="s">
        <v>69</v>
      </c>
      <c r="G118" s="30" t="s">
        <v>17</v>
      </c>
      <c r="H118" s="26"/>
      <c r="I118" s="26"/>
      <c r="J118" s="26"/>
      <c r="K118" s="62"/>
      <c r="L118" s="62"/>
      <c r="M118" s="62"/>
      <c r="N118" s="62"/>
      <c r="O118" s="59">
        <f ca="1">NPV(K25,K117:O117)*(1+K25)^5</f>
        <v>7.5253307289050797</v>
      </c>
      <c r="P118" s="62"/>
      <c r="Q118" s="62"/>
      <c r="R118" s="62"/>
      <c r="S118" s="62"/>
      <c r="T118" s="59">
        <f ca="1">NPV(P25,P117:T117)*(1+P25)^5</f>
        <v>0</v>
      </c>
      <c r="U118" s="62"/>
      <c r="V118" s="62"/>
      <c r="W118" s="62"/>
      <c r="X118" s="62"/>
      <c r="Y118" s="59">
        <f ca="1">NPV(U25,U117:Y117)*(1+U25)^5</f>
        <v>0</v>
      </c>
      <c r="Z118" s="62"/>
      <c r="AA118" s="62"/>
      <c r="AB118" s="62"/>
      <c r="AC118" s="62"/>
      <c r="AD118" s="59">
        <f ca="1">NPV(Z25,Z117:AD117)*(1+Z25)^5</f>
        <v>0</v>
      </c>
      <c r="AE118" s="62"/>
      <c r="AF118" s="62"/>
      <c r="AG118" s="62"/>
      <c r="AH118" s="62"/>
      <c r="AI118" s="59">
        <f ca="1">NPV(AE25,AE117:AI117)*(1+AE25)^5</f>
        <v>0</v>
      </c>
      <c r="AJ118" s="62"/>
      <c r="AK118" s="62"/>
      <c r="AL118" s="62"/>
      <c r="AM118" s="62"/>
      <c r="AN118" s="59">
        <f ca="1">NPV(AJ25,AJ117:AN117)*(1+AJ25)^5</f>
        <v>0</v>
      </c>
      <c r="AO118" s="62"/>
      <c r="AP118" s="62"/>
      <c r="AQ118" s="62"/>
      <c r="AR118" s="62"/>
      <c r="AS118" s="59">
        <f ca="1">NPV(AO25,AO117:AS117)*(1+AO25)^5</f>
        <v>0</v>
      </c>
      <c r="AT118" s="62"/>
      <c r="AU118" s="62"/>
      <c r="AV118" s="62"/>
      <c r="AW118" s="62"/>
      <c r="AX118" s="59">
        <f ca="1">NPV(AT25,AT117:AX117)*(1+AT25)^5</f>
        <v>0</v>
      </c>
      <c r="AY118" s="62"/>
      <c r="AZ118" s="62"/>
      <c r="BA118" s="62"/>
      <c r="BB118" s="62"/>
      <c r="BC118" s="59">
        <f ca="1">NPV(AY25,AY117:BC117)*(1+AY25)^5</f>
        <v>0</v>
      </c>
      <c r="BD118" s="62"/>
      <c r="BE118" s="62"/>
      <c r="BF118" s="62"/>
      <c r="BG118" s="62"/>
      <c r="BH118" s="59">
        <f ca="1">NPV(BD25,BD117:BH117)*(1+BD25)^5</f>
        <v>0</v>
      </c>
    </row>
    <row r="119" spans="1:60" ht="11.25" customHeight="1" outlineLevel="1" x14ac:dyDescent="0.2">
      <c r="A119" s="33"/>
      <c r="B119" s="33"/>
      <c r="C119" s="29" t="s">
        <v>77</v>
      </c>
      <c r="D119" s="30" t="s">
        <v>4</v>
      </c>
      <c r="E119" s="30" t="s">
        <v>8</v>
      </c>
      <c r="F119" s="30" t="s">
        <v>69</v>
      </c>
      <c r="G119" s="30" t="s">
        <v>17</v>
      </c>
      <c r="H119" s="26"/>
      <c r="I119" s="26"/>
      <c r="J119" s="26"/>
      <c r="K119" s="62"/>
      <c r="L119" s="62"/>
      <c r="M119" s="62"/>
      <c r="N119" s="62"/>
      <c r="O119" s="62"/>
      <c r="P119" s="59">
        <f ca="1">PMT(P25,5,O118)</f>
        <v>-1.7381617459573038</v>
      </c>
      <c r="Q119" s="52">
        <f ca="1">P119</f>
        <v>-1.7381617459573038</v>
      </c>
      <c r="R119" s="52">
        <f ca="1">Q119</f>
        <v>-1.7381617459573038</v>
      </c>
      <c r="S119" s="52">
        <f ca="1">R119</f>
        <v>-1.7381617459573038</v>
      </c>
      <c r="T119" s="53">
        <f ca="1">S119</f>
        <v>-1.7381617459573038</v>
      </c>
      <c r="U119" s="59">
        <f ca="1">PMT(U25,5,T118)</f>
        <v>0</v>
      </c>
      <c r="V119" s="52">
        <f ca="1">U119</f>
        <v>0</v>
      </c>
      <c r="W119" s="52">
        <f ca="1">V119</f>
        <v>0</v>
      </c>
      <c r="X119" s="52">
        <f ca="1">W119</f>
        <v>0</v>
      </c>
      <c r="Y119" s="53">
        <f ca="1">X119</f>
        <v>0</v>
      </c>
      <c r="Z119" s="59">
        <f ca="1">PMT(Z25,5,Y118)</f>
        <v>0</v>
      </c>
      <c r="AA119" s="52">
        <f ca="1">Z119</f>
        <v>0</v>
      </c>
      <c r="AB119" s="52">
        <f ca="1">AA119</f>
        <v>0</v>
      </c>
      <c r="AC119" s="52">
        <f ca="1">AB119</f>
        <v>0</v>
      </c>
      <c r="AD119" s="53">
        <f ca="1">AC119</f>
        <v>0</v>
      </c>
      <c r="AE119" s="59">
        <f ca="1">PMT(AE25,5,AD118)</f>
        <v>0</v>
      </c>
      <c r="AF119" s="52">
        <f ca="1">AE119</f>
        <v>0</v>
      </c>
      <c r="AG119" s="52">
        <f ca="1">AF119</f>
        <v>0</v>
      </c>
      <c r="AH119" s="52">
        <f ca="1">AG119</f>
        <v>0</v>
      </c>
      <c r="AI119" s="53">
        <f ca="1">AH119</f>
        <v>0</v>
      </c>
      <c r="AJ119" s="59">
        <f ca="1">PMT(AJ25,5,AI118)</f>
        <v>0</v>
      </c>
      <c r="AK119" s="52">
        <f ca="1">AJ119</f>
        <v>0</v>
      </c>
      <c r="AL119" s="52">
        <f ca="1">AK119</f>
        <v>0</v>
      </c>
      <c r="AM119" s="52">
        <f ca="1">AL119</f>
        <v>0</v>
      </c>
      <c r="AN119" s="53">
        <f ca="1">AM119</f>
        <v>0</v>
      </c>
      <c r="AO119" s="59">
        <f ca="1">PMT(AO25,5,AN118)</f>
        <v>0</v>
      </c>
      <c r="AP119" s="52">
        <f ca="1">AO119</f>
        <v>0</v>
      </c>
      <c r="AQ119" s="52">
        <f ca="1">AP119</f>
        <v>0</v>
      </c>
      <c r="AR119" s="52">
        <f ca="1">AQ119</f>
        <v>0</v>
      </c>
      <c r="AS119" s="53">
        <f ca="1">AR119</f>
        <v>0</v>
      </c>
      <c r="AT119" s="59">
        <f ca="1">PMT(AT25,5,AS118)</f>
        <v>0</v>
      </c>
      <c r="AU119" s="52">
        <f ca="1">AT119</f>
        <v>0</v>
      </c>
      <c r="AV119" s="52">
        <f ca="1">AU119</f>
        <v>0</v>
      </c>
      <c r="AW119" s="52">
        <f ca="1">AV119</f>
        <v>0</v>
      </c>
      <c r="AX119" s="53">
        <f ca="1">AW119</f>
        <v>0</v>
      </c>
      <c r="AY119" s="59">
        <f ca="1">PMT(AY25,5,AX118)</f>
        <v>0</v>
      </c>
      <c r="AZ119" s="52">
        <f ca="1">AY119</f>
        <v>0</v>
      </c>
      <c r="BA119" s="52">
        <f ca="1">AZ119</f>
        <v>0</v>
      </c>
      <c r="BB119" s="52">
        <f ca="1">BA119</f>
        <v>0</v>
      </c>
      <c r="BC119" s="53">
        <f ca="1">BB119</f>
        <v>0</v>
      </c>
      <c r="BD119" s="59">
        <f ca="1">PMT(BD25,5,BC118)</f>
        <v>0</v>
      </c>
      <c r="BE119" s="52">
        <f ca="1">BD119</f>
        <v>0</v>
      </c>
      <c r="BF119" s="52">
        <f ca="1">BE119</f>
        <v>0</v>
      </c>
      <c r="BG119" s="52">
        <f ca="1">BF119</f>
        <v>0</v>
      </c>
      <c r="BH119" s="53">
        <f ca="1">BG119</f>
        <v>0</v>
      </c>
    </row>
    <row r="120" spans="1:60" ht="11.25" customHeight="1" outlineLevel="1" x14ac:dyDescent="0.2">
      <c r="A120" s="33"/>
      <c r="B120" s="33"/>
      <c r="C120" s="29"/>
      <c r="D120" s="30"/>
      <c r="E120" s="30"/>
      <c r="F120" s="30"/>
      <c r="G120" s="30"/>
      <c r="H120" s="26"/>
      <c r="I120" s="26"/>
      <c r="J120" s="26"/>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row>
    <row r="121" spans="1:60" outlineLevel="1" x14ac:dyDescent="0.2">
      <c r="C121" s="64" t="s">
        <v>78</v>
      </c>
      <c r="D121" s="30" t="s">
        <v>4</v>
      </c>
      <c r="E121" s="30" t="s">
        <v>79</v>
      </c>
      <c r="F121" s="30" t="s">
        <v>20</v>
      </c>
      <c r="G121" s="30" t="s">
        <v>20</v>
      </c>
      <c r="P121" s="63" t="str">
        <f ca="1">IF(ROUND(NPV(P25,P119:T119)+O118,4)=0,"Ok","Check")</f>
        <v>Ok</v>
      </c>
      <c r="U121" s="63" t="str">
        <f ca="1">IF(ROUND(NPV(U25,U119:Y119)+T118,4)=0,"Ok","Check")</f>
        <v>Ok</v>
      </c>
      <c r="Z121" s="63" t="str">
        <f ca="1">IF(ROUND(NPV(Z25,Z119:AD119)+Y118,4)=0,"Ok","Check")</f>
        <v>Ok</v>
      </c>
      <c r="AE121" s="63" t="str">
        <f ca="1">IF(ROUND(NPV(AE25,AE119:AI119)+AD118,4)=0,"Ok","Check")</f>
        <v>Ok</v>
      </c>
      <c r="AJ121" s="63" t="str">
        <f ca="1">IF(ROUND(NPV(AJ25,AJ119:AN119)+AI118,4)=0,"Ok","Check")</f>
        <v>Ok</v>
      </c>
      <c r="AO121" s="63" t="str">
        <f ca="1">IF(ROUND(NPV(AO25,AO119:AS119)+AN118,4)=0,"Ok","Check")</f>
        <v>Ok</v>
      </c>
      <c r="AT121" s="63" t="str">
        <f ca="1">IF(ROUND(NPV(AT25,AT119:AX119)+AS118,4)=0,"Ok","Check")</f>
        <v>Ok</v>
      </c>
      <c r="AY121" s="63" t="str">
        <f ca="1">IF(ROUND(NPV(AY25,AY119:BC119)+AX118,4)=0,"Ok","Check")</f>
        <v>Ok</v>
      </c>
      <c r="BD121" s="63" t="str">
        <f ca="1">IF(ROUND(NPV(BD25,BD119:BH119)+BC118,4)=0,"Ok","Check")</f>
        <v>Ok</v>
      </c>
    </row>
    <row r="122" spans="1:60" outlineLevel="1" x14ac:dyDescent="0.2"/>
    <row r="123" spans="1:60" s="19" customFormat="1" x14ac:dyDescent="0.2">
      <c r="B123" s="20" t="s">
        <v>9</v>
      </c>
      <c r="D123" s="21"/>
      <c r="E123" s="22"/>
      <c r="F123" s="22"/>
      <c r="G123" s="22"/>
      <c r="H123" s="22"/>
      <c r="I123" s="22"/>
      <c r="J123" s="22"/>
      <c r="K123" s="22"/>
      <c r="L123" s="22"/>
    </row>
  </sheetData>
  <mergeCells count="13">
    <mergeCell ref="H16:I16"/>
    <mergeCell ref="AO2:AS2"/>
    <mergeCell ref="AT2:AX2"/>
    <mergeCell ref="AY2:BC2"/>
    <mergeCell ref="BD2:BH2"/>
    <mergeCell ref="H13:I13"/>
    <mergeCell ref="H15:I15"/>
    <mergeCell ref="K2:O2"/>
    <mergeCell ref="P2:T2"/>
    <mergeCell ref="U2:Y2"/>
    <mergeCell ref="Z2:AD2"/>
    <mergeCell ref="AE2:AI2"/>
    <mergeCell ref="AJ2:AN2"/>
  </mergeCells>
  <conditionalFormatting sqref="P121">
    <cfRule type="cellIs" dxfId="17" priority="17" operator="equal">
      <formula>"Check"</formula>
    </cfRule>
    <cfRule type="cellIs" dxfId="16" priority="18" operator="equal">
      <formula>"Ok"</formula>
    </cfRule>
  </conditionalFormatting>
  <conditionalFormatting sqref="U121">
    <cfRule type="cellIs" dxfId="15" priority="15" operator="equal">
      <formula>"Check"</formula>
    </cfRule>
    <cfRule type="cellIs" dxfId="14" priority="16" operator="equal">
      <formula>"Ok"</formula>
    </cfRule>
  </conditionalFormatting>
  <conditionalFormatting sqref="Z121">
    <cfRule type="cellIs" dxfId="13" priority="13" operator="equal">
      <formula>"Check"</formula>
    </cfRule>
    <cfRule type="cellIs" dxfId="12" priority="14" operator="equal">
      <formula>"Ok"</formula>
    </cfRule>
  </conditionalFormatting>
  <conditionalFormatting sqref="AE121">
    <cfRule type="cellIs" dxfId="11" priority="11" operator="equal">
      <formula>"Check"</formula>
    </cfRule>
    <cfRule type="cellIs" dxfId="10" priority="12" operator="equal">
      <formula>"Ok"</formula>
    </cfRule>
  </conditionalFormatting>
  <conditionalFormatting sqref="AJ121">
    <cfRule type="cellIs" dxfId="9" priority="9" operator="equal">
      <formula>"Check"</formula>
    </cfRule>
    <cfRule type="cellIs" dxfId="8" priority="10" operator="equal">
      <formula>"Ok"</formula>
    </cfRule>
  </conditionalFormatting>
  <conditionalFormatting sqref="AO121">
    <cfRule type="cellIs" dxfId="7" priority="7" operator="equal">
      <formula>"Check"</formula>
    </cfRule>
    <cfRule type="cellIs" dxfId="6" priority="8" operator="equal">
      <formula>"Ok"</formula>
    </cfRule>
  </conditionalFormatting>
  <conditionalFormatting sqref="AT121">
    <cfRule type="cellIs" dxfId="5" priority="5" operator="equal">
      <formula>"Check"</formula>
    </cfRule>
    <cfRule type="cellIs" dxfId="4" priority="6" operator="equal">
      <formula>"Ok"</formula>
    </cfRule>
  </conditionalFormatting>
  <conditionalFormatting sqref="AY121">
    <cfRule type="cellIs" dxfId="3" priority="3" operator="equal">
      <formula>"Check"</formula>
    </cfRule>
    <cfRule type="cellIs" dxfId="2" priority="4" operator="equal">
      <formula>"Ok"</formula>
    </cfRule>
  </conditionalFormatting>
  <conditionalFormatting sqref="BD121">
    <cfRule type="cellIs" dxfId="1" priority="1" operator="equal">
      <formula>"Check"</formula>
    </cfRule>
    <cfRule type="cellIs" dxfId="0" priority="2" operator="equal">
      <formula>"Ok"</formula>
    </cfRule>
  </conditionalFormatting>
  <dataValidations count="2">
    <dataValidation type="list" allowBlank="1" showInputMessage="1" showErrorMessage="1" promptTitle="Dollar basis" prompt="Please select the appropriate dollar basis from the list." sqref="F15:F16 F18:F19 F28:F29 F31:F32">
      <formula1>Dollar_Base_List</formula1>
    </dataValidation>
    <dataValidation type="list" allowBlank="1" showInputMessage="1" showErrorMessage="1" sqref="H15:I16">
      <formula1>Scenarios</formula1>
    </dataValidation>
  </dataValidations>
  <pageMargins left="0.7" right="0.7" top="0.75" bottom="0.75" header="0.3" footer="0.3"/>
  <pageSetup scale="9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FF3478D34FAC499F4068E24A476798" ma:contentTypeVersion="2" ma:contentTypeDescription="Create a new document." ma:contentTypeScope="" ma:versionID="8f5c301917d93e1f13e1f3628a3eb35e">
  <xsd:schema xmlns:xsd="http://www.w3.org/2001/XMLSchema" xmlns:xs="http://www.w3.org/2001/XMLSchema" xmlns:p="http://schemas.microsoft.com/office/2006/metadata/properties" xmlns:ns2="df9550e4-7a50-4f29-b5be-d7921829c646" targetNamespace="http://schemas.microsoft.com/office/2006/metadata/properties" ma:root="true" ma:fieldsID="32649bdfded08f9bf7fad74cf06a9b79" ns2:_="">
    <xsd:import namespace="df9550e4-7a50-4f29-b5be-d7921829c64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550e4-7a50-4f29-b5be-d7921829c64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2DD51-EADC-4547-A25A-5A517553E597}">
  <ds:schemaRefs>
    <ds:schemaRef ds:uri="http://purl.org/dc/elements/1.1/"/>
    <ds:schemaRef ds:uri="http://purl.org/dc/dcmitype/"/>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df9550e4-7a50-4f29-b5be-d7921829c646"/>
    <ds:schemaRef ds:uri="http://schemas.microsoft.com/office/2006/metadata/properties"/>
  </ds:schemaRefs>
</ds:datastoreItem>
</file>

<file path=customXml/itemProps2.xml><?xml version="1.0" encoding="utf-8"?>
<ds:datastoreItem xmlns:ds="http://schemas.openxmlformats.org/officeDocument/2006/customXml" ds:itemID="{8835A7E9-FCF1-44A4-8E27-D130807AA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550e4-7a50-4f29-b5be-d7921829c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D640BC-8A96-4B7D-B3DD-0E86D45675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Input|Inflation</vt:lpstr>
      <vt:lpstr>Analysis|Low Case</vt:lpstr>
      <vt:lpstr>Analysis|High Case</vt:lpstr>
      <vt:lpstr>Scenarios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sandeep.kumar@jemena.com.au</dc:creator>
  <cp:lastModifiedBy>Paloni, Sarah</cp:lastModifiedBy>
  <dcterms:created xsi:type="dcterms:W3CDTF">2017-08-02T09:53:02Z</dcterms:created>
  <dcterms:modified xsi:type="dcterms:W3CDTF">2017-08-08T00:09:43Z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0x01010094FF3478D34FAC499F4068E24A476798</vt:lpwstr>
  </property>
</Properties>
</file>