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805" windowHeight="777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A13" i="1" l="1"/>
  <c r="A12" i="1"/>
  <c r="Q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Q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9" i="1"/>
  <c r="Q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8" i="1"/>
  <c r="Q7" i="1"/>
  <c r="Q6" i="1"/>
  <c r="A6" i="1"/>
  <c r="Q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Q4" i="1"/>
  <c r="Q3" i="1"/>
  <c r="A3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R10" i="1" l="1"/>
  <c r="R9" i="1"/>
  <c r="R8" i="1"/>
  <c r="R7" i="1"/>
  <c r="R6" i="1"/>
  <c r="R5" i="1"/>
  <c r="R4" i="1"/>
  <c r="R3" i="1"/>
  <c r="S9" i="1"/>
  <c r="S10" i="1"/>
  <c r="S8" i="1"/>
  <c r="S7" i="1"/>
  <c r="S5" i="1"/>
  <c r="S3" i="1"/>
  <c r="S6" i="1"/>
  <c r="S4" i="1"/>
  <c r="T8" i="1"/>
  <c r="T10" i="1"/>
  <c r="T9" i="1"/>
  <c r="T7" i="1"/>
  <c r="T5" i="1"/>
  <c r="T3" i="1"/>
  <c r="T6" i="1"/>
  <c r="T4" i="1"/>
  <c r="U9" i="1"/>
  <c r="U10" i="1"/>
  <c r="U8" i="1"/>
  <c r="U6" i="1"/>
  <c r="U4" i="1"/>
  <c r="U7" i="1"/>
  <c r="U5" i="1"/>
  <c r="U3" i="1"/>
  <c r="V10" i="1"/>
  <c r="V8" i="1"/>
  <c r="V9" i="1"/>
  <c r="V6" i="1"/>
  <c r="V4" i="1"/>
  <c r="V7" i="1"/>
  <c r="V5" i="1"/>
  <c r="V3" i="1"/>
  <c r="W9" i="1"/>
  <c r="W8" i="1"/>
  <c r="W10" i="1"/>
  <c r="W7" i="1"/>
  <c r="W5" i="1"/>
  <c r="W3" i="1"/>
  <c r="W6" i="1"/>
  <c r="W4" i="1"/>
  <c r="X8" i="1"/>
  <c r="X9" i="1"/>
  <c r="X10" i="1"/>
  <c r="X7" i="1"/>
  <c r="X5" i="1"/>
  <c r="X3" i="1"/>
  <c r="X6" i="1"/>
  <c r="X4" i="1"/>
  <c r="Y9" i="1"/>
  <c r="Y10" i="1"/>
  <c r="Y8" i="1"/>
  <c r="Y6" i="1"/>
  <c r="Y4" i="1"/>
  <c r="Y7" i="1"/>
  <c r="Y5" i="1"/>
  <c r="Y3" i="1"/>
  <c r="Z10" i="1"/>
  <c r="Z8" i="1"/>
  <c r="Z9" i="1"/>
  <c r="Z6" i="1"/>
  <c r="Z4" i="1"/>
  <c r="Z7" i="1"/>
  <c r="Z5" i="1"/>
  <c r="Z3" i="1"/>
  <c r="AA9" i="1"/>
  <c r="AA10" i="1"/>
  <c r="AA8" i="1"/>
  <c r="AA7" i="1"/>
  <c r="AA5" i="1"/>
  <c r="AA3" i="1"/>
  <c r="AA6" i="1"/>
  <c r="AA4" i="1"/>
  <c r="AB8" i="1"/>
  <c r="AB10" i="1"/>
  <c r="AB9" i="1"/>
  <c r="AB7" i="1"/>
  <c r="AB5" i="1"/>
  <c r="AB3" i="1"/>
  <c r="AB6" i="1"/>
  <c r="AB4" i="1"/>
  <c r="AC8" i="1"/>
  <c r="AC9" i="1"/>
  <c r="AC10" i="1"/>
  <c r="AC6" i="1"/>
  <c r="AC4" i="1"/>
  <c r="AC7" i="1"/>
  <c r="AC5" i="1"/>
  <c r="AC3" i="1"/>
  <c r="AD10" i="1"/>
  <c r="AD8" i="1"/>
  <c r="AD9" i="1"/>
  <c r="AD6" i="1"/>
  <c r="AD4" i="1"/>
  <c r="AD7" i="1"/>
  <c r="AD5" i="1"/>
  <c r="AD3" i="1"/>
  <c r="B3" i="1" l="1"/>
  <c r="F3" i="1"/>
  <c r="N3" i="1"/>
  <c r="J3" i="1"/>
  <c r="H3" i="1"/>
  <c r="D3" i="1"/>
  <c r="M4" i="1"/>
  <c r="K3" i="1"/>
  <c r="C4" i="1"/>
  <c r="M3" i="1"/>
  <c r="G3" i="1"/>
  <c r="E3" i="1"/>
  <c r="I4" i="1"/>
  <c r="K4" i="1"/>
  <c r="O3" i="1"/>
  <c r="E4" i="1"/>
  <c r="L3" i="1"/>
  <c r="I3" i="1"/>
  <c r="G4" i="1"/>
  <c r="O4" i="1"/>
  <c r="J4" i="1"/>
  <c r="F4" i="1"/>
  <c r="D4" i="1"/>
  <c r="L4" i="1"/>
  <c r="N4" i="1" l="1"/>
  <c r="H4" i="1"/>
  <c r="C3" i="1"/>
  <c r="B4" i="1"/>
  <c r="L6" i="1" l="1"/>
  <c r="O6" i="1"/>
  <c r="F6" i="1"/>
  <c r="B6" i="1"/>
  <c r="H6" i="1"/>
  <c r="K6" i="1"/>
  <c r="D6" i="1"/>
  <c r="I6" i="1"/>
  <c r="M6" i="1"/>
  <c r="G6" i="1"/>
  <c r="C6" i="1"/>
  <c r="N6" i="1"/>
  <c r="E6" i="1"/>
  <c r="J6" i="1"/>
  <c r="J7" i="1" l="1"/>
  <c r="N7" i="1"/>
  <c r="G7" i="1"/>
  <c r="I7" i="1"/>
  <c r="K7" i="1"/>
  <c r="B7" i="1"/>
  <c r="O7" i="1"/>
  <c r="E7" i="1"/>
  <c r="C7" i="1"/>
  <c r="M7" i="1"/>
  <c r="D7" i="1"/>
  <c r="H7" i="1"/>
  <c r="F7" i="1"/>
  <c r="L7" i="1"/>
  <c r="R86" i="1"/>
  <c r="R87" i="1"/>
  <c r="R88" i="1"/>
  <c r="R89" i="1"/>
  <c r="R85" i="1"/>
  <c r="Q86" i="1"/>
  <c r="Q87" i="1"/>
  <c r="Q88" i="1"/>
  <c r="Q89" i="1"/>
  <c r="Q85" i="1"/>
  <c r="S86" i="1"/>
  <c r="S87" i="1"/>
  <c r="S88" i="1"/>
  <c r="S89" i="1"/>
  <c r="S85" i="1"/>
  <c r="G115" i="1"/>
  <c r="H115" i="1"/>
  <c r="I115" i="1"/>
  <c r="J115" i="1"/>
  <c r="K115" i="1"/>
  <c r="O115" i="1"/>
  <c r="L115" i="1"/>
  <c r="M115" i="1"/>
  <c r="N115" i="1"/>
  <c r="F115" i="1"/>
  <c r="C86" i="1"/>
  <c r="C119" i="1"/>
  <c r="G86" i="1"/>
  <c r="G119" i="1"/>
  <c r="K86" i="1"/>
  <c r="K119" i="1"/>
  <c r="O86" i="1"/>
  <c r="O119" i="1"/>
  <c r="I86" i="1"/>
  <c r="I119" i="1"/>
  <c r="B86" i="1"/>
  <c r="B119" i="1"/>
  <c r="J86" i="1"/>
  <c r="J119" i="1"/>
  <c r="D86" i="1"/>
  <c r="D119" i="1"/>
  <c r="H86" i="1"/>
  <c r="H119" i="1"/>
  <c r="L86" i="1"/>
  <c r="L119" i="1"/>
  <c r="E86" i="1"/>
  <c r="E119" i="1"/>
  <c r="M86" i="1"/>
  <c r="M119" i="1"/>
  <c r="F86" i="1"/>
  <c r="F119" i="1"/>
  <c r="N86" i="1"/>
  <c r="N119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O88" i="1"/>
  <c r="O121" i="1"/>
  <c r="O87" i="1"/>
  <c r="O120" i="1"/>
  <c r="Q41" i="1"/>
  <c r="Q28" i="1"/>
  <c r="Q15" i="1"/>
  <c r="B87" i="1"/>
  <c r="B120" i="1"/>
  <c r="M87" i="1"/>
  <c r="M120" i="1"/>
  <c r="G87" i="1"/>
  <c r="G120" i="1"/>
  <c r="J87" i="1"/>
  <c r="J120" i="1"/>
  <c r="F87" i="1"/>
  <c r="F120" i="1"/>
  <c r="K87" i="1"/>
  <c r="K120" i="1"/>
  <c r="D87" i="1"/>
  <c r="D120" i="1"/>
  <c r="E87" i="1"/>
  <c r="E120" i="1"/>
  <c r="N87" i="1"/>
  <c r="N120" i="1"/>
  <c r="H87" i="1"/>
  <c r="H120" i="1"/>
  <c r="I87" i="1"/>
  <c r="I120" i="1"/>
  <c r="C87" i="1"/>
  <c r="C120" i="1"/>
  <c r="L87" i="1"/>
  <c r="L120" i="1"/>
  <c r="L88" i="1"/>
  <c r="L121" i="1"/>
  <c r="C88" i="1"/>
  <c r="C121" i="1"/>
  <c r="H88" i="1"/>
  <c r="H121" i="1"/>
  <c r="D88" i="1"/>
  <c r="D121" i="1"/>
  <c r="B88" i="1"/>
  <c r="B121" i="1"/>
  <c r="J88" i="1"/>
  <c r="J121" i="1"/>
  <c r="F88" i="1"/>
  <c r="F121" i="1"/>
  <c r="N88" i="1"/>
  <c r="N121" i="1"/>
  <c r="M88" i="1"/>
  <c r="M121" i="1"/>
  <c r="E88" i="1"/>
  <c r="E121" i="1"/>
  <c r="K88" i="1"/>
  <c r="K121" i="1"/>
  <c r="I88" i="1"/>
  <c r="I121" i="1"/>
  <c r="G88" i="1"/>
  <c r="G121" i="1"/>
  <c r="N85" i="1"/>
  <c r="K85" i="1"/>
  <c r="H85" i="1"/>
  <c r="B85" i="1"/>
  <c r="I85" i="1"/>
  <c r="O85" i="1"/>
  <c r="L85" i="1"/>
  <c r="J85" i="1"/>
  <c r="D85" i="1"/>
  <c r="F85" i="1"/>
  <c r="C85" i="1"/>
  <c r="M85" i="1"/>
  <c r="E85" i="1"/>
  <c r="G85" i="1"/>
  <c r="L118" i="1"/>
  <c r="L89" i="1"/>
  <c r="H118" i="1"/>
  <c r="H89" i="1"/>
  <c r="G118" i="1"/>
  <c r="G89" i="1"/>
  <c r="E118" i="1"/>
  <c r="E89" i="1"/>
  <c r="M118" i="1"/>
  <c r="M89" i="1"/>
  <c r="C118" i="1"/>
  <c r="C89" i="1"/>
  <c r="F118" i="1"/>
  <c r="F89" i="1"/>
  <c r="K118" i="1"/>
  <c r="K89" i="1"/>
  <c r="J118" i="1"/>
  <c r="J89" i="1"/>
  <c r="O118" i="1"/>
  <c r="O89" i="1"/>
  <c r="I118" i="1"/>
  <c r="I89" i="1"/>
  <c r="B118" i="1"/>
  <c r="B89" i="1"/>
  <c r="D118" i="1"/>
  <c r="D89" i="1"/>
  <c r="N118" i="1"/>
  <c r="N89" i="1"/>
  <c r="B122" i="1"/>
  <c r="E122" i="1"/>
  <c r="F122" i="1"/>
  <c r="N122" i="1"/>
  <c r="O122" i="1"/>
  <c r="C122" i="1"/>
  <c r="H122" i="1"/>
  <c r="K122" i="1"/>
  <c r="I122" i="1"/>
  <c r="G122" i="1"/>
  <c r="D122" i="1"/>
  <c r="J122" i="1"/>
  <c r="M122" i="1"/>
  <c r="L122" i="1"/>
  <c r="B95" i="1"/>
  <c r="B91" i="1" s="1"/>
  <c r="B92" i="1" s="1"/>
  <c r="B93" i="1" s="1"/>
  <c r="C95" i="1"/>
  <c r="C91" i="1" s="1"/>
  <c r="C92" i="1" s="1"/>
  <c r="C93" i="1" s="1"/>
  <c r="D95" i="1"/>
  <c r="D91" i="1" s="1"/>
  <c r="D92" i="1" s="1"/>
  <c r="D93" i="1" s="1"/>
  <c r="E95" i="1"/>
  <c r="E91" i="1" s="1"/>
  <c r="E92" i="1" s="1"/>
  <c r="E93" i="1" s="1"/>
  <c r="F95" i="1"/>
  <c r="F91" i="1" s="1"/>
  <c r="F92" i="1" s="1"/>
  <c r="F93" i="1" s="1"/>
  <c r="G95" i="1"/>
  <c r="G91" i="1" s="1"/>
  <c r="G92" i="1" s="1"/>
  <c r="G93" i="1" s="1"/>
  <c r="H95" i="1"/>
  <c r="H91" i="1" s="1"/>
  <c r="H92" i="1" s="1"/>
  <c r="H93" i="1" s="1"/>
  <c r="I95" i="1"/>
  <c r="I91" i="1" s="1"/>
  <c r="I92" i="1" s="1"/>
  <c r="I93" i="1" s="1"/>
  <c r="J95" i="1"/>
  <c r="J91" i="1" s="1"/>
  <c r="J92" i="1" s="1"/>
  <c r="J93" i="1" s="1"/>
  <c r="K95" i="1"/>
  <c r="K91" i="1" s="1"/>
  <c r="K92" i="1" s="1"/>
  <c r="K93" i="1" s="1"/>
  <c r="L95" i="1"/>
  <c r="L91" i="1" s="1"/>
  <c r="L92" i="1" s="1"/>
  <c r="L93" i="1" s="1"/>
  <c r="M95" i="1"/>
  <c r="M91" i="1" s="1"/>
  <c r="M92" i="1" s="1"/>
  <c r="M93" i="1" s="1"/>
  <c r="N95" i="1"/>
  <c r="N91" i="1" s="1"/>
  <c r="N92" i="1" s="1"/>
  <c r="N93" i="1" s="1"/>
  <c r="O95" i="1"/>
  <c r="O91" i="1" s="1"/>
  <c r="O92" i="1" s="1"/>
  <c r="O93" i="1" s="1"/>
  <c r="F13" i="1" l="1"/>
  <c r="F12" i="1"/>
  <c r="D13" i="1"/>
  <c r="D12" i="1"/>
  <c r="C13" i="1"/>
  <c r="C12" i="1"/>
  <c r="O13" i="1"/>
  <c r="O12" i="1"/>
  <c r="K13" i="1"/>
  <c r="K12" i="1"/>
  <c r="G13" i="1"/>
  <c r="G12" i="1"/>
  <c r="J13" i="1"/>
  <c r="J12" i="1"/>
  <c r="L13" i="1"/>
  <c r="L12" i="1"/>
  <c r="H13" i="1"/>
  <c r="H12" i="1"/>
  <c r="M13" i="1"/>
  <c r="M12" i="1"/>
  <c r="E13" i="1"/>
  <c r="E12" i="1"/>
  <c r="B13" i="1"/>
  <c r="B12" i="1"/>
  <c r="I13" i="1"/>
  <c r="I12" i="1"/>
  <c r="N13" i="1"/>
  <c r="N12" i="1"/>
</calcChain>
</file>

<file path=xl/sharedStrings.xml><?xml version="1.0" encoding="utf-8"?>
<sst xmlns="http://schemas.openxmlformats.org/spreadsheetml/2006/main" count="176" uniqueCount="50">
  <si>
    <t>Energy</t>
  </si>
  <si>
    <t>Adjusted Residential</t>
  </si>
  <si>
    <t>Industrial</t>
  </si>
  <si>
    <t>Small Business LV</t>
  </si>
  <si>
    <t>Regression Summary</t>
  </si>
  <si>
    <t>Adjusted Residential 3.707% Reduction</t>
  </si>
  <si>
    <t>Weather Normalised</t>
  </si>
  <si>
    <t>LV</t>
  </si>
  <si>
    <t>HV</t>
  </si>
  <si>
    <t>Total</t>
  </si>
  <si>
    <t>Network Energy</t>
  </si>
  <si>
    <t>Network Energy less 3.7%</t>
  </si>
  <si>
    <t>Difference</t>
  </si>
  <si>
    <t>%</t>
  </si>
  <si>
    <t xml:space="preserve"> Residential GP</t>
  </si>
  <si>
    <t xml:space="preserve"> Residential OP</t>
  </si>
  <si>
    <t xml:space="preserve"> Residential GP 3.707% Reduction</t>
  </si>
  <si>
    <t xml:space="preserve"> </t>
  </si>
  <si>
    <t>Annual ave per day</t>
  </si>
  <si>
    <t>Annual Ave</t>
  </si>
  <si>
    <t>(No weather correction)</t>
  </si>
  <si>
    <t>Growth rate</t>
  </si>
  <si>
    <t>00-13</t>
  </si>
  <si>
    <t>00-07</t>
  </si>
  <si>
    <t>07-13</t>
  </si>
  <si>
    <t>Constant</t>
  </si>
  <si>
    <t>Actual HV</t>
  </si>
  <si>
    <t>HDD HV</t>
  </si>
  <si>
    <t>Correction</t>
  </si>
  <si>
    <t>CDD HV</t>
  </si>
  <si>
    <t>Standar Error</t>
  </si>
  <si>
    <t>HDD</t>
  </si>
  <si>
    <t>R-Sqr</t>
  </si>
  <si>
    <t>CDD</t>
  </si>
  <si>
    <t>T-Stat Constant</t>
  </si>
  <si>
    <t>T-Stat HDD HV</t>
  </si>
  <si>
    <t>T-Stat CDD HV</t>
  </si>
  <si>
    <t>Corr x Corr</t>
  </si>
  <si>
    <t>Aligned?</t>
  </si>
  <si>
    <t>No</t>
  </si>
  <si>
    <t>Actual LV</t>
  </si>
  <si>
    <t xml:space="preserve">CDD </t>
  </si>
  <si>
    <t>T-Stat HDD LV</t>
  </si>
  <si>
    <t>T-Stat CDD LV</t>
  </si>
  <si>
    <t>Yes</t>
  </si>
  <si>
    <t>Actual</t>
  </si>
  <si>
    <t>HDD Residential</t>
  </si>
  <si>
    <t>CDD Residential</t>
  </si>
  <si>
    <t>T-Stat HDD Residential</t>
  </si>
  <si>
    <t>T-Stat CDD Residential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</si>
</sst>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2" borderId="0" xfId="1"/>
    <xf numFmtId="3" fontId="0" fillId="0" borderId="0" xfId="0" applyNumberFormat="1"/>
    <xf numFmtId="10" fontId="0" fillId="0" borderId="0" xfId="2" applyNumberFormat="1" applyFont="1"/>
    <xf numFmtId="3" fontId="0" fillId="3" borderId="0" xfId="0" applyNumberFormat="1" applyFill="1"/>
    <xf numFmtId="10" fontId="0" fillId="3" borderId="0" xfId="2" applyNumberFormat="1" applyFont="1" applyFill="1"/>
    <xf numFmtId="1" fontId="0" fillId="0" borderId="0" xfId="0" applyNumberFormat="1"/>
    <xf numFmtId="164" fontId="0" fillId="0" borderId="0" xfId="2" applyNumberFormat="1" applyFont="1"/>
    <xf numFmtId="0" fontId="0" fillId="0" borderId="0" xfId="0" quotePrefix="1"/>
    <xf numFmtId="2" fontId="0" fillId="0" borderId="0" xfId="0" applyNumberFormat="1"/>
  </cellXfs>
  <cellStyles count="3">
    <cellStyle name="Good" xfId="1" builtinId="26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6640419947507"/>
          <c:y val="5.1400554097404488E-2"/>
          <c:w val="0.76565310586176738"/>
          <c:h val="0.79482426357091551"/>
        </c:manualLayout>
      </c:layout>
      <c:lineChart>
        <c:grouping val="standard"/>
        <c:varyColors val="0"/>
        <c:ser>
          <c:idx val="1"/>
          <c:order val="0"/>
          <c:tx>
            <c:strRef>
              <c:f>Sheet1!$A$87</c:f>
              <c:strCache>
                <c:ptCount val="1"/>
                <c:pt idx="0">
                  <c:v>LV</c:v>
                </c:pt>
              </c:strCache>
            </c:strRef>
          </c:tx>
          <c:marker>
            <c:symbol val="none"/>
          </c:marker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Sheet1!$B$87:$O$87</c:f>
              <c:numCache>
                <c:formatCode>#,##0</c:formatCode>
                <c:ptCount val="14"/>
                <c:pt idx="0">
                  <c:v>2789145.8060640763</c:v>
                </c:pt>
                <c:pt idx="1">
                  <c:v>2910528.3461266817</c:v>
                </c:pt>
                <c:pt idx="2">
                  <c:v>2975087.5885566236</c:v>
                </c:pt>
                <c:pt idx="3">
                  <c:v>3026238.3422010886</c:v>
                </c:pt>
                <c:pt idx="4">
                  <c:v>3101615.9574944107</c:v>
                </c:pt>
                <c:pt idx="5">
                  <c:v>3202329.312289678</c:v>
                </c:pt>
                <c:pt idx="6">
                  <c:v>3333537.9216498733</c:v>
                </c:pt>
                <c:pt idx="7">
                  <c:v>3525739.1128268782</c:v>
                </c:pt>
                <c:pt idx="8">
                  <c:v>3623904.5557750901</c:v>
                </c:pt>
                <c:pt idx="9">
                  <c:v>3620108.4595457474</c:v>
                </c:pt>
                <c:pt idx="10">
                  <c:v>3607678.3578878879</c:v>
                </c:pt>
                <c:pt idx="11">
                  <c:v>3668497.2223019758</c:v>
                </c:pt>
                <c:pt idx="12">
                  <c:v>3752613.1730407136</c:v>
                </c:pt>
                <c:pt idx="13">
                  <c:v>3646288.4885985288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Sheet1!$A$85</c:f>
              <c:strCache>
                <c:ptCount val="1"/>
                <c:pt idx="0">
                  <c:v> Residential GP</c:v>
                </c:pt>
              </c:strCache>
            </c:strRef>
          </c:tx>
          <c:marker>
            <c:symbol val="none"/>
          </c:marker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Sheet1!$B$85:$O$85</c:f>
              <c:numCache>
                <c:formatCode>#,##0</c:formatCode>
                <c:ptCount val="14"/>
                <c:pt idx="0">
                  <c:v>2651025.3513850747</c:v>
                </c:pt>
                <c:pt idx="1">
                  <c:v>2616799.7369099096</c:v>
                </c:pt>
                <c:pt idx="2">
                  <c:v>2731056.6352243484</c:v>
                </c:pt>
                <c:pt idx="3">
                  <c:v>2668312.6544421827</c:v>
                </c:pt>
                <c:pt idx="4">
                  <c:v>2745231.8436655952</c:v>
                </c:pt>
                <c:pt idx="5">
                  <c:v>2786034.9570233738</c:v>
                </c:pt>
                <c:pt idx="6">
                  <c:v>2868939.8699408225</c:v>
                </c:pt>
                <c:pt idx="7">
                  <c:v>2928660.3459569756</c:v>
                </c:pt>
                <c:pt idx="8">
                  <c:v>2935576.0938321678</c:v>
                </c:pt>
                <c:pt idx="9">
                  <c:v>2933126.1824851632</c:v>
                </c:pt>
                <c:pt idx="10">
                  <c:v>2974045.3808678952</c:v>
                </c:pt>
                <c:pt idx="11">
                  <c:v>2927505.8763687694</c:v>
                </c:pt>
                <c:pt idx="12">
                  <c:v>2884449.2140181102</c:v>
                </c:pt>
                <c:pt idx="13">
                  <c:v>2753167.8096407899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Sheet1!$A$88</c:f>
              <c:strCache>
                <c:ptCount val="1"/>
                <c:pt idx="0">
                  <c:v>HV</c:v>
                </c:pt>
              </c:strCache>
            </c:strRef>
          </c:tx>
          <c:marker>
            <c:symbol val="none"/>
          </c:marker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Sheet1!$B$88:$O$88</c:f>
              <c:numCache>
                <c:formatCode>#,##0</c:formatCode>
                <c:ptCount val="14"/>
                <c:pt idx="0">
                  <c:v>868113.07103825139</c:v>
                </c:pt>
                <c:pt idx="1">
                  <c:v>868805.61369863013</c:v>
                </c:pt>
                <c:pt idx="2">
                  <c:v>886039.99726027402</c:v>
                </c:pt>
                <c:pt idx="3">
                  <c:v>910662.80684931506</c:v>
                </c:pt>
                <c:pt idx="4">
                  <c:v>930758.00546448084</c:v>
                </c:pt>
                <c:pt idx="5">
                  <c:v>938294.4849315068</c:v>
                </c:pt>
                <c:pt idx="6">
                  <c:v>972359.63013698626</c:v>
                </c:pt>
                <c:pt idx="7">
                  <c:v>1014488.3452054794</c:v>
                </c:pt>
                <c:pt idx="8">
                  <c:v>992966.87431693985</c:v>
                </c:pt>
                <c:pt idx="9">
                  <c:v>1040651.2849315068</c:v>
                </c:pt>
                <c:pt idx="10">
                  <c:v>1059591.7452054794</c:v>
                </c:pt>
                <c:pt idx="11">
                  <c:v>1056024.9671232877</c:v>
                </c:pt>
                <c:pt idx="12">
                  <c:v>997649.09289617487</c:v>
                </c:pt>
                <c:pt idx="13">
                  <c:v>1011638.9851052753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Sheet1!$A$86</c:f>
              <c:strCache>
                <c:ptCount val="1"/>
                <c:pt idx="0">
                  <c:v> Residential OP</c:v>
                </c:pt>
              </c:strCache>
            </c:strRef>
          </c:tx>
          <c:marker>
            <c:symbol val="none"/>
          </c:marker>
          <c:val>
            <c:numRef>
              <c:f>Sheet1!$B$86:$O$86</c:f>
              <c:numCache>
                <c:formatCode>#,##0</c:formatCode>
                <c:ptCount val="14"/>
                <c:pt idx="0">
                  <c:v>381454.84956310585</c:v>
                </c:pt>
                <c:pt idx="1">
                  <c:v>394153.534517336</c:v>
                </c:pt>
                <c:pt idx="2">
                  <c:v>393497.22398754425</c:v>
                </c:pt>
                <c:pt idx="3">
                  <c:v>380114.00568477012</c:v>
                </c:pt>
                <c:pt idx="4">
                  <c:v>372821.90162822354</c:v>
                </c:pt>
                <c:pt idx="5">
                  <c:v>362544.94291962706</c:v>
                </c:pt>
                <c:pt idx="6">
                  <c:v>361857.94562149956</c:v>
                </c:pt>
                <c:pt idx="7">
                  <c:v>316781.57378669293</c:v>
                </c:pt>
                <c:pt idx="8">
                  <c:v>332835.90006235591</c:v>
                </c:pt>
                <c:pt idx="9">
                  <c:v>323678.85217204771</c:v>
                </c:pt>
                <c:pt idx="10">
                  <c:v>308597.46357212064</c:v>
                </c:pt>
                <c:pt idx="11">
                  <c:v>289455.22804758674</c:v>
                </c:pt>
                <c:pt idx="12">
                  <c:v>282651.47307539091</c:v>
                </c:pt>
                <c:pt idx="13">
                  <c:v>266540.15605811047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72384"/>
        <c:axId val="135074176"/>
      </c:lineChart>
      <c:catAx>
        <c:axId val="13507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5074176"/>
        <c:crosses val="autoZero"/>
        <c:auto val="1"/>
        <c:lblAlgn val="ctr"/>
        <c:lblOffset val="100"/>
        <c:noMultiLvlLbl val="0"/>
      </c:catAx>
      <c:valAx>
        <c:axId val="1350741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kWh / Day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66492427058106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35072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0573468941382329"/>
          <c:y val="0.3373869932925051"/>
          <c:w val="0.25313976377952757"/>
          <c:h val="0.3037549252890362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6640419947507"/>
          <c:y val="5.1400554097404488E-2"/>
          <c:w val="0.76565310586176738"/>
          <c:h val="0.79482426357091551"/>
        </c:manualLayout>
      </c:layout>
      <c:lineChart>
        <c:grouping val="standard"/>
        <c:varyColors val="0"/>
        <c:ser>
          <c:idx val="1"/>
          <c:order val="0"/>
          <c:tx>
            <c:strRef>
              <c:f>Sheet1!$A$87</c:f>
              <c:strCache>
                <c:ptCount val="1"/>
                <c:pt idx="0">
                  <c:v>LV</c:v>
                </c:pt>
              </c:strCache>
            </c:strRef>
          </c:tx>
          <c:marker>
            <c:symbol val="none"/>
          </c:marker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Sheet1!$B$120:$O$120</c:f>
              <c:numCache>
                <c:formatCode>#,##0</c:formatCode>
                <c:ptCount val="14"/>
                <c:pt idx="0">
                  <c:v>1020827.3650194518</c:v>
                </c:pt>
                <c:pt idx="1">
                  <c:v>1062342.8463362388</c:v>
                </c:pt>
                <c:pt idx="2">
                  <c:v>1085906.9698231677</c:v>
                </c:pt>
                <c:pt idx="3">
                  <c:v>1104576.9949033973</c:v>
                </c:pt>
                <c:pt idx="4">
                  <c:v>1135191.4404429542</c:v>
                </c:pt>
                <c:pt idx="5">
                  <c:v>1168850.1989857326</c:v>
                </c:pt>
                <c:pt idx="6">
                  <c:v>1216741.3414022038</c:v>
                </c:pt>
                <c:pt idx="7">
                  <c:v>1286894.7761818105</c:v>
                </c:pt>
                <c:pt idx="8">
                  <c:v>1326349.067413683</c:v>
                </c:pt>
                <c:pt idx="9">
                  <c:v>1321339.587734198</c:v>
                </c:pt>
                <c:pt idx="10">
                  <c:v>1316802.6006290792</c:v>
                </c:pt>
                <c:pt idx="11">
                  <c:v>1339001.4861402211</c:v>
                </c:pt>
                <c:pt idx="12">
                  <c:v>1373456.4213329013</c:v>
                </c:pt>
                <c:pt idx="13">
                  <c:v>1330895.2983384631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Sheet1!$A$85</c:f>
              <c:strCache>
                <c:ptCount val="1"/>
                <c:pt idx="0">
                  <c:v> Residential GP</c:v>
                </c:pt>
              </c:strCache>
            </c:strRef>
          </c:tx>
          <c:marker>
            <c:symbol val="none"/>
          </c:marker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Sheet1!$B$118:$O$118</c:f>
              <c:numCache>
                <c:formatCode>#,##0</c:formatCode>
                <c:ptCount val="14"/>
                <c:pt idx="0">
                  <c:v>970275.27860693727</c:v>
                </c:pt>
                <c:pt idx="1">
                  <c:v>955131.90397211711</c:v>
                </c:pt>
                <c:pt idx="2">
                  <c:v>996835.67185688717</c:v>
                </c:pt>
                <c:pt idx="3">
                  <c:v>973934.11887139664</c:v>
                </c:pt>
                <c:pt idx="4">
                  <c:v>1004754.8547816079</c:v>
                </c:pt>
                <c:pt idx="5">
                  <c:v>1016902.7593135315</c:v>
                </c:pt>
                <c:pt idx="6">
                  <c:v>1047163.0525284002</c:v>
                </c:pt>
                <c:pt idx="7">
                  <c:v>1068961.026274296</c:v>
                </c:pt>
                <c:pt idx="8">
                  <c:v>1074420.8503425734</c:v>
                </c:pt>
                <c:pt idx="9">
                  <c:v>1070591.0566070846</c:v>
                </c:pt>
                <c:pt idx="10">
                  <c:v>1085526.5640167817</c:v>
                </c:pt>
                <c:pt idx="11">
                  <c:v>1068539.6448746009</c:v>
                </c:pt>
                <c:pt idx="12">
                  <c:v>1055708.4123306284</c:v>
                </c:pt>
                <c:pt idx="13">
                  <c:v>1004906.2505188884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Sheet1!$A$88</c:f>
              <c:strCache>
                <c:ptCount val="1"/>
                <c:pt idx="0">
                  <c:v>HV</c:v>
                </c:pt>
              </c:strCache>
            </c:strRef>
          </c:tx>
          <c:marker>
            <c:symbol val="none"/>
          </c:marker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Sheet1!$B$121:$O$121</c:f>
              <c:numCache>
                <c:formatCode>#,##0</c:formatCode>
                <c:ptCount val="14"/>
                <c:pt idx="0">
                  <c:v>317729.38400000002</c:v>
                </c:pt>
                <c:pt idx="1">
                  <c:v>317114.049</c:v>
                </c:pt>
                <c:pt idx="2">
                  <c:v>323404.59899999999</c:v>
                </c:pt>
                <c:pt idx="3">
                  <c:v>332391.92450000002</c:v>
                </c:pt>
                <c:pt idx="4">
                  <c:v>340657.43</c:v>
                </c:pt>
                <c:pt idx="5">
                  <c:v>342477.48700000002</c:v>
                </c:pt>
                <c:pt idx="6">
                  <c:v>354911.26500000001</c:v>
                </c:pt>
                <c:pt idx="7">
                  <c:v>370288.24599999998</c:v>
                </c:pt>
                <c:pt idx="8">
                  <c:v>363425.87599999999</c:v>
                </c:pt>
                <c:pt idx="9">
                  <c:v>379837.71899999998</c:v>
                </c:pt>
                <c:pt idx="10">
                  <c:v>386750.98700000002</c:v>
                </c:pt>
                <c:pt idx="11">
                  <c:v>385449.11300000001</c:v>
                </c:pt>
                <c:pt idx="12">
                  <c:v>365139.56800000003</c:v>
                </c:pt>
                <c:pt idx="13">
                  <c:v>369248.22956342547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Sheet1!$A$86</c:f>
              <c:strCache>
                <c:ptCount val="1"/>
                <c:pt idx="0">
                  <c:v> Residential OP</c:v>
                </c:pt>
              </c:strCache>
            </c:strRef>
          </c:tx>
          <c:marker>
            <c:symbol val="none"/>
          </c:marker>
          <c:val>
            <c:numRef>
              <c:f>Sheet1!$B$119:$O$119</c:f>
              <c:numCache>
                <c:formatCode>#,##0</c:formatCode>
                <c:ptCount val="14"/>
                <c:pt idx="0">
                  <c:v>139612.47494009673</c:v>
                </c:pt>
                <c:pt idx="1">
                  <c:v>143866.04009882762</c:v>
                </c:pt>
                <c:pt idx="2">
                  <c:v>143626.48675545363</c:v>
                </c:pt>
                <c:pt idx="3">
                  <c:v>138741.61207494111</c:v>
                </c:pt>
                <c:pt idx="4">
                  <c:v>136452.81599592982</c:v>
                </c:pt>
                <c:pt idx="5">
                  <c:v>132328.90416566387</c:v>
                </c:pt>
                <c:pt idx="6">
                  <c:v>132078.15015184734</c:v>
                </c:pt>
                <c:pt idx="7">
                  <c:v>115625.27443214292</c:v>
                </c:pt>
                <c:pt idx="8">
                  <c:v>121817.93942282227</c:v>
                </c:pt>
                <c:pt idx="9">
                  <c:v>118142.78104279742</c:v>
                </c:pt>
                <c:pt idx="10">
                  <c:v>112638.07420382403</c:v>
                </c:pt>
                <c:pt idx="11">
                  <c:v>105651.15823736916</c:v>
                </c:pt>
                <c:pt idx="12">
                  <c:v>103450.43914559307</c:v>
                </c:pt>
                <c:pt idx="13">
                  <c:v>97287.156961210319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92864"/>
        <c:axId val="135102848"/>
      </c:lineChart>
      <c:catAx>
        <c:axId val="13509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5102848"/>
        <c:crosses val="autoZero"/>
        <c:auto val="1"/>
        <c:lblAlgn val="ctr"/>
        <c:lblOffset val="100"/>
        <c:noMultiLvlLbl val="0"/>
      </c:catAx>
      <c:valAx>
        <c:axId val="1351028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endParaRPr lang="en-US"/>
              </a:p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160987346024783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35092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1962357830271211"/>
          <c:y val="0.33738709365952119"/>
          <c:w val="0.25591754155730534"/>
          <c:h val="0.3037549252890362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2"/>
          <c:order val="0"/>
          <c:tx>
            <c:strRef>
              <c:f>Sheet1!$A$87</c:f>
              <c:strCache>
                <c:ptCount val="1"/>
                <c:pt idx="0">
                  <c:v>LV</c:v>
                </c:pt>
              </c:strCache>
            </c:strRef>
          </c:tx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Sheet1!$B$87:$O$87</c:f>
              <c:numCache>
                <c:formatCode>#,##0</c:formatCode>
                <c:ptCount val="14"/>
                <c:pt idx="0">
                  <c:v>2789145.8060640763</c:v>
                </c:pt>
                <c:pt idx="1">
                  <c:v>2910528.3461266817</c:v>
                </c:pt>
                <c:pt idx="2">
                  <c:v>2975087.5885566236</c:v>
                </c:pt>
                <c:pt idx="3">
                  <c:v>3026238.3422010886</c:v>
                </c:pt>
                <c:pt idx="4">
                  <c:v>3101615.9574944107</c:v>
                </c:pt>
                <c:pt idx="5">
                  <c:v>3202329.312289678</c:v>
                </c:pt>
                <c:pt idx="6">
                  <c:v>3333537.9216498733</c:v>
                </c:pt>
                <c:pt idx="7">
                  <c:v>3525739.1128268782</c:v>
                </c:pt>
                <c:pt idx="8">
                  <c:v>3623904.5557750901</c:v>
                </c:pt>
                <c:pt idx="9">
                  <c:v>3620108.4595457474</c:v>
                </c:pt>
                <c:pt idx="10">
                  <c:v>3607678.3578878879</c:v>
                </c:pt>
                <c:pt idx="11">
                  <c:v>3668497.2223019758</c:v>
                </c:pt>
                <c:pt idx="12">
                  <c:v>3752613.1730407136</c:v>
                </c:pt>
                <c:pt idx="13">
                  <c:v>3646288.4885985288</c:v>
                </c:pt>
              </c:numCache>
            </c:numRef>
          </c:val>
        </c:ser>
        <c:ser>
          <c:idx val="3"/>
          <c:order val="1"/>
          <c:tx>
            <c:strRef>
              <c:f>Sheet1!$A$88</c:f>
              <c:strCache>
                <c:ptCount val="1"/>
                <c:pt idx="0">
                  <c:v>HV</c:v>
                </c:pt>
              </c:strCache>
            </c:strRef>
          </c:tx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Sheet1!$B$88:$O$88</c:f>
              <c:numCache>
                <c:formatCode>#,##0</c:formatCode>
                <c:ptCount val="14"/>
                <c:pt idx="0">
                  <c:v>868113.07103825139</c:v>
                </c:pt>
                <c:pt idx="1">
                  <c:v>868805.61369863013</c:v>
                </c:pt>
                <c:pt idx="2">
                  <c:v>886039.99726027402</c:v>
                </c:pt>
                <c:pt idx="3">
                  <c:v>910662.80684931506</c:v>
                </c:pt>
                <c:pt idx="4">
                  <c:v>930758.00546448084</c:v>
                </c:pt>
                <c:pt idx="5">
                  <c:v>938294.4849315068</c:v>
                </c:pt>
                <c:pt idx="6">
                  <c:v>972359.63013698626</c:v>
                </c:pt>
                <c:pt idx="7">
                  <c:v>1014488.3452054794</c:v>
                </c:pt>
                <c:pt idx="8">
                  <c:v>992966.87431693985</c:v>
                </c:pt>
                <c:pt idx="9">
                  <c:v>1040651.2849315068</c:v>
                </c:pt>
                <c:pt idx="10">
                  <c:v>1059591.7452054794</c:v>
                </c:pt>
                <c:pt idx="11">
                  <c:v>1056024.9671232877</c:v>
                </c:pt>
                <c:pt idx="12">
                  <c:v>997649.09289617487</c:v>
                </c:pt>
                <c:pt idx="13">
                  <c:v>1011638.9851052753</c:v>
                </c:pt>
              </c:numCache>
            </c:numRef>
          </c:val>
        </c:ser>
        <c:ser>
          <c:idx val="0"/>
          <c:order val="2"/>
          <c:tx>
            <c:strRef>
              <c:f>Sheet1!$A$85</c:f>
              <c:strCache>
                <c:ptCount val="1"/>
                <c:pt idx="0">
                  <c:v> Residential GP</c:v>
                </c:pt>
              </c:strCache>
            </c:strRef>
          </c:tx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Sheet1!$B$85:$O$85</c:f>
              <c:numCache>
                <c:formatCode>#,##0</c:formatCode>
                <c:ptCount val="14"/>
                <c:pt idx="0">
                  <c:v>2651025.3513850747</c:v>
                </c:pt>
                <c:pt idx="1">
                  <c:v>2616799.7369099096</c:v>
                </c:pt>
                <c:pt idx="2">
                  <c:v>2731056.6352243484</c:v>
                </c:pt>
                <c:pt idx="3">
                  <c:v>2668312.6544421827</c:v>
                </c:pt>
                <c:pt idx="4">
                  <c:v>2745231.8436655952</c:v>
                </c:pt>
                <c:pt idx="5">
                  <c:v>2786034.9570233738</c:v>
                </c:pt>
                <c:pt idx="6">
                  <c:v>2868939.8699408225</c:v>
                </c:pt>
                <c:pt idx="7">
                  <c:v>2928660.3459569756</c:v>
                </c:pt>
                <c:pt idx="8">
                  <c:v>2935576.0938321678</c:v>
                </c:pt>
                <c:pt idx="9">
                  <c:v>2933126.1824851632</c:v>
                </c:pt>
                <c:pt idx="10">
                  <c:v>2974045.3808678952</c:v>
                </c:pt>
                <c:pt idx="11">
                  <c:v>2927505.8763687694</c:v>
                </c:pt>
                <c:pt idx="12">
                  <c:v>2884449.2140181102</c:v>
                </c:pt>
                <c:pt idx="13">
                  <c:v>2753167.8096407899</c:v>
                </c:pt>
              </c:numCache>
            </c:numRef>
          </c:val>
        </c:ser>
        <c:ser>
          <c:idx val="1"/>
          <c:order val="3"/>
          <c:tx>
            <c:strRef>
              <c:f>Sheet1!$A$86</c:f>
              <c:strCache>
                <c:ptCount val="1"/>
                <c:pt idx="0">
                  <c:v> Residential OP</c:v>
                </c:pt>
              </c:strCache>
            </c:strRef>
          </c:tx>
          <c:cat>
            <c:numRef>
              <c:f>Sheet1!$B$84:$O$84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Sheet1!$B$86:$O$86</c:f>
              <c:numCache>
                <c:formatCode>#,##0</c:formatCode>
                <c:ptCount val="14"/>
                <c:pt idx="0">
                  <c:v>381454.84956310585</c:v>
                </c:pt>
                <c:pt idx="1">
                  <c:v>394153.534517336</c:v>
                </c:pt>
                <c:pt idx="2">
                  <c:v>393497.22398754425</c:v>
                </c:pt>
                <c:pt idx="3">
                  <c:v>380114.00568477012</c:v>
                </c:pt>
                <c:pt idx="4">
                  <c:v>372821.90162822354</c:v>
                </c:pt>
                <c:pt idx="5">
                  <c:v>362544.94291962706</c:v>
                </c:pt>
                <c:pt idx="6">
                  <c:v>361857.94562149956</c:v>
                </c:pt>
                <c:pt idx="7">
                  <c:v>316781.57378669293</c:v>
                </c:pt>
                <c:pt idx="8">
                  <c:v>332835.90006235591</c:v>
                </c:pt>
                <c:pt idx="9">
                  <c:v>323678.85217204771</c:v>
                </c:pt>
                <c:pt idx="10">
                  <c:v>308597.46357212064</c:v>
                </c:pt>
                <c:pt idx="11">
                  <c:v>289455.22804758674</c:v>
                </c:pt>
                <c:pt idx="12">
                  <c:v>282651.47307539091</c:v>
                </c:pt>
                <c:pt idx="13">
                  <c:v>266540.15605811047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73088"/>
        <c:axId val="135274880"/>
      </c:areaChart>
      <c:catAx>
        <c:axId val="1352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135274880"/>
        <c:crosses val="autoZero"/>
        <c:auto val="1"/>
        <c:lblAlgn val="ctr"/>
        <c:lblOffset val="100"/>
        <c:noMultiLvlLbl val="0"/>
      </c:catAx>
      <c:valAx>
        <c:axId val="1352748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35273088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97</xdr:row>
      <xdr:rowOff>80962</xdr:rowOff>
    </xdr:from>
    <xdr:to>
      <xdr:col>10</xdr:col>
      <xdr:colOff>266700</xdr:colOff>
      <xdr:row>113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123</xdr:row>
      <xdr:rowOff>0</xdr:rowOff>
    </xdr:from>
    <xdr:to>
      <xdr:col>10</xdr:col>
      <xdr:colOff>304800</xdr:colOff>
      <xdr:row>138</xdr:row>
      <xdr:rowOff>166688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238124</xdr:colOff>
      <xdr:row>97</xdr:row>
      <xdr:rowOff>104775</xdr:rowOff>
    </xdr:from>
    <xdr:to>
      <xdr:col>18</xdr:col>
      <xdr:colOff>133350</xdr:colOff>
      <xdr:row>112</xdr:row>
      <xdr:rowOff>176212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17e%20Energy%20Hourly%20Dat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2000+ Daily"/>
      <sheetName val="Single Year Report"/>
      <sheetName val="Single Year Daily"/>
      <sheetName val="Regression Summary"/>
      <sheetName val="2000+ Monthly average"/>
      <sheetName val="Single Year Report Monthly"/>
      <sheetName val="HDD &amp;CDD average"/>
      <sheetName val="Residual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5">
          <cell r="B15">
            <v>2000</v>
          </cell>
          <cell r="C15">
            <v>2001</v>
          </cell>
          <cell r="D15">
            <v>2002</v>
          </cell>
          <cell r="E15">
            <v>2003</v>
          </cell>
          <cell r="F15">
            <v>2004</v>
          </cell>
          <cell r="G15">
            <v>2005</v>
          </cell>
          <cell r="H15">
            <v>2006</v>
          </cell>
          <cell r="I15">
            <v>2007</v>
          </cell>
          <cell r="J15">
            <v>2008</v>
          </cell>
          <cell r="K15">
            <v>2009</v>
          </cell>
          <cell r="L15">
            <v>2010</v>
          </cell>
          <cell r="M15">
            <v>2011</v>
          </cell>
          <cell r="N15">
            <v>2012</v>
          </cell>
        </row>
        <row r="16">
          <cell r="A16" t="str">
            <v>Constant</v>
          </cell>
          <cell r="B16">
            <v>4841984.3093404248</v>
          </cell>
          <cell r="C16">
            <v>5329850.6903875051</v>
          </cell>
          <cell r="D16">
            <v>5424033.8018147917</v>
          </cell>
          <cell r="E16">
            <v>5435970.8886753991</v>
          </cell>
          <cell r="F16">
            <v>5633368.0027290424</v>
          </cell>
          <cell r="G16">
            <v>5656293.6437401036</v>
          </cell>
          <cell r="H16">
            <v>5941529.9650763264</v>
          </cell>
          <cell r="I16">
            <v>6072785.3472878328</v>
          </cell>
          <cell r="J16">
            <v>6324995.0999753121</v>
          </cell>
          <cell r="K16">
            <v>6194043.6335572889</v>
          </cell>
          <cell r="L16">
            <v>6528623.1071535293</v>
          </cell>
          <cell r="M16">
            <v>6297542.7896843366</v>
          </cell>
          <cell r="N16">
            <v>6224058.1261921925</v>
          </cell>
        </row>
        <row r="17">
          <cell r="A17" t="str">
            <v>HDD</v>
          </cell>
          <cell r="B17">
            <v>326097.40569162817</v>
          </cell>
          <cell r="C17">
            <v>287090.21136596927</v>
          </cell>
          <cell r="D17">
            <v>301981.68045160075</v>
          </cell>
          <cell r="E17">
            <v>303122.48287534242</v>
          </cell>
          <cell r="F17">
            <v>295769.92331610731</v>
          </cell>
          <cell r="G17">
            <v>313451.29854068684</v>
          </cell>
          <cell r="H17">
            <v>304821.7917089847</v>
          </cell>
          <cell r="I17">
            <v>327566.21550579276</v>
          </cell>
          <cell r="J17">
            <v>302117.4732595348</v>
          </cell>
          <cell r="K17">
            <v>323118.68425310106</v>
          </cell>
          <cell r="L17">
            <v>282428.99917129631</v>
          </cell>
          <cell r="M17">
            <v>302304.22585119226</v>
          </cell>
          <cell r="N17">
            <v>300010.72834529792</v>
          </cell>
        </row>
        <row r="18">
          <cell r="A18" t="str">
            <v>CDD</v>
          </cell>
          <cell r="B18">
            <v>450363.8951468466</v>
          </cell>
          <cell r="C18">
            <v>255686.816866963</v>
          </cell>
          <cell r="D18">
            <v>260748.00041954752</v>
          </cell>
          <cell r="E18">
            <v>251829.3410217542</v>
          </cell>
          <cell r="F18">
            <v>257343.76180439338</v>
          </cell>
          <cell r="G18">
            <v>287723.30716318841</v>
          </cell>
          <cell r="H18">
            <v>285208.60656440904</v>
          </cell>
          <cell r="I18">
            <v>303333.20932953927</v>
          </cell>
          <cell r="J18">
            <v>273428.41001484008</v>
          </cell>
          <cell r="K18">
            <v>339277.26540326298</v>
          </cell>
          <cell r="L18">
            <v>246273.86696716858</v>
          </cell>
          <cell r="M18">
            <v>374685.51553186873</v>
          </cell>
          <cell r="N18">
            <v>399293.95520612161</v>
          </cell>
        </row>
        <row r="19">
          <cell r="A19" t="str">
            <v>Standar Error</v>
          </cell>
          <cell r="B19">
            <v>155490.86246448648</v>
          </cell>
          <cell r="C19">
            <v>254974.3197105336</v>
          </cell>
          <cell r="D19">
            <v>208879.13875923908</v>
          </cell>
          <cell r="E19">
            <v>198762.02377483688</v>
          </cell>
          <cell r="F19">
            <v>282174.1600885489</v>
          </cell>
          <cell r="G19">
            <v>202670.9505694602</v>
          </cell>
          <cell r="H19">
            <v>278672.2544461473</v>
          </cell>
          <cell r="I19">
            <v>198842.57108693774</v>
          </cell>
          <cell r="J19">
            <v>259568.53677691694</v>
          </cell>
          <cell r="K19">
            <v>140355.03648754771</v>
          </cell>
          <cell r="L19">
            <v>241752.83944279241</v>
          </cell>
          <cell r="M19">
            <v>302348.78364652366</v>
          </cell>
          <cell r="N19">
            <v>277550.04038200877</v>
          </cell>
        </row>
        <row r="20">
          <cell r="A20" t="str">
            <v>R-Sqr</v>
          </cell>
          <cell r="B20">
            <v>0.98429306575017028</v>
          </cell>
          <cell r="C20">
            <v>0.95254182377849628</v>
          </cell>
          <cell r="D20">
            <v>0.97136166323619422</v>
          </cell>
          <cell r="E20">
            <v>0.972086762770076</v>
          </cell>
          <cell r="F20">
            <v>0.9450778779293193</v>
          </cell>
          <cell r="G20">
            <v>0.97016849615050338</v>
          </cell>
          <cell r="H20">
            <v>0.94647276569064576</v>
          </cell>
          <cell r="I20">
            <v>0.97122530222302172</v>
          </cell>
          <cell r="J20">
            <v>0.94718477450216587</v>
          </cell>
          <cell r="K20">
            <v>0.98795629596846546</v>
          </cell>
          <cell r="L20">
            <v>0.9491236210265056</v>
          </cell>
          <cell r="M20">
            <v>0.94022009314720334</v>
          </cell>
          <cell r="N20">
            <v>0.9543642693639014</v>
          </cell>
        </row>
        <row r="21">
          <cell r="A21" t="str">
            <v>T-Stat Constant</v>
          </cell>
          <cell r="B21">
            <v>39.304959151199363</v>
          </cell>
          <cell r="C21">
            <v>26.390240601871895</v>
          </cell>
          <cell r="D21">
            <v>32.115026948728485</v>
          </cell>
          <cell r="E21">
            <v>33.145013859781372</v>
          </cell>
          <cell r="F21">
            <v>23.734560642885</v>
          </cell>
          <cell r="G21">
            <v>28.800945759732446</v>
          </cell>
          <cell r="H21">
            <v>26.207228993315837</v>
          </cell>
          <cell r="I21">
            <v>36.662487164113422</v>
          </cell>
          <cell r="J21">
            <v>28.593902110924805</v>
          </cell>
          <cell r="K21">
            <v>59.650016033051998</v>
          </cell>
          <cell r="L21">
            <v>32.436491866138695</v>
          </cell>
          <cell r="M21">
            <v>26.643765882579615</v>
          </cell>
          <cell r="N21">
            <v>28.422617693976161</v>
          </cell>
        </row>
        <row r="22">
          <cell r="A22" t="str">
            <v>T-Stat HDD</v>
          </cell>
          <cell r="B22">
            <v>21.464926493058385</v>
          </cell>
          <cell r="C22">
            <v>11.633264001205916</v>
          </cell>
          <cell r="D22">
            <v>14.014435844842509</v>
          </cell>
          <cell r="E22">
            <v>14.792748573544721</v>
          </cell>
          <cell r="F22">
            <v>10.249066821760538</v>
          </cell>
          <cell r="G22">
            <v>12.937208086136064</v>
          </cell>
          <cell r="H22">
            <v>11.141306326817041</v>
          </cell>
          <cell r="I22">
            <v>15.20403699652749</v>
          </cell>
          <cell r="J22">
            <v>10.436754730893096</v>
          </cell>
          <cell r="K22">
            <v>24.937676758015218</v>
          </cell>
          <cell r="L22">
            <v>11.206453345587272</v>
          </cell>
          <cell r="M22">
            <v>10.634641832004045</v>
          </cell>
          <cell r="N22">
            <v>11.409965839846832</v>
          </cell>
        </row>
        <row r="23">
          <cell r="A23" t="str">
            <v>T-Stat CDD</v>
          </cell>
          <cell r="B23">
            <v>7.8530038861857658</v>
          </cell>
          <cell r="C23">
            <v>3.8968249019747208</v>
          </cell>
          <cell r="D23">
            <v>2.9991411692289525</v>
          </cell>
          <cell r="E23">
            <v>4.7656516253990207</v>
          </cell>
          <cell r="F23">
            <v>3.1520449852425547</v>
          </cell>
          <cell r="G23">
            <v>3.5514652996046738</v>
          </cell>
          <cell r="H23">
            <v>4.4909749761957016</v>
          </cell>
          <cell r="I23">
            <v>6.0234065564066164</v>
          </cell>
          <cell r="J23">
            <v>3.0937380175383926</v>
          </cell>
          <cell r="K23">
            <v>9.4867492398193285</v>
          </cell>
          <cell r="L23">
            <v>4.3773939860130788</v>
          </cell>
          <cell r="M23">
            <v>3.8618088952858969</v>
          </cell>
          <cell r="N23">
            <v>2.6344607604154793</v>
          </cell>
        </row>
        <row r="51">
          <cell r="B51">
            <v>2000</v>
          </cell>
          <cell r="C51">
            <v>2001</v>
          </cell>
          <cell r="D51">
            <v>2002</v>
          </cell>
          <cell r="E51">
            <v>2003</v>
          </cell>
          <cell r="F51">
            <v>2004</v>
          </cell>
          <cell r="G51">
            <v>2005</v>
          </cell>
          <cell r="H51">
            <v>2006</v>
          </cell>
          <cell r="I51">
            <v>2007</v>
          </cell>
          <cell r="J51">
            <v>2008</v>
          </cell>
          <cell r="K51">
            <v>2009</v>
          </cell>
          <cell r="L51">
            <v>2010</v>
          </cell>
          <cell r="M51">
            <v>2011</v>
          </cell>
          <cell r="N51">
            <v>2012</v>
          </cell>
          <cell r="O51">
            <v>2013</v>
          </cell>
        </row>
        <row r="52">
          <cell r="A52" t="str">
            <v>Daily Regression</v>
          </cell>
          <cell r="B52">
            <v>6941145.6862181425</v>
          </cell>
          <cell r="C52">
            <v>7093999.5637820521</v>
          </cell>
          <cell r="D52">
            <v>7220615.7436586376</v>
          </cell>
          <cell r="E52">
            <v>7271462.0082719279</v>
          </cell>
          <cell r="F52">
            <v>7437277.7165959049</v>
          </cell>
          <cell r="G52">
            <v>7556421.9893353032</v>
          </cell>
          <cell r="H52">
            <v>7844497.823254995</v>
          </cell>
          <cell r="I52">
            <v>8070649.6903218813</v>
          </cell>
          <cell r="J52">
            <v>8152590.8606801908</v>
          </cell>
          <cell r="K52">
            <v>8205061.1305409335</v>
          </cell>
          <cell r="L52">
            <v>8250000.3585710637</v>
          </cell>
          <cell r="M52">
            <v>8232872.8891702648</v>
          </cell>
          <cell r="N52">
            <v>8108444.9504702892</v>
          </cell>
          <cell r="O52">
            <v>7991550.8616980417</v>
          </cell>
        </row>
        <row r="53">
          <cell r="B53">
            <v>6973867.9515501512</v>
          </cell>
          <cell r="C53">
            <v>7078326.4850100083</v>
          </cell>
          <cell r="D53">
            <v>7255725.0783897666</v>
          </cell>
          <cell r="E53">
            <v>7265550.9361922285</v>
          </cell>
          <cell r="F53">
            <v>7429168.0854675379</v>
          </cell>
          <cell r="G53">
            <v>7573121.8994395547</v>
          </cell>
          <cell r="H53">
            <v>7810516.7672198117</v>
          </cell>
          <cell r="I53">
            <v>8078349.3016193677</v>
          </cell>
          <cell r="J53">
            <v>8168965.96273991</v>
          </cell>
          <cell r="K53">
            <v>8208908.7534014275</v>
          </cell>
          <cell r="L53">
            <v>8243912.6721444232</v>
          </cell>
          <cell r="M53">
            <v>8234832.3509515161</v>
          </cell>
          <cell r="N53">
            <v>8171681.7329481058</v>
          </cell>
          <cell r="O53">
            <v>7975720.7694613077</v>
          </cell>
        </row>
        <row r="54">
          <cell r="A54" t="str">
            <v>Actual</v>
          </cell>
          <cell r="B54">
            <v>6965654.1967213117</v>
          </cell>
          <cell r="C54">
            <v>7133605.2821917804</v>
          </cell>
          <cell r="D54">
            <v>7151590.9479452055</v>
          </cell>
          <cell r="E54">
            <v>7241522.8602739722</v>
          </cell>
          <cell r="F54">
            <v>7448477.7049180325</v>
          </cell>
          <cell r="G54">
            <v>7489914.6410958879</v>
          </cell>
          <cell r="H54">
            <v>7898237.1534246579</v>
          </cell>
          <cell r="I54">
            <v>7962121.4794520549</v>
          </cell>
          <cell r="J54">
            <v>8028051.9016393442</v>
          </cell>
          <cell r="K54">
            <v>8169595.3315068493</v>
          </cell>
          <cell r="L54">
            <v>8242945.7095890408</v>
          </cell>
          <cell r="M54">
            <v>8277475.7876547948</v>
          </cell>
          <cell r="N54">
            <v>8082879.5885302462</v>
          </cell>
          <cell r="O54">
            <v>8053362.6093011424</v>
          </cell>
        </row>
        <row r="55">
          <cell r="A55" t="str">
            <v>Correction</v>
          </cell>
          <cell r="B55">
            <v>-8147.3778371643275</v>
          </cell>
          <cell r="C55">
            <v>-47442.257795750163</v>
          </cell>
          <cell r="D55">
            <v>86579.463078996167</v>
          </cell>
          <cell r="E55">
            <v>26983.611958106048</v>
          </cell>
          <cell r="F55">
            <v>-15254.803886311129</v>
          </cell>
          <cell r="G55">
            <v>74857.303291540593</v>
          </cell>
          <cell r="H55">
            <v>-70729.858187254518</v>
          </cell>
          <cell r="I55">
            <v>112378.01651856955</v>
          </cell>
          <cell r="J55">
            <v>132726.51007070579</v>
          </cell>
          <cell r="K55">
            <v>37389.610464331694</v>
          </cell>
          <cell r="L55">
            <v>4010.8057687031105</v>
          </cell>
          <cell r="M55">
            <v>-43623.16759390384</v>
          </cell>
          <cell r="N55">
            <v>57183.75317895133</v>
          </cell>
          <cell r="O55">
            <v>-69726.793721467257</v>
          </cell>
        </row>
        <row r="56">
          <cell r="B56">
            <v>-1.1696500582815674E-3</v>
          </cell>
          <cell r="C56">
            <v>-6.6505302605099651E-3</v>
          </cell>
          <cell r="D56">
            <v>1.2106322035081184E-2</v>
          </cell>
          <cell r="E56">
            <v>3.7262344507858342E-3</v>
          </cell>
          <cell r="F56">
            <v>-2.0480431694437089E-3</v>
          </cell>
          <cell r="G56">
            <v>9.9944134050355266E-3</v>
          </cell>
          <cell r="H56">
            <v>-8.9551449030099341E-3</v>
          </cell>
          <cell r="I56">
            <v>1.4114079621691892E-2</v>
          </cell>
          <cell r="J56">
            <v>1.6532841553204555E-2</v>
          </cell>
          <cell r="K56">
            <v>4.5766783968032021E-3</v>
          </cell>
          <cell r="L56">
            <v>4.8657432791742513E-4</v>
          </cell>
          <cell r="M56">
            <v>-5.2701051278173918E-3</v>
          </cell>
          <cell r="N56">
            <v>7.0746758692404772E-3</v>
          </cell>
          <cell r="O56">
            <v>-8.6580968850126106E-3</v>
          </cell>
        </row>
        <row r="57">
          <cell r="A57" t="str">
            <v>HDD</v>
          </cell>
          <cell r="B57">
            <v>5.6033812260536395</v>
          </cell>
          <cell r="C57">
            <v>5.3282978110599064</v>
          </cell>
          <cell r="D57">
            <v>5.1243846006144391</v>
          </cell>
          <cell r="E57">
            <v>4.9806093189964162</v>
          </cell>
          <cell r="F57">
            <v>5.2095646397231494</v>
          </cell>
          <cell r="G57">
            <v>4.9652803379416284</v>
          </cell>
          <cell r="H57">
            <v>5.1815857014848952</v>
          </cell>
          <cell r="I57">
            <v>4.5037858422939072</v>
          </cell>
          <cell r="J57">
            <v>4.7714991966382394</v>
          </cell>
          <cell r="K57">
            <v>4.9533214925755251</v>
          </cell>
          <cell r="L57">
            <v>4.8375537634408596</v>
          </cell>
          <cell r="M57">
            <v>5.5508173323092684</v>
          </cell>
          <cell r="N57">
            <v>5.5450015449264614</v>
          </cell>
          <cell r="O57">
            <v>5.40546178955453</v>
          </cell>
        </row>
        <row r="58">
          <cell r="A58" t="str">
            <v>CDD</v>
          </cell>
          <cell r="B58">
            <v>0.65584831912000985</v>
          </cell>
          <cell r="C58">
            <v>1.0547564644137226</v>
          </cell>
          <cell r="D58">
            <v>0.66852534562211996</v>
          </cell>
          <cell r="E58">
            <v>1.1598502304147464</v>
          </cell>
          <cell r="F58">
            <v>1.056995427017674</v>
          </cell>
          <cell r="G58">
            <v>0.94967197900665623</v>
          </cell>
          <cell r="H58">
            <v>1.3163408858166923</v>
          </cell>
          <cell r="I58">
            <v>1.3551868919610854</v>
          </cell>
          <cell r="J58">
            <v>0.94156392905697661</v>
          </cell>
          <cell r="K58">
            <v>1.0962237583205325</v>
          </cell>
          <cell r="L58">
            <v>1.3941567460317461</v>
          </cell>
          <cell r="M58">
            <v>0.79543394777265763</v>
          </cell>
          <cell r="N58">
            <v>0.4806725064886912</v>
          </cell>
          <cell r="O58">
            <v>1.0098508704557092</v>
          </cell>
        </row>
        <row r="59">
          <cell r="A59" t="str">
            <v>Correction</v>
          </cell>
          <cell r="B59">
            <v>-3.4574550636593315E-2</v>
          </cell>
          <cell r="C59">
            <v>-9.6486915786583083E-2</v>
          </cell>
          <cell r="D59">
            <v>0.19858524883195194</v>
          </cell>
          <cell r="E59">
            <v>2.4810447244650202E-2</v>
          </cell>
          <cell r="F59">
            <v>-3.8239811420180292E-2</v>
          </cell>
          <cell r="G59">
            <v>0.13756406347608907</v>
          </cell>
          <cell r="H59">
            <v>-0.15392307170056219</v>
          </cell>
          <cell r="I59">
            <v>0.16555385482273532</v>
          </cell>
          <cell r="J59">
            <v>0.23850865910262353</v>
          </cell>
          <cell r="K59">
            <v>7.0267596502202601E-2</v>
          </cell>
          <cell r="L59">
            <v>-2.0815032786071441E-2</v>
          </cell>
          <cell r="M59">
            <v>-7.8085418090731551E-2</v>
          </cell>
          <cell r="N59">
            <v>8.2203196242655263E-2</v>
          </cell>
          <cell r="O59">
            <v>-0.1126161080548882</v>
          </cell>
        </row>
        <row r="61">
          <cell r="A61" t="str">
            <v>Corr x Corr</v>
          </cell>
          <cell r="B61">
            <v>4.0440125167150379E-5</v>
          </cell>
          <cell r="C61">
            <v>6.4168915318194746E-4</v>
          </cell>
          <cell r="D61">
            <v>2.4041369737763398E-3</v>
          </cell>
          <cell r="E61">
            <v>9.2449543262420057E-5</v>
          </cell>
          <cell r="F61">
            <v>7.8316784579915779E-5</v>
          </cell>
          <cell r="G61">
            <v>1.3748721200565826E-3</v>
          </cell>
          <cell r="H61">
            <v>1.3784034109949222E-3</v>
          </cell>
          <cell r="I61">
            <v>2.3366402886461067E-3</v>
          </cell>
          <cell r="J61">
            <v>3.9432258700109538E-3</v>
          </cell>
          <cell r="K61">
            <v>3.2159219090691489E-4</v>
          </cell>
          <cell r="L61">
            <v>-1.0128060588461881E-5</v>
          </cell>
          <cell r="M61">
            <v>4.1151836228772926E-4</v>
          </cell>
          <cell r="N61">
            <v>5.8156096883235262E-4</v>
          </cell>
          <cell r="O61">
            <v>9.7504117435227107E-4</v>
          </cell>
        </row>
        <row r="62">
          <cell r="A62" t="str">
            <v>Aligned?</v>
          </cell>
          <cell r="B62" t="str">
            <v>Yes</v>
          </cell>
          <cell r="C62" t="str">
            <v>Yes</v>
          </cell>
          <cell r="D62" t="str">
            <v>Yes</v>
          </cell>
          <cell r="E62" t="str">
            <v>Yes</v>
          </cell>
          <cell r="F62" t="str">
            <v>Yes</v>
          </cell>
          <cell r="G62" t="str">
            <v>Yes</v>
          </cell>
          <cell r="H62" t="str">
            <v>Yes</v>
          </cell>
          <cell r="I62" t="str">
            <v>Yes</v>
          </cell>
          <cell r="J62" t="str">
            <v>Yes</v>
          </cell>
          <cell r="K62" t="str">
            <v>Yes</v>
          </cell>
          <cell r="L62" t="str">
            <v>No</v>
          </cell>
          <cell r="M62" t="str">
            <v>Yes</v>
          </cell>
          <cell r="N62" t="str">
            <v>Yes</v>
          </cell>
          <cell r="O62" t="str">
            <v>Yes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2"/>
  <sheetViews>
    <sheetView tabSelected="1" workbookViewId="0">
      <selection activeCell="D86" sqref="D86"/>
    </sheetView>
  </sheetViews>
  <sheetFormatPr defaultRowHeight="15" x14ac:dyDescent="0.25"/>
  <cols>
    <col min="1" max="1" width="19.7109375" bestFit="1" customWidth="1"/>
    <col min="2" max="2" width="10.5703125" bestFit="1" customWidth="1"/>
    <col min="17" max="17" width="21.140625" bestFit="1" customWidth="1"/>
  </cols>
  <sheetData>
    <row r="1" spans="1:30" x14ac:dyDescent="0.25">
      <c r="A1" s="1" t="s">
        <v>0</v>
      </c>
      <c r="B1" t="s">
        <v>18</v>
      </c>
      <c r="Q1" t="s">
        <v>4</v>
      </c>
    </row>
    <row r="2" spans="1:30" x14ac:dyDescent="0.25">
      <c r="B2">
        <f>'[1]Regression Summary'!B51</f>
        <v>2000</v>
      </c>
      <c r="C2">
        <f>'[1]Regression Summary'!C51</f>
        <v>2001</v>
      </c>
      <c r="D2">
        <f>'[1]Regression Summary'!D51</f>
        <v>2002</v>
      </c>
      <c r="E2">
        <f>'[1]Regression Summary'!E51</f>
        <v>2003</v>
      </c>
      <c r="F2">
        <f>'[1]Regression Summary'!F51</f>
        <v>2004</v>
      </c>
      <c r="G2">
        <f>'[1]Regression Summary'!G51</f>
        <v>2005</v>
      </c>
      <c r="H2">
        <f>'[1]Regression Summary'!H51</f>
        <v>2006</v>
      </c>
      <c r="I2">
        <f>'[1]Regression Summary'!I51</f>
        <v>2007</v>
      </c>
      <c r="J2">
        <f>'[1]Regression Summary'!J51</f>
        <v>2008</v>
      </c>
      <c r="K2">
        <f>'[1]Regression Summary'!K51</f>
        <v>2009</v>
      </c>
      <c r="L2">
        <f>'[1]Regression Summary'!L51</f>
        <v>2010</v>
      </c>
      <c r="M2">
        <f>'[1]Regression Summary'!M51</f>
        <v>2011</v>
      </c>
      <c r="N2">
        <f>'[1]Regression Summary'!N51</f>
        <v>2012</v>
      </c>
      <c r="O2">
        <f>'[1]Regression Summary'!O51</f>
        <v>2013</v>
      </c>
      <c r="R2">
        <f>'[1]Regression Summary'!B15</f>
        <v>2000</v>
      </c>
      <c r="S2">
        <f>'[1]Regression Summary'!C15</f>
        <v>2001</v>
      </c>
      <c r="T2">
        <f>'[1]Regression Summary'!D15</f>
        <v>2002</v>
      </c>
      <c r="U2">
        <f>'[1]Regression Summary'!E15</f>
        <v>2003</v>
      </c>
      <c r="V2">
        <f>'[1]Regression Summary'!F15</f>
        <v>2004</v>
      </c>
      <c r="W2">
        <f>'[1]Regression Summary'!G15</f>
        <v>2005</v>
      </c>
      <c r="X2">
        <f>'[1]Regression Summary'!H15</f>
        <v>2006</v>
      </c>
      <c r="Y2">
        <f>'[1]Regression Summary'!I15</f>
        <v>2007</v>
      </c>
      <c r="Z2">
        <f>'[1]Regression Summary'!J15</f>
        <v>2008</v>
      </c>
      <c r="AA2">
        <f>'[1]Regression Summary'!K15</f>
        <v>2009</v>
      </c>
      <c r="AB2">
        <f>'[1]Regression Summary'!L15</f>
        <v>2010</v>
      </c>
      <c r="AC2">
        <f>'[1]Regression Summary'!M15</f>
        <v>2011</v>
      </c>
      <c r="AD2">
        <f>'[1]Regression Summary'!N15</f>
        <v>2012</v>
      </c>
    </row>
    <row r="3" spans="1:30" x14ac:dyDescent="0.25">
      <c r="A3" t="str">
        <f>'[1]Regression Summary'!A52</f>
        <v>Daily Regression</v>
      </c>
      <c r="B3" s="2">
        <f ca="1">'[1]Regression Summary'!B52</f>
        <v>6941145.6862181425</v>
      </c>
      <c r="C3" s="2">
        <f ca="1">'[1]Regression Summary'!C52</f>
        <v>7093999.5637820521</v>
      </c>
      <c r="D3" s="2">
        <f ca="1">'[1]Regression Summary'!D52</f>
        <v>7220615.7436586376</v>
      </c>
      <c r="E3" s="2">
        <f ca="1">'[1]Regression Summary'!E52</f>
        <v>7271462.0082719279</v>
      </c>
      <c r="F3" s="2">
        <f ca="1">'[1]Regression Summary'!F52</f>
        <v>7437277.7165959049</v>
      </c>
      <c r="G3" s="2">
        <f ca="1">'[1]Regression Summary'!G52</f>
        <v>7556421.9893353032</v>
      </c>
      <c r="H3" s="2">
        <f ca="1">'[1]Regression Summary'!H52</f>
        <v>7844497.823254995</v>
      </c>
      <c r="I3" s="2">
        <f ca="1">'[1]Regression Summary'!I52</f>
        <v>8070649.6903218813</v>
      </c>
      <c r="J3" s="2">
        <f ca="1">'[1]Regression Summary'!J52</f>
        <v>8152590.8606801908</v>
      </c>
      <c r="K3" s="2">
        <f ca="1">'[1]Regression Summary'!K52</f>
        <v>8205061.1305409335</v>
      </c>
      <c r="L3" s="2">
        <f ca="1">'[1]Regression Summary'!L52</f>
        <v>8250000.3585710637</v>
      </c>
      <c r="M3" s="2">
        <f ca="1">'[1]Regression Summary'!M52</f>
        <v>8232872.8891702648</v>
      </c>
      <c r="N3" s="2">
        <f ca="1">'[1]Regression Summary'!N52</f>
        <v>8108444.9504702892</v>
      </c>
      <c r="O3" s="2">
        <f ca="1">'[1]Regression Summary'!O52</f>
        <v>7991550.8616980417</v>
      </c>
      <c r="Q3" t="str">
        <f>'[1]Regression Summary'!A16</f>
        <v>Constant</v>
      </c>
      <c r="R3" s="2">
        <f ca="1">'[1]Regression Summary'!B16</f>
        <v>4841984.3093404248</v>
      </c>
      <c r="S3" s="2">
        <f ca="1">'[1]Regression Summary'!C16</f>
        <v>5329850.6903875051</v>
      </c>
      <c r="T3" s="2">
        <f ca="1">'[1]Regression Summary'!D16</f>
        <v>5424033.8018147917</v>
      </c>
      <c r="U3" s="2">
        <f ca="1">'[1]Regression Summary'!E16</f>
        <v>5435970.8886753991</v>
      </c>
      <c r="V3" s="2">
        <f ca="1">'[1]Regression Summary'!F16</f>
        <v>5633368.0027290424</v>
      </c>
      <c r="W3" s="2">
        <f ca="1">'[1]Regression Summary'!G16</f>
        <v>5656293.6437401036</v>
      </c>
      <c r="X3" s="2">
        <f ca="1">'[1]Regression Summary'!H16</f>
        <v>5941529.9650763264</v>
      </c>
      <c r="Y3" s="2">
        <f ca="1">'[1]Regression Summary'!I16</f>
        <v>6072785.3472878328</v>
      </c>
      <c r="Z3" s="2">
        <f ca="1">'[1]Regression Summary'!J16</f>
        <v>6324995.0999753121</v>
      </c>
      <c r="AA3" s="2">
        <f ca="1">'[1]Regression Summary'!K16</f>
        <v>6194043.6335572889</v>
      </c>
      <c r="AB3" s="2">
        <f ca="1">'[1]Regression Summary'!L16</f>
        <v>6528623.1071535293</v>
      </c>
      <c r="AC3" s="2">
        <f ca="1">'[1]Regression Summary'!M16</f>
        <v>6297542.7896843366</v>
      </c>
      <c r="AD3" s="2">
        <f ca="1">'[1]Regression Summary'!N16</f>
        <v>6224058.1261921925</v>
      </c>
    </row>
    <row r="4" spans="1:30" x14ac:dyDescent="0.25">
      <c r="A4" t="s">
        <v>6</v>
      </c>
      <c r="B4" s="2">
        <f ca="1">'[1]Regression Summary'!B53</f>
        <v>6973867.9515501512</v>
      </c>
      <c r="C4" s="2">
        <f ca="1">'[1]Regression Summary'!C53</f>
        <v>7078326.4850100083</v>
      </c>
      <c r="D4" s="2">
        <f ca="1">'[1]Regression Summary'!D53</f>
        <v>7255725.0783897666</v>
      </c>
      <c r="E4" s="2">
        <f ca="1">'[1]Regression Summary'!E53</f>
        <v>7265550.9361922285</v>
      </c>
      <c r="F4" s="2">
        <f ca="1">'[1]Regression Summary'!F53</f>
        <v>7429168.0854675379</v>
      </c>
      <c r="G4" s="2">
        <f ca="1">'[1]Regression Summary'!G53</f>
        <v>7573121.8994395547</v>
      </c>
      <c r="H4" s="2">
        <f ca="1">'[1]Regression Summary'!H53</f>
        <v>7810516.7672198117</v>
      </c>
      <c r="I4" s="2">
        <f ca="1">'[1]Regression Summary'!I53</f>
        <v>8078349.3016193677</v>
      </c>
      <c r="J4" s="2">
        <f ca="1">'[1]Regression Summary'!J53</f>
        <v>8168965.96273991</v>
      </c>
      <c r="K4" s="2">
        <f ca="1">'[1]Regression Summary'!K53</f>
        <v>8208908.7534014275</v>
      </c>
      <c r="L4" s="2">
        <f ca="1">'[1]Regression Summary'!L53</f>
        <v>8243912.6721444232</v>
      </c>
      <c r="M4" s="2">
        <f ca="1">'[1]Regression Summary'!M53</f>
        <v>8234832.3509515161</v>
      </c>
      <c r="N4" s="2">
        <f ca="1">'[1]Regression Summary'!N53</f>
        <v>8171681.7329481058</v>
      </c>
      <c r="O4" s="2">
        <f ca="1">'[1]Regression Summary'!O53</f>
        <v>7975720.7694613077</v>
      </c>
      <c r="Q4" t="str">
        <f>'[1]Regression Summary'!A17</f>
        <v>HDD</v>
      </c>
      <c r="R4" s="2">
        <f ca="1">'[1]Regression Summary'!B17</f>
        <v>326097.40569162817</v>
      </c>
      <c r="S4" s="2">
        <f ca="1">'[1]Regression Summary'!C17</f>
        <v>287090.21136596927</v>
      </c>
      <c r="T4" s="2">
        <f ca="1">'[1]Regression Summary'!D17</f>
        <v>301981.68045160075</v>
      </c>
      <c r="U4" s="2">
        <f ca="1">'[1]Regression Summary'!E17</f>
        <v>303122.48287534242</v>
      </c>
      <c r="V4" s="2">
        <f ca="1">'[1]Regression Summary'!F17</f>
        <v>295769.92331610731</v>
      </c>
      <c r="W4" s="2">
        <f ca="1">'[1]Regression Summary'!G17</f>
        <v>313451.29854068684</v>
      </c>
      <c r="X4" s="2">
        <f ca="1">'[1]Regression Summary'!H17</f>
        <v>304821.7917089847</v>
      </c>
      <c r="Y4" s="2">
        <f ca="1">'[1]Regression Summary'!I17</f>
        <v>327566.21550579276</v>
      </c>
      <c r="Z4" s="2">
        <f ca="1">'[1]Regression Summary'!J17</f>
        <v>302117.4732595348</v>
      </c>
      <c r="AA4" s="2">
        <f ca="1">'[1]Regression Summary'!K17</f>
        <v>323118.68425310106</v>
      </c>
      <c r="AB4" s="2">
        <f ca="1">'[1]Regression Summary'!L17</f>
        <v>282428.99917129631</v>
      </c>
      <c r="AC4" s="2">
        <f ca="1">'[1]Regression Summary'!M17</f>
        <v>302304.22585119226</v>
      </c>
      <c r="AD4" s="2">
        <f ca="1">'[1]Regression Summary'!N17</f>
        <v>300010.72834529792</v>
      </c>
    </row>
    <row r="5" spans="1:30" x14ac:dyDescent="0.25">
      <c r="A5" t="str">
        <f>'[1]Regression Summary'!A54</f>
        <v>Actual</v>
      </c>
      <c r="B5" s="2">
        <f>'[1]Regression Summary'!B54</f>
        <v>6965654.1967213117</v>
      </c>
      <c r="C5" s="2">
        <f>'[1]Regression Summary'!C54</f>
        <v>7133605.2821917804</v>
      </c>
      <c r="D5" s="2">
        <f>'[1]Regression Summary'!D54</f>
        <v>7151590.9479452055</v>
      </c>
      <c r="E5" s="2">
        <f>'[1]Regression Summary'!E54</f>
        <v>7241522.8602739722</v>
      </c>
      <c r="F5" s="2">
        <f>'[1]Regression Summary'!F54</f>
        <v>7448477.7049180325</v>
      </c>
      <c r="G5" s="2">
        <f>'[1]Regression Summary'!G54</f>
        <v>7489914.6410958879</v>
      </c>
      <c r="H5" s="2">
        <f>'[1]Regression Summary'!H54</f>
        <v>7898237.1534246579</v>
      </c>
      <c r="I5" s="2">
        <f>'[1]Regression Summary'!I54</f>
        <v>7962121.4794520549</v>
      </c>
      <c r="J5" s="2">
        <f>'[1]Regression Summary'!J54</f>
        <v>8028051.9016393442</v>
      </c>
      <c r="K5" s="2">
        <f>'[1]Regression Summary'!K54</f>
        <v>8169595.3315068493</v>
      </c>
      <c r="L5" s="2">
        <f>'[1]Regression Summary'!L54</f>
        <v>8242945.7095890408</v>
      </c>
      <c r="M5" s="2">
        <f>'[1]Regression Summary'!M54</f>
        <v>8277475.7876547948</v>
      </c>
      <c r="N5" s="2">
        <f>'[1]Regression Summary'!N54</f>
        <v>8082879.5885302462</v>
      </c>
      <c r="O5" s="2">
        <f>'[1]Regression Summary'!O54</f>
        <v>8053362.6093011424</v>
      </c>
      <c r="Q5" t="str">
        <f>'[1]Regression Summary'!A18</f>
        <v>CDD</v>
      </c>
      <c r="R5" s="2">
        <f ca="1">'[1]Regression Summary'!B18</f>
        <v>450363.8951468466</v>
      </c>
      <c r="S5" s="2">
        <f ca="1">'[1]Regression Summary'!C18</f>
        <v>255686.816866963</v>
      </c>
      <c r="T5" s="2">
        <f ca="1">'[1]Regression Summary'!D18</f>
        <v>260748.00041954752</v>
      </c>
      <c r="U5" s="2">
        <f ca="1">'[1]Regression Summary'!E18</f>
        <v>251829.3410217542</v>
      </c>
      <c r="V5" s="2">
        <f ca="1">'[1]Regression Summary'!F18</f>
        <v>257343.76180439338</v>
      </c>
      <c r="W5" s="2">
        <f ca="1">'[1]Regression Summary'!G18</f>
        <v>287723.30716318841</v>
      </c>
      <c r="X5" s="2">
        <f ca="1">'[1]Regression Summary'!H18</f>
        <v>285208.60656440904</v>
      </c>
      <c r="Y5" s="2">
        <f ca="1">'[1]Regression Summary'!I18</f>
        <v>303333.20932953927</v>
      </c>
      <c r="Z5" s="2">
        <f ca="1">'[1]Regression Summary'!J18</f>
        <v>273428.41001484008</v>
      </c>
      <c r="AA5" s="2">
        <f ca="1">'[1]Regression Summary'!K18</f>
        <v>339277.26540326298</v>
      </c>
      <c r="AB5" s="2">
        <f ca="1">'[1]Regression Summary'!L18</f>
        <v>246273.86696716858</v>
      </c>
      <c r="AC5" s="2">
        <f ca="1">'[1]Regression Summary'!M18</f>
        <v>374685.51553186873</v>
      </c>
      <c r="AD5" s="2">
        <f ca="1">'[1]Regression Summary'!N18</f>
        <v>399293.95520612161</v>
      </c>
    </row>
    <row r="6" spans="1:30" x14ac:dyDescent="0.25">
      <c r="A6" t="str">
        <f>'[1]Regression Summary'!A55</f>
        <v>Correction</v>
      </c>
      <c r="B6" s="2">
        <f ca="1">'[1]Regression Summary'!B55</f>
        <v>-8147.3778371643275</v>
      </c>
      <c r="C6" s="2">
        <f ca="1">'[1]Regression Summary'!C55</f>
        <v>-47442.257795750163</v>
      </c>
      <c r="D6" s="2">
        <f ca="1">'[1]Regression Summary'!D55</f>
        <v>86579.463078996167</v>
      </c>
      <c r="E6" s="2">
        <f ca="1">'[1]Regression Summary'!E55</f>
        <v>26983.611958106048</v>
      </c>
      <c r="F6" s="2">
        <f ca="1">'[1]Regression Summary'!F55</f>
        <v>-15254.803886311129</v>
      </c>
      <c r="G6" s="2">
        <f ca="1">'[1]Regression Summary'!G55</f>
        <v>74857.303291540593</v>
      </c>
      <c r="H6" s="2">
        <f ca="1">'[1]Regression Summary'!H55</f>
        <v>-70729.858187254518</v>
      </c>
      <c r="I6" s="2">
        <f ca="1">'[1]Regression Summary'!I55</f>
        <v>112378.01651856955</v>
      </c>
      <c r="J6" s="2">
        <f ca="1">'[1]Regression Summary'!J55</f>
        <v>132726.51007070579</v>
      </c>
      <c r="K6" s="2">
        <f ca="1">'[1]Regression Summary'!K55</f>
        <v>37389.610464331694</v>
      </c>
      <c r="L6" s="2">
        <f ca="1">'[1]Regression Summary'!L55</f>
        <v>4010.8057687031105</v>
      </c>
      <c r="M6" s="2">
        <f ca="1">'[1]Regression Summary'!M55</f>
        <v>-43623.16759390384</v>
      </c>
      <c r="N6" s="2">
        <f ca="1">'[1]Regression Summary'!N55</f>
        <v>57183.75317895133</v>
      </c>
      <c r="O6" s="2">
        <f ca="1">'[1]Regression Summary'!O55</f>
        <v>-69726.793721467257</v>
      </c>
      <c r="Q6" t="str">
        <f>'[1]Regression Summary'!A19</f>
        <v>Standar Error</v>
      </c>
      <c r="R6" s="2">
        <f ca="1">'[1]Regression Summary'!B19</f>
        <v>155490.86246448648</v>
      </c>
      <c r="S6" s="2">
        <f ca="1">'[1]Regression Summary'!C19</f>
        <v>254974.3197105336</v>
      </c>
      <c r="T6" s="2">
        <f ca="1">'[1]Regression Summary'!D19</f>
        <v>208879.13875923908</v>
      </c>
      <c r="U6" s="2">
        <f ca="1">'[1]Regression Summary'!E19</f>
        <v>198762.02377483688</v>
      </c>
      <c r="V6" s="2">
        <f ca="1">'[1]Regression Summary'!F19</f>
        <v>282174.1600885489</v>
      </c>
      <c r="W6" s="2">
        <f ca="1">'[1]Regression Summary'!G19</f>
        <v>202670.9505694602</v>
      </c>
      <c r="X6" s="2">
        <f ca="1">'[1]Regression Summary'!H19</f>
        <v>278672.2544461473</v>
      </c>
      <c r="Y6" s="2">
        <f ca="1">'[1]Regression Summary'!I19</f>
        <v>198842.57108693774</v>
      </c>
      <c r="Z6" s="2">
        <f ca="1">'[1]Regression Summary'!J19</f>
        <v>259568.53677691694</v>
      </c>
      <c r="AA6" s="2">
        <f ca="1">'[1]Regression Summary'!K19</f>
        <v>140355.03648754771</v>
      </c>
      <c r="AB6" s="2">
        <f ca="1">'[1]Regression Summary'!L19</f>
        <v>241752.83944279241</v>
      </c>
      <c r="AC6" s="2">
        <f ca="1">'[1]Regression Summary'!M19</f>
        <v>302348.78364652366</v>
      </c>
      <c r="AD6" s="2">
        <f ca="1">'[1]Regression Summary'!N19</f>
        <v>277550.04038200877</v>
      </c>
    </row>
    <row r="7" spans="1:30" x14ac:dyDescent="0.25">
      <c r="B7">
        <f ca="1">'[1]Regression Summary'!B56</f>
        <v>-1.1696500582815674E-3</v>
      </c>
      <c r="C7">
        <f ca="1">'[1]Regression Summary'!C56</f>
        <v>-6.6505302605099651E-3</v>
      </c>
      <c r="D7">
        <f ca="1">'[1]Regression Summary'!D56</f>
        <v>1.2106322035081184E-2</v>
      </c>
      <c r="E7">
        <f ca="1">'[1]Regression Summary'!E56</f>
        <v>3.7262344507858342E-3</v>
      </c>
      <c r="F7">
        <f ca="1">'[1]Regression Summary'!F56</f>
        <v>-2.0480431694437089E-3</v>
      </c>
      <c r="G7">
        <f ca="1">'[1]Regression Summary'!G56</f>
        <v>9.9944134050355266E-3</v>
      </c>
      <c r="H7">
        <f ca="1">'[1]Regression Summary'!H56</f>
        <v>-8.9551449030099341E-3</v>
      </c>
      <c r="I7">
        <f ca="1">'[1]Regression Summary'!I56</f>
        <v>1.4114079621691892E-2</v>
      </c>
      <c r="J7">
        <f ca="1">'[1]Regression Summary'!J56</f>
        <v>1.6532841553204555E-2</v>
      </c>
      <c r="K7">
        <f ca="1">'[1]Regression Summary'!K56</f>
        <v>4.5766783968032021E-3</v>
      </c>
      <c r="L7">
        <f ca="1">'[1]Regression Summary'!L56</f>
        <v>4.8657432791742513E-4</v>
      </c>
      <c r="M7">
        <f ca="1">'[1]Regression Summary'!M56</f>
        <v>-5.2701051278173918E-3</v>
      </c>
      <c r="N7">
        <f ca="1">'[1]Regression Summary'!N56</f>
        <v>7.0746758692404772E-3</v>
      </c>
      <c r="O7">
        <f ca="1">'[1]Regression Summary'!O56</f>
        <v>-8.6580968850126106E-3</v>
      </c>
      <c r="Q7" t="str">
        <f>'[1]Regression Summary'!A20</f>
        <v>R-Sqr</v>
      </c>
      <c r="R7">
        <f ca="1">'[1]Regression Summary'!B20</f>
        <v>0.98429306575017028</v>
      </c>
      <c r="S7">
        <f ca="1">'[1]Regression Summary'!C20</f>
        <v>0.95254182377849628</v>
      </c>
      <c r="T7">
        <f ca="1">'[1]Regression Summary'!D20</f>
        <v>0.97136166323619422</v>
      </c>
      <c r="U7">
        <f ca="1">'[1]Regression Summary'!E20</f>
        <v>0.972086762770076</v>
      </c>
      <c r="V7">
        <f ca="1">'[1]Regression Summary'!F20</f>
        <v>0.9450778779293193</v>
      </c>
      <c r="W7">
        <f ca="1">'[1]Regression Summary'!G20</f>
        <v>0.97016849615050338</v>
      </c>
      <c r="X7">
        <f ca="1">'[1]Regression Summary'!H20</f>
        <v>0.94647276569064576</v>
      </c>
      <c r="Y7">
        <f ca="1">'[1]Regression Summary'!I20</f>
        <v>0.97122530222302172</v>
      </c>
      <c r="Z7">
        <f ca="1">'[1]Regression Summary'!J20</f>
        <v>0.94718477450216587</v>
      </c>
      <c r="AA7">
        <f ca="1">'[1]Regression Summary'!K20</f>
        <v>0.98795629596846546</v>
      </c>
      <c r="AB7">
        <f ca="1">'[1]Regression Summary'!L20</f>
        <v>0.9491236210265056</v>
      </c>
      <c r="AC7">
        <f ca="1">'[1]Regression Summary'!M20</f>
        <v>0.94022009314720334</v>
      </c>
      <c r="AD7">
        <f ca="1">'[1]Regression Summary'!N20</f>
        <v>0.9543642693639014</v>
      </c>
    </row>
    <row r="8" spans="1:30" x14ac:dyDescent="0.25">
      <c r="A8" t="str">
        <f>'[1]Regression Summary'!A57</f>
        <v>HDD</v>
      </c>
      <c r="B8" s="9">
        <f>'[1]Regression Summary'!B57</f>
        <v>5.6033812260536395</v>
      </c>
      <c r="C8" s="9">
        <f>'[1]Regression Summary'!C57</f>
        <v>5.3282978110599064</v>
      </c>
      <c r="D8" s="9">
        <f>'[1]Regression Summary'!D57</f>
        <v>5.1243846006144391</v>
      </c>
      <c r="E8" s="9">
        <f>'[1]Regression Summary'!E57</f>
        <v>4.9806093189964162</v>
      </c>
      <c r="F8" s="9">
        <f>'[1]Regression Summary'!F57</f>
        <v>5.2095646397231494</v>
      </c>
      <c r="G8" s="9">
        <f>'[1]Regression Summary'!G57</f>
        <v>4.9652803379416284</v>
      </c>
      <c r="H8" s="9">
        <f>'[1]Regression Summary'!H57</f>
        <v>5.1815857014848952</v>
      </c>
      <c r="I8" s="9">
        <f>'[1]Regression Summary'!I57</f>
        <v>4.5037858422939072</v>
      </c>
      <c r="J8" s="9">
        <f>'[1]Regression Summary'!J57</f>
        <v>4.7714991966382394</v>
      </c>
      <c r="K8" s="9">
        <f>'[1]Regression Summary'!K57</f>
        <v>4.9533214925755251</v>
      </c>
      <c r="L8" s="9">
        <f>'[1]Regression Summary'!L57</f>
        <v>4.8375537634408596</v>
      </c>
      <c r="M8" s="9">
        <f>'[1]Regression Summary'!M57</f>
        <v>5.5508173323092684</v>
      </c>
      <c r="N8" s="9">
        <f>'[1]Regression Summary'!N57</f>
        <v>5.5450015449264614</v>
      </c>
      <c r="O8" s="9">
        <f>'[1]Regression Summary'!O57</f>
        <v>5.40546178955453</v>
      </c>
      <c r="Q8" t="str">
        <f>'[1]Regression Summary'!A21</f>
        <v>T-Stat Constant</v>
      </c>
      <c r="R8">
        <f ca="1">'[1]Regression Summary'!B21</f>
        <v>39.304959151199363</v>
      </c>
      <c r="S8">
        <f ca="1">'[1]Regression Summary'!C21</f>
        <v>26.390240601871895</v>
      </c>
      <c r="T8">
        <f ca="1">'[1]Regression Summary'!D21</f>
        <v>32.115026948728485</v>
      </c>
      <c r="U8">
        <f ca="1">'[1]Regression Summary'!E21</f>
        <v>33.145013859781372</v>
      </c>
      <c r="V8">
        <f ca="1">'[1]Regression Summary'!F21</f>
        <v>23.734560642885</v>
      </c>
      <c r="W8">
        <f ca="1">'[1]Regression Summary'!G21</f>
        <v>28.800945759732446</v>
      </c>
      <c r="X8">
        <f ca="1">'[1]Regression Summary'!H21</f>
        <v>26.207228993315837</v>
      </c>
      <c r="Y8">
        <f ca="1">'[1]Regression Summary'!I21</f>
        <v>36.662487164113422</v>
      </c>
      <c r="Z8">
        <f ca="1">'[1]Regression Summary'!J21</f>
        <v>28.593902110924805</v>
      </c>
      <c r="AA8">
        <f ca="1">'[1]Regression Summary'!K21</f>
        <v>59.650016033051998</v>
      </c>
      <c r="AB8">
        <f ca="1">'[1]Regression Summary'!L21</f>
        <v>32.436491866138695</v>
      </c>
      <c r="AC8">
        <f ca="1">'[1]Regression Summary'!M21</f>
        <v>26.643765882579615</v>
      </c>
      <c r="AD8">
        <f ca="1">'[1]Regression Summary'!N21</f>
        <v>28.422617693976161</v>
      </c>
    </row>
    <row r="9" spans="1:30" x14ac:dyDescent="0.25">
      <c r="A9" t="str">
        <f>'[1]Regression Summary'!A58</f>
        <v>CDD</v>
      </c>
      <c r="B9" s="9">
        <f>'[1]Regression Summary'!B58</f>
        <v>0.65584831912000985</v>
      </c>
      <c r="C9" s="9">
        <f>'[1]Regression Summary'!C58</f>
        <v>1.0547564644137226</v>
      </c>
      <c r="D9" s="9">
        <f>'[1]Regression Summary'!D58</f>
        <v>0.66852534562211996</v>
      </c>
      <c r="E9" s="9">
        <f>'[1]Regression Summary'!E58</f>
        <v>1.1598502304147464</v>
      </c>
      <c r="F9" s="9">
        <f>'[1]Regression Summary'!F58</f>
        <v>1.056995427017674</v>
      </c>
      <c r="G9" s="9">
        <f>'[1]Regression Summary'!G58</f>
        <v>0.94967197900665623</v>
      </c>
      <c r="H9" s="9">
        <f>'[1]Regression Summary'!H58</f>
        <v>1.3163408858166923</v>
      </c>
      <c r="I9" s="9">
        <f>'[1]Regression Summary'!I58</f>
        <v>1.3551868919610854</v>
      </c>
      <c r="J9" s="9">
        <f>'[1]Regression Summary'!J58</f>
        <v>0.94156392905697661</v>
      </c>
      <c r="K9" s="9">
        <f>'[1]Regression Summary'!K58</f>
        <v>1.0962237583205325</v>
      </c>
      <c r="L9" s="9">
        <f>'[1]Regression Summary'!L58</f>
        <v>1.3941567460317461</v>
      </c>
      <c r="M9" s="9">
        <f>'[1]Regression Summary'!M58</f>
        <v>0.79543394777265763</v>
      </c>
      <c r="N9" s="9">
        <f>'[1]Regression Summary'!N58</f>
        <v>0.4806725064886912</v>
      </c>
      <c r="O9" s="9">
        <f>'[1]Regression Summary'!O58</f>
        <v>1.0098508704557092</v>
      </c>
      <c r="Q9" t="str">
        <f>'[1]Regression Summary'!A22</f>
        <v>T-Stat HDD</v>
      </c>
      <c r="R9">
        <f ca="1">'[1]Regression Summary'!B22</f>
        <v>21.464926493058385</v>
      </c>
      <c r="S9">
        <f ca="1">'[1]Regression Summary'!C22</f>
        <v>11.633264001205916</v>
      </c>
      <c r="T9">
        <f ca="1">'[1]Regression Summary'!D22</f>
        <v>14.014435844842509</v>
      </c>
      <c r="U9">
        <f ca="1">'[1]Regression Summary'!E22</f>
        <v>14.792748573544721</v>
      </c>
      <c r="V9">
        <f ca="1">'[1]Regression Summary'!F22</f>
        <v>10.249066821760538</v>
      </c>
      <c r="W9">
        <f ca="1">'[1]Regression Summary'!G22</f>
        <v>12.937208086136064</v>
      </c>
      <c r="X9">
        <f ca="1">'[1]Regression Summary'!H22</f>
        <v>11.141306326817041</v>
      </c>
      <c r="Y9">
        <f ca="1">'[1]Regression Summary'!I22</f>
        <v>15.20403699652749</v>
      </c>
      <c r="Z9">
        <f ca="1">'[1]Regression Summary'!J22</f>
        <v>10.436754730893096</v>
      </c>
      <c r="AA9">
        <f ca="1">'[1]Regression Summary'!K22</f>
        <v>24.937676758015218</v>
      </c>
      <c r="AB9">
        <f ca="1">'[1]Regression Summary'!L22</f>
        <v>11.206453345587272</v>
      </c>
      <c r="AC9">
        <f ca="1">'[1]Regression Summary'!M22</f>
        <v>10.634641832004045</v>
      </c>
      <c r="AD9">
        <f ca="1">'[1]Regression Summary'!N22</f>
        <v>11.409965839846832</v>
      </c>
    </row>
    <row r="10" spans="1:30" x14ac:dyDescent="0.25">
      <c r="A10" t="str">
        <f>'[1]Regression Summary'!A59</f>
        <v>Correction</v>
      </c>
      <c r="B10" s="9">
        <f>'[1]Regression Summary'!B59</f>
        <v>-3.4574550636593315E-2</v>
      </c>
      <c r="C10" s="9">
        <f>'[1]Regression Summary'!C59</f>
        <v>-9.6486915786583083E-2</v>
      </c>
      <c r="D10" s="9">
        <f>'[1]Regression Summary'!D59</f>
        <v>0.19858524883195194</v>
      </c>
      <c r="E10" s="9">
        <f>'[1]Regression Summary'!E59</f>
        <v>2.4810447244650202E-2</v>
      </c>
      <c r="F10" s="9">
        <f>'[1]Regression Summary'!F59</f>
        <v>-3.8239811420180292E-2</v>
      </c>
      <c r="G10" s="9">
        <f>'[1]Regression Summary'!G59</f>
        <v>0.13756406347608907</v>
      </c>
      <c r="H10" s="9">
        <f>'[1]Regression Summary'!H59</f>
        <v>-0.15392307170056219</v>
      </c>
      <c r="I10" s="9">
        <f>'[1]Regression Summary'!I59</f>
        <v>0.16555385482273532</v>
      </c>
      <c r="J10" s="9">
        <f>'[1]Regression Summary'!J59</f>
        <v>0.23850865910262353</v>
      </c>
      <c r="K10" s="9">
        <f>'[1]Regression Summary'!K59</f>
        <v>7.0267596502202601E-2</v>
      </c>
      <c r="L10" s="9">
        <f>'[1]Regression Summary'!L59</f>
        <v>-2.0815032786071441E-2</v>
      </c>
      <c r="M10" s="9">
        <f>'[1]Regression Summary'!M59</f>
        <v>-7.8085418090731551E-2</v>
      </c>
      <c r="N10" s="9">
        <f>'[1]Regression Summary'!N59</f>
        <v>8.2203196242655263E-2</v>
      </c>
      <c r="O10" s="9">
        <f>'[1]Regression Summary'!O59</f>
        <v>-0.1126161080548882</v>
      </c>
      <c r="Q10" t="str">
        <f>'[1]Regression Summary'!A23</f>
        <v>T-Stat CDD</v>
      </c>
      <c r="R10">
        <f ca="1">'[1]Regression Summary'!B23</f>
        <v>7.8530038861857658</v>
      </c>
      <c r="S10">
        <f ca="1">'[1]Regression Summary'!C23</f>
        <v>3.8968249019747208</v>
      </c>
      <c r="T10">
        <f ca="1">'[1]Regression Summary'!D23</f>
        <v>2.9991411692289525</v>
      </c>
      <c r="U10">
        <f ca="1">'[1]Regression Summary'!E23</f>
        <v>4.7656516253990207</v>
      </c>
      <c r="V10">
        <f ca="1">'[1]Regression Summary'!F23</f>
        <v>3.1520449852425547</v>
      </c>
      <c r="W10">
        <f ca="1">'[1]Regression Summary'!G23</f>
        <v>3.5514652996046738</v>
      </c>
      <c r="X10">
        <f ca="1">'[1]Regression Summary'!H23</f>
        <v>4.4909749761957016</v>
      </c>
      <c r="Y10">
        <f ca="1">'[1]Regression Summary'!I23</f>
        <v>6.0234065564066164</v>
      </c>
      <c r="Z10">
        <f ca="1">'[1]Regression Summary'!J23</f>
        <v>3.0937380175383926</v>
      </c>
      <c r="AA10">
        <f ca="1">'[1]Regression Summary'!K23</f>
        <v>9.4867492398193285</v>
      </c>
      <c r="AB10">
        <f ca="1">'[1]Regression Summary'!L23</f>
        <v>4.3773939860130788</v>
      </c>
      <c r="AC10">
        <f ca="1">'[1]Regression Summary'!M23</f>
        <v>3.8618088952858969</v>
      </c>
      <c r="AD10">
        <f ca="1">'[1]Regression Summary'!N23</f>
        <v>2.6344607604154793</v>
      </c>
    </row>
    <row r="12" spans="1:30" x14ac:dyDescent="0.25">
      <c r="A12" t="str">
        <f>'[1]Regression Summary'!A61</f>
        <v>Corr x Corr</v>
      </c>
      <c r="B12">
        <f ca="1">'[1]Regression Summary'!B61</f>
        <v>4.0440125167150379E-5</v>
      </c>
      <c r="C12">
        <f ca="1">'[1]Regression Summary'!C61</f>
        <v>6.4168915318194746E-4</v>
      </c>
      <c r="D12">
        <f ca="1">'[1]Regression Summary'!D61</f>
        <v>2.4041369737763398E-3</v>
      </c>
      <c r="E12">
        <f ca="1">'[1]Regression Summary'!E61</f>
        <v>9.2449543262420057E-5</v>
      </c>
      <c r="F12">
        <f ca="1">'[1]Regression Summary'!F61</f>
        <v>7.8316784579915779E-5</v>
      </c>
      <c r="G12">
        <f ca="1">'[1]Regression Summary'!G61</f>
        <v>1.3748721200565826E-3</v>
      </c>
      <c r="H12">
        <f ca="1">'[1]Regression Summary'!H61</f>
        <v>1.3784034109949222E-3</v>
      </c>
      <c r="I12">
        <f ca="1">'[1]Regression Summary'!I61</f>
        <v>2.3366402886461067E-3</v>
      </c>
      <c r="J12">
        <f ca="1">'[1]Regression Summary'!J61</f>
        <v>3.9432258700109538E-3</v>
      </c>
      <c r="K12">
        <f ca="1">'[1]Regression Summary'!K61</f>
        <v>3.2159219090691489E-4</v>
      </c>
      <c r="L12">
        <f ca="1">'[1]Regression Summary'!L61</f>
        <v>-1.0128060588461881E-5</v>
      </c>
      <c r="M12">
        <f ca="1">'[1]Regression Summary'!M61</f>
        <v>4.1151836228772926E-4</v>
      </c>
      <c r="N12">
        <f ca="1">'[1]Regression Summary'!N61</f>
        <v>5.8156096883235262E-4</v>
      </c>
      <c r="O12">
        <f ca="1">'[1]Regression Summary'!O61</f>
        <v>9.7504117435227107E-4</v>
      </c>
    </row>
    <row r="13" spans="1:30" x14ac:dyDescent="0.25">
      <c r="A13" t="str">
        <f>'[1]Regression Summary'!A62</f>
        <v>Aligned?</v>
      </c>
      <c r="B13" t="str">
        <f ca="1">'[1]Regression Summary'!B62</f>
        <v>Yes</v>
      </c>
      <c r="C13" t="str">
        <f ca="1">'[1]Regression Summary'!C62</f>
        <v>Yes</v>
      </c>
      <c r="D13" t="str">
        <f ca="1">'[1]Regression Summary'!D62</f>
        <v>Yes</v>
      </c>
      <c r="E13" t="str">
        <f ca="1">'[1]Regression Summary'!E62</f>
        <v>Yes</v>
      </c>
      <c r="F13" t="str">
        <f ca="1">'[1]Regression Summary'!F62</f>
        <v>Yes</v>
      </c>
      <c r="G13" t="str">
        <f ca="1">'[1]Regression Summary'!G62</f>
        <v>Yes</v>
      </c>
      <c r="H13" t="str">
        <f ca="1">'[1]Regression Summary'!H62</f>
        <v>Yes</v>
      </c>
      <c r="I13" t="str">
        <f ca="1">'[1]Regression Summary'!I62</f>
        <v>Yes</v>
      </c>
      <c r="J13" t="str">
        <f ca="1">'[1]Regression Summary'!J62</f>
        <v>Yes</v>
      </c>
      <c r="K13" t="str">
        <f ca="1">'[1]Regression Summary'!K62</f>
        <v>Yes</v>
      </c>
      <c r="L13" t="str">
        <f ca="1">'[1]Regression Summary'!L62</f>
        <v>No</v>
      </c>
      <c r="M13" t="str">
        <f ca="1">'[1]Regression Summary'!M62</f>
        <v>Yes</v>
      </c>
      <c r="N13" t="str">
        <f ca="1">'[1]Regression Summary'!N62</f>
        <v>Yes</v>
      </c>
      <c r="O13" t="str">
        <f ca="1">'[1]Regression Summary'!O62</f>
        <v>Yes</v>
      </c>
    </row>
    <row r="15" spans="1:30" x14ac:dyDescent="0.25">
      <c r="A15" s="1" t="s">
        <v>1</v>
      </c>
      <c r="Q15" s="1" t="str">
        <f>A15</f>
        <v>Adjusted Residential</v>
      </c>
    </row>
    <row r="16" spans="1:30" x14ac:dyDescent="0.25">
      <c r="B16">
        <v>2000</v>
      </c>
      <c r="C16">
        <v>2001</v>
      </c>
      <c r="D16">
        <v>2002</v>
      </c>
      <c r="E16">
        <v>2003</v>
      </c>
      <c r="F16">
        <v>2004</v>
      </c>
      <c r="G16">
        <v>2005</v>
      </c>
      <c r="H16">
        <v>2006</v>
      </c>
      <c r="I16">
        <v>2007</v>
      </c>
      <c r="J16">
        <v>2008</v>
      </c>
      <c r="K16">
        <v>2009</v>
      </c>
      <c r="L16">
        <v>2010</v>
      </c>
      <c r="M16">
        <v>2011</v>
      </c>
      <c r="N16">
        <v>2012</v>
      </c>
      <c r="O16">
        <v>2013</v>
      </c>
      <c r="R16">
        <v>2000</v>
      </c>
      <c r="S16">
        <v>2001</v>
      </c>
      <c r="T16">
        <v>2002</v>
      </c>
      <c r="U16">
        <v>2003</v>
      </c>
      <c r="V16">
        <v>2004</v>
      </c>
      <c r="W16">
        <v>2005</v>
      </c>
      <c r="X16">
        <v>2006</v>
      </c>
      <c r="Y16">
        <v>2007</v>
      </c>
      <c r="Z16">
        <v>2008</v>
      </c>
      <c r="AA16">
        <v>2009</v>
      </c>
      <c r="AB16">
        <v>2010</v>
      </c>
      <c r="AC16">
        <v>2011</v>
      </c>
      <c r="AD16">
        <v>2012</v>
      </c>
    </row>
    <row r="17" spans="1:30" x14ac:dyDescent="0.25">
      <c r="A17" t="s">
        <v>6</v>
      </c>
      <c r="B17">
        <v>2973927.9143771045</v>
      </c>
      <c r="C17">
        <v>2946230.4040608662</v>
      </c>
      <c r="D17">
        <v>3046797.8984334194</v>
      </c>
      <c r="E17">
        <v>2965207.6065483256</v>
      </c>
      <c r="F17">
        <v>3025457.7011897727</v>
      </c>
      <c r="G17">
        <v>3055909.1975824707</v>
      </c>
      <c r="H17">
        <v>3120596.9805203355</v>
      </c>
      <c r="I17">
        <v>3138900.3180690622</v>
      </c>
      <c r="J17">
        <v>3148999.8170309355</v>
      </c>
      <c r="K17">
        <v>3143179.4247385692</v>
      </c>
      <c r="L17">
        <v>3164694.9535019742</v>
      </c>
      <c r="M17">
        <v>3102779.641985205</v>
      </c>
      <c r="N17">
        <v>3051703.2540116641</v>
      </c>
      <c r="O17">
        <v>2915466.7995407688</v>
      </c>
      <c r="Q17" t="s">
        <v>25</v>
      </c>
      <c r="R17">
        <v>1285702.9988436257</v>
      </c>
      <c r="S17">
        <v>1536968.1684022152</v>
      </c>
      <c r="T17">
        <v>1531178.5839330151</v>
      </c>
      <c r="U17">
        <v>1462637.110678158</v>
      </c>
      <c r="V17">
        <v>1521847.299031877</v>
      </c>
      <c r="W17">
        <v>1481490.2232422756</v>
      </c>
      <c r="X17">
        <v>1634802.2217110512</v>
      </c>
      <c r="Y17">
        <v>1529395.2544880277</v>
      </c>
      <c r="Z17">
        <v>1451400.693186315</v>
      </c>
      <c r="AA17">
        <v>1590021.4099862727</v>
      </c>
      <c r="AB17">
        <v>1636377.5323232566</v>
      </c>
      <c r="AC17">
        <v>1494828.7667232133</v>
      </c>
      <c r="AD17">
        <v>1395548.1840449874</v>
      </c>
    </row>
    <row r="18" spans="1:30" x14ac:dyDescent="0.25">
      <c r="A18" t="s">
        <v>45</v>
      </c>
      <c r="B18">
        <v>2995570.7547201379</v>
      </c>
      <c r="C18">
        <v>2979886.4507540227</v>
      </c>
      <c r="D18">
        <v>2968661.0075862105</v>
      </c>
      <c r="E18">
        <v>2926393.6244267165</v>
      </c>
      <c r="F18">
        <v>3031738.2875526133</v>
      </c>
      <c r="G18">
        <v>2980417.2736061448</v>
      </c>
      <c r="H18">
        <v>3159965.7224173727</v>
      </c>
      <c r="I18">
        <v>2992766.8983651898</v>
      </c>
      <c r="J18">
        <v>3015845.457271284</v>
      </c>
      <c r="K18">
        <v>3091202.6882191775</v>
      </c>
      <c r="L18">
        <v>3133387.2898630137</v>
      </c>
      <c r="M18">
        <v>3149410.5133405477</v>
      </c>
      <c r="N18">
        <v>3002403.6173004494</v>
      </c>
      <c r="O18">
        <v>2976997.4783757506</v>
      </c>
      <c r="Q18" t="s">
        <v>46</v>
      </c>
      <c r="R18">
        <v>273815.4835415007</v>
      </c>
      <c r="S18">
        <v>241279.19966748887</v>
      </c>
      <c r="T18">
        <v>257602.46575738123</v>
      </c>
      <c r="U18">
        <v>257804.11401317641</v>
      </c>
      <c r="V18">
        <v>256025.4066599737</v>
      </c>
      <c r="W18">
        <v>264237.82687153609</v>
      </c>
      <c r="X18">
        <v>252977.04110715291</v>
      </c>
      <c r="Y18">
        <v>276567.77926262189</v>
      </c>
      <c r="Z18">
        <v>278429.6386669036</v>
      </c>
      <c r="AA18">
        <v>261421.19785254399</v>
      </c>
      <c r="AB18">
        <v>259019.65084602381</v>
      </c>
      <c r="AC18">
        <v>263477.51328857109</v>
      </c>
      <c r="AD18">
        <v>264498.86024009797</v>
      </c>
    </row>
    <row r="19" spans="1:30" x14ac:dyDescent="0.25">
      <c r="A19" t="s">
        <v>28</v>
      </c>
      <c r="B19">
        <v>-21642.840343033429</v>
      </c>
      <c r="C19">
        <v>-33656.046693156473</v>
      </c>
      <c r="D19">
        <v>78136.89084720891</v>
      </c>
      <c r="E19">
        <v>38813.982121609151</v>
      </c>
      <c r="F19">
        <v>-6280.5863628406078</v>
      </c>
      <c r="G19">
        <v>75491.923976325896</v>
      </c>
      <c r="H19">
        <v>-39368.741897037253</v>
      </c>
      <c r="I19">
        <v>146133.41970387241</v>
      </c>
      <c r="J19">
        <v>133154.35975965159</v>
      </c>
      <c r="K19">
        <v>51976.736519391648</v>
      </c>
      <c r="L19">
        <v>31307.66363896057</v>
      </c>
      <c r="M19">
        <v>-46630.871355342679</v>
      </c>
      <c r="N19">
        <v>49299.636711214669</v>
      </c>
      <c r="O19">
        <v>-61530.678834981751</v>
      </c>
      <c r="Q19" t="s">
        <v>47</v>
      </c>
      <c r="R19">
        <v>262990.85918224108</v>
      </c>
      <c r="S19">
        <v>142704.87682874547</v>
      </c>
      <c r="T19">
        <v>164576.78533089405</v>
      </c>
      <c r="U19">
        <v>148918.11552621351</v>
      </c>
      <c r="V19">
        <v>163336.76918440626</v>
      </c>
      <c r="W19">
        <v>190730.82739638406</v>
      </c>
      <c r="X19">
        <v>158726.43160749227</v>
      </c>
      <c r="Y19">
        <v>157065.6883164926</v>
      </c>
      <c r="Z19">
        <v>246403.44003948578</v>
      </c>
      <c r="AA19">
        <v>183730.86019089798</v>
      </c>
      <c r="AB19">
        <v>170317.64432351477</v>
      </c>
      <c r="AC19">
        <v>232394.58607922058</v>
      </c>
      <c r="AD19">
        <v>282001.41854609188</v>
      </c>
    </row>
    <row r="20" spans="1:30" x14ac:dyDescent="0.25">
      <c r="B20">
        <v>-7.2249471353433006E-3</v>
      </c>
      <c r="C20">
        <v>-1.1294405759870559E-2</v>
      </c>
      <c r="D20">
        <v>2.6320583807829666E-2</v>
      </c>
      <c r="E20">
        <v>1.3263418084849351E-2</v>
      </c>
      <c r="F20">
        <v>-2.0716123118630545E-3</v>
      </c>
      <c r="G20">
        <v>2.5329313665191828E-2</v>
      </c>
      <c r="H20">
        <v>-1.2458597768244201E-2</v>
      </c>
      <c r="I20">
        <v>4.8828867956170703E-2</v>
      </c>
      <c r="J20">
        <v>4.4151585897285579E-2</v>
      </c>
      <c r="K20">
        <v>1.6814405835463064E-2</v>
      </c>
      <c r="L20">
        <v>9.9916354866969818E-3</v>
      </c>
      <c r="M20">
        <v>-1.4806222039908602E-2</v>
      </c>
      <c r="N20">
        <v>1.6420056393197876E-2</v>
      </c>
      <c r="O20">
        <v>-2.0668703713028633E-2</v>
      </c>
      <c r="Q20" t="s">
        <v>30</v>
      </c>
      <c r="R20">
        <v>178906.57696589702</v>
      </c>
      <c r="S20">
        <v>145038.95586009783</v>
      </c>
      <c r="T20">
        <v>160929.55163477542</v>
      </c>
      <c r="U20">
        <v>98712.50226258373</v>
      </c>
      <c r="V20">
        <v>176738.35921679635</v>
      </c>
      <c r="W20">
        <v>96715.270102593859</v>
      </c>
      <c r="X20">
        <v>176442.52492874349</v>
      </c>
      <c r="Y20">
        <v>144728.46664972615</v>
      </c>
      <c r="Z20">
        <v>181791.53219827919</v>
      </c>
      <c r="AA20">
        <v>133936.80223487032</v>
      </c>
      <c r="AB20">
        <v>166214.2872714219</v>
      </c>
      <c r="AC20">
        <v>215987.21294970557</v>
      </c>
      <c r="AD20">
        <v>149801.96505014319</v>
      </c>
    </row>
    <row r="21" spans="1:30" x14ac:dyDescent="0.25">
      <c r="A21" t="s">
        <v>31</v>
      </c>
      <c r="B21">
        <v>5.6033812260536395</v>
      </c>
      <c r="C21">
        <v>5.3282978110599064</v>
      </c>
      <c r="D21">
        <v>5.1243846006144391</v>
      </c>
      <c r="E21">
        <v>4.9806093189964162</v>
      </c>
      <c r="F21">
        <v>5.2095646397231494</v>
      </c>
      <c r="G21">
        <v>4.9652803379416284</v>
      </c>
      <c r="H21">
        <v>5.1815857014848952</v>
      </c>
      <c r="I21">
        <v>4.5037858422939072</v>
      </c>
      <c r="J21">
        <v>4.7714991966382394</v>
      </c>
      <c r="K21">
        <v>4.9533214925755251</v>
      </c>
      <c r="L21">
        <v>4.8375537634408596</v>
      </c>
      <c r="M21">
        <v>5.5508173323092684</v>
      </c>
      <c r="N21">
        <v>5.5450015449264614</v>
      </c>
      <c r="O21">
        <v>5.40546178955453</v>
      </c>
      <c r="Q21" t="s">
        <v>32</v>
      </c>
      <c r="R21">
        <v>0.97441482101490895</v>
      </c>
      <c r="S21">
        <v>0.98075410722644074</v>
      </c>
      <c r="T21">
        <v>0.97825134823105986</v>
      </c>
      <c r="U21">
        <v>0.99157809366960503</v>
      </c>
      <c r="V21">
        <v>0.97373659799283385</v>
      </c>
      <c r="W21">
        <v>0.99113391471232304</v>
      </c>
      <c r="X21">
        <v>0.97327661559501621</v>
      </c>
      <c r="Y21">
        <v>0.98260163599441652</v>
      </c>
      <c r="Z21">
        <v>0.96908452835921621</v>
      </c>
      <c r="AA21">
        <v>0.98550052283189959</v>
      </c>
      <c r="AB21">
        <v>0.97438679175394549</v>
      </c>
      <c r="AC21">
        <v>0.96381778374712146</v>
      </c>
      <c r="AD21">
        <v>0.98341546292186188</v>
      </c>
    </row>
    <row r="22" spans="1:30" x14ac:dyDescent="0.25">
      <c r="A22" t="s">
        <v>33</v>
      </c>
      <c r="B22">
        <v>0.65584831912000985</v>
      </c>
      <c r="C22">
        <v>1.0547564644137226</v>
      </c>
      <c r="D22">
        <v>0.66852534562211996</v>
      </c>
      <c r="E22">
        <v>1.1598502304147464</v>
      </c>
      <c r="F22">
        <v>1.056995427017674</v>
      </c>
      <c r="G22">
        <v>0.94967197900665623</v>
      </c>
      <c r="H22">
        <v>1.3163408858166923</v>
      </c>
      <c r="I22">
        <v>1.3551868919610854</v>
      </c>
      <c r="J22">
        <v>0.94156392905697661</v>
      </c>
      <c r="K22">
        <v>1.0962237583205325</v>
      </c>
      <c r="L22">
        <v>1.3941567460317461</v>
      </c>
      <c r="M22">
        <v>0.79543394777265763</v>
      </c>
      <c r="N22">
        <v>0.4806725064886912</v>
      </c>
      <c r="O22">
        <v>1.0098508704557092</v>
      </c>
      <c r="Q22" t="s">
        <v>34</v>
      </c>
      <c r="R22">
        <v>9.0707499370700457</v>
      </c>
      <c r="S22">
        <v>13.378424035405521</v>
      </c>
      <c r="T22">
        <v>11.76714259937118</v>
      </c>
      <c r="U22">
        <v>17.9572124210728</v>
      </c>
      <c r="V22">
        <v>10.236949812876739</v>
      </c>
      <c r="W22">
        <v>15.807749562719948</v>
      </c>
      <c r="X22">
        <v>11.388813943237679</v>
      </c>
      <c r="Y22">
        <v>12.685545309055007</v>
      </c>
      <c r="Z22">
        <v>9.3686919177776549</v>
      </c>
      <c r="AA22">
        <v>16.046020848577253</v>
      </c>
      <c r="AB22">
        <v>11.824942008430643</v>
      </c>
      <c r="AC22">
        <v>8.8531151706837772</v>
      </c>
      <c r="AD22">
        <v>11.807529903590153</v>
      </c>
    </row>
    <row r="23" spans="1:30" x14ac:dyDescent="0.25">
      <c r="A23" t="s">
        <v>28</v>
      </c>
      <c r="B23">
        <v>-3.4574550636594648E-2</v>
      </c>
      <c r="C23">
        <v>-9.6486915786584415E-2</v>
      </c>
      <c r="D23">
        <v>0.19858524883195061</v>
      </c>
      <c r="E23">
        <v>2.481044724464887E-2</v>
      </c>
      <c r="F23">
        <v>-3.8239811420181624E-2</v>
      </c>
      <c r="G23">
        <v>0.13756406347608774</v>
      </c>
      <c r="H23">
        <v>-0.15392307170056352</v>
      </c>
      <c r="I23">
        <v>0.16555385482273399</v>
      </c>
      <c r="J23">
        <v>0.2385086591026222</v>
      </c>
      <c r="K23">
        <v>7.0267596502201268E-2</v>
      </c>
      <c r="L23">
        <v>-2.0815032786072774E-2</v>
      </c>
      <c r="M23">
        <v>-7.8085418090732883E-2</v>
      </c>
      <c r="N23">
        <v>8.2203196242653931E-2</v>
      </c>
      <c r="O23">
        <v>-0.11261610805488953</v>
      </c>
      <c r="Q23" t="s">
        <v>48</v>
      </c>
      <c r="R23">
        <v>15.664575512029165</v>
      </c>
      <c r="S23">
        <v>17.187585027481362</v>
      </c>
      <c r="T23">
        <v>15.516876547087978</v>
      </c>
      <c r="U23">
        <v>25.332719756535489</v>
      </c>
      <c r="V23">
        <v>14.164452838417834</v>
      </c>
      <c r="W23">
        <v>22.853984820851135</v>
      </c>
      <c r="X23">
        <v>14.603658861856644</v>
      </c>
      <c r="Y23">
        <v>17.636678822669179</v>
      </c>
      <c r="Z23">
        <v>13.733571607752543</v>
      </c>
      <c r="AA23">
        <v>21.142814306160076</v>
      </c>
      <c r="AB23">
        <v>14.948404663892841</v>
      </c>
      <c r="AC23">
        <v>12.974851346016166</v>
      </c>
      <c r="AD23">
        <v>18.637821513052536</v>
      </c>
    </row>
    <row r="24" spans="1:30" x14ac:dyDescent="0.25">
      <c r="Q24" t="s">
        <v>49</v>
      </c>
      <c r="R24">
        <v>3.9855794020292152</v>
      </c>
      <c r="S24">
        <v>3.8234300357035096</v>
      </c>
      <c r="T24">
        <v>2.456992120104843</v>
      </c>
      <c r="U24">
        <v>5.6744626738828385</v>
      </c>
      <c r="V24">
        <v>3.1941046794810046</v>
      </c>
      <c r="W24">
        <v>4.9334403356589798</v>
      </c>
      <c r="X24">
        <v>3.9474599114512632</v>
      </c>
      <c r="Y24">
        <v>4.285080137304206</v>
      </c>
      <c r="Z24">
        <v>3.980751457461273</v>
      </c>
      <c r="AA24">
        <v>5.3836007633237468</v>
      </c>
      <c r="AB24">
        <v>4.403116545926915</v>
      </c>
      <c r="AC24">
        <v>3.3529730726967983</v>
      </c>
      <c r="AD24">
        <v>3.4472602861592829</v>
      </c>
    </row>
    <row r="25" spans="1:30" x14ac:dyDescent="0.25">
      <c r="A25" t="s">
        <v>37</v>
      </c>
      <c r="B25">
        <v>2.4979930057764636E-4</v>
      </c>
      <c r="C25">
        <v>1.0897623774121447E-3</v>
      </c>
      <c r="D25">
        <v>5.2268796848800644E-3</v>
      </c>
      <c r="E25">
        <v>3.2907133467787657E-4</v>
      </c>
      <c r="F25">
        <v>7.9218064141369692E-5</v>
      </c>
      <c r="G25">
        <v>3.4844033128441851E-3</v>
      </c>
      <c r="H25">
        <v>1.9176656375699329E-3</v>
      </c>
      <c r="I25">
        <v>8.0838073167743326E-3</v>
      </c>
      <c r="J25">
        <v>1.0530535549615827E-2</v>
      </c>
      <c r="K25">
        <v>1.1815078846705771E-3</v>
      </c>
      <c r="L25">
        <v>-2.0797622024208587E-4</v>
      </c>
      <c r="M25">
        <v>1.1561500383304871E-3</v>
      </c>
      <c r="N25">
        <v>1.3497811180054893E-3</v>
      </c>
      <c r="O25">
        <v>2.3276289707009289E-3</v>
      </c>
    </row>
    <row r="26" spans="1:30" x14ac:dyDescent="0.25">
      <c r="A26" t="s">
        <v>38</v>
      </c>
      <c r="B26" t="s">
        <v>44</v>
      </c>
      <c r="C26" t="s">
        <v>44</v>
      </c>
      <c r="D26" t="s">
        <v>44</v>
      </c>
      <c r="E26" t="s">
        <v>44</v>
      </c>
      <c r="F26" t="s">
        <v>44</v>
      </c>
      <c r="G26" t="s">
        <v>44</v>
      </c>
      <c r="H26" t="s">
        <v>44</v>
      </c>
      <c r="I26" t="s">
        <v>44</v>
      </c>
      <c r="J26" t="s">
        <v>44</v>
      </c>
      <c r="K26" t="s">
        <v>44</v>
      </c>
      <c r="L26" t="s">
        <v>39</v>
      </c>
      <c r="M26" t="s">
        <v>44</v>
      </c>
      <c r="N26" t="s">
        <v>44</v>
      </c>
      <c r="O26" t="s">
        <v>44</v>
      </c>
    </row>
    <row r="28" spans="1:30" x14ac:dyDescent="0.25">
      <c r="A28" s="1" t="s">
        <v>3</v>
      </c>
      <c r="Q28" s="1" t="str">
        <f>A28</f>
        <v>Small Business LV</v>
      </c>
    </row>
    <row r="29" spans="1:30" x14ac:dyDescent="0.25">
      <c r="B29">
        <v>2000</v>
      </c>
      <c r="C29">
        <v>2001</v>
      </c>
      <c r="D29">
        <v>2002</v>
      </c>
      <c r="E29">
        <v>2003</v>
      </c>
      <c r="F29">
        <v>2004</v>
      </c>
      <c r="G29">
        <v>2005</v>
      </c>
      <c r="H29">
        <v>2006</v>
      </c>
      <c r="I29">
        <v>2007</v>
      </c>
      <c r="J29">
        <v>2008</v>
      </c>
      <c r="K29">
        <v>2009</v>
      </c>
      <c r="L29">
        <v>2010</v>
      </c>
      <c r="M29">
        <v>2011</v>
      </c>
      <c r="N29">
        <v>2012</v>
      </c>
      <c r="O29">
        <v>2013</v>
      </c>
      <c r="R29">
        <v>2000</v>
      </c>
      <c r="S29">
        <v>2001</v>
      </c>
      <c r="T29">
        <v>2002</v>
      </c>
      <c r="U29">
        <v>2003</v>
      </c>
      <c r="V29">
        <v>2004</v>
      </c>
      <c r="W29">
        <v>2005</v>
      </c>
      <c r="X29">
        <v>2006</v>
      </c>
      <c r="Y29">
        <v>2007</v>
      </c>
      <c r="Z29">
        <v>2008</v>
      </c>
      <c r="AA29">
        <v>2009</v>
      </c>
      <c r="AB29">
        <v>2010</v>
      </c>
      <c r="AC29">
        <v>2011</v>
      </c>
      <c r="AD29">
        <v>2012</v>
      </c>
    </row>
    <row r="30" spans="1:30" x14ac:dyDescent="0.25">
      <c r="A30" t="s">
        <v>6</v>
      </c>
      <c r="B30">
        <v>2789145.8060640763</v>
      </c>
      <c r="C30">
        <v>2910528.3461266817</v>
      </c>
      <c r="D30">
        <v>2975087.5885566236</v>
      </c>
      <c r="E30">
        <v>3026238.3422010886</v>
      </c>
      <c r="F30">
        <v>3101615.9574944107</v>
      </c>
      <c r="G30">
        <v>3202329.312289678</v>
      </c>
      <c r="H30">
        <v>3333537.9216498733</v>
      </c>
      <c r="I30">
        <v>3525739.1128268782</v>
      </c>
      <c r="J30">
        <v>3623904.5557750901</v>
      </c>
      <c r="K30">
        <v>3620108.4595457474</v>
      </c>
      <c r="L30">
        <v>3607678.3578878879</v>
      </c>
      <c r="M30">
        <v>3668497.2223019758</v>
      </c>
      <c r="N30">
        <v>3752613.1730407136</v>
      </c>
      <c r="O30">
        <v>3646288.4885985288</v>
      </c>
      <c r="Q30" t="s">
        <v>25</v>
      </c>
      <c r="R30">
        <v>2470648.7521169847</v>
      </c>
      <c r="S30">
        <v>2625735.1540658027</v>
      </c>
      <c r="T30">
        <v>2670955.4589470532</v>
      </c>
      <c r="U30">
        <v>2751579.9198153568</v>
      </c>
      <c r="V30">
        <v>2838042.4452600423</v>
      </c>
      <c r="W30">
        <v>2941120.7406745655</v>
      </c>
      <c r="X30">
        <v>3036480.7916753106</v>
      </c>
      <c r="Y30">
        <v>3283491.2248268016</v>
      </c>
      <c r="Z30">
        <v>3465832.4357218905</v>
      </c>
      <c r="AA30">
        <v>3307973.0160277821</v>
      </c>
      <c r="AB30">
        <v>3430381.6180527452</v>
      </c>
      <c r="AC30">
        <v>3302783.1141640521</v>
      </c>
      <c r="AD30">
        <v>3420373.0244282456</v>
      </c>
    </row>
    <row r="31" spans="1:30" x14ac:dyDescent="0.25">
      <c r="A31" t="s">
        <v>40</v>
      </c>
      <c r="B31">
        <v>2753687.6611268562</v>
      </c>
      <c r="C31">
        <v>2928232.9536295384</v>
      </c>
      <c r="D31">
        <v>2939310.3957014601</v>
      </c>
      <c r="E31">
        <v>3042390.2859842419</v>
      </c>
      <c r="F31">
        <v>3113557.526655036</v>
      </c>
      <c r="G31">
        <v>3196707.150503444</v>
      </c>
      <c r="H31">
        <v>3370999.9431990664</v>
      </c>
      <c r="I31">
        <v>3556760.1619087826</v>
      </c>
      <c r="J31">
        <v>3617836.9749691524</v>
      </c>
      <c r="K31">
        <v>3629261.5917808218</v>
      </c>
      <c r="L31">
        <v>3637819.389041096</v>
      </c>
      <c r="M31">
        <v>3658166.517808219</v>
      </c>
      <c r="N31">
        <v>3678682.898907104</v>
      </c>
      <c r="O31">
        <v>3662058.0153550627</v>
      </c>
      <c r="Q31" t="s">
        <v>31</v>
      </c>
      <c r="R31">
        <v>31294.701065515637</v>
      </c>
      <c r="S31">
        <v>34074.160823530969</v>
      </c>
      <c r="T31">
        <v>34958.388858854138</v>
      </c>
      <c r="U31">
        <v>32874.101562591219</v>
      </c>
      <c r="V31">
        <v>31003.699442311085</v>
      </c>
      <c r="W31">
        <v>32455.757769175849</v>
      </c>
      <c r="X31">
        <v>36263.671340426197</v>
      </c>
      <c r="Y31">
        <v>26325.732315590863</v>
      </c>
      <c r="Z31">
        <v>19134.449142165209</v>
      </c>
      <c r="AA31">
        <v>37647.409921019207</v>
      </c>
      <c r="AB31">
        <v>19155.19307474637</v>
      </c>
      <c r="AC31">
        <v>38300.171220705117</v>
      </c>
      <c r="AD31">
        <v>30516.814100154468</v>
      </c>
    </row>
    <row r="32" spans="1:30" x14ac:dyDescent="0.25">
      <c r="A32" t="s">
        <v>28</v>
      </c>
      <c r="B32">
        <v>35458.14493722003</v>
      </c>
      <c r="C32">
        <v>-17704.607502856757</v>
      </c>
      <c r="D32">
        <v>35777.192855163477</v>
      </c>
      <c r="E32">
        <v>-16151.943783153314</v>
      </c>
      <c r="F32">
        <v>-11941.569160625339</v>
      </c>
      <c r="G32">
        <v>5622.1617862340063</v>
      </c>
      <c r="H32">
        <v>-37462.021549193189</v>
      </c>
      <c r="I32">
        <v>-31021.049081904348</v>
      </c>
      <c r="J32">
        <v>6067.5808059377596</v>
      </c>
      <c r="K32">
        <v>-9153.1322350744158</v>
      </c>
      <c r="L32">
        <v>-30141.03115320811</v>
      </c>
      <c r="M32">
        <v>10330.704493756872</v>
      </c>
      <c r="N32">
        <v>73930.274133609608</v>
      </c>
      <c r="O32">
        <v>-15769.526756533887</v>
      </c>
      <c r="Q32" t="s">
        <v>41</v>
      </c>
      <c r="R32">
        <v>168034.71053544496</v>
      </c>
      <c r="S32">
        <v>115201.20239986137</v>
      </c>
      <c r="T32">
        <v>131444.24393666719</v>
      </c>
      <c r="U32">
        <v>111027.87247179213</v>
      </c>
      <c r="V32">
        <v>109310.44356145296</v>
      </c>
      <c r="W32">
        <v>98573.064227921117</v>
      </c>
      <c r="X32">
        <v>115908.36363487024</v>
      </c>
      <c r="Y32">
        <v>113647.44095436833</v>
      </c>
      <c r="Z32">
        <v>62406.111161649875</v>
      </c>
      <c r="AA32">
        <v>124483.30307677068</v>
      </c>
      <c r="AB32">
        <v>83836.859837836964</v>
      </c>
      <c r="AC32">
        <v>180069.12421710097</v>
      </c>
      <c r="AD32">
        <v>187685.33324351051</v>
      </c>
    </row>
    <row r="33" spans="1:30" x14ac:dyDescent="0.25">
      <c r="B33">
        <v>1.2876603776736955E-2</v>
      </c>
      <c r="C33">
        <v>-6.0461745302442327E-3</v>
      </c>
      <c r="D33">
        <v>1.2171968264217747E-2</v>
      </c>
      <c r="E33">
        <v>-5.3089650783998635E-3</v>
      </c>
      <c r="F33">
        <v>-3.8353456001355567E-3</v>
      </c>
      <c r="G33">
        <v>1.7587353240501188E-3</v>
      </c>
      <c r="H33">
        <v>-1.1113029421662306E-2</v>
      </c>
      <c r="I33">
        <v>-8.7217151761102979E-3</v>
      </c>
      <c r="J33">
        <v>1.677129414044284E-3</v>
      </c>
      <c r="K33">
        <v>-2.5220370600464535E-3</v>
      </c>
      <c r="L33">
        <v>-8.2854666298188811E-3</v>
      </c>
      <c r="M33">
        <v>2.8240115488090156E-3</v>
      </c>
      <c r="N33">
        <v>2.0096941260029092E-2</v>
      </c>
      <c r="O33">
        <v>-4.3061924989751749E-3</v>
      </c>
      <c r="Q33" t="s">
        <v>30</v>
      </c>
      <c r="R33">
        <v>190138.72903805049</v>
      </c>
      <c r="S33">
        <v>82111.46169627046</v>
      </c>
      <c r="T33">
        <v>61716.871295189056</v>
      </c>
      <c r="U33">
        <v>152182.8640604121</v>
      </c>
      <c r="V33">
        <v>84500.647075950168</v>
      </c>
      <c r="W33">
        <v>76501.09186557807</v>
      </c>
      <c r="X33">
        <v>118832.40221684703</v>
      </c>
      <c r="Y33">
        <v>89882.487646128662</v>
      </c>
      <c r="Z33">
        <v>114740.76662145887</v>
      </c>
      <c r="AA33">
        <v>72441.025159618002</v>
      </c>
      <c r="AB33">
        <v>87302.13136395211</v>
      </c>
      <c r="AC33">
        <v>198891.72490290258</v>
      </c>
      <c r="AD33">
        <v>104354.2727297508</v>
      </c>
    </row>
    <row r="34" spans="1:30" x14ac:dyDescent="0.25">
      <c r="A34" t="s">
        <v>31</v>
      </c>
      <c r="B34">
        <v>5.6128669997727458</v>
      </c>
      <c r="C34">
        <v>5.336472527790165</v>
      </c>
      <c r="D34">
        <v>5.1456921217151441</v>
      </c>
      <c r="E34">
        <v>5.02128772112383</v>
      </c>
      <c r="F34">
        <v>5.1970269435174883</v>
      </c>
      <c r="G34">
        <v>5.0065683481162155</v>
      </c>
      <c r="H34">
        <v>5.0568310436384056</v>
      </c>
      <c r="I34">
        <v>4.5590367486744947</v>
      </c>
      <c r="J34">
        <v>4.8545529979547171</v>
      </c>
      <c r="K34">
        <v>4.9143388996250605</v>
      </c>
      <c r="L34">
        <v>4.7716765253621398</v>
      </c>
      <c r="M34">
        <v>5.5650279553375279</v>
      </c>
      <c r="N34">
        <v>5.5386914423034739</v>
      </c>
      <c r="O34">
        <v>5.4497251436995198</v>
      </c>
      <c r="Q34" t="s">
        <v>32</v>
      </c>
      <c r="R34">
        <v>0.33197463883787898</v>
      </c>
      <c r="S34">
        <v>0.73592492344871896</v>
      </c>
      <c r="T34">
        <v>0.76186786545792851</v>
      </c>
      <c r="U34">
        <v>0.40798635101945713</v>
      </c>
      <c r="V34">
        <v>0.62924391144812108</v>
      </c>
      <c r="W34">
        <v>0.59256967367854463</v>
      </c>
      <c r="X34">
        <v>0.64517828184609582</v>
      </c>
      <c r="Y34">
        <v>0.74885709819728896</v>
      </c>
      <c r="Z34">
        <v>0.16232217202313187</v>
      </c>
      <c r="AA34">
        <v>0.84141587084943803</v>
      </c>
      <c r="AB34">
        <v>0.64587574639323342</v>
      </c>
      <c r="AC34">
        <v>0.46433791028152049</v>
      </c>
      <c r="AD34">
        <v>0.41122481475454964</v>
      </c>
    </row>
    <row r="35" spans="1:30" x14ac:dyDescent="0.25">
      <c r="A35" t="s">
        <v>33</v>
      </c>
      <c r="B35">
        <v>0.6517925532551101</v>
      </c>
      <c r="C35">
        <v>1.0603560485935617</v>
      </c>
      <c r="D35">
        <v>0.67829900855590231</v>
      </c>
      <c r="E35">
        <v>1.1600222569083132</v>
      </c>
      <c r="F35">
        <v>1.0535340641333861</v>
      </c>
      <c r="G35">
        <v>0.95436316956543266</v>
      </c>
      <c r="H35">
        <v>1.3232392886047932</v>
      </c>
      <c r="I35">
        <v>1.363373335893497</v>
      </c>
      <c r="J35">
        <v>0.94960728966075403</v>
      </c>
      <c r="K35">
        <v>1.1088589205193002</v>
      </c>
      <c r="L35">
        <v>1.4036395619642239</v>
      </c>
      <c r="M35">
        <v>0.80747273631964067</v>
      </c>
      <c r="N35">
        <v>0.48231888478237478</v>
      </c>
      <c r="O35">
        <v>1.020086178418645</v>
      </c>
      <c r="Q35" t="s">
        <v>34</v>
      </c>
      <c r="R35">
        <v>15.551225346557745</v>
      </c>
      <c r="S35">
        <v>37.825942531947064</v>
      </c>
      <c r="T35">
        <v>50.183810170158139</v>
      </c>
      <c r="U35">
        <v>20.315889796754526</v>
      </c>
      <c r="V35">
        <v>35.68963642051682</v>
      </c>
      <c r="W35">
        <v>39.511578058875756</v>
      </c>
      <c r="X35">
        <v>29.248112686082496</v>
      </c>
      <c r="Y35">
        <v>43.091402559467255</v>
      </c>
      <c r="Z35">
        <v>28.908134551162551</v>
      </c>
      <c r="AA35">
        <v>61.265053133370436</v>
      </c>
      <c r="AB35">
        <v>42.636445424402559</v>
      </c>
      <c r="AC35">
        <v>20.652765613943306</v>
      </c>
      <c r="AD35">
        <v>31.664071064108747</v>
      </c>
    </row>
    <row r="36" spans="1:30" x14ac:dyDescent="0.25">
      <c r="A36" t="s">
        <v>28</v>
      </c>
      <c r="B36">
        <v>-3.4086016487839821E-2</v>
      </c>
      <c r="C36">
        <v>-0.10017052816577499</v>
      </c>
      <c r="D36">
        <v>0.18624819489056499</v>
      </c>
      <c r="E36">
        <v>7.5887710100168704E-3</v>
      </c>
      <c r="F36">
        <v>-2.7036743799349061E-2</v>
      </c>
      <c r="G36">
        <v>0.11777800118526427</v>
      </c>
      <c r="H36">
        <v>-9.1791406095511174E-2</v>
      </c>
      <c r="I36">
        <v>0.13703871774209242</v>
      </c>
      <c r="J36">
        <v>0.19616361621835265</v>
      </c>
      <c r="K36">
        <v>8.6644849953907865E-2</v>
      </c>
      <c r="L36">
        <v>1.0585716362906616E-2</v>
      </c>
      <c r="M36">
        <v>-8.8006585802495874E-2</v>
      </c>
      <c r="N36">
        <v>8.7738596483164066E-2</v>
      </c>
      <c r="O36">
        <v>-0.13666190103299414</v>
      </c>
      <c r="Q36" t="s">
        <v>42</v>
      </c>
      <c r="R36">
        <v>1.6344283470014811</v>
      </c>
      <c r="S36">
        <v>4.0706641496335561</v>
      </c>
      <c r="T36">
        <v>5.2278312413166823</v>
      </c>
      <c r="U36">
        <v>1.9739482915038193</v>
      </c>
      <c r="V36">
        <v>3.2216614009671947</v>
      </c>
      <c r="W36">
        <v>3.5596423244015361</v>
      </c>
      <c r="X36">
        <v>2.804722026903038</v>
      </c>
      <c r="Y36">
        <v>2.69458769490701</v>
      </c>
      <c r="Z36">
        <v>1.2880204981756569</v>
      </c>
      <c r="AA36">
        <v>5.5054619161461327</v>
      </c>
      <c r="AB36">
        <v>1.8900206166738345</v>
      </c>
      <c r="AC36">
        <v>1.9861416834195762</v>
      </c>
      <c r="AD36">
        <v>2.4743700074114585</v>
      </c>
    </row>
    <row r="37" spans="1:30" x14ac:dyDescent="0.25">
      <c r="Q37" t="s">
        <v>43</v>
      </c>
      <c r="R37">
        <v>2.108825370087553</v>
      </c>
      <c r="S37">
        <v>4.9896937072930427</v>
      </c>
      <c r="T37">
        <v>4.7222077990338303</v>
      </c>
      <c r="U37">
        <v>2.4899080804347422</v>
      </c>
      <c r="V37">
        <v>3.9046098428984877</v>
      </c>
      <c r="W37">
        <v>3.2315487861712811</v>
      </c>
      <c r="X37">
        <v>4.0162472747462878</v>
      </c>
      <c r="Y37">
        <v>4.909083192004525</v>
      </c>
      <c r="Z37">
        <v>1.2296406598844745</v>
      </c>
      <c r="AA37">
        <v>6.8231602437759253</v>
      </c>
      <c r="AB37">
        <v>3.6705922772245736</v>
      </c>
      <c r="AC37">
        <v>2.7928852528424479</v>
      </c>
      <c r="AD37">
        <v>2.2519810304331171</v>
      </c>
    </row>
    <row r="38" spans="1:30" x14ac:dyDescent="0.25">
      <c r="A38" t="s">
        <v>37</v>
      </c>
      <c r="B38">
        <v>-4.3891212864123635E-4</v>
      </c>
      <c r="C38">
        <v>6.0564849607702123E-4</v>
      </c>
      <c r="D38">
        <v>2.2670071174757988E-3</v>
      </c>
      <c r="E38">
        <v>-4.0288520280152827E-5</v>
      </c>
      <c r="F38">
        <v>1.0369525637282572E-4</v>
      </c>
      <c r="G38">
        <v>2.0714033108054102E-4</v>
      </c>
      <c r="H38">
        <v>1.0200805965951685E-3</v>
      </c>
      <c r="I38">
        <v>-1.195212664245903E-3</v>
      </c>
      <c r="J38">
        <v>3.289917707250936E-4</v>
      </c>
      <c r="K38">
        <v>-2.1852152264591987E-4</v>
      </c>
      <c r="L38">
        <v>-8.7707599677590468E-5</v>
      </c>
      <c r="M38">
        <v>-2.4853161467749989E-4</v>
      </c>
      <c r="N38">
        <v>1.7632774197595433E-3</v>
      </c>
      <c r="O38">
        <v>5.8849245312396709E-4</v>
      </c>
    </row>
    <row r="39" spans="1:30" x14ac:dyDescent="0.25">
      <c r="A39" t="s">
        <v>38</v>
      </c>
      <c r="B39" t="s">
        <v>39</v>
      </c>
      <c r="C39" t="s">
        <v>44</v>
      </c>
      <c r="D39" t="s">
        <v>44</v>
      </c>
      <c r="E39" t="s">
        <v>39</v>
      </c>
      <c r="F39" t="s">
        <v>44</v>
      </c>
      <c r="G39" t="s">
        <v>44</v>
      </c>
      <c r="H39" t="s">
        <v>44</v>
      </c>
      <c r="I39" t="s">
        <v>39</v>
      </c>
      <c r="J39" t="s">
        <v>44</v>
      </c>
      <c r="K39" t="s">
        <v>39</v>
      </c>
      <c r="L39" t="s">
        <v>39</v>
      </c>
      <c r="M39" t="s">
        <v>39</v>
      </c>
      <c r="N39" t="s">
        <v>44</v>
      </c>
      <c r="O39" t="s">
        <v>44</v>
      </c>
    </row>
    <row r="41" spans="1:30" x14ac:dyDescent="0.25">
      <c r="A41" s="1" t="s">
        <v>2</v>
      </c>
      <c r="B41" t="s">
        <v>20</v>
      </c>
      <c r="Q41" s="1" t="str">
        <f>A41</f>
        <v>Industrial</v>
      </c>
    </row>
    <row r="42" spans="1:30" x14ac:dyDescent="0.25">
      <c r="B42">
        <v>2000</v>
      </c>
      <c r="C42">
        <v>2001</v>
      </c>
      <c r="D42">
        <v>2002</v>
      </c>
      <c r="E42">
        <v>2003</v>
      </c>
      <c r="F42">
        <v>2004</v>
      </c>
      <c r="G42">
        <v>2005</v>
      </c>
      <c r="H42">
        <v>2006</v>
      </c>
      <c r="I42">
        <v>2007</v>
      </c>
      <c r="J42">
        <v>2008</v>
      </c>
      <c r="K42">
        <v>2009</v>
      </c>
      <c r="L42">
        <v>2010</v>
      </c>
      <c r="M42">
        <v>2011</v>
      </c>
      <c r="N42">
        <v>2012</v>
      </c>
      <c r="O42">
        <v>2013</v>
      </c>
      <c r="R42">
        <v>2000</v>
      </c>
      <c r="S42">
        <v>2001</v>
      </c>
      <c r="T42">
        <v>2002</v>
      </c>
      <c r="U42">
        <v>2003</v>
      </c>
      <c r="V42">
        <v>2004</v>
      </c>
      <c r="W42">
        <v>2005</v>
      </c>
      <c r="X42">
        <v>2006</v>
      </c>
      <c r="Y42">
        <v>2007</v>
      </c>
      <c r="Z42">
        <v>2008</v>
      </c>
      <c r="AA42">
        <v>2009</v>
      </c>
      <c r="AB42">
        <v>2010</v>
      </c>
      <c r="AC42">
        <v>2011</v>
      </c>
      <c r="AD42">
        <v>2012</v>
      </c>
    </row>
    <row r="43" spans="1:30" x14ac:dyDescent="0.25">
      <c r="A43" t="s">
        <v>6</v>
      </c>
      <c r="B43">
        <v>868113.07103825139</v>
      </c>
      <c r="C43">
        <v>868805.61369863013</v>
      </c>
      <c r="D43">
        <v>886039.99726027402</v>
      </c>
      <c r="E43">
        <v>910662.80684931506</v>
      </c>
      <c r="F43">
        <v>930758.00546448084</v>
      </c>
      <c r="G43">
        <v>938294.4849315068</v>
      </c>
      <c r="H43">
        <v>972359.63013698626</v>
      </c>
      <c r="I43">
        <v>1014488.3452054794</v>
      </c>
      <c r="J43">
        <v>992966.87431693985</v>
      </c>
      <c r="K43">
        <v>1040651.2849315068</v>
      </c>
      <c r="L43">
        <v>1059591.7452054794</v>
      </c>
      <c r="M43">
        <v>1056024.9671232877</v>
      </c>
      <c r="N43">
        <v>997649.09289617487</v>
      </c>
      <c r="O43">
        <v>1011638.9851052753</v>
      </c>
      <c r="Q43" t="s">
        <v>25</v>
      </c>
      <c r="R43">
        <v>868769.07382825378</v>
      </c>
      <c r="S43">
        <v>836491.52136803349</v>
      </c>
      <c r="T43">
        <v>908775.1303511383</v>
      </c>
      <c r="U43">
        <v>908257.5458381651</v>
      </c>
      <c r="V43">
        <v>937106.12531339191</v>
      </c>
      <c r="W43">
        <v>937439.49979629973</v>
      </c>
      <c r="X43">
        <v>928549.01842411654</v>
      </c>
      <c r="Y43">
        <v>974460.64218055853</v>
      </c>
      <c r="Z43">
        <v>956775.0993371564</v>
      </c>
      <c r="AA43">
        <v>967952.84285824443</v>
      </c>
      <c r="AB43">
        <v>1042145.2029940187</v>
      </c>
      <c r="AC43">
        <v>1025381.1999143405</v>
      </c>
      <c r="AD43">
        <v>969820.89901851758</v>
      </c>
    </row>
    <row r="44" spans="1:30" x14ac:dyDescent="0.25">
      <c r="A44" t="s">
        <v>26</v>
      </c>
      <c r="B44">
        <v>868113.07103825139</v>
      </c>
      <c r="C44">
        <v>868805.61369863013</v>
      </c>
      <c r="D44">
        <v>886039.99726027402</v>
      </c>
      <c r="E44">
        <v>910662.80684931506</v>
      </c>
      <c r="F44">
        <v>930758.00546448084</v>
      </c>
      <c r="G44">
        <v>938294.4849315068</v>
      </c>
      <c r="H44">
        <v>972359.63013698626</v>
      </c>
      <c r="I44">
        <v>1014488.3452054794</v>
      </c>
      <c r="J44">
        <v>992966.87431693985</v>
      </c>
      <c r="K44">
        <v>1040651.2849315068</v>
      </c>
      <c r="L44">
        <v>1059591.7452054794</v>
      </c>
      <c r="M44">
        <v>1056024.9671232877</v>
      </c>
      <c r="N44">
        <v>997649.09289617487</v>
      </c>
      <c r="O44">
        <v>1011638.9851052753</v>
      </c>
      <c r="Q44" t="s">
        <v>27</v>
      </c>
      <c r="R44">
        <v>1215.8571621921444</v>
      </c>
      <c r="S44">
        <v>4190.0100945577242</v>
      </c>
      <c r="T44">
        <v>-1280.1119027988159</v>
      </c>
      <c r="U44">
        <v>1335.3545792444861</v>
      </c>
      <c r="V44">
        <v>9.1941654923055847</v>
      </c>
      <c r="W44">
        <v>1491.7010404262403</v>
      </c>
      <c r="X44">
        <v>5736.0279710191535</v>
      </c>
      <c r="Y44">
        <v>5067.7415355033108</v>
      </c>
      <c r="Z44">
        <v>5366.0683263623496</v>
      </c>
      <c r="AA44">
        <v>10439.134645889077</v>
      </c>
      <c r="AB44">
        <v>2033.3080647137649</v>
      </c>
      <c r="AC44">
        <v>3037.3505853998568</v>
      </c>
      <c r="AD44">
        <v>3907.4590870583033</v>
      </c>
    </row>
    <row r="45" spans="1:30" x14ac:dyDescent="0.25">
      <c r="A45" t="s">
        <v>28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Q45" t="s">
        <v>29</v>
      </c>
      <c r="R45">
        <v>-10691.221814464894</v>
      </c>
      <c r="S45">
        <v>10562.862106726236</v>
      </c>
      <c r="T45">
        <v>-22349.442988185776</v>
      </c>
      <c r="U45">
        <v>-3306.0195235659676</v>
      </c>
      <c r="V45">
        <v>-5543.162665262812</v>
      </c>
      <c r="W45">
        <v>-5850.2102350332416</v>
      </c>
      <c r="X45">
        <v>11800.15929630991</v>
      </c>
      <c r="Y45">
        <v>12986.299438398408</v>
      </c>
      <c r="Z45">
        <v>11156.40729692119</v>
      </c>
      <c r="AA45">
        <v>19283.166367274422</v>
      </c>
      <c r="AB45">
        <v>5760.1932243964839</v>
      </c>
      <c r="AC45">
        <v>17813.833820905202</v>
      </c>
      <c r="AD45">
        <v>13350.108608209524</v>
      </c>
    </row>
    <row r="46" spans="1:30" x14ac:dyDescent="0.25"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Q46" t="s">
        <v>30</v>
      </c>
      <c r="R46">
        <v>55997.427954803905</v>
      </c>
      <c r="S46">
        <v>62855.322522863447</v>
      </c>
      <c r="T46">
        <v>67744.412744979098</v>
      </c>
      <c r="U46">
        <v>61566.059557895205</v>
      </c>
      <c r="V46">
        <v>43513.149750864686</v>
      </c>
      <c r="W46">
        <v>51155.987662970154</v>
      </c>
      <c r="X46">
        <v>66155.430218165173</v>
      </c>
      <c r="Y46">
        <v>36642.228149561452</v>
      </c>
      <c r="Z46">
        <v>20853.292661532112</v>
      </c>
      <c r="AA46">
        <v>30244.626804646803</v>
      </c>
      <c r="AB46">
        <v>37287.102330386704</v>
      </c>
      <c r="AC46">
        <v>30756.213602605498</v>
      </c>
      <c r="AD46">
        <v>31902.365742854865</v>
      </c>
    </row>
    <row r="47" spans="1:30" x14ac:dyDescent="0.25">
      <c r="A47" t="s">
        <v>31</v>
      </c>
      <c r="B47">
        <v>5.6033812260536395</v>
      </c>
      <c r="C47">
        <v>5.3282978110599064</v>
      </c>
      <c r="D47">
        <v>5.1243846006144391</v>
      </c>
      <c r="E47">
        <v>4.9806093189964162</v>
      </c>
      <c r="F47">
        <v>5.2095646397231494</v>
      </c>
      <c r="G47">
        <v>4.9652803379416284</v>
      </c>
      <c r="H47">
        <v>5.1815857014848952</v>
      </c>
      <c r="I47">
        <v>4.5037858422939072</v>
      </c>
      <c r="J47">
        <v>4.7714991966382394</v>
      </c>
      <c r="K47">
        <v>4.9533214925755251</v>
      </c>
      <c r="L47">
        <v>4.8375537634408596</v>
      </c>
      <c r="M47">
        <v>5.5508173323092684</v>
      </c>
      <c r="N47">
        <v>5.5450015449264614</v>
      </c>
      <c r="O47">
        <v>5.40546178955453</v>
      </c>
      <c r="Q47" t="s">
        <v>32</v>
      </c>
      <c r="R47">
        <v>9.5132581474424022E-2</v>
      </c>
      <c r="S47">
        <v>5.4881789970286983E-2</v>
      </c>
      <c r="T47">
        <v>9.5803568297774172E-2</v>
      </c>
      <c r="U47">
        <v>3.6990011070283595E-2</v>
      </c>
      <c r="V47">
        <v>4.840221756076455E-2</v>
      </c>
      <c r="W47">
        <v>7.1458815751441543E-2</v>
      </c>
      <c r="X47">
        <v>8.2758575624358635E-2</v>
      </c>
      <c r="Y47">
        <v>0.18664788199549051</v>
      </c>
      <c r="Z47">
        <v>0.37448360420816645</v>
      </c>
      <c r="AA47">
        <v>0.60858594806340194</v>
      </c>
      <c r="AB47">
        <v>4.6734200950373984E-2</v>
      </c>
      <c r="AC47">
        <v>0.27267139998030471</v>
      </c>
      <c r="AD47">
        <v>0.15990975381603434</v>
      </c>
    </row>
    <row r="48" spans="1:30" x14ac:dyDescent="0.25">
      <c r="A48" t="s">
        <v>33</v>
      </c>
      <c r="B48">
        <v>0.65584831912000985</v>
      </c>
      <c r="C48">
        <v>1.0547564644137226</v>
      </c>
      <c r="D48">
        <v>0.66852534562211996</v>
      </c>
      <c r="E48">
        <v>1.1598502304147464</v>
      </c>
      <c r="F48">
        <v>1.056995427017674</v>
      </c>
      <c r="G48">
        <v>0.94967197900665623</v>
      </c>
      <c r="H48">
        <v>1.3163408858166923</v>
      </c>
      <c r="I48">
        <v>1.3551868919610854</v>
      </c>
      <c r="J48">
        <v>0.94156392905697661</v>
      </c>
      <c r="K48">
        <v>1.0962237583205325</v>
      </c>
      <c r="L48">
        <v>1.3941567460317461</v>
      </c>
      <c r="M48">
        <v>0.79543394777265763</v>
      </c>
      <c r="N48">
        <v>0.4806725064886912</v>
      </c>
      <c r="O48">
        <v>1.0098508704557092</v>
      </c>
      <c r="Q48" t="s">
        <v>34</v>
      </c>
      <c r="R48">
        <v>19.582363905560058</v>
      </c>
      <c r="S48">
        <v>16.801352077195517</v>
      </c>
      <c r="T48">
        <v>16.590669917023654</v>
      </c>
      <c r="U48">
        <v>17.878955740146285</v>
      </c>
      <c r="V48">
        <v>25.603454777912919</v>
      </c>
      <c r="W48">
        <v>18.910938449649098</v>
      </c>
      <c r="X48">
        <v>17.252652699675419</v>
      </c>
      <c r="Y48">
        <v>31.924624070004796</v>
      </c>
      <c r="Z48">
        <v>53.839436692070322</v>
      </c>
      <c r="AA48">
        <v>43.258382400326127</v>
      </c>
      <c r="AB48">
        <v>33.570163967069718</v>
      </c>
      <c r="AC48">
        <v>42.64667629025196</v>
      </c>
      <c r="AD48">
        <v>38.530121409226616</v>
      </c>
    </row>
    <row r="49" spans="1:30" x14ac:dyDescent="0.25">
      <c r="A49" t="s">
        <v>28</v>
      </c>
      <c r="B49">
        <v>-3.4574550636594648E-2</v>
      </c>
      <c r="C49">
        <v>-9.6486915786584415E-2</v>
      </c>
      <c r="D49">
        <v>0.19858524883195061</v>
      </c>
      <c r="E49">
        <v>2.481044724464887E-2</v>
      </c>
      <c r="F49">
        <v>-3.8239811420181624E-2</v>
      </c>
      <c r="G49">
        <v>0.13756406347608774</v>
      </c>
      <c r="H49">
        <v>-0.15392307170056352</v>
      </c>
      <c r="I49">
        <v>0.16555385482273399</v>
      </c>
      <c r="J49">
        <v>0.2385086591026222</v>
      </c>
      <c r="K49">
        <v>7.0267596502201268E-2</v>
      </c>
      <c r="L49">
        <v>-2.0815032786072774E-2</v>
      </c>
      <c r="M49">
        <v>-7.8085418090732883E-2</v>
      </c>
      <c r="N49">
        <v>8.2203196242653931E-2</v>
      </c>
      <c r="O49">
        <v>-0.11261610805488953</v>
      </c>
      <c r="Q49" t="s">
        <v>35</v>
      </c>
      <c r="R49">
        <v>0.22222934797830507</v>
      </c>
      <c r="S49">
        <v>0.6887357886155151</v>
      </c>
      <c r="T49">
        <v>-0.18317430138349036</v>
      </c>
      <c r="U49">
        <v>0.21038723122017366</v>
      </c>
      <c r="V49">
        <v>2.0660429814496916E-3</v>
      </c>
      <c r="W49">
        <v>0.24391994493168823</v>
      </c>
      <c r="X49">
        <v>0.88314008426578683</v>
      </c>
      <c r="Y49">
        <v>1.2764440023243042</v>
      </c>
      <c r="Z49">
        <v>2.3074018819282536</v>
      </c>
      <c r="AA49">
        <v>3.7388512770555553</v>
      </c>
      <c r="AB49">
        <v>0.52308833184175074</v>
      </c>
      <c r="AC49">
        <v>1.0503860130947267</v>
      </c>
      <c r="AD49">
        <v>1.2928865084167385</v>
      </c>
    </row>
    <row r="50" spans="1:30" x14ac:dyDescent="0.25">
      <c r="Q50" t="s">
        <v>36</v>
      </c>
      <c r="R50">
        <v>-0.51765019104639298</v>
      </c>
      <c r="S50">
        <v>0.65303814252341141</v>
      </c>
      <c r="T50">
        <v>-0.79261851204116729</v>
      </c>
      <c r="U50">
        <v>-0.20198235363159994</v>
      </c>
      <c r="V50">
        <v>-0.44028420417512093</v>
      </c>
      <c r="W50">
        <v>-0.28608760096557273</v>
      </c>
      <c r="X50">
        <v>0.78269779698327457</v>
      </c>
      <c r="Y50">
        <v>1.3993782690458156</v>
      </c>
      <c r="Z50">
        <v>1.5712368964912515</v>
      </c>
      <c r="AA50">
        <v>2.502192867160649</v>
      </c>
      <c r="AB50">
        <v>0.66381537674360791</v>
      </c>
      <c r="AC50">
        <v>1.8049144750955504</v>
      </c>
      <c r="AD50">
        <v>0.76630595893024378</v>
      </c>
    </row>
    <row r="51" spans="1:30" x14ac:dyDescent="0.25">
      <c r="A51" t="s">
        <v>37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</row>
    <row r="52" spans="1:30" x14ac:dyDescent="0.25">
      <c r="A52" t="s">
        <v>38</v>
      </c>
      <c r="B52" t="s">
        <v>39</v>
      </c>
      <c r="C52" t="s">
        <v>39</v>
      </c>
      <c r="D52" t="s">
        <v>39</v>
      </c>
      <c r="E52" t="s">
        <v>39</v>
      </c>
      <c r="F52" t="s">
        <v>39</v>
      </c>
      <c r="G52" t="s">
        <v>39</v>
      </c>
      <c r="H52" t="s">
        <v>39</v>
      </c>
      <c r="I52" t="s">
        <v>39</v>
      </c>
      <c r="J52" t="s">
        <v>39</v>
      </c>
      <c r="K52" t="s">
        <v>39</v>
      </c>
      <c r="L52" t="s">
        <v>39</v>
      </c>
      <c r="M52" t="s">
        <v>39</v>
      </c>
      <c r="N52" t="s">
        <v>39</v>
      </c>
      <c r="O52" t="s">
        <v>39</v>
      </c>
    </row>
    <row r="55" spans="1:30" x14ac:dyDescent="0.25">
      <c r="A55" s="1" t="s">
        <v>16</v>
      </c>
      <c r="Q55" s="1" t="s">
        <v>5</v>
      </c>
    </row>
    <row r="56" spans="1:30" x14ac:dyDescent="0.25">
      <c r="B56">
        <v>2000</v>
      </c>
      <c r="C56">
        <v>2001</v>
      </c>
      <c r="D56">
        <v>2002</v>
      </c>
      <c r="E56">
        <v>2003</v>
      </c>
      <c r="F56">
        <v>2004</v>
      </c>
      <c r="G56">
        <v>2005</v>
      </c>
      <c r="H56">
        <v>2006</v>
      </c>
      <c r="I56">
        <v>2007</v>
      </c>
      <c r="J56">
        <v>2008</v>
      </c>
      <c r="K56">
        <v>2009</v>
      </c>
      <c r="L56">
        <v>2010</v>
      </c>
      <c r="M56">
        <v>2011</v>
      </c>
      <c r="N56">
        <v>2012</v>
      </c>
      <c r="O56">
        <v>2013</v>
      </c>
      <c r="R56">
        <v>2000</v>
      </c>
      <c r="S56">
        <v>2001</v>
      </c>
      <c r="T56">
        <v>2002</v>
      </c>
      <c r="U56">
        <v>2003</v>
      </c>
      <c r="V56">
        <v>2004</v>
      </c>
      <c r="W56">
        <v>2005</v>
      </c>
      <c r="X56">
        <v>2006</v>
      </c>
      <c r="Y56">
        <v>2007</v>
      </c>
      <c r="Z56">
        <v>2008</v>
      </c>
      <c r="AA56">
        <v>2009</v>
      </c>
      <c r="AB56">
        <v>2010</v>
      </c>
      <c r="AC56">
        <v>2011</v>
      </c>
      <c r="AD56">
        <v>2012</v>
      </c>
    </row>
    <row r="57" spans="1:30" x14ac:dyDescent="0.25">
      <c r="A57" t="s">
        <v>6</v>
      </c>
      <c r="B57">
        <v>2651025.3513850747</v>
      </c>
      <c r="C57">
        <v>2616799.7369099096</v>
      </c>
      <c r="D57">
        <v>2731056.6352243484</v>
      </c>
      <c r="E57">
        <v>2668312.6544421827</v>
      </c>
      <c r="F57">
        <v>2745231.8436655952</v>
      </c>
      <c r="G57">
        <v>2786034.9570233738</v>
      </c>
      <c r="H57">
        <v>2868939.8699408225</v>
      </c>
      <c r="I57">
        <v>2928660.3459569756</v>
      </c>
      <c r="J57">
        <v>2935576.0938321678</v>
      </c>
      <c r="K57">
        <v>2933126.1824851632</v>
      </c>
      <c r="L57">
        <v>2974045.3808678952</v>
      </c>
      <c r="M57">
        <v>2927505.8763687694</v>
      </c>
      <c r="N57">
        <v>2884449.2140181102</v>
      </c>
      <c r="O57">
        <v>2753167.8096407899</v>
      </c>
      <c r="Q57" t="s">
        <v>25</v>
      </c>
      <c r="R57">
        <v>1329694.7814378038</v>
      </c>
      <c r="S57">
        <v>1594508.7921506111</v>
      </c>
      <c r="T57">
        <v>1602804.1521189159</v>
      </c>
      <c r="U57">
        <v>1531954.266064811</v>
      </c>
      <c r="V57">
        <v>1607538.4300438538</v>
      </c>
      <c r="W57">
        <v>1566441.4204517351</v>
      </c>
      <c r="X57">
        <v>1738221.951652186</v>
      </c>
      <c r="Y57">
        <v>1628067.0626422386</v>
      </c>
      <c r="Z57">
        <v>1559018.8509956119</v>
      </c>
      <c r="AA57">
        <v>1689087.5980731207</v>
      </c>
      <c r="AB57">
        <v>1739901.631626925</v>
      </c>
      <c r="AC57">
        <v>1598747.8572591492</v>
      </c>
      <c r="AD57">
        <v>1503709.0610116203</v>
      </c>
    </row>
    <row r="58" spans="1:30" x14ac:dyDescent="0.25">
      <c r="A58" t="s">
        <v>45</v>
      </c>
      <c r="B58">
        <v>2665194.8805050617</v>
      </c>
      <c r="C58">
        <v>2650306.432071269</v>
      </c>
      <c r="D58">
        <v>2654936.7708175257</v>
      </c>
      <c r="E58">
        <v>2636196.9621418654</v>
      </c>
      <c r="F58">
        <v>2752733.6551744952</v>
      </c>
      <c r="G58">
        <v>2718940.6652473621</v>
      </c>
      <c r="H58">
        <v>2910907.5076349312</v>
      </c>
      <c r="I58">
        <v>2796167.5687479917</v>
      </c>
      <c r="J58">
        <v>2809190.2972103897</v>
      </c>
      <c r="K58">
        <v>2887732.6838923744</v>
      </c>
      <c r="L58">
        <v>2947636.2778393179</v>
      </c>
      <c r="M58">
        <v>2969467.2738535823</v>
      </c>
      <c r="N58">
        <v>2829743.2657708251</v>
      </c>
      <c r="O58">
        <v>2814148.3747952688</v>
      </c>
      <c r="Q58" t="s">
        <v>46</v>
      </c>
      <c r="R58">
        <v>274740.62003647094</v>
      </c>
      <c r="S58">
        <v>242888.76077175143</v>
      </c>
      <c r="T58">
        <v>258814.14767055013</v>
      </c>
      <c r="U58">
        <v>260334.60918097885</v>
      </c>
      <c r="V58">
        <v>257214.09130537816</v>
      </c>
      <c r="W58">
        <v>265660.6586485125</v>
      </c>
      <c r="X58">
        <v>253363.7412255751</v>
      </c>
      <c r="Y58">
        <v>277830.46985504311</v>
      </c>
      <c r="Z58">
        <v>279073.61757673923</v>
      </c>
      <c r="AA58">
        <v>263062.09123313101</v>
      </c>
      <c r="AB58">
        <v>259934.33327863383</v>
      </c>
      <c r="AC58">
        <v>264966.86762026238</v>
      </c>
      <c r="AD58">
        <v>265570.50480912055</v>
      </c>
    </row>
    <row r="59" spans="1:30" x14ac:dyDescent="0.25">
      <c r="A59" t="s">
        <v>28</v>
      </c>
      <c r="B59">
        <v>-14169.529119987041</v>
      </c>
      <c r="C59">
        <v>-33506.695161359385</v>
      </c>
      <c r="D59">
        <v>76119.864406822715</v>
      </c>
      <c r="E59">
        <v>32115.692300317343</v>
      </c>
      <c r="F59">
        <v>-7501.8115089000203</v>
      </c>
      <c r="G59">
        <v>67094.291776011698</v>
      </c>
      <c r="H59">
        <v>-41967.637694108766</v>
      </c>
      <c r="I59">
        <v>132492.7772089839</v>
      </c>
      <c r="J59">
        <v>126385.79662177805</v>
      </c>
      <c r="K59">
        <v>45393.498592788819</v>
      </c>
      <c r="L59">
        <v>26409.103028577287</v>
      </c>
      <c r="M59">
        <v>-41961.397484812886</v>
      </c>
      <c r="N59">
        <v>54705.948247285094</v>
      </c>
      <c r="O59">
        <v>-60980.565154478885</v>
      </c>
      <c r="Q59" t="s">
        <v>47</v>
      </c>
      <c r="R59">
        <v>274745.89564032125</v>
      </c>
      <c r="S59">
        <v>142054.72029020716</v>
      </c>
      <c r="T59">
        <v>162528.11473837012</v>
      </c>
      <c r="U59">
        <v>149905.47347329222</v>
      </c>
      <c r="V59">
        <v>162824.64607899575</v>
      </c>
      <c r="W59">
        <v>192236.66889625552</v>
      </c>
      <c r="X59">
        <v>159538.01936531794</v>
      </c>
      <c r="Y59">
        <v>158028.85040330229</v>
      </c>
      <c r="Z59">
        <v>247517.82572553106</v>
      </c>
      <c r="AA59">
        <v>184450.7469504475</v>
      </c>
      <c r="AB59">
        <v>169914.30937342049</v>
      </c>
      <c r="AC59">
        <v>234277.21179041345</v>
      </c>
      <c r="AD59">
        <v>284078.943903148</v>
      </c>
    </row>
    <row r="60" spans="1:30" x14ac:dyDescent="0.25">
      <c r="B60">
        <v>-5.3165077059212553E-3</v>
      </c>
      <c r="C60">
        <v>-1.2642573989141781E-2</v>
      </c>
      <c r="D60">
        <v>2.8671064879403279E-2</v>
      </c>
      <c r="E60">
        <v>1.2182584519111155E-2</v>
      </c>
      <c r="F60">
        <v>-2.7252224329071466E-3</v>
      </c>
      <c r="G60">
        <v>2.4676629627703787E-2</v>
      </c>
      <c r="H60">
        <v>-1.4417372446233045E-2</v>
      </c>
      <c r="I60">
        <v>4.7383704285043508E-2</v>
      </c>
      <c r="J60">
        <v>4.4990115745196381E-2</v>
      </c>
      <c r="K60">
        <v>1.5719425432274753E-2</v>
      </c>
      <c r="L60">
        <v>8.9594171530334599E-3</v>
      </c>
      <c r="M60">
        <v>-1.4130951317189666E-2</v>
      </c>
      <c r="N60">
        <v>1.9332477581630762E-2</v>
      </c>
      <c r="O60">
        <v>-2.1669278599752317E-2</v>
      </c>
      <c r="Q60" t="s">
        <v>30</v>
      </c>
      <c r="R60">
        <v>180574.97516645797</v>
      </c>
      <c r="S60">
        <v>146041.97291898209</v>
      </c>
      <c r="T60">
        <v>167392.06569786355</v>
      </c>
      <c r="U60">
        <v>99231.527577352681</v>
      </c>
      <c r="V60">
        <v>177588.98711970216</v>
      </c>
      <c r="W60">
        <v>97303.707468924753</v>
      </c>
      <c r="X60">
        <v>177291.33909728602</v>
      </c>
      <c r="Y60">
        <v>146587.04783079709</v>
      </c>
      <c r="Z60">
        <v>180950.13592709065</v>
      </c>
      <c r="AA60">
        <v>133200.22277195644</v>
      </c>
      <c r="AB60">
        <v>167128.7090162838</v>
      </c>
      <c r="AC60">
        <v>215737.7468848828</v>
      </c>
      <c r="AD60">
        <v>149526.11094289864</v>
      </c>
    </row>
    <row r="61" spans="1:30" x14ac:dyDescent="0.25">
      <c r="A61" t="s">
        <v>31</v>
      </c>
      <c r="B61">
        <v>5.6033812260536395</v>
      </c>
      <c r="C61">
        <v>5.3282978110599064</v>
      </c>
      <c r="D61">
        <v>5.1243846006144391</v>
      </c>
      <c r="E61">
        <v>4.9806093189964162</v>
      </c>
      <c r="F61">
        <v>5.2095646397231494</v>
      </c>
      <c r="G61">
        <v>4.9652803379416284</v>
      </c>
      <c r="H61">
        <v>5.1815857014848952</v>
      </c>
      <c r="I61">
        <v>4.5037858422939072</v>
      </c>
      <c r="J61">
        <v>4.7714991966382394</v>
      </c>
      <c r="K61">
        <v>4.9533214925755251</v>
      </c>
      <c r="L61">
        <v>4.8375537634408596</v>
      </c>
      <c r="M61">
        <v>5.5508173323092684</v>
      </c>
      <c r="N61">
        <v>5.5450015449264614</v>
      </c>
      <c r="O61">
        <v>5.40546178955453</v>
      </c>
      <c r="Q61" t="s">
        <v>32</v>
      </c>
      <c r="R61">
        <v>0.97378327341136961</v>
      </c>
      <c r="S61">
        <v>0.98081053873217761</v>
      </c>
      <c r="T61">
        <v>0.97681331250746772</v>
      </c>
      <c r="U61">
        <v>0.9916620102403918</v>
      </c>
      <c r="V61">
        <v>0.97379485130004684</v>
      </c>
      <c r="W61">
        <v>0.99111382984351093</v>
      </c>
      <c r="X61">
        <v>0.97306921122170453</v>
      </c>
      <c r="Y61">
        <v>0.9823089909413727</v>
      </c>
      <c r="Z61">
        <v>0.96947117802497151</v>
      </c>
      <c r="AA61">
        <v>0.98584337674628597</v>
      </c>
      <c r="AB61">
        <v>0.97435276963641071</v>
      </c>
      <c r="AC61">
        <v>0.96426024378562092</v>
      </c>
      <c r="AD61">
        <v>0.983593153314684</v>
      </c>
    </row>
    <row r="62" spans="1:30" x14ac:dyDescent="0.25">
      <c r="A62" t="s">
        <v>33</v>
      </c>
      <c r="B62">
        <v>0.65584831912000985</v>
      </c>
      <c r="C62">
        <v>1.0547564644137226</v>
      </c>
      <c r="D62">
        <v>0.66852534562211996</v>
      </c>
      <c r="E62">
        <v>1.1598502304147464</v>
      </c>
      <c r="F62">
        <v>1.056995427017674</v>
      </c>
      <c r="G62">
        <v>0.94967197900665623</v>
      </c>
      <c r="H62">
        <v>1.3163408858166923</v>
      </c>
      <c r="I62">
        <v>1.3551868919610854</v>
      </c>
      <c r="J62">
        <v>0.94156392905697661</v>
      </c>
      <c r="K62">
        <v>1.0962237583205325</v>
      </c>
      <c r="L62">
        <v>1.3941567460317461</v>
      </c>
      <c r="M62">
        <v>0.79543394777265763</v>
      </c>
      <c r="N62">
        <v>0.4806725064886912</v>
      </c>
      <c r="O62">
        <v>1.0098508704557092</v>
      </c>
      <c r="Q62" t="s">
        <v>34</v>
      </c>
      <c r="R62">
        <v>9.2944403487944669</v>
      </c>
      <c r="S62">
        <v>13.78395909075169</v>
      </c>
      <c r="T62">
        <v>11.842041033918377</v>
      </c>
      <c r="U62">
        <v>18.709863372128684</v>
      </c>
      <c r="V62">
        <v>10.761570345556715</v>
      </c>
      <c r="W62">
        <v>16.613115194219287</v>
      </c>
      <c r="X62">
        <v>12.05130985059434</v>
      </c>
      <c r="Y62">
        <v>13.332759803045048</v>
      </c>
      <c r="Z62">
        <v>10.110153151565754</v>
      </c>
      <c r="AA62">
        <v>17.140028028886924</v>
      </c>
      <c r="AB62">
        <v>12.50424574294388</v>
      </c>
      <c r="AC62">
        <v>9.4795243014762498</v>
      </c>
      <c r="AD62">
        <v>12.746134807162447</v>
      </c>
    </row>
    <row r="63" spans="1:30" x14ac:dyDescent="0.25">
      <c r="A63" t="s">
        <v>28</v>
      </c>
      <c r="B63">
        <v>-3.4574550636594648E-2</v>
      </c>
      <c r="C63">
        <v>-9.6486915786584415E-2</v>
      </c>
      <c r="D63">
        <v>0.19858524883195061</v>
      </c>
      <c r="E63">
        <v>2.481044724464887E-2</v>
      </c>
      <c r="F63">
        <v>-3.8239811420181624E-2</v>
      </c>
      <c r="G63">
        <v>0.13756406347608774</v>
      </c>
      <c r="H63">
        <v>-0.15392307170056352</v>
      </c>
      <c r="I63">
        <v>0.16555385482273399</v>
      </c>
      <c r="J63">
        <v>0.2385086591026222</v>
      </c>
      <c r="K63">
        <v>7.0267596502201268E-2</v>
      </c>
      <c r="L63">
        <v>-2.0815032786072774E-2</v>
      </c>
      <c r="M63">
        <v>-7.8085418090732883E-2</v>
      </c>
      <c r="N63">
        <v>8.2203196242653931E-2</v>
      </c>
      <c r="O63">
        <v>-0.11261610805488953</v>
      </c>
      <c r="Q63" t="s">
        <v>48</v>
      </c>
      <c r="R63">
        <v>15.572281452708754</v>
      </c>
      <c r="S63">
        <v>17.183410626169042</v>
      </c>
      <c r="T63">
        <v>14.987984465900686</v>
      </c>
      <c r="U63">
        <v>25.447572879655862</v>
      </c>
      <c r="V63">
        <v>14.162055242583763</v>
      </c>
      <c r="W63">
        <v>22.838093760449514</v>
      </c>
      <c r="X63">
        <v>14.555957461979435</v>
      </c>
      <c r="Y63">
        <v>17.492563513216581</v>
      </c>
      <c r="Z63">
        <v>13.829343085219088</v>
      </c>
      <c r="AA63">
        <v>21.393174720741424</v>
      </c>
      <c r="AB63">
        <v>14.9191153705404</v>
      </c>
      <c r="AC63">
        <v>13.063282182973703</v>
      </c>
      <c r="AD63">
        <v>18.747857983348869</v>
      </c>
    </row>
    <row r="64" spans="1:30" x14ac:dyDescent="0.25">
      <c r="Q64" t="s">
        <v>49</v>
      </c>
      <c r="R64">
        <v>4.1252546996101609</v>
      </c>
      <c r="S64">
        <v>3.7798709709417948</v>
      </c>
      <c r="T64">
        <v>2.3327307747361323</v>
      </c>
      <c r="U64">
        <v>5.6822087719662617</v>
      </c>
      <c r="V64">
        <v>3.168838570096987</v>
      </c>
      <c r="W64">
        <v>4.9423202230133478</v>
      </c>
      <c r="X64">
        <v>3.9486479512532373</v>
      </c>
      <c r="Y64">
        <v>4.2566933956061677</v>
      </c>
      <c r="Z64">
        <v>4.0173485548985397</v>
      </c>
      <c r="AA64">
        <v>5.434581808136616</v>
      </c>
      <c r="AB64">
        <v>4.3686553815633902</v>
      </c>
      <c r="AC64">
        <v>3.3840440506618656</v>
      </c>
      <c r="AD64">
        <v>3.4790630586220108</v>
      </c>
    </row>
    <row r="65" spans="1:15" x14ac:dyDescent="0.25">
      <c r="A65" t="s">
        <v>37</v>
      </c>
      <c r="B65">
        <v>1.8381586488822008E-4</v>
      </c>
      <c r="C65">
        <v>1.2198429718159856E-3</v>
      </c>
      <c r="D65">
        <v>5.6936505533533004E-3</v>
      </c>
      <c r="E65">
        <v>3.0225537051488334E-4</v>
      </c>
      <c r="F65">
        <v>1.0421199191241785E-4</v>
      </c>
      <c r="G65">
        <v>3.394617444481351E-3</v>
      </c>
      <c r="H65">
        <v>2.2191662527752576E-3</v>
      </c>
      <c r="I65">
        <v>7.8445549001694512E-3</v>
      </c>
      <c r="J65">
        <v>1.0730532179258559E-2</v>
      </c>
      <c r="K65">
        <v>1.104566243521523E-3</v>
      </c>
      <c r="L65">
        <v>-1.8649056178449426E-4</v>
      </c>
      <c r="M65">
        <v>1.1034212416225475E-3</v>
      </c>
      <c r="N65">
        <v>1.5891914484995012E-3</v>
      </c>
      <c r="O65">
        <v>2.4403098202612121E-3</v>
      </c>
    </row>
    <row r="66" spans="1:15" x14ac:dyDescent="0.25">
      <c r="A66" t="s">
        <v>38</v>
      </c>
      <c r="B66" t="s">
        <v>44</v>
      </c>
      <c r="C66" t="s">
        <v>44</v>
      </c>
      <c r="D66" t="s">
        <v>44</v>
      </c>
      <c r="E66" t="s">
        <v>44</v>
      </c>
      <c r="F66" t="s">
        <v>44</v>
      </c>
      <c r="G66" t="s">
        <v>44</v>
      </c>
      <c r="H66" t="s">
        <v>44</v>
      </c>
      <c r="I66" t="s">
        <v>44</v>
      </c>
      <c r="J66" t="s">
        <v>44</v>
      </c>
      <c r="K66" t="s">
        <v>44</v>
      </c>
      <c r="L66" t="s">
        <v>39</v>
      </c>
      <c r="M66" t="s">
        <v>44</v>
      </c>
      <c r="N66" t="s">
        <v>44</v>
      </c>
      <c r="O66" t="s">
        <v>44</v>
      </c>
    </row>
    <row r="68" spans="1:15" x14ac:dyDescent="0.25">
      <c r="A68" s="1" t="s">
        <v>15</v>
      </c>
    </row>
    <row r="69" spans="1:15" x14ac:dyDescent="0.25">
      <c r="B69">
        <v>2000</v>
      </c>
      <c r="C69">
        <v>2001</v>
      </c>
      <c r="D69">
        <v>2002</v>
      </c>
      <c r="E69">
        <v>2003</v>
      </c>
      <c r="F69">
        <v>2004</v>
      </c>
      <c r="G69">
        <v>2005</v>
      </c>
      <c r="H69">
        <v>2006</v>
      </c>
      <c r="I69">
        <v>2007</v>
      </c>
      <c r="J69">
        <v>2008</v>
      </c>
      <c r="K69">
        <v>2009</v>
      </c>
      <c r="L69">
        <v>2010</v>
      </c>
      <c r="M69">
        <v>2011</v>
      </c>
      <c r="N69">
        <v>2012</v>
      </c>
      <c r="O69">
        <v>2013</v>
      </c>
    </row>
    <row r="70" spans="1:15" x14ac:dyDescent="0.25">
      <c r="A70" t="s">
        <v>6</v>
      </c>
      <c r="B70" s="6">
        <v>381454.84956310585</v>
      </c>
      <c r="C70" s="6">
        <v>394153.534517336</v>
      </c>
      <c r="D70" s="6">
        <v>393497.22398754425</v>
      </c>
      <c r="E70" s="6">
        <v>380114.00568477012</v>
      </c>
      <c r="F70" s="6">
        <v>372821.90162822354</v>
      </c>
      <c r="G70" s="6">
        <v>362544.94291962706</v>
      </c>
      <c r="H70" s="6">
        <v>361857.94562149956</v>
      </c>
      <c r="I70" s="6">
        <v>316781.57378669293</v>
      </c>
      <c r="J70" s="6">
        <v>332835.90006235591</v>
      </c>
      <c r="K70" s="6">
        <v>323678.85217204771</v>
      </c>
      <c r="L70" s="6">
        <v>308597.46357212064</v>
      </c>
      <c r="M70" s="6">
        <v>289455.22804758674</v>
      </c>
      <c r="N70" s="6">
        <v>282651.47307539091</v>
      </c>
      <c r="O70" s="6">
        <v>266540.15605811047</v>
      </c>
    </row>
    <row r="71" spans="1:15" x14ac:dyDescent="0.25">
      <c r="A71" t="s">
        <v>45</v>
      </c>
      <c r="B71" s="6">
        <v>387208.12645108195</v>
      </c>
      <c r="C71" s="6">
        <v>395120.50512917229</v>
      </c>
      <c r="D71" s="6">
        <v>390248.9262896885</v>
      </c>
      <c r="E71" s="6">
        <v>373286.20597451029</v>
      </c>
      <c r="F71" s="6">
        <v>370400.69701771351</v>
      </c>
      <c r="G71" s="6">
        <v>354938.00745024503</v>
      </c>
      <c r="H71" s="6">
        <v>355568.14907309599</v>
      </c>
      <c r="I71" s="6">
        <v>302306.69574048847</v>
      </c>
      <c r="J71" s="6">
        <v>318432.89890710381</v>
      </c>
      <c r="K71" s="6">
        <v>311545.7424657534</v>
      </c>
      <c r="L71" s="6">
        <v>293185.24657534249</v>
      </c>
      <c r="M71" s="6">
        <v>293688.64109589043</v>
      </c>
      <c r="N71" s="6">
        <v>287772.11202185793</v>
      </c>
      <c r="O71" s="6">
        <v>273069.14794520551</v>
      </c>
    </row>
    <row r="72" spans="1:15" x14ac:dyDescent="0.25">
      <c r="A72" t="s">
        <v>28</v>
      </c>
      <c r="B72">
        <v>-5753.2768879760988</v>
      </c>
      <c r="C72">
        <v>-966.97061183629557</v>
      </c>
      <c r="D72">
        <v>3248.2976978557417</v>
      </c>
      <c r="E72">
        <v>6827.799710259831</v>
      </c>
      <c r="F72">
        <v>2421.2046105100308</v>
      </c>
      <c r="G72">
        <v>7606.9354693820351</v>
      </c>
      <c r="H72">
        <v>6289.7965484035667</v>
      </c>
      <c r="I72">
        <v>14474.878046204452</v>
      </c>
      <c r="J72">
        <v>14403.001155252103</v>
      </c>
      <c r="K72">
        <v>12133.109706294315</v>
      </c>
      <c r="L72">
        <v>15412.216996778152</v>
      </c>
      <c r="M72">
        <v>-4233.4130483036861</v>
      </c>
      <c r="N72">
        <v>-5120.638946467021</v>
      </c>
      <c r="O72">
        <v>-6528.9918870950351</v>
      </c>
    </row>
    <row r="73" spans="1:15" x14ac:dyDescent="0.25">
      <c r="A73">
        <v>0</v>
      </c>
      <c r="B73">
        <v>-1.4858357805418996E-2</v>
      </c>
      <c r="C73">
        <v>-2.4472802582598814E-3</v>
      </c>
      <c r="D73">
        <v>8.3236556951971578E-3</v>
      </c>
      <c r="E73">
        <v>1.8291058177290549E-2</v>
      </c>
      <c r="F73">
        <v>6.5367172092395997E-3</v>
      </c>
      <c r="G73">
        <v>2.1431729794246873E-2</v>
      </c>
      <c r="H73">
        <v>1.7689426245854605E-2</v>
      </c>
      <c r="I73">
        <v>4.7881433822525174E-2</v>
      </c>
      <c r="J73">
        <v>4.5230882878888337E-2</v>
      </c>
      <c r="K73">
        <v>3.8944874066536295E-2</v>
      </c>
      <c r="L73">
        <v>5.2568187440555726E-2</v>
      </c>
      <c r="M73">
        <v>-1.441462983555248E-2</v>
      </c>
      <c r="N73">
        <v>-1.7794076397778528E-2</v>
      </c>
      <c r="O73">
        <v>-2.3909665138755087E-2</v>
      </c>
    </row>
    <row r="74" spans="1:15" x14ac:dyDescent="0.25">
      <c r="A74" t="s">
        <v>31</v>
      </c>
      <c r="B74">
        <v>5.5072693029978455</v>
      </c>
      <c r="C74">
        <v>5.4246727541673776</v>
      </c>
      <c r="D74">
        <v>5.2051077046708771</v>
      </c>
      <c r="E74">
        <v>5.0769190525971437</v>
      </c>
      <c r="F74">
        <v>5.122415985182438</v>
      </c>
      <c r="G74">
        <v>5.0620376024065541</v>
      </c>
      <c r="H74">
        <v>4.9351258071627688</v>
      </c>
      <c r="I74">
        <v>4.7116519137224797</v>
      </c>
      <c r="J74">
        <v>4.8300324743542227</v>
      </c>
      <c r="K74">
        <v>4.8956416552881619</v>
      </c>
      <c r="L74">
        <v>4.7453465537349935</v>
      </c>
      <c r="M74">
        <v>5.4733065262843477</v>
      </c>
      <c r="N74">
        <v>5.5119170477485264</v>
      </c>
      <c r="O74">
        <v>5.559698135347328</v>
      </c>
    </row>
    <row r="75" spans="1:15" x14ac:dyDescent="0.25">
      <c r="A75" t="s">
        <v>28</v>
      </c>
      <c r="B75">
        <v>-0.22287517348017971</v>
      </c>
      <c r="C75">
        <v>-0.14027862464971186</v>
      </c>
      <c r="D75">
        <v>7.9286424846788606E-2</v>
      </c>
      <c r="E75">
        <v>0.20747507692052203</v>
      </c>
      <c r="F75">
        <v>0.16197814433522773</v>
      </c>
      <c r="G75">
        <v>0.22235652711111165</v>
      </c>
      <c r="H75">
        <v>0.34926832235489691</v>
      </c>
      <c r="I75">
        <v>0.57274221579518603</v>
      </c>
      <c r="J75">
        <v>0.45436165516344307</v>
      </c>
      <c r="K75">
        <v>0.38875247422950387</v>
      </c>
      <c r="L75">
        <v>0.53904757578267226</v>
      </c>
      <c r="M75">
        <v>-0.18891239676668192</v>
      </c>
      <c r="N75">
        <v>-0.22752291823086068</v>
      </c>
      <c r="O75">
        <v>-0.2753040058296623</v>
      </c>
    </row>
    <row r="76" spans="1:15" x14ac:dyDescent="0.25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</row>
    <row r="77" spans="1:15" x14ac:dyDescent="0.25">
      <c r="A77" t="s">
        <v>37</v>
      </c>
      <c r="B77">
        <v>3.3115590735133412E-3</v>
      </c>
      <c r="C77">
        <v>3.4330110876108782E-4</v>
      </c>
      <c r="D77">
        <v>6.5995290172779345E-4</v>
      </c>
      <c r="E77">
        <v>3.7949387022911001E-3</v>
      </c>
      <c r="F77">
        <v>1.0588053235967788E-3</v>
      </c>
      <c r="G77">
        <v>4.7654850070324743E-3</v>
      </c>
      <c r="H77">
        <v>6.1783562283103197E-3</v>
      </c>
      <c r="I77">
        <v>2.7423718502963632E-2</v>
      </c>
      <c r="J77">
        <v>2.0551178809355544E-2</v>
      </c>
      <c r="K77">
        <v>1.5139916151922424E-2</v>
      </c>
      <c r="L77">
        <v>2.8336754003120683E-2</v>
      </c>
      <c r="M77">
        <v>2.7231022707387411E-3</v>
      </c>
      <c r="N77">
        <v>4.0485601892454523E-3</v>
      </c>
      <c r="O77">
        <v>6.5824265907451045E-3</v>
      </c>
    </row>
    <row r="78" spans="1:15" x14ac:dyDescent="0.25">
      <c r="A78" t="s">
        <v>38</v>
      </c>
      <c r="B78" t="s">
        <v>44</v>
      </c>
      <c r="C78" t="s">
        <v>44</v>
      </c>
      <c r="D78" t="s">
        <v>44</v>
      </c>
      <c r="E78" t="s">
        <v>44</v>
      </c>
      <c r="F78" t="s">
        <v>44</v>
      </c>
      <c r="G78" t="s">
        <v>44</v>
      </c>
      <c r="H78" t="s">
        <v>44</v>
      </c>
      <c r="I78" t="s">
        <v>44</v>
      </c>
      <c r="J78" t="s">
        <v>44</v>
      </c>
      <c r="K78" t="s">
        <v>44</v>
      </c>
      <c r="L78" t="s">
        <v>44</v>
      </c>
      <c r="M78" t="s">
        <v>44</v>
      </c>
      <c r="N78" t="s">
        <v>44</v>
      </c>
      <c r="O78" t="s">
        <v>44</v>
      </c>
    </row>
    <row r="79" spans="1:15" x14ac:dyDescent="0.25">
      <c r="A79" t="s">
        <v>17</v>
      </c>
      <c r="B79" t="s">
        <v>17</v>
      </c>
    </row>
    <row r="83" spans="1:19" x14ac:dyDescent="0.25">
      <c r="A83" t="s">
        <v>6</v>
      </c>
      <c r="B83" t="s">
        <v>18</v>
      </c>
      <c r="P83" t="s">
        <v>21</v>
      </c>
    </row>
    <row r="84" spans="1:19" x14ac:dyDescent="0.25">
      <c r="B84">
        <f>B56</f>
        <v>2000</v>
      </c>
      <c r="C84">
        <f t="shared" ref="C84:O84" si="0">C56</f>
        <v>2001</v>
      </c>
      <c r="D84">
        <f t="shared" si="0"/>
        <v>2002</v>
      </c>
      <c r="E84">
        <f t="shared" si="0"/>
        <v>2003</v>
      </c>
      <c r="F84">
        <f t="shared" si="0"/>
        <v>2004</v>
      </c>
      <c r="G84">
        <f t="shared" si="0"/>
        <v>2005</v>
      </c>
      <c r="H84">
        <f t="shared" si="0"/>
        <v>2006</v>
      </c>
      <c r="I84">
        <f t="shared" si="0"/>
        <v>2007</v>
      </c>
      <c r="J84">
        <f t="shared" si="0"/>
        <v>2008</v>
      </c>
      <c r="K84">
        <f t="shared" si="0"/>
        <v>2009</v>
      </c>
      <c r="L84">
        <f t="shared" si="0"/>
        <v>2010</v>
      </c>
      <c r="M84">
        <f t="shared" si="0"/>
        <v>2011</v>
      </c>
      <c r="N84">
        <f t="shared" si="0"/>
        <v>2012</v>
      </c>
      <c r="O84">
        <f t="shared" si="0"/>
        <v>2013</v>
      </c>
      <c r="Q84" s="8" t="s">
        <v>23</v>
      </c>
      <c r="R84" s="8" t="s">
        <v>24</v>
      </c>
      <c r="S84" s="8" t="s">
        <v>22</v>
      </c>
    </row>
    <row r="85" spans="1:19" x14ac:dyDescent="0.25">
      <c r="A85" t="s">
        <v>14</v>
      </c>
      <c r="B85" s="2">
        <f>B57</f>
        <v>2651025.3513850747</v>
      </c>
      <c r="C85" s="2">
        <f t="shared" ref="C85:O85" si="1">C57</f>
        <v>2616799.7369099096</v>
      </c>
      <c r="D85" s="2">
        <f t="shared" si="1"/>
        <v>2731056.6352243484</v>
      </c>
      <c r="E85" s="2">
        <f t="shared" si="1"/>
        <v>2668312.6544421827</v>
      </c>
      <c r="F85" s="2">
        <f t="shared" si="1"/>
        <v>2745231.8436655952</v>
      </c>
      <c r="G85" s="2">
        <f t="shared" si="1"/>
        <v>2786034.9570233738</v>
      </c>
      <c r="H85" s="2">
        <f t="shared" si="1"/>
        <v>2868939.8699408225</v>
      </c>
      <c r="I85" s="2">
        <f t="shared" si="1"/>
        <v>2928660.3459569756</v>
      </c>
      <c r="J85" s="2">
        <f t="shared" si="1"/>
        <v>2935576.0938321678</v>
      </c>
      <c r="K85" s="2">
        <f t="shared" si="1"/>
        <v>2933126.1824851632</v>
      </c>
      <c r="L85" s="2">
        <f t="shared" si="1"/>
        <v>2974045.3808678952</v>
      </c>
      <c r="M85" s="2">
        <f t="shared" si="1"/>
        <v>2927505.8763687694</v>
      </c>
      <c r="N85" s="2">
        <f t="shared" si="1"/>
        <v>2884449.2140181102</v>
      </c>
      <c r="O85" s="2">
        <f t="shared" si="1"/>
        <v>2753167.8096407899</v>
      </c>
      <c r="Q85" s="7">
        <f>(I85/B85)^(1/7)-1</f>
        <v>1.4330077723023971E-2</v>
      </c>
      <c r="R85" s="7">
        <f>(O85/I85)^(1/6)-1</f>
        <v>-1.0245968606930389E-2</v>
      </c>
      <c r="S85" s="7">
        <f>(O85/B85)^(1/13)-1</f>
        <v>2.9123626566665006E-3</v>
      </c>
    </row>
    <row r="86" spans="1:19" x14ac:dyDescent="0.25">
      <c r="A86" t="s">
        <v>15</v>
      </c>
      <c r="B86" s="2">
        <f>B70</f>
        <v>381454.84956310585</v>
      </c>
      <c r="C86" s="2">
        <f t="shared" ref="C86:O86" si="2">C70</f>
        <v>394153.534517336</v>
      </c>
      <c r="D86" s="2">
        <f t="shared" si="2"/>
        <v>393497.22398754425</v>
      </c>
      <c r="E86" s="2">
        <f t="shared" si="2"/>
        <v>380114.00568477012</v>
      </c>
      <c r="F86" s="2">
        <f t="shared" si="2"/>
        <v>372821.90162822354</v>
      </c>
      <c r="G86" s="2">
        <f t="shared" si="2"/>
        <v>362544.94291962706</v>
      </c>
      <c r="H86" s="2">
        <f t="shared" si="2"/>
        <v>361857.94562149956</v>
      </c>
      <c r="I86" s="2">
        <f t="shared" si="2"/>
        <v>316781.57378669293</v>
      </c>
      <c r="J86" s="2">
        <f t="shared" si="2"/>
        <v>332835.90006235591</v>
      </c>
      <c r="K86" s="2">
        <f t="shared" si="2"/>
        <v>323678.85217204771</v>
      </c>
      <c r="L86" s="2">
        <f t="shared" si="2"/>
        <v>308597.46357212064</v>
      </c>
      <c r="M86" s="2">
        <f t="shared" si="2"/>
        <v>289455.22804758674</v>
      </c>
      <c r="N86" s="2">
        <f t="shared" si="2"/>
        <v>282651.47307539091</v>
      </c>
      <c r="O86" s="2">
        <f t="shared" si="2"/>
        <v>266540.15605811047</v>
      </c>
      <c r="Q86" s="7">
        <f t="shared" ref="Q86:Q89" si="3">(I86/B86)^(1/7)-1</f>
        <v>-2.6190909203505197E-2</v>
      </c>
      <c r="R86" s="7">
        <f t="shared" ref="R86:R89" si="4">(O86/I86)^(1/6)-1</f>
        <v>-2.8371028387029762E-2</v>
      </c>
      <c r="S86" s="7">
        <f>(O86/B86)^(1/13)-1</f>
        <v>-2.7197725238568893E-2</v>
      </c>
    </row>
    <row r="87" spans="1:19" x14ac:dyDescent="0.25">
      <c r="A87" t="s">
        <v>7</v>
      </c>
      <c r="B87" s="2">
        <f>B30</f>
        <v>2789145.8060640763</v>
      </c>
      <c r="C87" s="2">
        <f t="shared" ref="C87:O87" si="5">C30</f>
        <v>2910528.3461266817</v>
      </c>
      <c r="D87" s="2">
        <f t="shared" si="5"/>
        <v>2975087.5885566236</v>
      </c>
      <c r="E87" s="2">
        <f t="shared" si="5"/>
        <v>3026238.3422010886</v>
      </c>
      <c r="F87" s="2">
        <f t="shared" si="5"/>
        <v>3101615.9574944107</v>
      </c>
      <c r="G87" s="2">
        <f t="shared" si="5"/>
        <v>3202329.312289678</v>
      </c>
      <c r="H87" s="2">
        <f t="shared" si="5"/>
        <v>3333537.9216498733</v>
      </c>
      <c r="I87" s="2">
        <f t="shared" si="5"/>
        <v>3525739.1128268782</v>
      </c>
      <c r="J87" s="2">
        <f t="shared" si="5"/>
        <v>3623904.5557750901</v>
      </c>
      <c r="K87" s="2">
        <f t="shared" si="5"/>
        <v>3620108.4595457474</v>
      </c>
      <c r="L87" s="2">
        <f t="shared" si="5"/>
        <v>3607678.3578878879</v>
      </c>
      <c r="M87" s="2">
        <f t="shared" si="5"/>
        <v>3668497.2223019758</v>
      </c>
      <c r="N87" s="2">
        <f t="shared" si="5"/>
        <v>3752613.1730407136</v>
      </c>
      <c r="O87" s="2">
        <f t="shared" si="5"/>
        <v>3646288.4885985288</v>
      </c>
      <c r="Q87" s="7">
        <f t="shared" si="3"/>
        <v>3.4045980465196912E-2</v>
      </c>
      <c r="R87" s="7">
        <f t="shared" si="4"/>
        <v>5.619012114388644E-3</v>
      </c>
      <c r="S87" s="7">
        <f>(O87/B87)^(1/13)-1</f>
        <v>2.0827340110672887E-2</v>
      </c>
    </row>
    <row r="88" spans="1:19" x14ac:dyDescent="0.25">
      <c r="A88" t="s">
        <v>8</v>
      </c>
      <c r="B88" s="2">
        <f>B43</f>
        <v>868113.07103825139</v>
      </c>
      <c r="C88" s="2">
        <f t="shared" ref="C88:O88" si="6">C43</f>
        <v>868805.61369863013</v>
      </c>
      <c r="D88" s="2">
        <f t="shared" si="6"/>
        <v>886039.99726027402</v>
      </c>
      <c r="E88" s="2">
        <f t="shared" si="6"/>
        <v>910662.80684931506</v>
      </c>
      <c r="F88" s="2">
        <f t="shared" si="6"/>
        <v>930758.00546448084</v>
      </c>
      <c r="G88" s="2">
        <f t="shared" si="6"/>
        <v>938294.4849315068</v>
      </c>
      <c r="H88" s="2">
        <f t="shared" si="6"/>
        <v>972359.63013698626</v>
      </c>
      <c r="I88" s="2">
        <f t="shared" si="6"/>
        <v>1014488.3452054794</v>
      </c>
      <c r="J88" s="2">
        <f t="shared" si="6"/>
        <v>992966.87431693985</v>
      </c>
      <c r="K88" s="2">
        <f t="shared" si="6"/>
        <v>1040651.2849315068</v>
      </c>
      <c r="L88" s="2">
        <f t="shared" si="6"/>
        <v>1059591.7452054794</v>
      </c>
      <c r="M88" s="2">
        <f t="shared" si="6"/>
        <v>1056024.9671232877</v>
      </c>
      <c r="N88" s="2">
        <f t="shared" si="6"/>
        <v>997649.09289617487</v>
      </c>
      <c r="O88" s="2">
        <f t="shared" si="6"/>
        <v>1011638.9851052753</v>
      </c>
      <c r="Q88" s="7">
        <f t="shared" si="3"/>
        <v>2.2509266242450421E-2</v>
      </c>
      <c r="R88" s="7">
        <f t="shared" si="4"/>
        <v>-4.6865995584965958E-4</v>
      </c>
      <c r="S88" s="7">
        <f>(O88/B88)^(1/13)-1</f>
        <v>1.1839156046520083E-2</v>
      </c>
    </row>
    <row r="89" spans="1:19" x14ac:dyDescent="0.25">
      <c r="A89" t="s">
        <v>9</v>
      </c>
      <c r="B89" s="2">
        <f>SUM(B85:B88)</f>
        <v>6689739.0780505091</v>
      </c>
      <c r="C89" s="2">
        <f t="shared" ref="C89:O89" si="7">SUM(C85:C88)</f>
        <v>6790287.2312525567</v>
      </c>
      <c r="D89" s="2">
        <f t="shared" si="7"/>
        <v>6985681.4450287912</v>
      </c>
      <c r="E89" s="2">
        <f t="shared" si="7"/>
        <v>6985327.8091773568</v>
      </c>
      <c r="F89" s="2">
        <f t="shared" si="7"/>
        <v>7150427.7082527112</v>
      </c>
      <c r="G89" s="2">
        <f t="shared" si="7"/>
        <v>7289203.6971641863</v>
      </c>
      <c r="H89" s="2">
        <f t="shared" si="7"/>
        <v>7536695.3673491813</v>
      </c>
      <c r="I89" s="2">
        <f t="shared" si="7"/>
        <v>7785669.3777760258</v>
      </c>
      <c r="J89" s="2">
        <f t="shared" si="7"/>
        <v>7885283.4239865541</v>
      </c>
      <c r="K89" s="2">
        <f t="shared" si="7"/>
        <v>7917564.7791344654</v>
      </c>
      <c r="L89" s="2">
        <f t="shared" si="7"/>
        <v>7949912.947533383</v>
      </c>
      <c r="M89" s="2">
        <f t="shared" si="7"/>
        <v>7941483.29384162</v>
      </c>
      <c r="N89" s="2">
        <f t="shared" si="7"/>
        <v>7917362.9530303888</v>
      </c>
      <c r="O89" s="2">
        <f t="shared" si="7"/>
        <v>7677635.4394027041</v>
      </c>
      <c r="Q89" s="7">
        <f t="shared" si="3"/>
        <v>2.1909406714491153E-2</v>
      </c>
      <c r="R89" s="7">
        <f t="shared" si="4"/>
        <v>-2.326152029861861E-3</v>
      </c>
      <c r="S89" s="7">
        <f>(O89/B89)^(1/13)-1</f>
        <v>1.0651461239562288E-2</v>
      </c>
    </row>
    <row r="90" spans="1:19" x14ac:dyDescent="0.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9" x14ac:dyDescent="0.25">
      <c r="A91" t="s">
        <v>11</v>
      </c>
      <c r="B91" s="2">
        <f t="shared" ref="B91:O91" ca="1" si="8">B95*(1-0.03707)</f>
        <v>6715346.6665861867</v>
      </c>
      <c r="C91" s="2">
        <f t="shared" ca="1" si="8"/>
        <v>6815932.9222106868</v>
      </c>
      <c r="D91" s="2">
        <f t="shared" ca="1" si="8"/>
        <v>6986755.3497338574</v>
      </c>
      <c r="E91" s="2">
        <f t="shared" ca="1" si="8"/>
        <v>6996216.9629875822</v>
      </c>
      <c r="F91" s="2">
        <f t="shared" ca="1" si="8"/>
        <v>7153768.8245392563</v>
      </c>
      <c r="G91" s="2">
        <f t="shared" ca="1" si="8"/>
        <v>7292386.2706273301</v>
      </c>
      <c r="H91" s="2">
        <f t="shared" ca="1" si="8"/>
        <v>7520980.9106589733</v>
      </c>
      <c r="I91" s="2">
        <f t="shared" ca="1" si="8"/>
        <v>7778884.8930083374</v>
      </c>
      <c r="J91" s="2">
        <f t="shared" ca="1" si="8"/>
        <v>7866142.3945011413</v>
      </c>
      <c r="K91" s="2">
        <f t="shared" ca="1" si="8"/>
        <v>7904604.5059128366</v>
      </c>
      <c r="L91" s="2">
        <f t="shared" ca="1" si="8"/>
        <v>7938310.8293880289</v>
      </c>
      <c r="M91" s="2">
        <f t="shared" ca="1" si="8"/>
        <v>7929567.1157017434</v>
      </c>
      <c r="N91" s="2">
        <f t="shared" ca="1" si="8"/>
        <v>7868757.491107719</v>
      </c>
      <c r="O91" s="2">
        <f t="shared" ca="1" si="8"/>
        <v>7680060.8005373767</v>
      </c>
    </row>
    <row r="92" spans="1:19" x14ac:dyDescent="0.25">
      <c r="A92" t="s">
        <v>12</v>
      </c>
      <c r="B92" s="2">
        <f ca="1">B91-B89</f>
        <v>25607.588535677642</v>
      </c>
      <c r="C92" s="2">
        <f t="shared" ref="C92:O92" ca="1" si="9">C91-C89</f>
        <v>25645.690958130173</v>
      </c>
      <c r="D92" s="2">
        <f t="shared" ca="1" si="9"/>
        <v>1073.9047050662339</v>
      </c>
      <c r="E92" s="2">
        <f t="shared" ca="1" si="9"/>
        <v>10889.153810225427</v>
      </c>
      <c r="F92" s="2">
        <f t="shared" ca="1" si="9"/>
        <v>3341.1162865450606</v>
      </c>
      <c r="G92" s="2">
        <f t="shared" ca="1" si="9"/>
        <v>3182.5734631437808</v>
      </c>
      <c r="H92" s="2">
        <f t="shared" ca="1" si="9"/>
        <v>-15714.456690208055</v>
      </c>
      <c r="I92" s="2">
        <f t="shared" ca="1" si="9"/>
        <v>-6784.4847676884383</v>
      </c>
      <c r="J92" s="2">
        <f t="shared" ca="1" si="9"/>
        <v>-19141.029485412873</v>
      </c>
      <c r="K92" s="2">
        <f t="shared" ca="1" si="9"/>
        <v>-12960.27322162874</v>
      </c>
      <c r="L92" s="2">
        <f t="shared" ca="1" si="9"/>
        <v>-11602.118145354092</v>
      </c>
      <c r="M92" s="2">
        <f t="shared" ca="1" si="9"/>
        <v>-11916.178139876574</v>
      </c>
      <c r="N92" s="4">
        <f t="shared" ca="1" si="9"/>
        <v>-48605.461922669783</v>
      </c>
      <c r="O92" s="2">
        <f t="shared" ca="1" si="9"/>
        <v>2425.3611346725374</v>
      </c>
    </row>
    <row r="93" spans="1:19" x14ac:dyDescent="0.25">
      <c r="A93" t="s">
        <v>13</v>
      </c>
      <c r="B93" s="3">
        <f ca="1">B92/B89</f>
        <v>3.8278904807659674E-3</v>
      </c>
      <c r="C93" s="3">
        <f t="shared" ref="C93:O93" ca="1" si="10">C92/C89</f>
        <v>3.776819755148928E-3</v>
      </c>
      <c r="D93" s="3">
        <f t="shared" ca="1" si="10"/>
        <v>1.537294125872938E-4</v>
      </c>
      <c r="E93" s="3">
        <f t="shared" ca="1" si="10"/>
        <v>1.558860816226721E-3</v>
      </c>
      <c r="F93" s="3">
        <f t="shared" ca="1" si="10"/>
        <v>4.6726103988001868E-4</v>
      </c>
      <c r="G93" s="3">
        <f t="shared" ca="1" si="10"/>
        <v>4.3661469693622893E-4</v>
      </c>
      <c r="H93" s="3">
        <f t="shared" ca="1" si="10"/>
        <v>-2.0850592898164558E-3</v>
      </c>
      <c r="I93" s="3">
        <f t="shared" ca="1" si="10"/>
        <v>-8.7140673954824732E-4</v>
      </c>
      <c r="J93" s="3">
        <f t="shared" ca="1" si="10"/>
        <v>-2.4274370946752557E-3</v>
      </c>
      <c r="K93" s="3">
        <f t="shared" ca="1" si="10"/>
        <v>-1.6369014442147115E-3</v>
      </c>
      <c r="L93" s="3">
        <f t="shared" ca="1" si="10"/>
        <v>-1.4594019106780127E-3</v>
      </c>
      <c r="M93" s="3">
        <f t="shared" ca="1" si="10"/>
        <v>-1.5004977910256653E-3</v>
      </c>
      <c r="N93" s="5">
        <f t="shared" ca="1" si="10"/>
        <v>-6.1390973498399405E-3</v>
      </c>
      <c r="O93" s="3">
        <f t="shared" ca="1" si="10"/>
        <v>3.1589949194842505E-4</v>
      </c>
    </row>
    <row r="95" spans="1:19" x14ac:dyDescent="0.25">
      <c r="A95" t="s">
        <v>10</v>
      </c>
      <c r="B95" s="2">
        <f t="shared" ref="B95:O95" ca="1" si="11">B4</f>
        <v>6973867.9515501512</v>
      </c>
      <c r="C95" s="2">
        <f t="shared" ca="1" si="11"/>
        <v>7078326.4850100083</v>
      </c>
      <c r="D95" s="2">
        <f t="shared" ca="1" si="11"/>
        <v>7255725.0783897666</v>
      </c>
      <c r="E95" s="2">
        <f t="shared" ca="1" si="11"/>
        <v>7265550.9361922285</v>
      </c>
      <c r="F95" s="2">
        <f t="shared" ca="1" si="11"/>
        <v>7429168.0854675379</v>
      </c>
      <c r="G95" s="2">
        <f t="shared" ca="1" si="11"/>
        <v>7573121.8994395547</v>
      </c>
      <c r="H95" s="2">
        <f t="shared" ca="1" si="11"/>
        <v>7810516.7672198117</v>
      </c>
      <c r="I95" s="2">
        <f t="shared" ca="1" si="11"/>
        <v>8078349.3016193677</v>
      </c>
      <c r="J95" s="2">
        <f t="shared" ca="1" si="11"/>
        <v>8168965.96273991</v>
      </c>
      <c r="K95" s="2">
        <f t="shared" ca="1" si="11"/>
        <v>8208908.7534014275</v>
      </c>
      <c r="L95" s="2">
        <f t="shared" ca="1" si="11"/>
        <v>8243912.6721444232</v>
      </c>
      <c r="M95" s="2">
        <f t="shared" ca="1" si="11"/>
        <v>8234832.3509515161</v>
      </c>
      <c r="N95" s="2">
        <f t="shared" ca="1" si="11"/>
        <v>8171681.7329481058</v>
      </c>
      <c r="O95" s="2">
        <f t="shared" ca="1" si="11"/>
        <v>7975720.7694613077</v>
      </c>
    </row>
    <row r="115" spans="1:15" x14ac:dyDescent="0.25">
      <c r="B115">
        <v>366</v>
      </c>
      <c r="C115">
        <v>365</v>
      </c>
      <c r="D115">
        <v>365</v>
      </c>
      <c r="E115">
        <v>365</v>
      </c>
      <c r="F115">
        <f>B115</f>
        <v>366</v>
      </c>
      <c r="G115">
        <f t="shared" ref="G115:O115" si="12">C115</f>
        <v>365</v>
      </c>
      <c r="H115">
        <f t="shared" si="12"/>
        <v>365</v>
      </c>
      <c r="I115">
        <f t="shared" si="12"/>
        <v>365</v>
      </c>
      <c r="J115">
        <f t="shared" si="12"/>
        <v>366</v>
      </c>
      <c r="K115">
        <f t="shared" si="12"/>
        <v>365</v>
      </c>
      <c r="L115">
        <f t="shared" si="12"/>
        <v>365</v>
      </c>
      <c r="M115">
        <f t="shared" si="12"/>
        <v>365</v>
      </c>
      <c r="N115">
        <f t="shared" si="12"/>
        <v>366</v>
      </c>
      <c r="O115">
        <f t="shared" si="12"/>
        <v>365</v>
      </c>
    </row>
    <row r="116" spans="1:15" x14ac:dyDescent="0.25">
      <c r="A116" t="s">
        <v>6</v>
      </c>
      <c r="B116" t="s">
        <v>19</v>
      </c>
    </row>
    <row r="117" spans="1:15" x14ac:dyDescent="0.25">
      <c r="B117">
        <v>2000</v>
      </c>
      <c r="C117">
        <v>2001</v>
      </c>
      <c r="D117">
        <v>2002</v>
      </c>
      <c r="E117">
        <v>2003</v>
      </c>
      <c r="F117">
        <v>2004</v>
      </c>
      <c r="G117">
        <v>2005</v>
      </c>
      <c r="H117">
        <v>2006</v>
      </c>
      <c r="I117">
        <v>2007</v>
      </c>
      <c r="J117">
        <v>2008</v>
      </c>
      <c r="K117">
        <v>2009</v>
      </c>
      <c r="L117">
        <v>2010</v>
      </c>
      <c r="M117">
        <v>2011</v>
      </c>
      <c r="N117">
        <v>2012</v>
      </c>
      <c r="O117">
        <v>2013</v>
      </c>
    </row>
    <row r="118" spans="1:15" x14ac:dyDescent="0.25">
      <c r="A118" t="s">
        <v>14</v>
      </c>
      <c r="B118" s="2">
        <f>B85*B$115/1000</f>
        <v>970275.27860693727</v>
      </c>
      <c r="C118" s="2">
        <f t="shared" ref="C118:O118" si="13">C85*C$115/1000</f>
        <v>955131.90397211711</v>
      </c>
      <c r="D118" s="2">
        <f t="shared" si="13"/>
        <v>996835.67185688717</v>
      </c>
      <c r="E118" s="2">
        <f t="shared" si="13"/>
        <v>973934.11887139664</v>
      </c>
      <c r="F118" s="2">
        <f t="shared" si="13"/>
        <v>1004754.8547816079</v>
      </c>
      <c r="G118" s="2">
        <f t="shared" si="13"/>
        <v>1016902.7593135315</v>
      </c>
      <c r="H118" s="2">
        <f t="shared" si="13"/>
        <v>1047163.0525284002</v>
      </c>
      <c r="I118" s="2">
        <f t="shared" si="13"/>
        <v>1068961.026274296</v>
      </c>
      <c r="J118" s="2">
        <f t="shared" si="13"/>
        <v>1074420.8503425734</v>
      </c>
      <c r="K118" s="2">
        <f t="shared" si="13"/>
        <v>1070591.0566070846</v>
      </c>
      <c r="L118" s="2">
        <f t="shared" si="13"/>
        <v>1085526.5640167817</v>
      </c>
      <c r="M118" s="2">
        <f t="shared" si="13"/>
        <v>1068539.6448746009</v>
      </c>
      <c r="N118" s="2">
        <f t="shared" si="13"/>
        <v>1055708.4123306284</v>
      </c>
      <c r="O118" s="2">
        <f t="shared" si="13"/>
        <v>1004906.2505188884</v>
      </c>
    </row>
    <row r="119" spans="1:15" x14ac:dyDescent="0.25">
      <c r="A119" t="s">
        <v>15</v>
      </c>
      <c r="B119" s="2">
        <f t="shared" ref="B119:O122" si="14">B86*B$115/1000</f>
        <v>139612.47494009673</v>
      </c>
      <c r="C119" s="2">
        <f t="shared" si="14"/>
        <v>143866.04009882762</v>
      </c>
      <c r="D119" s="2">
        <f t="shared" si="14"/>
        <v>143626.48675545363</v>
      </c>
      <c r="E119" s="2">
        <f t="shared" si="14"/>
        <v>138741.61207494111</v>
      </c>
      <c r="F119" s="2">
        <f t="shared" si="14"/>
        <v>136452.81599592982</v>
      </c>
      <c r="G119" s="2">
        <f t="shared" si="14"/>
        <v>132328.90416566387</v>
      </c>
      <c r="H119" s="2">
        <f t="shared" si="14"/>
        <v>132078.15015184734</v>
      </c>
      <c r="I119" s="2">
        <f t="shared" si="14"/>
        <v>115625.27443214292</v>
      </c>
      <c r="J119" s="2">
        <f t="shared" si="14"/>
        <v>121817.93942282227</v>
      </c>
      <c r="K119" s="2">
        <f t="shared" si="14"/>
        <v>118142.78104279742</v>
      </c>
      <c r="L119" s="2">
        <f t="shared" si="14"/>
        <v>112638.07420382403</v>
      </c>
      <c r="M119" s="2">
        <f t="shared" si="14"/>
        <v>105651.15823736916</v>
      </c>
      <c r="N119" s="2">
        <f t="shared" si="14"/>
        <v>103450.43914559307</v>
      </c>
      <c r="O119" s="2">
        <f t="shared" si="14"/>
        <v>97287.156961210319</v>
      </c>
    </row>
    <row r="120" spans="1:15" x14ac:dyDescent="0.25">
      <c r="A120" t="s">
        <v>7</v>
      </c>
      <c r="B120" s="2">
        <f t="shared" si="14"/>
        <v>1020827.3650194518</v>
      </c>
      <c r="C120" s="2">
        <f t="shared" si="14"/>
        <v>1062342.8463362388</v>
      </c>
      <c r="D120" s="2">
        <f t="shared" si="14"/>
        <v>1085906.9698231677</v>
      </c>
      <c r="E120" s="2">
        <f t="shared" si="14"/>
        <v>1104576.9949033973</v>
      </c>
      <c r="F120" s="2">
        <f t="shared" si="14"/>
        <v>1135191.4404429542</v>
      </c>
      <c r="G120" s="2">
        <f t="shared" si="14"/>
        <v>1168850.1989857326</v>
      </c>
      <c r="H120" s="2">
        <f t="shared" si="14"/>
        <v>1216741.3414022038</v>
      </c>
      <c r="I120" s="2">
        <f t="shared" si="14"/>
        <v>1286894.7761818105</v>
      </c>
      <c r="J120" s="2">
        <f t="shared" si="14"/>
        <v>1326349.067413683</v>
      </c>
      <c r="K120" s="2">
        <f t="shared" si="14"/>
        <v>1321339.587734198</v>
      </c>
      <c r="L120" s="2">
        <f t="shared" si="14"/>
        <v>1316802.6006290792</v>
      </c>
      <c r="M120" s="2">
        <f t="shared" si="14"/>
        <v>1339001.4861402211</v>
      </c>
      <c r="N120" s="2">
        <f t="shared" si="14"/>
        <v>1373456.4213329013</v>
      </c>
      <c r="O120" s="2">
        <f t="shared" si="14"/>
        <v>1330895.2983384631</v>
      </c>
    </row>
    <row r="121" spans="1:15" x14ac:dyDescent="0.25">
      <c r="A121" t="s">
        <v>8</v>
      </c>
      <c r="B121" s="2">
        <f t="shared" si="14"/>
        <v>317729.38400000002</v>
      </c>
      <c r="C121" s="2">
        <f t="shared" si="14"/>
        <v>317114.049</v>
      </c>
      <c r="D121" s="2">
        <f t="shared" si="14"/>
        <v>323404.59899999999</v>
      </c>
      <c r="E121" s="2">
        <f t="shared" si="14"/>
        <v>332391.92450000002</v>
      </c>
      <c r="F121" s="2">
        <f t="shared" si="14"/>
        <v>340657.43</v>
      </c>
      <c r="G121" s="2">
        <f t="shared" si="14"/>
        <v>342477.48700000002</v>
      </c>
      <c r="H121" s="2">
        <f t="shared" si="14"/>
        <v>354911.26500000001</v>
      </c>
      <c r="I121" s="2">
        <f t="shared" si="14"/>
        <v>370288.24599999998</v>
      </c>
      <c r="J121" s="2">
        <f t="shared" si="14"/>
        <v>363425.87599999999</v>
      </c>
      <c r="K121" s="2">
        <f t="shared" si="14"/>
        <v>379837.71899999998</v>
      </c>
      <c r="L121" s="2">
        <f t="shared" si="14"/>
        <v>386750.98700000002</v>
      </c>
      <c r="M121" s="2">
        <f t="shared" si="14"/>
        <v>385449.11300000001</v>
      </c>
      <c r="N121" s="2">
        <f t="shared" si="14"/>
        <v>365139.56800000003</v>
      </c>
      <c r="O121" s="2">
        <f t="shared" si="14"/>
        <v>369248.22956342547</v>
      </c>
    </row>
    <row r="122" spans="1:15" x14ac:dyDescent="0.25">
      <c r="A122" t="s">
        <v>9</v>
      </c>
      <c r="B122" s="2">
        <f t="shared" si="14"/>
        <v>2448444.5025664861</v>
      </c>
      <c r="C122" s="2">
        <f t="shared" si="14"/>
        <v>2478454.8394071832</v>
      </c>
      <c r="D122" s="2">
        <f t="shared" si="14"/>
        <v>2549773.7274355087</v>
      </c>
      <c r="E122" s="2">
        <f t="shared" si="14"/>
        <v>2549644.6503497353</v>
      </c>
      <c r="F122" s="2">
        <f t="shared" si="14"/>
        <v>2617056.5412204922</v>
      </c>
      <c r="G122" s="2">
        <f t="shared" si="14"/>
        <v>2660559.3494649283</v>
      </c>
      <c r="H122" s="2">
        <f t="shared" si="14"/>
        <v>2750893.8090824513</v>
      </c>
      <c r="I122" s="2">
        <f t="shared" si="14"/>
        <v>2841769.3228882495</v>
      </c>
      <c r="J122" s="2">
        <f t="shared" si="14"/>
        <v>2886013.7331790789</v>
      </c>
      <c r="K122" s="2">
        <f t="shared" si="14"/>
        <v>2889911.1443840801</v>
      </c>
      <c r="L122" s="2">
        <f t="shared" si="14"/>
        <v>2901718.2258496848</v>
      </c>
      <c r="M122" s="2">
        <f t="shared" si="14"/>
        <v>2898641.4022521912</v>
      </c>
      <c r="N122" s="2">
        <f t="shared" si="14"/>
        <v>2897754.8408091222</v>
      </c>
      <c r="O122" s="2">
        <f t="shared" si="14"/>
        <v>2802336.9353819871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32A70C922B6143BA1C1EFF719AB478" ma:contentTypeVersion="0" ma:contentTypeDescription="Create a new document." ma:contentTypeScope="" ma:versionID="78d2db27aa790d55cba1ee79a31150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8C0B94-B550-4DCC-81AA-5790EAFCF833}"/>
</file>

<file path=customXml/itemProps2.xml><?xml version="1.0" encoding="utf-8"?>
<ds:datastoreItem xmlns:ds="http://schemas.openxmlformats.org/officeDocument/2006/customXml" ds:itemID="{0FBD5448-E7FA-497B-9070-9692B5B9CB76}"/>
</file>

<file path=customXml/itemProps3.xml><?xml version="1.0" encoding="utf-8"?>
<ds:datastoreItem xmlns:ds="http://schemas.openxmlformats.org/officeDocument/2006/customXml" ds:itemID="{BBC3A25C-BC15-4FAC-BA99-4E10C59716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2015-01-19T23:21:58Z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0x010100A732A70C922B6143BA1C1EFF719AB478</vt:lpwstr>
  </property>
</Properties>
</file>