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30" documentId="8_{4B9B415C-A0AC-47D0-96DB-5E65066C66A9}" xr6:coauthVersionLast="47" xr6:coauthVersionMax="47" xr10:uidLastSave="{C39C1DE1-168F-4F84-B378-B5311039EB98}"/>
  <bookViews>
    <workbookView xWindow="-28920" yWindow="-120" windowWidth="29040" windowHeight="15840" tabRatio="723" xr2:uid="{0A694395-6FFF-4EFB-B01A-9AB97D4DF4C8}"/>
  </bookViews>
  <sheets>
    <sheet name="Summary" sheetId="3" r:id="rId1"/>
    <sheet name="Inflators Electricity" sheetId="2" r:id="rId2"/>
    <sheet name="Tables for document" sheetId="4" r:id="rId3"/>
  </sheets>
  <externalReferences>
    <externalReference r:id="rId4"/>
  </externalReferences>
  <definedNames>
    <definedName name="_xlnm.Print_Area" localSheetId="1">'Inflators Electricity'!$A$1:$E$9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D18" i="4" l="1"/>
  <c r="E18" i="4"/>
  <c r="F18" i="4"/>
  <c r="C18" i="4"/>
  <c r="G3" i="4" l="1"/>
  <c r="H10" i="2" l="1"/>
  <c r="G9" i="2"/>
  <c r="F8" i="2"/>
  <c r="D6" i="2"/>
  <c r="E6" i="2" s="1"/>
  <c r="F6" i="2" s="1"/>
  <c r="G8" i="2" l="1"/>
  <c r="H8" i="2" s="1"/>
  <c r="G6" i="2"/>
  <c r="H9" i="2"/>
  <c r="E7" i="2"/>
  <c r="F7" i="2" s="1"/>
  <c r="G7" i="2" s="1"/>
  <c r="H7" i="2" s="1"/>
  <c r="H6" i="2" l="1"/>
  <c r="D16" i="4"/>
  <c r="E16" i="4"/>
  <c r="F16" i="4"/>
  <c r="G16" i="4"/>
  <c r="C16" i="4"/>
  <c r="D10" i="4"/>
  <c r="E10" i="4"/>
  <c r="F10" i="4"/>
  <c r="G10" i="4"/>
  <c r="H16" i="4" l="1"/>
  <c r="H10" i="4" l="1"/>
  <c r="C4" i="4" l="1"/>
  <c r="C3" i="4" l="1"/>
  <c r="C5" i="4" s="1"/>
  <c r="C11" i="4" l="1"/>
  <c r="C12" i="4" l="1"/>
  <c r="F4" i="4" l="1"/>
  <c r="E4" i="4"/>
  <c r="D4" i="4"/>
  <c r="D3" i="4"/>
  <c r="D5" i="4" l="1"/>
  <c r="E3" i="4" l="1"/>
  <c r="E5" i="4" s="1"/>
  <c r="F3" i="4" l="1"/>
  <c r="F5" i="4" s="1"/>
  <c r="D11" i="4"/>
  <c r="D12" i="4"/>
  <c r="F12" i="4" l="1"/>
  <c r="F11" i="4"/>
  <c r="E11" i="4" l="1"/>
  <c r="E12" i="4"/>
  <c r="H3" i="4" l="1"/>
  <c r="G18" i="4" l="1"/>
  <c r="H18" i="4" l="1"/>
  <c r="G17" i="4"/>
  <c r="H17" i="4" s="1"/>
  <c r="G4" i="4" l="1"/>
  <c r="G5" i="4" l="1"/>
  <c r="H4" i="4"/>
  <c r="H5" i="4" s="1"/>
  <c r="G11" i="4" l="1"/>
  <c r="G12" i="4"/>
  <c r="H11" i="4" l="1"/>
  <c r="H12" i="4"/>
</calcChain>
</file>

<file path=xl/sharedStrings.xml><?xml version="1.0" encoding="utf-8"?>
<sst xmlns="http://schemas.openxmlformats.org/spreadsheetml/2006/main" count="130" uniqueCount="57">
  <si>
    <t>Materiality</t>
  </si>
  <si>
    <t>FY20</t>
  </si>
  <si>
    <t>FY21</t>
  </si>
  <si>
    <t>FY22</t>
  </si>
  <si>
    <t>FY23</t>
  </si>
  <si>
    <t>FY24</t>
  </si>
  <si>
    <t>Total</t>
  </si>
  <si>
    <t>nominal</t>
  </si>
  <si>
    <t>Opex</t>
  </si>
  <si>
    <t>-</t>
  </si>
  <si>
    <t>Unsmoothed revenue requirement - base</t>
  </si>
  <si>
    <t>LEAVE THIS VALUE AS BASE</t>
  </si>
  <si>
    <t>Capex</t>
  </si>
  <si>
    <t>totex impact</t>
  </si>
  <si>
    <t>materiality</t>
  </si>
  <si>
    <t>Smoothed revenue requirement - base</t>
  </si>
  <si>
    <t>FY19</t>
  </si>
  <si>
    <t>half year of 2.42%</t>
  </si>
  <si>
    <t>Adjusted to nominal for totex revenue comparison</t>
  </si>
  <si>
    <t>Per PTRM model, cell note on PTRM input page Cell E39 (latest draft model on AER website Dec 2020), inputs are assumed to be in end of year terms</t>
  </si>
  <si>
    <t>Final decision PTRM</t>
  </si>
  <si>
    <t>Network CPI's</t>
  </si>
  <si>
    <t>2018/19</t>
  </si>
  <si>
    <t>2019/20</t>
  </si>
  <si>
    <t>2020/21</t>
  </si>
  <si>
    <t>2021/22</t>
  </si>
  <si>
    <t>Table 1</t>
  </si>
  <si>
    <t>2019-20</t>
  </si>
  <si>
    <t>2020-21</t>
  </si>
  <si>
    <t>2021-22</t>
  </si>
  <si>
    <t>2022-23</t>
  </si>
  <si>
    <t>2023-24</t>
  </si>
  <si>
    <t>2019-24</t>
  </si>
  <si>
    <t>Total costs</t>
  </si>
  <si>
    <t>Numbers may not add due to rounding</t>
  </si>
  <si>
    <t>Table 2</t>
  </si>
  <si>
    <t>$ million, Nominal</t>
  </si>
  <si>
    <t>Approved annual revenue unsmoothed</t>
  </si>
  <si>
    <t>Percentage shortfall - totex</t>
  </si>
  <si>
    <t>Tabl 3</t>
  </si>
  <si>
    <t>Approved annual revenue smoothed</t>
  </si>
  <si>
    <t>Updated annual revenue smoothed</t>
  </si>
  <si>
    <t>PTRM (FY23 ROD update)</t>
  </si>
  <si>
    <t>2022/23</t>
  </si>
  <si>
    <t>2023/24</t>
  </si>
  <si>
    <t>FY23$</t>
  </si>
  <si>
    <t>Adjusted from FY23$ back to FY19$</t>
  </si>
  <si>
    <t>PLUS North Coast Floods</t>
  </si>
  <si>
    <t>nominal into</t>
  </si>
  <si>
    <t>Capex splits for PTRM</t>
  </si>
  <si>
    <t>Nominal</t>
  </si>
  <si>
    <t>check</t>
  </si>
  <si>
    <t>$M FY23</t>
  </si>
  <si>
    <t>Total flood costs</t>
  </si>
  <si>
    <t>Aligns with use in 2024-29 Final Regulatory Proposal</t>
  </si>
  <si>
    <t>Into PTRM</t>
  </si>
  <si>
    <t>From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</si>
</sst>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00_);_(* \(#,##0.0000\);_(* &quot;-&quot;??_);_(@_)"/>
    <numFmt numFmtId="166" formatCode="_-&quot;$&quot;* #,##0_-;\-&quot;$&quot;* #,##0_-;_-&quot;$&quot;* &quot;-&quot;??_-;_-@_-"/>
    <numFmt numFmtId="167" formatCode="0.0000"/>
    <numFmt numFmtId="168" formatCode="0.0"/>
    <numFmt numFmtId="169" formatCode="&quot;$&quot;#,##0.0;[Red]\-&quot;$&quot;#,##0.0"/>
    <numFmt numFmtId="170" formatCode="_-* #,##0.0000_-;\-* #,##0.0000_-;_-* &quot;-&quot;??_-;_-@_-"/>
    <numFmt numFmtId="171" formatCode="_-&quot;$&quot;* #,##0.0000_-;\-&quot;$&quot;* #,##0.00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 Regular"/>
      <charset val="1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4D4D4F"/>
      <name val="Arial"/>
      <family val="2"/>
    </font>
    <font>
      <b/>
      <sz val="9"/>
      <color rgb="FF4D4D4F"/>
      <name val="Arial"/>
      <family val="2"/>
    </font>
    <font>
      <sz val="9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0FFFF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E6F0F1"/>
        <bgColor indexed="64"/>
      </patternFill>
    </fill>
    <fill>
      <patternFill patternType="solid">
        <fgColor rgb="FFBFDA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0" fontId="2" fillId="0" borderId="0" xfId="0" applyFont="1"/>
    <xf numFmtId="10" fontId="0" fillId="0" borderId="3" xfId="4" applyNumberFormat="1" applyFont="1" applyBorder="1"/>
    <xf numFmtId="165" fontId="0" fillId="0" borderId="0" xfId="5" applyNumberFormat="1" applyFont="1" applyBorder="1"/>
    <xf numFmtId="44" fontId="0" fillId="0" borderId="0" xfId="2" applyFont="1"/>
    <xf numFmtId="166" fontId="0" fillId="0" borderId="0" xfId="2" applyNumberFormat="1" applyFont="1"/>
    <xf numFmtId="167" fontId="0" fillId="0" borderId="0" xfId="0" applyNumberFormat="1"/>
    <xf numFmtId="167" fontId="0" fillId="0" borderId="0" xfId="2" applyNumberFormat="1" applyFont="1"/>
    <xf numFmtId="44" fontId="0" fillId="0" borderId="0" xfId="0" applyNumberFormat="1"/>
    <xf numFmtId="0" fontId="0" fillId="0" borderId="2" xfId="0" applyBorder="1"/>
    <xf numFmtId="44" fontId="0" fillId="0" borderId="2" xfId="2" applyFont="1" applyBorder="1"/>
    <xf numFmtId="166" fontId="0" fillId="0" borderId="2" xfId="2" applyNumberFormat="1" applyFont="1" applyBorder="1"/>
    <xf numFmtId="0" fontId="0" fillId="2" borderId="0" xfId="0" applyFill="1"/>
    <xf numFmtId="0" fontId="0" fillId="3" borderId="0" xfId="0" applyFill="1"/>
    <xf numFmtId="44" fontId="0" fillId="3" borderId="0" xfId="2" applyFont="1" applyFill="1"/>
    <xf numFmtId="44" fontId="0" fillId="0" borderId="0" xfId="2" applyFont="1" applyFill="1"/>
    <xf numFmtId="44" fontId="0" fillId="0" borderId="2" xfId="2" applyFont="1" applyFill="1" applyBorder="1"/>
    <xf numFmtId="0" fontId="0" fillId="4" borderId="0" xfId="0" applyFill="1"/>
    <xf numFmtId="167" fontId="6" fillId="5" borderId="5" xfId="0" applyNumberFormat="1" applyFont="1" applyFill="1" applyBorder="1" applyAlignment="1">
      <alignment wrapText="1"/>
    </xf>
    <xf numFmtId="168" fontId="0" fillId="4" borderId="0" xfId="0" applyNumberFormat="1" applyFill="1"/>
    <xf numFmtId="168" fontId="0" fillId="0" borderId="0" xfId="0" applyNumberFormat="1"/>
    <xf numFmtId="0" fontId="7" fillId="6" borderId="6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vertical="center" wrapText="1"/>
    </xf>
    <xf numFmtId="169" fontId="8" fillId="7" borderId="9" xfId="0" applyNumberFormat="1" applyFont="1" applyFill="1" applyBorder="1" applyAlignment="1">
      <alignment horizontal="center" vertical="center" wrapText="1"/>
    </xf>
    <xf numFmtId="169" fontId="8" fillId="8" borderId="9" xfId="0" applyNumberFormat="1" applyFont="1" applyFill="1" applyBorder="1" applyAlignment="1">
      <alignment horizontal="center" vertical="center" wrapText="1"/>
    </xf>
    <xf numFmtId="169" fontId="9" fillId="7" borderId="9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horizontal="center" vertical="center" wrapText="1"/>
    </xf>
    <xf numFmtId="168" fontId="11" fillId="8" borderId="9" xfId="0" applyNumberFormat="1" applyFont="1" applyFill="1" applyBorder="1" applyAlignment="1">
      <alignment horizontal="center" vertical="center" wrapText="1"/>
    </xf>
    <xf numFmtId="168" fontId="12" fillId="8" borderId="9" xfId="0" applyNumberFormat="1" applyFont="1" applyFill="1" applyBorder="1" applyAlignment="1">
      <alignment horizontal="center" vertical="center" wrapText="1"/>
    </xf>
    <xf numFmtId="164" fontId="12" fillId="7" borderId="9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 wrapText="1"/>
    </xf>
    <xf numFmtId="169" fontId="9" fillId="8" borderId="9" xfId="0" applyNumberFormat="1" applyFont="1" applyFill="1" applyBorder="1" applyAlignment="1">
      <alignment horizontal="center" vertical="center" wrapText="1"/>
    </xf>
    <xf numFmtId="169" fontId="12" fillId="7" borderId="9" xfId="0" applyNumberFormat="1" applyFont="1" applyFill="1" applyBorder="1" applyAlignment="1">
      <alignment horizontal="center" vertical="center" wrapText="1"/>
    </xf>
    <xf numFmtId="170" fontId="0" fillId="0" borderId="0" xfId="6" applyNumberFormat="1" applyFont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3" fillId="9" borderId="0" xfId="5" applyNumberFormat="1" applyFont="1" applyFill="1" applyBorder="1"/>
    <xf numFmtId="0" fontId="0" fillId="9" borderId="0" xfId="0" applyFill="1"/>
    <xf numFmtId="165" fontId="0" fillId="9" borderId="0" xfId="0" applyNumberFormat="1" applyFill="1"/>
    <xf numFmtId="165" fontId="0" fillId="0" borderId="0" xfId="0" applyNumberFormat="1"/>
    <xf numFmtId="0" fontId="0" fillId="0" borderId="4" xfId="0" applyBorder="1" applyAlignment="1">
      <alignment horizontal="center"/>
    </xf>
    <xf numFmtId="0" fontId="0" fillId="9" borderId="4" xfId="0" applyFill="1" applyBorder="1" applyAlignment="1">
      <alignment horizontal="center"/>
    </xf>
    <xf numFmtId="171" fontId="0" fillId="0" borderId="0" xfId="2" applyNumberFormat="1" applyFont="1"/>
    <xf numFmtId="166" fontId="0" fillId="0" borderId="0" xfId="2" applyNumberFormat="1" applyFont="1" applyBorder="1"/>
    <xf numFmtId="166" fontId="2" fillId="0" borderId="0" xfId="2" applyNumberFormat="1" applyFont="1"/>
    <xf numFmtId="10" fontId="2" fillId="0" borderId="0" xfId="1" applyNumberFormat="1" applyFont="1"/>
    <xf numFmtId="166" fontId="0" fillId="0" borderId="0" xfId="2" applyNumberFormat="1" applyFont="1" applyFill="1"/>
    <xf numFmtId="10" fontId="4" fillId="0" borderId="0" xfId="4" applyNumberFormat="1" applyFont="1" applyFill="1" applyBorder="1"/>
    <xf numFmtId="10" fontId="0" fillId="0" borderId="0" xfId="0" applyNumberFormat="1"/>
    <xf numFmtId="0" fontId="0" fillId="10" borderId="0" xfId="0" applyFill="1"/>
    <xf numFmtId="166" fontId="0" fillId="10" borderId="0" xfId="2" applyNumberFormat="1" applyFont="1" applyFill="1"/>
    <xf numFmtId="0" fontId="0" fillId="10" borderId="0" xfId="0" applyFill="1" applyAlignment="1">
      <alignment horizontal="left"/>
    </xf>
    <xf numFmtId="0" fontId="2" fillId="11" borderId="13" xfId="0" applyFont="1" applyFill="1" applyBorder="1" applyAlignment="1">
      <alignment horizontal="left"/>
    </xf>
    <xf numFmtId="166" fontId="0" fillId="10" borderId="2" xfId="2" applyNumberFormat="1" applyFont="1" applyFill="1" applyBorder="1"/>
    <xf numFmtId="0" fontId="2" fillId="10" borderId="0" xfId="0" applyFont="1" applyFill="1" applyAlignment="1">
      <alignment horizontal="left"/>
    </xf>
    <xf numFmtId="167" fontId="0" fillId="10" borderId="0" xfId="0" applyNumberFormat="1" applyFill="1"/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</cellXfs>
  <cellStyles count="7">
    <cellStyle name="Comma" xfId="6" builtinId="3"/>
    <cellStyle name="Comma 2" xfId="5" xr:uid="{6D17F914-3268-494B-ABFE-C65870612AEA}"/>
    <cellStyle name="Currency" xfId="2" builtinId="4"/>
    <cellStyle name="Normal" xfId="0" builtinId="0"/>
    <cellStyle name="Normal 2" xfId="3" xr:uid="{045C88CC-7C3D-43B0-B2BF-B7247ACEE13A}"/>
    <cellStyle name="Percent" xfId="1" builtinId="5"/>
    <cellStyle name="Percent 2" xfId="4" xr:uid="{D519D859-FCFC-4003-8E8A-45AD7E974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%20Tax%20Revenue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Flood bill impac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0">
          <cell r="G60">
            <v>1001.7290087315907</v>
          </cell>
          <cell r="H60">
            <v>1006.787119803775</v>
          </cell>
          <cell r="I60">
            <v>1007.5642267687042</v>
          </cell>
          <cell r="J60">
            <v>1031.0854578111841</v>
          </cell>
          <cell r="K60">
            <v>1043.4295739683448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7BCB-3BE0-450C-857B-8F93B51B2B26}">
  <dimension ref="A1:Z47"/>
  <sheetViews>
    <sheetView tabSelected="1" zoomScale="80" zoomScaleNormal="80" workbookViewId="0">
      <selection activeCell="E4" sqref="E4"/>
    </sheetView>
  </sheetViews>
  <sheetFormatPr defaultRowHeight="15"/>
  <cols>
    <col min="1" max="1" width="23" bestFit="1" customWidth="1"/>
    <col min="2" max="7" width="16.28515625" customWidth="1"/>
    <col min="10" max="10" width="9.42578125" customWidth="1"/>
    <col min="11" max="11" width="8.5703125" customWidth="1"/>
    <col min="12" max="12" width="8.85546875" customWidth="1"/>
    <col min="13" max="13" width="9.28515625" customWidth="1"/>
    <col min="14" max="14" width="8.28515625" customWidth="1"/>
    <col min="15" max="15" width="8.85546875" customWidth="1"/>
    <col min="17" max="17" width="25.28515625" customWidth="1"/>
  </cols>
  <sheetData>
    <row r="1" spans="1:26">
      <c r="B1" t="s">
        <v>48</v>
      </c>
    </row>
    <row r="2" spans="1:26">
      <c r="B2" s="3" t="s">
        <v>45</v>
      </c>
      <c r="I2">
        <v>1000000</v>
      </c>
      <c r="J2" s="3" t="s">
        <v>45</v>
      </c>
      <c r="Q2" t="s">
        <v>0</v>
      </c>
      <c r="R2" t="s">
        <v>42</v>
      </c>
    </row>
    <row r="3" spans="1:26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J3" t="s">
        <v>1</v>
      </c>
      <c r="K3" t="s">
        <v>2</v>
      </c>
      <c r="L3" t="s">
        <v>3</v>
      </c>
      <c r="M3" t="s">
        <v>4</v>
      </c>
      <c r="N3" t="s">
        <v>5</v>
      </c>
      <c r="O3" t="s">
        <v>6</v>
      </c>
      <c r="Q3" s="3" t="s">
        <v>7</v>
      </c>
      <c r="R3" t="s">
        <v>1</v>
      </c>
      <c r="S3" t="s">
        <v>2</v>
      </c>
      <c r="T3" t="s">
        <v>3</v>
      </c>
      <c r="U3" t="s">
        <v>4</v>
      </c>
      <c r="V3" t="s">
        <v>5</v>
      </c>
      <c r="W3" t="s">
        <v>6</v>
      </c>
    </row>
    <row r="4" spans="1:26">
      <c r="A4" t="s">
        <v>8</v>
      </c>
      <c r="B4" s="7"/>
      <c r="C4" s="7"/>
      <c r="D4" s="7">
        <v>1859323.5753452699</v>
      </c>
      <c r="E4" s="7">
        <v>483786.15750000003</v>
      </c>
      <c r="F4" s="7"/>
      <c r="G4" s="7">
        <v>2343109.7328452701</v>
      </c>
      <c r="I4" t="s">
        <v>8</v>
      </c>
      <c r="J4" s="6">
        <v>0</v>
      </c>
      <c r="K4" s="6">
        <v>0</v>
      </c>
      <c r="L4" s="6">
        <v>1.8593235753452699</v>
      </c>
      <c r="M4" s="6">
        <v>0.48378615750000004</v>
      </c>
      <c r="N4" s="6" t="s">
        <v>9</v>
      </c>
      <c r="O4" s="6">
        <v>2.3431097328452699</v>
      </c>
      <c r="Q4" s="19" t="s">
        <v>10</v>
      </c>
      <c r="R4" s="21">
        <v>949.95354108271226</v>
      </c>
      <c r="S4" s="21">
        <v>1012.242889602635</v>
      </c>
      <c r="T4" s="21">
        <v>1030.5443233435324</v>
      </c>
      <c r="U4" s="21">
        <v>1048.6031446531388</v>
      </c>
      <c r="V4" s="21">
        <v>1053.1232624597997</v>
      </c>
      <c r="W4" s="21">
        <v>5094.467161141818</v>
      </c>
      <c r="X4" s="19" t="s">
        <v>11</v>
      </c>
      <c r="Y4" s="19"/>
      <c r="Z4" s="19"/>
    </row>
    <row r="5" spans="1:26">
      <c r="A5" t="s">
        <v>12</v>
      </c>
      <c r="B5" s="7"/>
      <c r="C5" s="7"/>
      <c r="D5" s="53">
        <v>13776789.055368623</v>
      </c>
      <c r="E5" s="7">
        <v>1563527.1054022417</v>
      </c>
      <c r="F5" s="7">
        <v>8100000</v>
      </c>
      <c r="G5" s="7">
        <v>23440316.160770863</v>
      </c>
      <c r="I5" t="s">
        <v>12</v>
      </c>
      <c r="J5" s="6">
        <v>0</v>
      </c>
      <c r="K5" s="6">
        <v>0</v>
      </c>
      <c r="L5" s="6">
        <v>13.776789055368623</v>
      </c>
      <c r="M5" s="6">
        <v>1.5635271054022417</v>
      </c>
      <c r="N5" s="6">
        <v>8.1</v>
      </c>
      <c r="O5" s="6">
        <v>23.440316160770863</v>
      </c>
    </row>
    <row r="6" spans="1:26">
      <c r="B6" s="13">
        <v>0</v>
      </c>
      <c r="C6" s="13">
        <v>0</v>
      </c>
      <c r="D6" s="13">
        <v>15636112.630713893</v>
      </c>
      <c r="E6" s="13">
        <v>2047313.2629022417</v>
      </c>
      <c r="F6" s="13">
        <v>8100000</v>
      </c>
      <c r="G6" s="13">
        <v>25783425.893616132</v>
      </c>
      <c r="J6" s="12">
        <v>0</v>
      </c>
      <c r="K6" s="12">
        <v>0</v>
      </c>
      <c r="L6" s="12">
        <v>15.636112630713892</v>
      </c>
      <c r="M6" s="12">
        <v>2.0473132629022417</v>
      </c>
      <c r="N6" s="12">
        <v>8.1</v>
      </c>
      <c r="O6" s="12">
        <v>25.783425893616133</v>
      </c>
      <c r="Q6" t="s">
        <v>13</v>
      </c>
      <c r="R6" s="22">
        <v>0</v>
      </c>
      <c r="S6" s="22">
        <v>0</v>
      </c>
      <c r="T6" s="22">
        <v>14.570575731204045</v>
      </c>
      <c r="U6" s="22">
        <v>1.9540589593946329</v>
      </c>
      <c r="V6" s="22">
        <v>7.9185164561299271</v>
      </c>
      <c r="W6" s="22">
        <v>24.443151146728603</v>
      </c>
    </row>
    <row r="7" spans="1:26">
      <c r="B7" s="7"/>
      <c r="C7" s="7"/>
      <c r="D7" s="7"/>
      <c r="E7" s="7"/>
      <c r="F7" s="7"/>
      <c r="G7" s="7"/>
      <c r="Q7" t="s">
        <v>14</v>
      </c>
      <c r="R7" s="1">
        <v>0</v>
      </c>
      <c r="S7" s="1">
        <v>0</v>
      </c>
      <c r="T7" s="1">
        <v>1.4138718152297208E-2</v>
      </c>
      <c r="U7" s="1">
        <v>1.8634876019192222E-3</v>
      </c>
      <c r="V7" s="1">
        <v>7.5190784767535188E-3</v>
      </c>
      <c r="W7" s="1">
        <v>4.7979799208775712E-3</v>
      </c>
    </row>
    <row r="8" spans="1:26">
      <c r="B8" s="7"/>
      <c r="C8" s="7"/>
      <c r="D8" s="7"/>
      <c r="E8" s="7"/>
      <c r="F8" s="7"/>
      <c r="G8" s="7"/>
    </row>
    <row r="9" spans="1:26">
      <c r="B9" s="7"/>
      <c r="C9" s="7"/>
      <c r="D9" s="7"/>
      <c r="E9" s="7"/>
      <c r="F9" s="7"/>
      <c r="G9" s="49"/>
      <c r="Q9" s="19" t="s">
        <v>15</v>
      </c>
      <c r="R9" s="21">
        <v>1001.7290087315907</v>
      </c>
      <c r="S9" s="21">
        <v>1006.787119803775</v>
      </c>
      <c r="T9" s="21">
        <v>1007.5642267687042</v>
      </c>
      <c r="U9" s="21">
        <v>1031.0854578111841</v>
      </c>
      <c r="V9" s="21">
        <v>1039.6653206193298</v>
      </c>
      <c r="W9" s="21">
        <v>5086.8311337345831</v>
      </c>
      <c r="X9" s="19" t="s">
        <v>11</v>
      </c>
      <c r="Y9" s="19"/>
      <c r="Z9" s="19"/>
    </row>
    <row r="10" spans="1:26">
      <c r="B10" s="51" t="s">
        <v>46</v>
      </c>
      <c r="C10" s="7"/>
      <c r="D10" s="7"/>
      <c r="E10" s="7"/>
      <c r="F10" s="7"/>
      <c r="G10" s="7"/>
      <c r="J10" s="3" t="s">
        <v>46</v>
      </c>
    </row>
    <row r="11" spans="1:26">
      <c r="A11" t="s">
        <v>16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I11" t="s">
        <v>16</v>
      </c>
      <c r="J11" s="15" t="s">
        <v>1</v>
      </c>
      <c r="K11" s="15" t="s">
        <v>2</v>
      </c>
      <c r="L11" s="15" t="s">
        <v>3</v>
      </c>
      <c r="M11" s="15" t="s">
        <v>4</v>
      </c>
      <c r="N11" s="15" t="s">
        <v>5</v>
      </c>
    </row>
    <row r="12" spans="1:26">
      <c r="A12" s="8"/>
      <c r="B12" s="9"/>
      <c r="C12" s="9"/>
      <c r="D12" s="9"/>
      <c r="E12" s="9">
        <v>0.85685665487342133</v>
      </c>
      <c r="F12" s="9"/>
      <c r="G12" s="7"/>
      <c r="J12" s="15"/>
      <c r="K12" s="15"/>
      <c r="L12" s="15"/>
      <c r="M12" s="15"/>
      <c r="N12" s="15"/>
      <c r="R12" s="22"/>
      <c r="S12" s="22"/>
      <c r="T12" s="22"/>
      <c r="U12" s="22"/>
      <c r="V12" s="22"/>
      <c r="W12" s="22"/>
    </row>
    <row r="13" spans="1:26">
      <c r="A13" s="8" t="s">
        <v>17</v>
      </c>
      <c r="B13" s="9"/>
      <c r="C13" s="9"/>
      <c r="D13" s="9"/>
      <c r="E13" s="9">
        <v>1.0121</v>
      </c>
      <c r="F13" s="9"/>
      <c r="G13" s="7"/>
      <c r="I13" t="s">
        <v>8</v>
      </c>
      <c r="J13" s="16">
        <v>0</v>
      </c>
      <c r="K13" s="16">
        <v>0</v>
      </c>
      <c r="L13" s="16">
        <v>1.6124511818247191</v>
      </c>
      <c r="M13" s="16">
        <v>0.41955126679144933</v>
      </c>
      <c r="N13" s="16">
        <v>0</v>
      </c>
      <c r="O13" s="17">
        <v>2.0320024486161685</v>
      </c>
      <c r="P13" t="s">
        <v>55</v>
      </c>
      <c r="R13" s="1"/>
      <c r="S13" s="1"/>
      <c r="T13" s="1"/>
      <c r="U13" s="1"/>
      <c r="V13" s="1"/>
      <c r="W13" s="1"/>
    </row>
    <row r="14" spans="1:26">
      <c r="A14" t="s">
        <v>8</v>
      </c>
      <c r="B14" s="7">
        <v>0</v>
      </c>
      <c r="C14" s="7">
        <v>0</v>
      </c>
      <c r="D14" s="7">
        <v>1612451.1818247191</v>
      </c>
      <c r="E14" s="7">
        <v>419551.26679144934</v>
      </c>
      <c r="F14" s="7">
        <v>0</v>
      </c>
      <c r="G14" s="7">
        <v>2032002.4486161685</v>
      </c>
      <c r="I14" t="s">
        <v>12</v>
      </c>
      <c r="J14" s="16">
        <v>0</v>
      </c>
      <c r="K14" s="16">
        <v>0</v>
      </c>
      <c r="L14" s="16">
        <v>11.947570658836968</v>
      </c>
      <c r="M14" s="16">
        <v>1.3559292004634884</v>
      </c>
      <c r="N14" s="16">
        <v>7.0245194252188572</v>
      </c>
      <c r="O14" s="17">
        <v>20.328019284519314</v>
      </c>
    </row>
    <row r="15" spans="1:26">
      <c r="A15" t="s">
        <v>12</v>
      </c>
      <c r="B15" s="7">
        <v>0</v>
      </c>
      <c r="C15" s="7">
        <v>0</v>
      </c>
      <c r="D15" s="7">
        <v>11947570.658836968</v>
      </c>
      <c r="E15" s="7">
        <v>1355929.2004634885</v>
      </c>
      <c r="F15" s="7">
        <v>7024519.4252188569</v>
      </c>
      <c r="G15" s="7">
        <v>20328019.284519315</v>
      </c>
      <c r="J15" s="18">
        <v>0</v>
      </c>
      <c r="K15" s="18">
        <v>0</v>
      </c>
      <c r="L15" s="18">
        <v>13.560021840661687</v>
      </c>
      <c r="M15" s="18">
        <v>1.7754804672549378</v>
      </c>
      <c r="N15" s="18">
        <v>7.0245194252188572</v>
      </c>
      <c r="O15" s="18">
        <v>22.360021733135483</v>
      </c>
    </row>
    <row r="16" spans="1:26">
      <c r="B16" s="13">
        <v>0</v>
      </c>
      <c r="C16" s="13">
        <v>0</v>
      </c>
      <c r="D16" s="13">
        <v>13560021.840661688</v>
      </c>
      <c r="E16" s="13">
        <v>1775480.4672549379</v>
      </c>
      <c r="F16" s="13">
        <v>7024519.4252188569</v>
      </c>
      <c r="G16" s="13">
        <v>22360021.733135484</v>
      </c>
    </row>
    <row r="17" spans="1:19">
      <c r="B17" s="50"/>
      <c r="C17" s="50"/>
      <c r="D17" s="50"/>
      <c r="E17" s="50"/>
      <c r="F17" s="50"/>
      <c r="G17" s="50"/>
      <c r="J17" s="52" t="s">
        <v>18</v>
      </c>
      <c r="K17" s="2"/>
      <c r="L17" s="2"/>
      <c r="M17" s="2"/>
      <c r="N17" s="2"/>
      <c r="O17" s="2"/>
    </row>
    <row r="18" spans="1:19">
      <c r="A18" s="3" t="s">
        <v>50</v>
      </c>
      <c r="D18" s="8">
        <v>0.9104101958030103</v>
      </c>
      <c r="E18" s="8">
        <v>0.85685665487342133</v>
      </c>
      <c r="F18" s="8">
        <v>0.8278808259646584</v>
      </c>
      <c r="I18" t="s">
        <v>16</v>
      </c>
      <c r="J18" t="s">
        <v>1</v>
      </c>
      <c r="K18" t="s">
        <v>2</v>
      </c>
      <c r="L18" t="s">
        <v>3</v>
      </c>
      <c r="M18" t="s">
        <v>4</v>
      </c>
      <c r="N18" t="s">
        <v>5</v>
      </c>
    </row>
    <row r="19" spans="1:19">
      <c r="A19" t="s">
        <v>49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J19">
        <v>1.0242487465753967</v>
      </c>
      <c r="K19">
        <v>1.0490854948612711</v>
      </c>
      <c r="L19">
        <v>1.0745245031620867</v>
      </c>
      <c r="M19">
        <v>1.1005803755283181</v>
      </c>
      <c r="N19">
        <v>1.1272680701403592</v>
      </c>
    </row>
    <row r="20" spans="1:19">
      <c r="A20" s="56"/>
      <c r="B20" s="57"/>
      <c r="C20" s="57"/>
      <c r="D20" s="57"/>
      <c r="E20" s="57"/>
      <c r="F20" s="57"/>
      <c r="G20" s="57"/>
      <c r="I20" t="s">
        <v>8</v>
      </c>
      <c r="J20" s="10">
        <v>0</v>
      </c>
      <c r="K20">
        <v>0</v>
      </c>
      <c r="L20">
        <v>1.7326183050233259</v>
      </c>
      <c r="M20">
        <v>0.46174989075871486</v>
      </c>
      <c r="N20">
        <v>0</v>
      </c>
      <c r="O20">
        <v>2.1943681957820407</v>
      </c>
      <c r="P20" s="10">
        <v>0</v>
      </c>
    </row>
    <row r="21" spans="1:19">
      <c r="A21" s="58"/>
      <c r="B21" s="57"/>
      <c r="C21" s="57"/>
      <c r="D21" s="57"/>
      <c r="E21" s="57"/>
      <c r="F21" s="57"/>
      <c r="G21" s="57"/>
      <c r="I21" t="s">
        <v>12</v>
      </c>
      <c r="J21" s="10">
        <v>0</v>
      </c>
      <c r="K21">
        <v>0</v>
      </c>
      <c r="L21">
        <v>12.837957426180719</v>
      </c>
      <c r="M21">
        <v>1.4923090686359182</v>
      </c>
      <c r="N21">
        <v>7.9185164561299271</v>
      </c>
      <c r="O21">
        <v>22.248782950946563</v>
      </c>
    </row>
    <row r="22" spans="1:19">
      <c r="A22" s="58"/>
      <c r="B22" s="57"/>
      <c r="C22" s="57"/>
      <c r="D22" s="57"/>
      <c r="E22" s="57"/>
      <c r="F22" s="57"/>
      <c r="G22" s="57"/>
      <c r="J22" s="11">
        <v>0</v>
      </c>
      <c r="K22" s="11">
        <v>0</v>
      </c>
      <c r="L22" s="11">
        <v>14.570575731204045</v>
      </c>
      <c r="M22" s="11">
        <v>1.9540589593946329</v>
      </c>
      <c r="N22" s="11">
        <v>7.9185164561299271</v>
      </c>
      <c r="O22" s="11">
        <v>24.443151146728603</v>
      </c>
    </row>
    <row r="23" spans="1:19">
      <c r="A23" s="58"/>
      <c r="B23" s="57"/>
      <c r="C23" s="57"/>
      <c r="D23" s="57"/>
      <c r="E23" s="57"/>
      <c r="F23" s="57"/>
      <c r="G23" s="57"/>
    </row>
    <row r="24" spans="1:19">
      <c r="A24" s="58"/>
      <c r="B24" s="57"/>
      <c r="C24" s="57"/>
      <c r="D24" s="57"/>
      <c r="E24" s="57"/>
      <c r="F24" s="57"/>
      <c r="G24" s="57"/>
    </row>
    <row r="25" spans="1:19">
      <c r="A25" s="58"/>
      <c r="B25" s="57"/>
      <c r="C25" s="57"/>
      <c r="D25" s="57"/>
      <c r="E25" s="57"/>
      <c r="F25" s="57"/>
      <c r="G25" s="57"/>
      <c r="I25" s="14" t="s">
        <v>19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>
      <c r="A26" s="58"/>
      <c r="B26" s="57"/>
      <c r="C26" s="57"/>
      <c r="D26" s="57"/>
      <c r="E26" s="57"/>
      <c r="F26" s="57"/>
      <c r="G26" s="57"/>
      <c r="H26" s="20">
        <v>2.4199999999999999E-2</v>
      </c>
    </row>
    <row r="27" spans="1:19">
      <c r="A27" s="58"/>
      <c r="B27" s="57"/>
      <c r="C27" s="57"/>
      <c r="D27" s="57"/>
      <c r="E27" s="57"/>
      <c r="F27" s="57"/>
      <c r="G27" s="57"/>
      <c r="H27" t="s">
        <v>20</v>
      </c>
    </row>
    <row r="28" spans="1:19">
      <c r="A28" s="58"/>
      <c r="B28" s="57"/>
      <c r="C28" s="57"/>
      <c r="D28" s="57"/>
      <c r="E28" s="57"/>
      <c r="F28" s="57"/>
      <c r="G28" s="57"/>
    </row>
    <row r="29" spans="1:19">
      <c r="A29" s="59"/>
      <c r="B29" s="60"/>
      <c r="C29" s="60"/>
      <c r="D29" s="60"/>
      <c r="E29" s="60"/>
      <c r="F29" s="60"/>
      <c r="G29" s="60"/>
    </row>
    <row r="30" spans="1:19">
      <c r="A30" s="56"/>
      <c r="B30" s="56"/>
      <c r="C30" s="56"/>
      <c r="D30" s="56"/>
      <c r="E30" s="56"/>
      <c r="F30" s="56"/>
      <c r="G30" s="56"/>
    </row>
    <row r="31" spans="1:19">
      <c r="A31" s="61"/>
      <c r="B31" s="57"/>
      <c r="C31" s="57"/>
      <c r="D31" s="57"/>
      <c r="E31" s="57"/>
      <c r="F31" s="57"/>
      <c r="G31" s="56"/>
    </row>
    <row r="32" spans="1:19">
      <c r="A32" s="56"/>
      <c r="B32" s="57"/>
      <c r="C32" s="57"/>
      <c r="D32" s="57"/>
      <c r="E32" s="57"/>
      <c r="F32" s="57"/>
      <c r="G32" s="57"/>
    </row>
    <row r="33" spans="1:9">
      <c r="A33" s="56"/>
      <c r="B33" s="57"/>
      <c r="C33" s="57"/>
      <c r="D33" s="57"/>
      <c r="E33" s="57"/>
      <c r="F33" s="57"/>
      <c r="G33" s="57"/>
      <c r="I33" t="s">
        <v>55</v>
      </c>
    </row>
    <row r="34" spans="1:9">
      <c r="A34" s="58"/>
      <c r="B34" s="57"/>
      <c r="C34" s="57"/>
      <c r="D34" s="57"/>
      <c r="E34" s="57"/>
      <c r="F34" s="57"/>
      <c r="G34" s="57"/>
    </row>
    <row r="35" spans="1:9">
      <c r="A35" s="58"/>
      <c r="B35" s="57"/>
      <c r="C35" s="57"/>
      <c r="D35" s="57"/>
      <c r="E35" s="57"/>
      <c r="F35" s="57"/>
      <c r="G35" s="57"/>
    </row>
    <row r="36" spans="1:9">
      <c r="A36" s="58"/>
      <c r="B36" s="57"/>
      <c r="C36" s="57"/>
      <c r="D36" s="57"/>
      <c r="E36" s="57"/>
      <c r="F36" s="57"/>
      <c r="G36" s="57"/>
    </row>
    <row r="37" spans="1:9">
      <c r="A37" s="58"/>
      <c r="B37" s="57"/>
      <c r="C37" s="57"/>
      <c r="D37" s="57"/>
      <c r="E37" s="57"/>
      <c r="F37" s="57"/>
      <c r="G37" s="57"/>
    </row>
    <row r="38" spans="1:9">
      <c r="A38" s="58"/>
      <c r="B38" s="57"/>
      <c r="C38" s="57"/>
      <c r="D38" s="57"/>
      <c r="E38" s="57"/>
      <c r="F38" s="57"/>
      <c r="G38" s="57"/>
    </row>
    <row r="39" spans="1:9">
      <c r="A39" s="58"/>
      <c r="B39" s="57"/>
      <c r="C39" s="57"/>
      <c r="D39" s="57"/>
      <c r="E39" s="57"/>
      <c r="F39" s="57"/>
      <c r="G39" s="57"/>
    </row>
    <row r="40" spans="1:9">
      <c r="A40" s="58"/>
      <c r="B40" s="57"/>
      <c r="C40" s="57"/>
      <c r="D40" s="57"/>
      <c r="E40" s="57"/>
      <c r="F40" s="57"/>
      <c r="G40" s="57"/>
    </row>
    <row r="41" spans="1:9">
      <c r="A41" s="58"/>
      <c r="B41" s="57"/>
      <c r="C41" s="57"/>
      <c r="D41" s="57"/>
      <c r="E41" s="57"/>
      <c r="F41" s="57"/>
      <c r="G41" s="57"/>
    </row>
    <row r="42" spans="1:9">
      <c r="A42" s="59"/>
      <c r="B42" s="60"/>
      <c r="C42" s="60"/>
      <c r="D42" s="60"/>
      <c r="E42" s="60"/>
      <c r="F42" s="60"/>
      <c r="G42" s="60"/>
    </row>
    <row r="43" spans="1:9">
      <c r="A43" s="62"/>
      <c r="B43" s="57"/>
      <c r="C43" s="57"/>
      <c r="D43" s="57"/>
      <c r="E43" s="57"/>
      <c r="F43" s="57"/>
      <c r="G43" s="57"/>
      <c r="H43" t="s">
        <v>51</v>
      </c>
    </row>
    <row r="44" spans="1:9">
      <c r="A44" s="62"/>
      <c r="B44" s="57"/>
      <c r="C44" s="57"/>
      <c r="D44" s="57"/>
      <c r="E44" s="57"/>
      <c r="F44" s="57"/>
      <c r="G44" s="57"/>
    </row>
    <row r="45" spans="1:9">
      <c r="A45" s="62"/>
      <c r="B45" s="57"/>
      <c r="C45" s="57"/>
      <c r="D45" s="57"/>
      <c r="E45" s="57"/>
      <c r="F45" s="57"/>
      <c r="G45" s="57"/>
    </row>
    <row r="46" spans="1:9">
      <c r="A46" s="62"/>
      <c r="B46" s="57"/>
      <c r="C46" s="57"/>
      <c r="D46" s="57"/>
      <c r="E46" s="57"/>
      <c r="F46" s="57"/>
      <c r="G46" s="57"/>
    </row>
    <row r="47" spans="1:9">
      <c r="A47" s="56"/>
      <c r="B47" s="60"/>
      <c r="C47" s="60"/>
      <c r="D47" s="60"/>
      <c r="E47" s="60"/>
      <c r="F47" s="60"/>
      <c r="G47" s="6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7622-009F-44F0-9DC3-21162CB062AC}">
  <sheetPr>
    <tabColor theme="9" tint="-0.249977111117893"/>
    <pageSetUpPr fitToPage="1"/>
  </sheetPr>
  <dimension ref="A1:H11"/>
  <sheetViews>
    <sheetView workbookViewId="0">
      <selection activeCell="F6" sqref="F6"/>
    </sheetView>
  </sheetViews>
  <sheetFormatPr defaultRowHeight="15"/>
  <sheetData>
    <row r="1" spans="1:8">
      <c r="A1" s="39" t="s">
        <v>21</v>
      </c>
    </row>
    <row r="2" spans="1:8">
      <c r="A2" s="39" t="s">
        <v>54</v>
      </c>
    </row>
    <row r="3" spans="1:8">
      <c r="D3" s="40"/>
    </row>
    <row r="4" spans="1:8">
      <c r="B4" s="41"/>
      <c r="C4" s="42" t="s">
        <v>22</v>
      </c>
      <c r="D4" s="42" t="s">
        <v>23</v>
      </c>
      <c r="E4" s="42" t="s">
        <v>24</v>
      </c>
      <c r="F4" s="42" t="s">
        <v>25</v>
      </c>
      <c r="G4" s="42" t="s">
        <v>43</v>
      </c>
      <c r="H4" s="42" t="s">
        <v>44</v>
      </c>
    </row>
    <row r="5" spans="1:8">
      <c r="B5" s="4"/>
      <c r="C5" s="54">
        <v>1.5900000000000001E-2</v>
      </c>
      <c r="D5" s="54">
        <v>-3.5000000000000001E-3</v>
      </c>
      <c r="E5" s="54">
        <v>3.85E-2</v>
      </c>
      <c r="F5" s="54">
        <v>6.1400000000000003E-2</v>
      </c>
      <c r="G5" s="54">
        <v>6.25E-2</v>
      </c>
      <c r="H5" s="55">
        <v>3.5000000000000003E-2</v>
      </c>
    </row>
    <row r="6" spans="1:8">
      <c r="B6" s="48" t="s">
        <v>22</v>
      </c>
      <c r="C6" s="45">
        <v>1</v>
      </c>
      <c r="D6" s="43">
        <f>C6*(1+D$5)</f>
        <v>0.99650000000000005</v>
      </c>
      <c r="E6" s="43">
        <f t="shared" ref="E6:H7" si="0">D6*(1+E$5)</f>
        <v>1.03486525</v>
      </c>
      <c r="F6" s="43">
        <f t="shared" si="0"/>
        <v>1.0984059763499998</v>
      </c>
      <c r="G6" s="43">
        <f t="shared" si="0"/>
        <v>1.1670563498718749</v>
      </c>
      <c r="H6" s="43">
        <f t="shared" si="0"/>
        <v>1.2079033221173905</v>
      </c>
    </row>
    <row r="7" spans="1:8">
      <c r="B7" s="47" t="s">
        <v>23</v>
      </c>
      <c r="D7" s="46">
        <v>1</v>
      </c>
      <c r="E7" s="5">
        <f t="shared" si="0"/>
        <v>1.0385</v>
      </c>
      <c r="F7" s="5">
        <f t="shared" si="0"/>
        <v>1.1022638999999999</v>
      </c>
      <c r="G7" s="5">
        <f t="shared" si="0"/>
        <v>1.1711553937499999</v>
      </c>
      <c r="H7" s="5">
        <f t="shared" si="0"/>
        <v>1.2121458325312497</v>
      </c>
    </row>
    <row r="8" spans="1:8">
      <c r="B8" s="48" t="s">
        <v>24</v>
      </c>
      <c r="C8" s="44"/>
      <c r="D8" s="44"/>
      <c r="E8" s="45">
        <v>1</v>
      </c>
      <c r="F8" s="43">
        <f>E8*(1+F$5)</f>
        <v>1.0613999999999999</v>
      </c>
      <c r="G8" s="43">
        <f>F8*(1+G$5)</f>
        <v>1.1277374999999998</v>
      </c>
      <c r="H8" s="43">
        <f>G8*(1+H$5)</f>
        <v>1.1672083124999997</v>
      </c>
    </row>
    <row r="9" spans="1:8">
      <c r="B9" s="47" t="s">
        <v>25</v>
      </c>
      <c r="F9" s="46">
        <v>1</v>
      </c>
      <c r="G9" s="46">
        <f>F9*(1+G$5)</f>
        <v>1.0625</v>
      </c>
      <c r="H9" s="46">
        <f>G9*(1+H$5)</f>
        <v>1.0996874999999999</v>
      </c>
    </row>
    <row r="10" spans="1:8">
      <c r="B10" s="48" t="s">
        <v>43</v>
      </c>
      <c r="C10" s="44"/>
      <c r="D10" s="44"/>
      <c r="E10" s="45"/>
      <c r="F10" s="43"/>
      <c r="G10" s="45">
        <v>1</v>
      </c>
      <c r="H10" s="45">
        <f>G10*(1+H$5)</f>
        <v>1.0349999999999999</v>
      </c>
    </row>
    <row r="11" spans="1:8">
      <c r="B11" s="47" t="s">
        <v>44</v>
      </c>
      <c r="H11" s="46">
        <v>1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20D9-E8E0-47F0-B5AE-B28BF4F79847}">
  <dimension ref="A1:I18"/>
  <sheetViews>
    <sheetView zoomScale="130" zoomScaleNormal="130" workbookViewId="0">
      <selection activeCell="E12" sqref="E12"/>
    </sheetView>
  </sheetViews>
  <sheetFormatPr defaultRowHeight="15"/>
  <cols>
    <col min="3" max="3" width="13.42578125" bestFit="1" customWidth="1"/>
    <col min="4" max="4" width="11.28515625" bestFit="1" customWidth="1"/>
  </cols>
  <sheetData>
    <row r="1" spans="1:8" ht="15.75" thickBot="1">
      <c r="A1" t="s">
        <v>26</v>
      </c>
      <c r="C1" s="38"/>
    </row>
    <row r="2" spans="1:8" ht="15.75" thickBot="1">
      <c r="B2" s="23" t="s">
        <v>52</v>
      </c>
      <c r="C2" s="24" t="s">
        <v>27</v>
      </c>
      <c r="D2" s="24" t="s">
        <v>28</v>
      </c>
      <c r="E2" s="24" t="s">
        <v>29</v>
      </c>
      <c r="F2" s="24" t="s">
        <v>30</v>
      </c>
      <c r="G2" s="24" t="s">
        <v>31</v>
      </c>
      <c r="H2" s="24" t="s">
        <v>32</v>
      </c>
    </row>
    <row r="3" spans="1:8" ht="16.5" thickTop="1" thickBot="1">
      <c r="B3" s="26" t="s">
        <v>8</v>
      </c>
      <c r="C3" s="27">
        <f>Summary!J4</f>
        <v>0</v>
      </c>
      <c r="D3" s="27">
        <f>Summary!K4</f>
        <v>0</v>
      </c>
      <c r="E3" s="27">
        <f>Summary!L4</f>
        <v>1.8593235753452699</v>
      </c>
      <c r="F3" s="27">
        <f>Summary!M4</f>
        <v>0.48378615750000004</v>
      </c>
      <c r="G3" s="27" t="str">
        <f>Summary!N4</f>
        <v>-</v>
      </c>
      <c r="H3" s="29">
        <f t="shared" ref="H3" si="0">SUM(C3:G3)</f>
        <v>2.3431097328452699</v>
      </c>
    </row>
    <row r="4" spans="1:8" ht="15.75" thickBot="1">
      <c r="B4" s="30" t="s">
        <v>12</v>
      </c>
      <c r="C4" s="28">
        <f>Summary!J5</f>
        <v>0</v>
      </c>
      <c r="D4" s="28">
        <f>Summary!K5</f>
        <v>0</v>
      </c>
      <c r="E4" s="28">
        <f>Summary!L5</f>
        <v>13.776789055368623</v>
      </c>
      <c r="F4" s="28">
        <f>Summary!M5</f>
        <v>1.5635271054022417</v>
      </c>
      <c r="G4" s="28">
        <f>Summary!N5</f>
        <v>8.1</v>
      </c>
      <c r="H4" s="36">
        <f t="shared" ref="H4" si="1">SUM(C4:G4)</f>
        <v>23.440316160770863</v>
      </c>
    </row>
    <row r="5" spans="1:8" ht="24.75" thickBot="1">
      <c r="B5" s="26" t="s">
        <v>33</v>
      </c>
      <c r="C5" s="29">
        <f>SUM(C3:C4)</f>
        <v>0</v>
      </c>
      <c r="D5" s="29">
        <f t="shared" ref="D5:H5" si="2">SUM(D3:D4)</f>
        <v>0</v>
      </c>
      <c r="E5" s="29">
        <f t="shared" si="2"/>
        <v>15.636112630713892</v>
      </c>
      <c r="F5" s="29">
        <f t="shared" si="2"/>
        <v>2.0473132629022417</v>
      </c>
      <c r="G5" s="29">
        <f t="shared" si="2"/>
        <v>8.1</v>
      </c>
      <c r="H5" s="29">
        <f t="shared" si="2"/>
        <v>25.783425893616133</v>
      </c>
    </row>
    <row r="6" spans="1:8" ht="15.75" thickBot="1">
      <c r="B6" s="63" t="s">
        <v>34</v>
      </c>
      <c r="C6" s="64"/>
      <c r="D6" s="64"/>
      <c r="E6" s="64"/>
      <c r="F6" s="64"/>
      <c r="G6" s="64"/>
      <c r="H6" s="65"/>
    </row>
    <row r="8" spans="1:8" ht="15.75" thickBot="1">
      <c r="A8" t="s">
        <v>35</v>
      </c>
    </row>
    <row r="9" spans="1:8" ht="24.75" thickBot="1">
      <c r="B9" s="23" t="s">
        <v>36</v>
      </c>
      <c r="C9" s="24" t="s">
        <v>27</v>
      </c>
      <c r="D9" s="24" t="s">
        <v>28</v>
      </c>
      <c r="E9" s="24" t="s">
        <v>29</v>
      </c>
      <c r="F9" s="24" t="s">
        <v>30</v>
      </c>
      <c r="G9" s="24" t="s">
        <v>31</v>
      </c>
      <c r="H9" s="24" t="s">
        <v>32</v>
      </c>
    </row>
    <row r="10" spans="1:8" ht="61.5" thickTop="1" thickBot="1">
      <c r="B10" s="26" t="s">
        <v>37</v>
      </c>
      <c r="C10" s="27">
        <f>Summary!R4</f>
        <v>949.95354108271226</v>
      </c>
      <c r="D10" s="27">
        <f>Summary!S4</f>
        <v>1012.242889602635</v>
      </c>
      <c r="E10" s="27">
        <f>Summary!T4</f>
        <v>1030.5443233435324</v>
      </c>
      <c r="F10" s="27">
        <f>Summary!U4</f>
        <v>1048.6031446531388</v>
      </c>
      <c r="G10" s="27">
        <f>Summary!V4</f>
        <v>1053.1232624597997</v>
      </c>
      <c r="H10" s="29">
        <f>Summary!W4</f>
        <v>5094.467161141818</v>
      </c>
    </row>
    <row r="11" spans="1:8" ht="36.75" thickBot="1">
      <c r="B11" s="30" t="s">
        <v>53</v>
      </c>
      <c r="C11" s="32">
        <f>Summary!R6</f>
        <v>0</v>
      </c>
      <c r="D11" s="32">
        <f>Summary!S6</f>
        <v>0</v>
      </c>
      <c r="E11" s="32">
        <f>Summary!T6</f>
        <v>14.570575731204045</v>
      </c>
      <c r="F11" s="32">
        <f>Summary!U6</f>
        <v>1.9540589593946329</v>
      </c>
      <c r="G11" s="32">
        <f>Summary!V6</f>
        <v>7.9185164561299271</v>
      </c>
      <c r="H11" s="33">
        <f>Summary!W6</f>
        <v>24.443151146728603</v>
      </c>
    </row>
    <row r="12" spans="1:8" ht="48.6" customHeight="1" thickBot="1">
      <c r="B12" s="26" t="s">
        <v>38</v>
      </c>
      <c r="C12" s="34">
        <f>Summary!R7</f>
        <v>0</v>
      </c>
      <c r="D12" s="34">
        <f>Summary!S7</f>
        <v>0</v>
      </c>
      <c r="E12" s="34">
        <f>Summary!T7</f>
        <v>1.4138718152297208E-2</v>
      </c>
      <c r="F12" s="34">
        <f>Summary!U7</f>
        <v>1.8634876019192222E-3</v>
      </c>
      <c r="G12" s="34">
        <f>Summary!V7</f>
        <v>7.5190784767535188E-3</v>
      </c>
      <c r="H12" s="34">
        <f>Summary!W7</f>
        <v>4.7979799208775712E-3</v>
      </c>
    </row>
    <row r="14" spans="1:8" ht="15.75" thickBot="1">
      <c r="A14" t="s">
        <v>39</v>
      </c>
    </row>
    <row r="15" spans="1:8" ht="24.75" thickBot="1">
      <c r="B15" s="35" t="s">
        <v>36</v>
      </c>
      <c r="C15" s="24" t="s">
        <v>27</v>
      </c>
      <c r="D15" s="24" t="s">
        <v>28</v>
      </c>
      <c r="E15" s="24" t="s">
        <v>29</v>
      </c>
      <c r="F15" s="24" t="s">
        <v>30</v>
      </c>
      <c r="G15" s="24" t="s">
        <v>31</v>
      </c>
      <c r="H15" s="24" t="s">
        <v>32</v>
      </c>
    </row>
    <row r="16" spans="1:8" ht="49.5" thickTop="1" thickBot="1">
      <c r="B16" s="26" t="s">
        <v>40</v>
      </c>
      <c r="C16" s="27">
        <f>Summary!R9</f>
        <v>1001.7290087315907</v>
      </c>
      <c r="D16" s="27">
        <f>Summary!S9</f>
        <v>1006.787119803775</v>
      </c>
      <c r="E16" s="27">
        <f>Summary!T9</f>
        <v>1007.5642267687042</v>
      </c>
      <c r="F16" s="27">
        <f>Summary!U9</f>
        <v>1031.0854578111841</v>
      </c>
      <c r="G16" s="27">
        <f>Summary!V9</f>
        <v>1039.6653206193298</v>
      </c>
      <c r="H16" s="29">
        <f>SUM(C16:G16)</f>
        <v>5086.8311337345831</v>
      </c>
    </row>
    <row r="17" spans="2:9" ht="48.75" thickBot="1">
      <c r="B17" s="30" t="s">
        <v>47</v>
      </c>
      <c r="C17" s="31" t="s">
        <v>9</v>
      </c>
      <c r="D17" s="31" t="s">
        <v>9</v>
      </c>
      <c r="E17" s="25" t="s">
        <v>9</v>
      </c>
      <c r="F17" s="25" t="s">
        <v>9</v>
      </c>
      <c r="G17" s="28">
        <f>G18-G16</f>
        <v>3.7642533490150072</v>
      </c>
      <c r="H17" s="36">
        <f>SUM(C17:G17)</f>
        <v>3.7642533490150072</v>
      </c>
    </row>
    <row r="18" spans="2:9" ht="48.75" thickBot="1">
      <c r="B18" s="26" t="s">
        <v>41</v>
      </c>
      <c r="C18" s="37">
        <f>'[1]X factors'!G60</f>
        <v>1001.7290087315907</v>
      </c>
      <c r="D18" s="37">
        <f>'[1]X factors'!H60</f>
        <v>1006.787119803775</v>
      </c>
      <c r="E18" s="37">
        <f>'[1]X factors'!I60</f>
        <v>1007.5642267687042</v>
      </c>
      <c r="F18" s="37">
        <f>'[1]X factors'!J60</f>
        <v>1031.0854578111841</v>
      </c>
      <c r="G18" s="37">
        <f>'[1]X factors'!K60</f>
        <v>1043.4295739683448</v>
      </c>
      <c r="H18" s="29">
        <f>SUM(C18:G18)</f>
        <v>5090.5953870835983</v>
      </c>
      <c r="I18" t="s">
        <v>56</v>
      </c>
    </row>
  </sheetData>
  <mergeCells count="1">
    <mergeCell ref="B6:H6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Inflators Electricity</vt:lpstr>
      <vt:lpstr>Tables for document</vt:lpstr>
      <vt:lpstr>'Inflators Electricity'!Print_Area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2023-01-17T07:23:24Z</dcterms:created>
  <dcterms:modified xsi:type="dcterms:W3CDTF">2023-01-17T07:24:01Z</dcterms:modified>
  <cp:category/>
  <cp:contentStatus/>
</cp:coreProperties>
</file>