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/>
  <xr:revisionPtr revIDLastSave="44" documentId="8_{E32AD3BF-F1E9-4BB1-978A-55A8215B740B}" xr6:coauthVersionLast="47" xr6:coauthVersionMax="47" xr10:uidLastSave="{EB7269E8-067D-4E85-AF2F-AB4671AC6279}"/>
  <bookViews>
    <workbookView xWindow="28680" yWindow="-120" windowWidth="29040" windowHeight="15840" xr2:uid="{AF4BD80B-3E39-42BC-80EC-EEBA4673D292}"/>
  </bookViews>
  <sheets>
    <sheet name="RIN Investment Program" sheetId="22" r:id="rId1"/>
    <sheet name="RIN Expenditure Summary" sheetId="23" r:id="rId2"/>
  </sheets>
  <definedNames>
    <definedName name="anscount" hidden="1">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9" i="22" l="1"/>
  <c r="AI39" i="22"/>
  <c r="AP39" i="22"/>
  <c r="AW39" i="22"/>
  <c r="BD39" i="22"/>
  <c r="BD19" i="22"/>
  <c r="AW19" i="22"/>
  <c r="AP19" i="22"/>
  <c r="AI19" i="22"/>
  <c r="AB19" i="22"/>
  <c r="R36" i="23" l="1"/>
  <c r="R35" i="23"/>
  <c r="R34" i="23"/>
  <c r="R33" i="23"/>
  <c r="R32" i="23"/>
  <c r="R31" i="23" s="1"/>
  <c r="R30" i="23"/>
  <c r="R29" i="23"/>
  <c r="R28" i="23"/>
  <c r="R27" i="23"/>
  <c r="L36" i="23"/>
  <c r="L35" i="23"/>
  <c r="L34" i="23"/>
  <c r="L33" i="23"/>
  <c r="L32" i="23"/>
  <c r="L31" i="23" s="1"/>
  <c r="L30" i="23"/>
  <c r="L29" i="23"/>
  <c r="L28" i="23"/>
  <c r="L27" i="23"/>
  <c r="Q31" i="23"/>
  <c r="P31" i="23"/>
  <c r="O31" i="23"/>
  <c r="N31" i="23"/>
  <c r="M31" i="23"/>
  <c r="K31" i="23"/>
  <c r="J31" i="23"/>
  <c r="I31" i="23"/>
  <c r="H31" i="23"/>
  <c r="G31" i="23"/>
  <c r="Q26" i="23"/>
  <c r="Q25" i="23" s="1"/>
  <c r="P26" i="23"/>
  <c r="P25" i="23" s="1"/>
  <c r="P37" i="23" s="1"/>
  <c r="O26" i="23"/>
  <c r="O25" i="23" s="1"/>
  <c r="O37" i="23" s="1"/>
  <c r="N26" i="23"/>
  <c r="N25" i="23" s="1"/>
  <c r="N37" i="23" s="1"/>
  <c r="M26" i="23"/>
  <c r="M25" i="23" s="1"/>
  <c r="K26" i="23"/>
  <c r="J26" i="23"/>
  <c r="I26" i="23"/>
  <c r="H26" i="23"/>
  <c r="G26" i="23"/>
  <c r="L26" i="23" s="1"/>
  <c r="L25" i="23" s="1"/>
  <c r="K25" i="23"/>
  <c r="K37" i="23" s="1"/>
  <c r="J25" i="23"/>
  <c r="J37" i="23" s="1"/>
  <c r="I25" i="23"/>
  <c r="I37" i="23" s="1"/>
  <c r="H25" i="23"/>
  <c r="H37" i="23" s="1"/>
  <c r="W40" i="23"/>
  <c r="V40" i="23"/>
  <c r="U40" i="23"/>
  <c r="T40" i="23"/>
  <c r="S40" i="23"/>
  <c r="W39" i="23"/>
  <c r="V39" i="23"/>
  <c r="U39" i="23"/>
  <c r="T39" i="23"/>
  <c r="S39" i="23"/>
  <c r="AY24" i="22"/>
  <c r="AY4" i="22"/>
  <c r="Q37" i="23" l="1"/>
  <c r="L37" i="23"/>
  <c r="G25" i="23"/>
  <c r="G37" i="23"/>
  <c r="M37" i="23"/>
  <c r="R26" i="23"/>
  <c r="R25" i="23" s="1"/>
  <c r="R37" i="23" s="1"/>
  <c r="AD24" i="22"/>
  <c r="AK24" i="22"/>
  <c r="AR24" i="22"/>
  <c r="AD4" i="22"/>
  <c r="AK4" i="22"/>
  <c r="AR4" i="22"/>
  <c r="W13" i="23" l="1"/>
  <c r="W32" i="23" s="1"/>
  <c r="V13" i="23"/>
  <c r="V32" i="23" s="1"/>
  <c r="U13" i="23"/>
  <c r="U32" i="23" s="1"/>
  <c r="T13" i="23"/>
  <c r="T32" i="23" s="1"/>
  <c r="W14" i="23"/>
  <c r="W33" i="23" s="1"/>
  <c r="U17" i="23"/>
  <c r="U36" i="23" s="1"/>
  <c r="U14" i="23"/>
  <c r="U33" i="23" s="1"/>
  <c r="T17" i="23" l="1"/>
  <c r="T36" i="23" s="1"/>
  <c r="V17" i="23"/>
  <c r="V36" i="23" s="1"/>
  <c r="W17" i="23"/>
  <c r="W36" i="23" s="1"/>
  <c r="T14" i="23"/>
  <c r="T33" i="23" s="1"/>
  <c r="S17" i="23"/>
  <c r="S36" i="23" s="1"/>
  <c r="T16" i="23"/>
  <c r="T35" i="23" s="1"/>
  <c r="U16" i="23"/>
  <c r="U35" i="23" s="1"/>
  <c r="S14" i="23"/>
  <c r="S33" i="23" s="1"/>
  <c r="S13" i="23"/>
  <c r="S32" i="23" s="1"/>
  <c r="V16" i="23"/>
  <c r="V35" i="23" s="1"/>
  <c r="W16" i="23"/>
  <c r="W35" i="23" s="1"/>
  <c r="V14" i="23"/>
  <c r="V33" i="23" s="1"/>
  <c r="W15" i="23" l="1"/>
  <c r="W34" i="23" s="1"/>
  <c r="W31" i="23" s="1"/>
  <c r="X32" i="23"/>
  <c r="X33" i="23"/>
  <c r="X36" i="23"/>
  <c r="V15" i="23"/>
  <c r="V34" i="23" s="1"/>
  <c r="V31" i="23" s="1"/>
  <c r="S15" i="23"/>
  <c r="S34" i="23" s="1"/>
  <c r="U15" i="23"/>
  <c r="U34" i="23" s="1"/>
  <c r="U31" i="23" s="1"/>
  <c r="S16" i="23"/>
  <c r="S35" i="23" s="1"/>
  <c r="X35" i="23" s="1"/>
  <c r="T15" i="23"/>
  <c r="T34" i="23" s="1"/>
  <c r="T31" i="23" s="1"/>
  <c r="G12" i="23"/>
  <c r="X34" i="23" l="1"/>
  <c r="X31" i="23"/>
  <c r="S31" i="23"/>
  <c r="H7" i="23"/>
  <c r="H6" i="23" s="1"/>
  <c r="L8" i="23" l="1"/>
  <c r="G7" i="23"/>
  <c r="I7" i="23" l="1"/>
  <c r="I6" i="23" s="1"/>
  <c r="G6" i="23"/>
  <c r="G18" i="23" s="1"/>
  <c r="L10" i="23" l="1"/>
  <c r="K7" i="23"/>
  <c r="J7" i="23"/>
  <c r="L9" i="23"/>
  <c r="L7" i="23" l="1"/>
  <c r="M7" i="23" l="1"/>
  <c r="O7" i="23" l="1"/>
  <c r="N7" i="23"/>
  <c r="H12" i="23" l="1"/>
  <c r="H18" i="23" s="1"/>
  <c r="I12" i="23"/>
  <c r="I18" i="23" s="1"/>
  <c r="T30" i="23" l="1"/>
  <c r="S30" i="23"/>
  <c r="U30" i="23"/>
  <c r="S12" i="23"/>
  <c r="X17" i="23"/>
  <c r="V12" i="23"/>
  <c r="W12" i="23"/>
  <c r="X13" i="23"/>
  <c r="X14" i="23"/>
  <c r="T12" i="23"/>
  <c r="U12" i="23"/>
  <c r="X15" i="23"/>
  <c r="X16" i="23"/>
  <c r="V30" i="23"/>
  <c r="W30" i="23"/>
  <c r="X30" i="23" l="1"/>
  <c r="X12" i="23"/>
  <c r="R10" i="23"/>
  <c r="R9" i="23"/>
  <c r="X11" i="23"/>
  <c r="L15" i="23" l="1"/>
  <c r="L17" i="23"/>
  <c r="R17" i="23"/>
  <c r="L13" i="23"/>
  <c r="K12" i="23"/>
  <c r="M12" i="23"/>
  <c r="J12" i="23"/>
  <c r="R15" i="23"/>
  <c r="L14" i="23"/>
  <c r="L16" i="23"/>
  <c r="Q12" i="23"/>
  <c r="P12" i="23"/>
  <c r="R16" i="23"/>
  <c r="J6" i="23"/>
  <c r="N12" i="23" l="1"/>
  <c r="J18" i="23"/>
  <c r="L12" i="23"/>
  <c r="R14" i="23"/>
  <c r="O12" i="23"/>
  <c r="K6" i="23"/>
  <c r="K18" i="23" s="1"/>
  <c r="R13" i="23"/>
  <c r="S28" i="23"/>
  <c r="S29" i="23"/>
  <c r="R12" i="23" l="1"/>
  <c r="L11" i="23"/>
  <c r="L6" i="23" s="1"/>
  <c r="L18" i="23" s="1"/>
  <c r="R11" i="23"/>
  <c r="U29" i="23"/>
  <c r="T29" i="23"/>
  <c r="T28" i="23"/>
  <c r="U28" i="23" l="1"/>
  <c r="V29" i="23" l="1"/>
  <c r="V28" i="23"/>
  <c r="X10" i="23" l="1"/>
  <c r="W29" i="23"/>
  <c r="X29" i="23" s="1"/>
  <c r="X9" i="23"/>
  <c r="W28" i="23"/>
  <c r="X28" i="23" s="1"/>
  <c r="P7" i="23" l="1"/>
  <c r="Q7" i="23" l="1"/>
  <c r="R8" i="23" l="1"/>
  <c r="S7" i="23" l="1"/>
  <c r="S6" i="23" s="1"/>
  <c r="S18" i="23" s="1"/>
  <c r="S27" i="23"/>
  <c r="T7" i="23" l="1"/>
  <c r="T6" i="23" s="1"/>
  <c r="T18" i="23" s="1"/>
  <c r="T27" i="23"/>
  <c r="T26" i="23" s="1"/>
  <c r="T25" i="23" s="1"/>
  <c r="T37" i="23" s="1"/>
  <c r="S26" i="23"/>
  <c r="U7" i="23" l="1"/>
  <c r="U6" i="23" s="1"/>
  <c r="U27" i="23"/>
  <c r="S25" i="23"/>
  <c r="S37" i="23" s="1"/>
  <c r="U18" i="23"/>
  <c r="V7" i="23" l="1"/>
  <c r="V27" i="23"/>
  <c r="V26" i="23" s="1"/>
  <c r="V25" i="23" s="1"/>
  <c r="V37" i="23" s="1"/>
  <c r="U26" i="23"/>
  <c r="W27" i="23"/>
  <c r="W26" i="23" s="1"/>
  <c r="W25" i="23" s="1"/>
  <c r="W37" i="23" s="1"/>
  <c r="V6" i="23"/>
  <c r="X27" i="23" l="1"/>
  <c r="U25" i="23"/>
  <c r="U37" i="23" s="1"/>
  <c r="X26" i="23"/>
  <c r="X25" i="23" s="1"/>
  <c r="X37" i="23" s="1"/>
  <c r="V18" i="23"/>
  <c r="W7" i="23"/>
  <c r="X8" i="23"/>
  <c r="W6" i="23" l="1"/>
  <c r="X7" i="23"/>
  <c r="X6" i="23" s="1"/>
  <c r="X18" i="23" s="1"/>
  <c r="W18" i="23" l="1"/>
  <c r="O6" i="23" l="1"/>
  <c r="O18" i="23" s="1"/>
  <c r="Q6" i="23"/>
  <c r="P6" i="23"/>
  <c r="M6" i="23"/>
  <c r="M18" i="23" s="1"/>
  <c r="R7" i="23"/>
  <c r="R6" i="23" s="1"/>
  <c r="N6" i="23"/>
  <c r="N18" i="23" s="1"/>
  <c r="R18" i="23" l="1"/>
  <c r="Q18" i="23"/>
  <c r="P18" i="23"/>
</calcChain>
</file>

<file path=xl/sharedStrings.xml><?xml version="1.0" encoding="utf-8"?>
<sst xmlns="http://schemas.openxmlformats.org/spreadsheetml/2006/main" count="220" uniqueCount="59">
  <si>
    <t>2024/25</t>
  </si>
  <si>
    <t>Third Party Costs</t>
  </si>
  <si>
    <t>Telecommunications Costs</t>
  </si>
  <si>
    <t>2022/23</t>
  </si>
  <si>
    <t>Client Devices</t>
  </si>
  <si>
    <t>Recurrent</t>
  </si>
  <si>
    <t>Non-recurrent - Maintain</t>
  </si>
  <si>
    <t>Non-recurrent - Comply</t>
  </si>
  <si>
    <t>Non-recurrent - New or Expand</t>
  </si>
  <si>
    <t>2021/22</t>
  </si>
  <si>
    <t>Data Centre Consolidation</t>
  </si>
  <si>
    <t>2023/24</t>
  </si>
  <si>
    <t>2025/26</t>
  </si>
  <si>
    <t>2028/29</t>
  </si>
  <si>
    <t>Cyber Security Resilience Program</t>
  </si>
  <si>
    <t>Data Centres, Servers and Storage</t>
  </si>
  <si>
    <t>ICT Network Services Program</t>
  </si>
  <si>
    <t>Other Minor Investments</t>
  </si>
  <si>
    <t>ERP Payroll and RTA</t>
  </si>
  <si>
    <t>2026/27</t>
  </si>
  <si>
    <t>2027/28</t>
  </si>
  <si>
    <t>Mobile WFM Upgrade</t>
  </si>
  <si>
    <t xml:space="preserve">Market Systems, Network Billing and Meter Data </t>
  </si>
  <si>
    <t>Future Networks Strategy</t>
  </si>
  <si>
    <t>Customer Strategy - CRM and Portal</t>
  </si>
  <si>
    <t>Current RCP</t>
  </si>
  <si>
    <t>Coming RCP</t>
  </si>
  <si>
    <t>Previous RCP</t>
  </si>
  <si>
    <t>5yr Total</t>
  </si>
  <si>
    <t>Opex</t>
  </si>
  <si>
    <t>ICT Operations Expenditure</t>
  </si>
  <si>
    <t>Technology Support</t>
  </si>
  <si>
    <t xml:space="preserve">ICT Program Opex </t>
  </si>
  <si>
    <t>Capex</t>
  </si>
  <si>
    <t>Total ICT Expenditure</t>
  </si>
  <si>
    <t>2018/19</t>
  </si>
  <si>
    <t>2016/17</t>
  </si>
  <si>
    <t>2017/18</t>
  </si>
  <si>
    <t>SCS %</t>
  </si>
  <si>
    <t>ADMS Upgrade</t>
  </si>
  <si>
    <t>Spatial Network Model Management</t>
  </si>
  <si>
    <t>Project Totex</t>
  </si>
  <si>
    <t xml:space="preserve">Totals </t>
  </si>
  <si>
    <t>2014/15</t>
  </si>
  <si>
    <t>2015/16</t>
  </si>
  <si>
    <t>2019/20</t>
  </si>
  <si>
    <t>2020/21</t>
  </si>
  <si>
    <t>Recurrent - Other</t>
  </si>
  <si>
    <t xml:space="preserve">ICT Expenditure Summary </t>
  </si>
  <si>
    <t>ICT Investment Program</t>
  </si>
  <si>
    <t>$M Real 2023/24 (Regulated - SCS)</t>
  </si>
  <si>
    <t>ICT Investment Program (Whole-of-business Pre-CAM)</t>
  </si>
  <si>
    <t>Categorisation (Regulatory)</t>
  </si>
  <si>
    <t>ICT Investment Program (SCS Only)</t>
  </si>
  <si>
    <t>Capex Breakdown</t>
  </si>
  <si>
    <t>$M Real 2023/24 (All)</t>
  </si>
  <si>
    <t>ICT Expenditure Summary (Whole-of-business Pre-CAM)</t>
  </si>
  <si>
    <t>ICT Expenditure Summary (SCS Only)</t>
  </si>
  <si>
    <t xml:space="preserve">All figures are provided in middle of the year 2023/24 real dollar terms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</si>
</sst>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0.0%"/>
    <numFmt numFmtId="165" formatCode="0.0"/>
    <numFmt numFmtId="166" formatCode="_-* #,##0_-;[Red]\(#,##0\)_-;_-* &quot;-&quot;??_-;_-@_-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2"/>
      <color theme="0"/>
      <name val="Calibri"/>
      <family val="2"/>
    </font>
    <font>
      <b/>
      <sz val="12"/>
      <color theme="0"/>
      <name val="Calibri"/>
      <family val="2"/>
    </font>
    <font>
      <b/>
      <sz val="12"/>
      <color theme="4"/>
      <name val="Calibri"/>
      <family val="2"/>
      <scheme val="minor"/>
    </font>
    <font>
      <sz val="8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5F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5F66"/>
        <bgColor rgb="FF000000"/>
      </patternFill>
    </fill>
    <fill>
      <patternFill patternType="solid">
        <fgColor rgb="FFE4E5E2"/>
        <bgColor rgb="FF000000"/>
      </patternFill>
    </fill>
    <fill>
      <patternFill patternType="solid">
        <fgColor rgb="FFF9F9F9"/>
        <bgColor rgb="FF000000"/>
      </patternFill>
    </fill>
    <fill>
      <patternFill patternType="solid">
        <fgColor theme="1"/>
        <bgColor rgb="FF000000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/>
      <top/>
      <bottom/>
      <diagonal/>
    </border>
    <border>
      <left/>
      <right style="medium">
        <color theme="0" tint="-4.9989318521683403E-2"/>
      </right>
      <top/>
      <bottom/>
      <diagonal/>
    </border>
    <border>
      <left/>
      <right style="medium">
        <color rgb="FF005F66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005F66"/>
      </bottom>
      <diagonal/>
    </border>
    <border>
      <left/>
      <right style="medium">
        <color theme="0" tint="-4.9989318521683403E-2"/>
      </right>
      <top/>
      <bottom style="medium">
        <color rgb="FF005F66"/>
      </bottom>
      <diagonal/>
    </border>
    <border>
      <left/>
      <right style="medium">
        <color rgb="FF005F66"/>
      </right>
      <top/>
      <bottom style="medium">
        <color rgb="FF005F66"/>
      </bottom>
      <diagonal/>
    </border>
    <border>
      <left style="thin">
        <color rgb="FF005F66"/>
      </left>
      <right/>
      <top style="thin">
        <color rgb="FF005F66"/>
      </top>
      <bottom style="thin">
        <color rgb="FF005F66"/>
      </bottom>
      <diagonal/>
    </border>
    <border>
      <left/>
      <right/>
      <top style="thin">
        <color rgb="FF005F66"/>
      </top>
      <bottom style="thin">
        <color rgb="FF005F66"/>
      </bottom>
      <diagonal/>
    </border>
    <border>
      <left/>
      <right style="thin">
        <color rgb="FF005F66"/>
      </right>
      <top style="thin">
        <color rgb="FF005F66"/>
      </top>
      <bottom style="thin">
        <color rgb="FF005F66"/>
      </bottom>
      <diagonal/>
    </border>
    <border>
      <left/>
      <right style="thick">
        <color rgb="FFFFFFFF"/>
      </right>
      <top/>
      <bottom/>
      <diagonal/>
    </border>
    <border>
      <left style="thick">
        <color rgb="FFFFFFFF"/>
      </left>
      <right/>
      <top/>
      <bottom/>
      <diagonal/>
    </border>
    <border>
      <left/>
      <right/>
      <top/>
      <bottom style="thick">
        <color rgb="FFFFFFFF"/>
      </bottom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/>
      <right/>
      <top style="thick">
        <color rgb="FFFFFFFF"/>
      </top>
      <bottom/>
      <diagonal/>
    </border>
    <border>
      <left style="thick">
        <color rgb="FFFFFFFF"/>
      </left>
      <right/>
      <top style="thick">
        <color rgb="FFFFFFFF"/>
      </top>
      <bottom/>
      <diagonal/>
    </border>
    <border>
      <left/>
      <right style="thick">
        <color rgb="FFFFFFFF"/>
      </right>
      <top style="thick">
        <color rgb="FFFFFFFF"/>
      </top>
      <bottom/>
      <diagonal/>
    </border>
  </borders>
  <cellStyleXfs count="10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3" borderId="0">
      <alignment vertical="center"/>
      <protection locked="0"/>
    </xf>
    <xf numFmtId="0" fontId="4" fillId="0" borderId="0"/>
    <xf numFmtId="0" fontId="4" fillId="0" borderId="0"/>
    <xf numFmtId="0" fontId="4" fillId="0" borderId="0"/>
    <xf numFmtId="0" fontId="4" fillId="0" borderId="0">
      <alignment vertical="top"/>
    </xf>
    <xf numFmtId="0" fontId="3" fillId="3" borderId="0">
      <alignment vertical="center"/>
      <protection locked="0"/>
    </xf>
    <xf numFmtId="166" fontId="2" fillId="5" borderId="3" applyFont="0" applyFill="0" applyBorder="0" applyAlignment="0">
      <alignment horizontal="right" vertical="top" wrapText="1"/>
      <protection locked="0"/>
    </xf>
  </cellStyleXfs>
  <cellXfs count="87">
    <xf numFmtId="0" fontId="0" fillId="0" borderId="0" xfId="0"/>
    <xf numFmtId="0" fontId="1" fillId="2" borderId="1" xfId="0" applyFont="1" applyFill="1" applyBorder="1" applyAlignment="1">
      <alignment horizontal="centerContinuous"/>
    </xf>
    <xf numFmtId="0" fontId="1" fillId="2" borderId="2" xfId="0" applyFont="1" applyFill="1" applyBorder="1" applyAlignment="1">
      <alignment horizontal="centerContinuous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9" fillId="7" borderId="18" xfId="0" applyFont="1" applyFill="1" applyBorder="1"/>
    <xf numFmtId="0" fontId="9" fillId="8" borderId="0" xfId="0" applyFont="1" applyFill="1"/>
    <xf numFmtId="0" fontId="5" fillId="8" borderId="0" xfId="0" applyFont="1" applyFill="1"/>
    <xf numFmtId="165" fontId="5" fillId="0" borderId="0" xfId="0" applyNumberFormat="1" applyFont="1" applyAlignment="1">
      <alignment horizontal="right" indent="1"/>
    </xf>
    <xf numFmtId="165" fontId="0" fillId="0" borderId="0" xfId="0" applyNumberFormat="1"/>
    <xf numFmtId="165" fontId="9" fillId="0" borderId="0" xfId="0" applyNumberFormat="1" applyFont="1" applyAlignment="1">
      <alignment horizontal="right" indent="1"/>
    </xf>
    <xf numFmtId="0" fontId="7" fillId="6" borderId="0" xfId="0" applyFont="1" applyFill="1"/>
    <xf numFmtId="165" fontId="6" fillId="0" borderId="0" xfId="0" applyNumberFormat="1" applyFont="1" applyAlignment="1">
      <alignment horizontal="right" indent="1"/>
    </xf>
    <xf numFmtId="0" fontId="10" fillId="0" borderId="0" xfId="0" applyFont="1"/>
    <xf numFmtId="0" fontId="12" fillId="6" borderId="0" xfId="0" applyFont="1" applyFill="1" applyAlignment="1">
      <alignment wrapText="1"/>
    </xf>
    <xf numFmtId="0" fontId="12" fillId="6" borderId="0" xfId="0" applyFont="1" applyFill="1"/>
    <xf numFmtId="0" fontId="12" fillId="6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9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right"/>
    </xf>
    <xf numFmtId="2" fontId="13" fillId="4" borderId="12" xfId="2" applyNumberFormat="1" applyFont="1" applyFill="1" applyBorder="1" applyAlignment="1">
      <alignment vertical="center"/>
    </xf>
    <xf numFmtId="2" fontId="13" fillId="6" borderId="13" xfId="2" applyNumberFormat="1" applyFont="1" applyFill="1" applyBorder="1" applyAlignment="1">
      <alignment horizontal="center"/>
    </xf>
    <xf numFmtId="9" fontId="13" fillId="4" borderId="12" xfId="1" applyFont="1" applyFill="1" applyBorder="1" applyAlignment="1">
      <alignment vertical="center"/>
    </xf>
    <xf numFmtId="164" fontId="13" fillId="4" borderId="12" xfId="1" applyNumberFormat="1" applyFont="1" applyFill="1" applyBorder="1" applyAlignment="1">
      <alignment vertical="center"/>
    </xf>
    <xf numFmtId="0" fontId="14" fillId="0" borderId="0" xfId="0" applyFont="1"/>
    <xf numFmtId="0" fontId="15" fillId="6" borderId="0" xfId="0" applyFont="1" applyFill="1" applyAlignment="1">
      <alignment horizontal="center" vertical="center" wrapText="1"/>
    </xf>
    <xf numFmtId="0" fontId="0" fillId="0" borderId="0" xfId="0" applyAlignment="1"/>
    <xf numFmtId="165" fontId="8" fillId="6" borderId="15" xfId="0" applyNumberFormat="1" applyFont="1" applyFill="1" applyBorder="1" applyAlignment="1">
      <alignment horizontal="center"/>
    </xf>
    <xf numFmtId="165" fontId="8" fillId="6" borderId="0" xfId="0" applyNumberFormat="1" applyFont="1" applyFill="1" applyAlignment="1">
      <alignment horizontal="center"/>
    </xf>
    <xf numFmtId="165" fontId="8" fillId="6" borderId="14" xfId="0" applyNumberFormat="1" applyFont="1" applyFill="1" applyBorder="1" applyAlignment="1">
      <alignment horizontal="center"/>
    </xf>
    <xf numFmtId="165" fontId="9" fillId="7" borderId="19" xfId="0" applyNumberFormat="1" applyFont="1" applyFill="1" applyBorder="1" applyAlignment="1">
      <alignment horizontal="right" indent="1"/>
    </xf>
    <xf numFmtId="165" fontId="9" fillId="7" borderId="18" xfId="0" applyNumberFormat="1" applyFont="1" applyFill="1" applyBorder="1" applyAlignment="1">
      <alignment horizontal="right" indent="1"/>
    </xf>
    <xf numFmtId="165" fontId="9" fillId="7" borderId="20" xfId="0" applyNumberFormat="1" applyFont="1" applyFill="1" applyBorder="1" applyAlignment="1">
      <alignment horizontal="center"/>
    </xf>
    <xf numFmtId="165" fontId="11" fillId="7" borderId="18" xfId="0" applyNumberFormat="1" applyFont="1" applyFill="1" applyBorder="1" applyAlignment="1">
      <alignment horizontal="right" indent="1"/>
    </xf>
    <xf numFmtId="165" fontId="11" fillId="7" borderId="20" xfId="0" applyNumberFormat="1" applyFont="1" applyFill="1" applyBorder="1" applyAlignment="1">
      <alignment horizontal="center"/>
    </xf>
    <xf numFmtId="165" fontId="9" fillId="8" borderId="15" xfId="0" applyNumberFormat="1" applyFont="1" applyFill="1" applyBorder="1" applyAlignment="1">
      <alignment horizontal="right" indent="1"/>
    </xf>
    <xf numFmtId="165" fontId="9" fillId="7" borderId="14" xfId="0" applyNumberFormat="1" applyFont="1" applyFill="1" applyBorder="1" applyAlignment="1">
      <alignment horizontal="center"/>
    </xf>
    <xf numFmtId="165" fontId="9" fillId="8" borderId="0" xfId="0" applyNumberFormat="1" applyFont="1" applyFill="1" applyAlignment="1">
      <alignment horizontal="right" indent="1"/>
    </xf>
    <xf numFmtId="165" fontId="11" fillId="8" borderId="0" xfId="0" applyNumberFormat="1" applyFont="1" applyFill="1" applyAlignment="1">
      <alignment horizontal="right" indent="1"/>
    </xf>
    <xf numFmtId="165" fontId="11" fillId="7" borderId="14" xfId="0" applyNumberFormat="1" applyFont="1" applyFill="1" applyBorder="1" applyAlignment="1">
      <alignment horizontal="center"/>
    </xf>
    <xf numFmtId="165" fontId="5" fillId="8" borderId="15" xfId="0" applyNumberFormat="1" applyFont="1" applyFill="1" applyBorder="1" applyAlignment="1">
      <alignment horizontal="right" indent="1"/>
    </xf>
    <xf numFmtId="165" fontId="5" fillId="7" borderId="14" xfId="0" applyNumberFormat="1" applyFont="1" applyFill="1" applyBorder="1" applyAlignment="1">
      <alignment horizontal="center"/>
    </xf>
    <xf numFmtId="165" fontId="5" fillId="8" borderId="0" xfId="0" applyNumberFormat="1" applyFont="1" applyFill="1" applyAlignment="1">
      <alignment horizontal="right" indent="1"/>
    </xf>
    <xf numFmtId="165" fontId="10" fillId="8" borderId="0" xfId="0" applyNumberFormat="1" applyFont="1" applyFill="1" applyAlignment="1">
      <alignment horizontal="right" indent="1"/>
    </xf>
    <xf numFmtId="165" fontId="10" fillId="7" borderId="14" xfId="0" applyNumberFormat="1" applyFont="1" applyFill="1" applyBorder="1" applyAlignment="1">
      <alignment horizontal="center"/>
    </xf>
    <xf numFmtId="165" fontId="7" fillId="6" borderId="15" xfId="0" applyNumberFormat="1" applyFont="1" applyFill="1" applyBorder="1" applyAlignment="1">
      <alignment horizontal="right" indent="1"/>
    </xf>
    <xf numFmtId="165" fontId="7" fillId="6" borderId="0" xfId="0" applyNumberFormat="1" applyFont="1" applyFill="1" applyAlignment="1">
      <alignment horizontal="right" indent="1"/>
    </xf>
    <xf numFmtId="165" fontId="7" fillId="6" borderId="14" xfId="0" applyNumberFormat="1" applyFont="1" applyFill="1" applyBorder="1" applyAlignment="1">
      <alignment horizontal="center"/>
    </xf>
    <xf numFmtId="165" fontId="13" fillId="6" borderId="12" xfId="2" applyNumberFormat="1" applyFont="1" applyFill="1" applyBorder="1" applyAlignment="1">
      <alignment horizontal="center"/>
    </xf>
    <xf numFmtId="165" fontId="13" fillId="4" borderId="12" xfId="2" applyNumberFormat="1" applyFont="1" applyFill="1" applyBorder="1" applyAlignment="1">
      <alignment vertical="center"/>
    </xf>
    <xf numFmtId="165" fontId="13" fillId="6" borderId="13" xfId="2" applyNumberFormat="1" applyFont="1" applyFill="1" applyBorder="1" applyAlignment="1">
      <alignment horizontal="center"/>
    </xf>
    <xf numFmtId="165" fontId="12" fillId="6" borderId="5" xfId="0" applyNumberFormat="1" applyFont="1" applyFill="1" applyBorder="1" applyAlignment="1">
      <alignment horizontal="center" vertical="center"/>
    </xf>
    <xf numFmtId="165" fontId="12" fillId="6" borderId="0" xfId="0" applyNumberFormat="1" applyFont="1" applyFill="1" applyAlignment="1">
      <alignment horizontal="center" vertical="center"/>
    </xf>
    <xf numFmtId="165" fontId="12" fillId="6" borderId="9" xfId="0" applyNumberFormat="1" applyFont="1" applyFill="1" applyBorder="1" applyAlignment="1">
      <alignment horizontal="center" vertical="center" wrapText="1"/>
    </xf>
    <xf numFmtId="165" fontId="12" fillId="6" borderId="10" xfId="0" applyNumberFormat="1" applyFont="1" applyFill="1" applyBorder="1" applyAlignment="1">
      <alignment horizontal="center" vertical="center" wrapText="1"/>
    </xf>
    <xf numFmtId="165" fontId="11" fillId="9" borderId="0" xfId="2" applyNumberFormat="1" applyFont="1" applyFill="1" applyBorder="1" applyAlignment="1">
      <alignment horizontal="center"/>
    </xf>
    <xf numFmtId="165" fontId="10" fillId="3" borderId="0" xfId="2" applyNumberFormat="1" applyFont="1" applyFill="1" applyBorder="1" applyAlignment="1">
      <alignment vertical="center"/>
    </xf>
    <xf numFmtId="9" fontId="10" fillId="3" borderId="0" xfId="1" applyFont="1" applyFill="1" applyAlignment="1">
      <alignment horizontal="center"/>
    </xf>
    <xf numFmtId="2" fontId="10" fillId="3" borderId="0" xfId="2" applyNumberFormat="1" applyFont="1" applyFill="1" applyBorder="1" applyAlignment="1">
      <alignment vertical="center"/>
    </xf>
    <xf numFmtId="2" fontId="11" fillId="9" borderId="0" xfId="2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13" fillId="6" borderId="4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/>
    </xf>
    <xf numFmtId="0" fontId="13" fillId="6" borderId="0" xfId="0" applyFont="1" applyFill="1" applyAlignment="1">
      <alignment horizontal="center"/>
    </xf>
    <xf numFmtId="0" fontId="13" fillId="6" borderId="6" xfId="0" applyFont="1" applyFill="1" applyBorder="1" applyAlignment="1">
      <alignment horizontal="center"/>
    </xf>
    <xf numFmtId="0" fontId="13" fillId="6" borderId="7" xfId="0" applyFont="1" applyFill="1" applyBorder="1" applyAlignment="1">
      <alignment horizontal="center"/>
    </xf>
    <xf numFmtId="165" fontId="13" fillId="6" borderId="4" xfId="0" applyNumberFormat="1" applyFont="1" applyFill="1" applyBorder="1" applyAlignment="1">
      <alignment horizontal="center" vertical="center" wrapText="1"/>
    </xf>
    <xf numFmtId="165" fontId="13" fillId="6" borderId="8" xfId="0" applyNumberFormat="1" applyFont="1" applyFill="1" applyBorder="1" applyAlignment="1">
      <alignment horizontal="center" vertical="center" wrapText="1"/>
    </xf>
    <xf numFmtId="165" fontId="13" fillId="6" borderId="5" xfId="0" applyNumberFormat="1" applyFont="1" applyFill="1" applyBorder="1" applyAlignment="1">
      <alignment horizontal="center"/>
    </xf>
    <xf numFmtId="165" fontId="13" fillId="6" borderId="0" xfId="0" applyNumberFormat="1" applyFont="1" applyFill="1" applyAlignment="1">
      <alignment horizontal="center"/>
    </xf>
    <xf numFmtId="165" fontId="13" fillId="6" borderId="6" xfId="0" applyNumberFormat="1" applyFont="1" applyFill="1" applyBorder="1" applyAlignment="1">
      <alignment horizontal="center"/>
    </xf>
    <xf numFmtId="165" fontId="13" fillId="6" borderId="7" xfId="0" applyNumberFormat="1" applyFont="1" applyFill="1" applyBorder="1" applyAlignment="1">
      <alignment horizontal="center"/>
    </xf>
    <xf numFmtId="0" fontId="7" fillId="6" borderId="0" xfId="0" applyFont="1" applyFill="1" applyAlignment="1">
      <alignment horizontal="left" vertical="center" wrapText="1"/>
    </xf>
    <xf numFmtId="0" fontId="7" fillId="6" borderId="14" xfId="0" applyFont="1" applyFill="1" applyBorder="1" applyAlignment="1">
      <alignment horizontal="left" vertical="center" wrapText="1"/>
    </xf>
    <xf numFmtId="165" fontId="7" fillId="6" borderId="15" xfId="0" applyNumberFormat="1" applyFont="1" applyFill="1" applyBorder="1" applyAlignment="1">
      <alignment horizontal="center"/>
    </xf>
    <xf numFmtId="165" fontId="7" fillId="6" borderId="0" xfId="0" applyNumberFormat="1" applyFont="1" applyFill="1" applyAlignment="1">
      <alignment horizontal="center"/>
    </xf>
    <xf numFmtId="165" fontId="7" fillId="6" borderId="14" xfId="0" applyNumberFormat="1" applyFont="1" applyFill="1" applyBorder="1" applyAlignment="1">
      <alignment horizontal="center"/>
    </xf>
    <xf numFmtId="165" fontId="7" fillId="6" borderId="7" xfId="0" applyNumberFormat="1" applyFont="1" applyFill="1" applyBorder="1" applyAlignment="1">
      <alignment horizontal="center"/>
    </xf>
    <xf numFmtId="0" fontId="7" fillId="6" borderId="16" xfId="0" applyFont="1" applyFill="1" applyBorder="1" applyAlignment="1">
      <alignment horizontal="left" vertical="center"/>
    </xf>
    <xf numFmtId="0" fontId="7" fillId="6" borderId="17" xfId="0" applyFont="1" applyFill="1" applyBorder="1" applyAlignment="1">
      <alignment horizontal="left" vertical="center"/>
    </xf>
    <xf numFmtId="0" fontId="7" fillId="6" borderId="15" xfId="0" applyFont="1" applyFill="1" applyBorder="1" applyAlignment="1">
      <alignment horizontal="center"/>
    </xf>
    <xf numFmtId="0" fontId="7" fillId="6" borderId="0" xfId="0" applyFont="1" applyFill="1" applyAlignment="1">
      <alignment horizontal="center"/>
    </xf>
    <xf numFmtId="0" fontId="7" fillId="6" borderId="14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</cellXfs>
  <cellStyles count="10">
    <cellStyle name="1_dms_Financial" xfId="9" xr:uid="{7B7BD2F4-6DCC-4348-8575-3F8A8D477C96}"/>
    <cellStyle name="Currency" xfId="2" builtinId="4"/>
    <cellStyle name="Normal" xfId="0" builtinId="0"/>
    <cellStyle name="Normal 13" xfId="6" xr:uid="{2FF2F5DE-1CDF-4169-BFD9-E3D5520AF030}"/>
    <cellStyle name="Normal 2" xfId="7" xr:uid="{54695CD8-C73A-4345-B25E-88E7CB0AD880}"/>
    <cellStyle name="Normal 2 2" xfId="4" xr:uid="{6FB770A1-538F-4C57-AB6E-36F690EC36C0}"/>
    <cellStyle name="Normal 2 2 2" xfId="5" xr:uid="{943A8247-AA3F-4781-ACD3-5C034AE28961}"/>
    <cellStyle name="Percent" xfId="1" builtinId="5"/>
    <cellStyle name="RIN_TL3" xfId="3" xr:uid="{F1EDB786-871C-4438-9335-4F480D785FE9}"/>
    <cellStyle name="TableLvl3" xfId="8" xr:uid="{280B50E4-9325-47B0-967F-59EED751572A}"/>
  </cellStyles>
  <dxfs count="0"/>
  <tableStyles count="0" defaultTableStyle="TableStyleMedium2" defaultPivotStyle="PivotStyleLight16"/>
  <colors>
    <mruColors>
      <color rgb="FF008000"/>
      <color rgb="FFF3FEFF"/>
      <color rgb="FF00ABB8"/>
      <color rgb="FFE2EFDA"/>
      <color rgb="FF99FF99"/>
      <color rgb="FF005F66"/>
      <color rgb="FF33CC33"/>
      <color rgb="FFCCCCFF"/>
      <color rgb="FF00CC00"/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Velocity Partners">
  <a:themeElements>
    <a:clrScheme name="Custom 7">
      <a:dk1>
        <a:srgbClr val="000000"/>
      </a:dk1>
      <a:lt1>
        <a:sysClr val="window" lastClr="FFFFFF"/>
      </a:lt1>
      <a:dk2>
        <a:srgbClr val="002346"/>
      </a:dk2>
      <a:lt2>
        <a:srgbClr val="7C8070"/>
      </a:lt2>
      <a:accent1>
        <a:srgbClr val="005F66"/>
      </a:accent1>
      <a:accent2>
        <a:srgbClr val="E4E5E2"/>
      </a:accent2>
      <a:accent3>
        <a:srgbClr val="E4E5E2"/>
      </a:accent3>
      <a:accent4>
        <a:srgbClr val="009CA8"/>
      </a:accent4>
      <a:accent5>
        <a:srgbClr val="009CA8"/>
      </a:accent5>
      <a:accent6>
        <a:srgbClr val="F58025"/>
      </a:accent6>
      <a:hlink>
        <a:srgbClr val="7DBEFF"/>
      </a:hlink>
      <a:folHlink>
        <a:srgbClr val="ED7D31"/>
      </a:folHlink>
    </a:clrScheme>
    <a:fontScheme name="Velocity Partners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9E216-A6CF-4BA5-933D-C756E2897451}">
  <dimension ref="A2:BD42"/>
  <sheetViews>
    <sheetView tabSelected="1" topLeftCell="A4" zoomScale="90" zoomScaleNormal="90" workbookViewId="0">
      <selection activeCell="W39" sqref="W39"/>
    </sheetView>
  </sheetViews>
  <sheetFormatPr defaultRowHeight="14.4" x14ac:dyDescent="0.3"/>
  <cols>
    <col min="1" max="1" width="3.33203125" customWidth="1"/>
    <col min="2" max="2" width="48" customWidth="1"/>
    <col min="3" max="3" width="11.88671875" customWidth="1"/>
    <col min="8" max="8" width="8.88671875" customWidth="1"/>
    <col min="9" max="9" width="9.6640625" customWidth="1"/>
    <col min="15" max="15" width="9.6640625" customWidth="1"/>
    <col min="16" max="16" width="1.5546875" customWidth="1"/>
    <col min="17" max="21" width="13" customWidth="1"/>
    <col min="22" max="22" width="2.109375" customWidth="1"/>
    <col min="29" max="29" width="2.109375" customWidth="1"/>
    <col min="36" max="36" width="2.109375" customWidth="1"/>
    <col min="43" max="43" width="2.109375" customWidth="1"/>
    <col min="50" max="50" width="2.109375" customWidth="1"/>
  </cols>
  <sheetData>
    <row r="2" spans="1:56" ht="15.6" x14ac:dyDescent="0.3">
      <c r="A2" s="25" t="s">
        <v>51</v>
      </c>
      <c r="D2" t="s">
        <v>58</v>
      </c>
      <c r="Q2" s="61" t="s">
        <v>54</v>
      </c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</row>
    <row r="3" spans="1:56" ht="6.6" customHeight="1" x14ac:dyDescent="0.3"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</row>
    <row r="4" spans="1:56" ht="15.75" customHeight="1" x14ac:dyDescent="0.3">
      <c r="B4" s="14" t="s">
        <v>49</v>
      </c>
      <c r="C4" s="63" t="s">
        <v>41</v>
      </c>
      <c r="D4" s="65" t="s">
        <v>33</v>
      </c>
      <c r="E4" s="66"/>
      <c r="F4" s="66"/>
      <c r="G4" s="66"/>
      <c r="H4" s="66"/>
      <c r="I4" s="67"/>
      <c r="J4" s="65" t="s">
        <v>29</v>
      </c>
      <c r="K4" s="66"/>
      <c r="L4" s="66"/>
      <c r="M4" s="66"/>
      <c r="N4" s="66"/>
      <c r="O4" s="68"/>
      <c r="Q4" s="1" t="s">
        <v>52</v>
      </c>
      <c r="R4" s="2"/>
      <c r="S4" s="2"/>
      <c r="T4" s="2"/>
      <c r="U4" s="2"/>
      <c r="W4" s="62" t="s">
        <v>4</v>
      </c>
      <c r="X4" s="62"/>
      <c r="Y4" s="62"/>
      <c r="Z4" s="62"/>
      <c r="AA4" s="62"/>
      <c r="AB4" s="62"/>
      <c r="AD4" s="62" t="str">
        <f>R5</f>
        <v>Recurrent</v>
      </c>
      <c r="AE4" s="62"/>
      <c r="AF4" s="62"/>
      <c r="AG4" s="62"/>
      <c r="AH4" s="62"/>
      <c r="AI4" s="62"/>
      <c r="AK4" s="62" t="str">
        <f>S5</f>
        <v>Non-recurrent - Maintain</v>
      </c>
      <c r="AL4" s="62"/>
      <c r="AM4" s="62"/>
      <c r="AN4" s="62"/>
      <c r="AO4" s="62"/>
      <c r="AP4" s="62"/>
      <c r="AR4" s="62" t="str">
        <f>T5</f>
        <v>Non-recurrent - Comply</v>
      </c>
      <c r="AS4" s="62"/>
      <c r="AT4" s="62"/>
      <c r="AU4" s="62"/>
      <c r="AV4" s="62"/>
      <c r="AW4" s="62"/>
      <c r="AY4" s="62" t="str">
        <f>U5</f>
        <v>Non-recurrent - New or Expand</v>
      </c>
      <c r="AZ4" s="62"/>
      <c r="BA4" s="62"/>
      <c r="BB4" s="62"/>
      <c r="BC4" s="62"/>
      <c r="BD4" s="62"/>
    </row>
    <row r="5" spans="1:56" ht="31.8" thickBot="1" x14ac:dyDescent="0.35">
      <c r="B5" s="15" t="s">
        <v>55</v>
      </c>
      <c r="C5" s="64"/>
      <c r="D5" s="16" t="s">
        <v>0</v>
      </c>
      <c r="E5" s="17" t="s">
        <v>12</v>
      </c>
      <c r="F5" s="17" t="s">
        <v>19</v>
      </c>
      <c r="G5" s="17" t="s">
        <v>20</v>
      </c>
      <c r="H5" s="17" t="s">
        <v>13</v>
      </c>
      <c r="I5" s="18" t="s">
        <v>28</v>
      </c>
      <c r="J5" s="16" t="s">
        <v>0</v>
      </c>
      <c r="K5" s="17" t="s">
        <v>12</v>
      </c>
      <c r="L5" s="17" t="s">
        <v>19</v>
      </c>
      <c r="M5" s="17" t="s">
        <v>20</v>
      </c>
      <c r="N5" s="17" t="s">
        <v>13</v>
      </c>
      <c r="O5" s="19" t="s">
        <v>28</v>
      </c>
      <c r="Q5" s="26" t="s">
        <v>4</v>
      </c>
      <c r="R5" s="26" t="s">
        <v>5</v>
      </c>
      <c r="S5" s="26" t="s">
        <v>6</v>
      </c>
      <c r="T5" s="26" t="s">
        <v>7</v>
      </c>
      <c r="U5" s="26" t="s">
        <v>8</v>
      </c>
      <c r="W5" s="16" t="s">
        <v>0</v>
      </c>
      <c r="X5" s="17" t="s">
        <v>12</v>
      </c>
      <c r="Y5" s="17" t="s">
        <v>19</v>
      </c>
      <c r="Z5" s="17" t="s">
        <v>20</v>
      </c>
      <c r="AA5" s="17" t="s">
        <v>13</v>
      </c>
      <c r="AB5" s="19" t="s">
        <v>28</v>
      </c>
      <c r="AD5" s="16" t="s">
        <v>0</v>
      </c>
      <c r="AE5" s="17" t="s">
        <v>12</v>
      </c>
      <c r="AF5" s="17" t="s">
        <v>19</v>
      </c>
      <c r="AG5" s="17" t="s">
        <v>20</v>
      </c>
      <c r="AH5" s="17" t="s">
        <v>13</v>
      </c>
      <c r="AI5" s="19" t="s">
        <v>28</v>
      </c>
      <c r="AK5" s="16" t="s">
        <v>0</v>
      </c>
      <c r="AL5" s="17" t="s">
        <v>12</v>
      </c>
      <c r="AM5" s="17" t="s">
        <v>19</v>
      </c>
      <c r="AN5" s="17" t="s">
        <v>20</v>
      </c>
      <c r="AO5" s="17" t="s">
        <v>13</v>
      </c>
      <c r="AP5" s="19" t="s">
        <v>28</v>
      </c>
      <c r="AR5" s="16" t="s">
        <v>0</v>
      </c>
      <c r="AS5" s="17" t="s">
        <v>12</v>
      </c>
      <c r="AT5" s="17" t="s">
        <v>19</v>
      </c>
      <c r="AU5" s="17" t="s">
        <v>20</v>
      </c>
      <c r="AV5" s="17" t="s">
        <v>13</v>
      </c>
      <c r="AW5" s="19" t="s">
        <v>28</v>
      </c>
      <c r="AY5" s="16" t="s">
        <v>0</v>
      </c>
      <c r="AZ5" s="17" t="s">
        <v>12</v>
      </c>
      <c r="BA5" s="17" t="s">
        <v>19</v>
      </c>
      <c r="BB5" s="17" t="s">
        <v>20</v>
      </c>
      <c r="BC5" s="17" t="s">
        <v>13</v>
      </c>
      <c r="BD5" s="19" t="s">
        <v>28</v>
      </c>
    </row>
    <row r="6" spans="1:56" x14ac:dyDescent="0.3">
      <c r="B6" s="13" t="s">
        <v>22</v>
      </c>
      <c r="C6" s="56"/>
      <c r="D6" s="57"/>
      <c r="E6" s="57"/>
      <c r="F6" s="57"/>
      <c r="G6" s="57"/>
      <c r="H6" s="57"/>
      <c r="I6" s="56"/>
      <c r="J6" s="57"/>
      <c r="K6" s="57"/>
      <c r="L6" s="57"/>
      <c r="M6" s="57"/>
      <c r="N6" s="57"/>
      <c r="O6" s="56"/>
      <c r="Q6" s="58"/>
      <c r="R6" s="58"/>
      <c r="S6" s="58"/>
      <c r="T6" s="58"/>
      <c r="U6" s="58"/>
      <c r="W6" s="59"/>
      <c r="X6" s="59"/>
      <c r="Y6" s="59"/>
      <c r="Z6" s="59"/>
      <c r="AA6" s="59"/>
      <c r="AB6" s="60"/>
      <c r="AD6" s="59"/>
      <c r="AE6" s="59"/>
      <c r="AF6" s="59"/>
      <c r="AG6" s="59"/>
      <c r="AH6" s="59"/>
      <c r="AI6" s="60"/>
      <c r="AK6" s="59"/>
      <c r="AL6" s="59"/>
      <c r="AM6" s="59"/>
      <c r="AN6" s="59"/>
      <c r="AO6" s="59"/>
      <c r="AP6" s="60"/>
      <c r="AR6" s="59"/>
      <c r="AS6" s="59"/>
      <c r="AT6" s="59"/>
      <c r="AU6" s="59"/>
      <c r="AV6" s="59"/>
      <c r="AW6" s="60"/>
      <c r="AY6" s="59"/>
      <c r="AZ6" s="59"/>
      <c r="BA6" s="59"/>
      <c r="BB6" s="59"/>
      <c r="BC6" s="59"/>
      <c r="BD6" s="60"/>
    </row>
    <row r="7" spans="1:56" x14ac:dyDescent="0.3">
      <c r="B7" s="13" t="s">
        <v>17</v>
      </c>
      <c r="C7" s="56"/>
      <c r="D7" s="57"/>
      <c r="E7" s="57"/>
      <c r="F7" s="57"/>
      <c r="G7" s="57"/>
      <c r="H7" s="57"/>
      <c r="I7" s="56"/>
      <c r="J7" s="57"/>
      <c r="K7" s="57"/>
      <c r="L7" s="57"/>
      <c r="M7" s="57"/>
      <c r="N7" s="57"/>
      <c r="O7" s="56"/>
      <c r="Q7" s="58"/>
      <c r="R7" s="58"/>
      <c r="S7" s="58"/>
      <c r="T7" s="58"/>
      <c r="U7" s="58"/>
      <c r="W7" s="59"/>
      <c r="X7" s="59"/>
      <c r="Y7" s="59"/>
      <c r="Z7" s="59"/>
      <c r="AA7" s="59"/>
      <c r="AB7" s="60"/>
      <c r="AD7" s="59"/>
      <c r="AE7" s="59"/>
      <c r="AF7" s="59"/>
      <c r="AG7" s="59"/>
      <c r="AH7" s="59"/>
      <c r="AI7" s="60"/>
      <c r="AK7" s="59"/>
      <c r="AL7" s="59"/>
      <c r="AM7" s="59"/>
      <c r="AN7" s="59"/>
      <c r="AO7" s="59"/>
      <c r="AP7" s="60"/>
      <c r="AR7" s="59"/>
      <c r="AS7" s="59"/>
      <c r="AT7" s="59"/>
      <c r="AU7" s="59"/>
      <c r="AV7" s="59"/>
      <c r="AW7" s="60"/>
      <c r="AY7" s="59"/>
      <c r="AZ7" s="59"/>
      <c r="BA7" s="59"/>
      <c r="BB7" s="59"/>
      <c r="BC7" s="59"/>
      <c r="BD7" s="60"/>
    </row>
    <row r="8" spans="1:56" x14ac:dyDescent="0.3">
      <c r="B8" s="13" t="s">
        <v>23</v>
      </c>
      <c r="C8" s="56"/>
      <c r="D8" s="57"/>
      <c r="E8" s="57"/>
      <c r="F8" s="57"/>
      <c r="G8" s="57"/>
      <c r="H8" s="57"/>
      <c r="I8" s="56"/>
      <c r="J8" s="57"/>
      <c r="K8" s="57"/>
      <c r="L8" s="57"/>
      <c r="M8" s="57"/>
      <c r="N8" s="57"/>
      <c r="O8" s="56"/>
      <c r="Q8" s="58"/>
      <c r="R8" s="58"/>
      <c r="S8" s="58"/>
      <c r="T8" s="58"/>
      <c r="U8" s="58"/>
      <c r="W8" s="59"/>
      <c r="X8" s="59"/>
      <c r="Y8" s="59"/>
      <c r="Z8" s="59"/>
      <c r="AA8" s="59"/>
      <c r="AB8" s="60"/>
      <c r="AD8" s="59"/>
      <c r="AE8" s="59"/>
      <c r="AF8" s="59"/>
      <c r="AG8" s="59"/>
      <c r="AH8" s="59"/>
      <c r="AI8" s="60"/>
      <c r="AK8" s="59"/>
      <c r="AL8" s="59"/>
      <c r="AM8" s="59"/>
      <c r="AN8" s="59"/>
      <c r="AO8" s="59"/>
      <c r="AP8" s="60"/>
      <c r="AR8" s="59"/>
      <c r="AS8" s="59"/>
      <c r="AT8" s="59"/>
      <c r="AU8" s="59"/>
      <c r="AV8" s="59"/>
      <c r="AW8" s="60"/>
      <c r="AY8" s="59"/>
      <c r="AZ8" s="59"/>
      <c r="BA8" s="59"/>
      <c r="BB8" s="59"/>
      <c r="BC8" s="59"/>
      <c r="BD8" s="60"/>
    </row>
    <row r="9" spans="1:56" x14ac:dyDescent="0.3">
      <c r="B9" s="13" t="s">
        <v>24</v>
      </c>
      <c r="C9" s="56"/>
      <c r="D9" s="57"/>
      <c r="E9" s="57"/>
      <c r="F9" s="57"/>
      <c r="G9" s="57"/>
      <c r="H9" s="57"/>
      <c r="I9" s="56"/>
      <c r="J9" s="57"/>
      <c r="K9" s="57"/>
      <c r="L9" s="57"/>
      <c r="M9" s="57"/>
      <c r="N9" s="57"/>
      <c r="O9" s="56"/>
      <c r="Q9" s="58"/>
      <c r="R9" s="58"/>
      <c r="S9" s="58"/>
      <c r="T9" s="58"/>
      <c r="U9" s="58"/>
      <c r="W9" s="59"/>
      <c r="X9" s="59"/>
      <c r="Y9" s="59"/>
      <c r="Z9" s="59"/>
      <c r="AA9" s="59"/>
      <c r="AB9" s="60"/>
      <c r="AD9" s="59"/>
      <c r="AE9" s="59"/>
      <c r="AF9" s="59"/>
      <c r="AG9" s="59"/>
      <c r="AH9" s="59"/>
      <c r="AI9" s="60"/>
      <c r="AK9" s="59"/>
      <c r="AL9" s="59"/>
      <c r="AM9" s="59"/>
      <c r="AN9" s="59"/>
      <c r="AO9" s="59"/>
      <c r="AP9" s="60"/>
      <c r="AR9" s="59"/>
      <c r="AS9" s="59"/>
      <c r="AT9" s="59"/>
      <c r="AU9" s="59"/>
      <c r="AV9" s="59"/>
      <c r="AW9" s="60"/>
      <c r="AY9" s="59"/>
      <c r="AZ9" s="59"/>
      <c r="BA9" s="59"/>
      <c r="BB9" s="59"/>
      <c r="BC9" s="59"/>
      <c r="BD9" s="60"/>
    </row>
    <row r="10" spans="1:56" x14ac:dyDescent="0.3">
      <c r="B10" s="13" t="s">
        <v>14</v>
      </c>
      <c r="C10" s="56"/>
      <c r="D10" s="57"/>
      <c r="E10" s="57"/>
      <c r="F10" s="57"/>
      <c r="G10" s="57"/>
      <c r="H10" s="57"/>
      <c r="I10" s="56"/>
      <c r="J10" s="57"/>
      <c r="K10" s="57"/>
      <c r="L10" s="57"/>
      <c r="M10" s="57"/>
      <c r="N10" s="57"/>
      <c r="O10" s="56"/>
      <c r="Q10" s="58"/>
      <c r="R10" s="58"/>
      <c r="S10" s="58"/>
      <c r="T10" s="58"/>
      <c r="U10" s="58"/>
      <c r="W10" s="59"/>
      <c r="X10" s="59"/>
      <c r="Y10" s="59"/>
      <c r="Z10" s="59"/>
      <c r="AA10" s="59"/>
      <c r="AB10" s="60"/>
      <c r="AD10" s="59"/>
      <c r="AE10" s="59"/>
      <c r="AF10" s="59"/>
      <c r="AG10" s="59"/>
      <c r="AH10" s="59"/>
      <c r="AI10" s="60"/>
      <c r="AK10" s="59"/>
      <c r="AL10" s="59"/>
      <c r="AM10" s="59"/>
      <c r="AN10" s="59"/>
      <c r="AO10" s="59"/>
      <c r="AP10" s="60"/>
      <c r="AR10" s="59"/>
      <c r="AS10" s="59"/>
      <c r="AT10" s="59"/>
      <c r="AU10" s="59"/>
      <c r="AV10" s="59"/>
      <c r="AW10" s="60"/>
      <c r="AY10" s="59"/>
      <c r="AZ10" s="59"/>
      <c r="BA10" s="59"/>
      <c r="BB10" s="59"/>
      <c r="BC10" s="59"/>
      <c r="BD10" s="60"/>
    </row>
    <row r="11" spans="1:56" x14ac:dyDescent="0.3">
      <c r="B11" s="13" t="s">
        <v>4</v>
      </c>
      <c r="C11" s="56"/>
      <c r="D11" s="57"/>
      <c r="E11" s="57"/>
      <c r="F11" s="57"/>
      <c r="G11" s="57"/>
      <c r="H11" s="57"/>
      <c r="I11" s="56"/>
      <c r="J11" s="57"/>
      <c r="K11" s="57"/>
      <c r="L11" s="57"/>
      <c r="M11" s="57"/>
      <c r="N11" s="57"/>
      <c r="O11" s="56"/>
      <c r="Q11" s="58"/>
      <c r="R11" s="58"/>
      <c r="S11" s="58"/>
      <c r="T11" s="58"/>
      <c r="U11" s="58"/>
      <c r="W11" s="59"/>
      <c r="X11" s="59"/>
      <c r="Y11" s="59"/>
      <c r="Z11" s="59"/>
      <c r="AA11" s="59"/>
      <c r="AB11" s="60"/>
      <c r="AD11" s="59"/>
      <c r="AE11" s="59"/>
      <c r="AF11" s="59"/>
      <c r="AG11" s="59"/>
      <c r="AH11" s="59"/>
      <c r="AI11" s="60"/>
      <c r="AK11" s="59"/>
      <c r="AL11" s="59"/>
      <c r="AM11" s="59"/>
      <c r="AN11" s="59"/>
      <c r="AO11" s="59"/>
      <c r="AP11" s="60"/>
      <c r="AR11" s="59"/>
      <c r="AS11" s="59"/>
      <c r="AT11" s="59"/>
      <c r="AU11" s="59"/>
      <c r="AV11" s="59"/>
      <c r="AW11" s="60"/>
      <c r="AY11" s="59"/>
      <c r="AZ11" s="59"/>
      <c r="BA11" s="59"/>
      <c r="BB11" s="59"/>
      <c r="BC11" s="59"/>
      <c r="BD11" s="60"/>
    </row>
    <row r="12" spans="1:56" x14ac:dyDescent="0.3">
      <c r="B12" s="13" t="s">
        <v>18</v>
      </c>
      <c r="C12" s="56"/>
      <c r="D12" s="57"/>
      <c r="E12" s="57"/>
      <c r="F12" s="57"/>
      <c r="G12" s="57"/>
      <c r="H12" s="57"/>
      <c r="I12" s="56"/>
      <c r="J12" s="57"/>
      <c r="K12" s="57"/>
      <c r="L12" s="57"/>
      <c r="M12" s="57"/>
      <c r="N12" s="57"/>
      <c r="O12" s="56"/>
      <c r="Q12" s="58"/>
      <c r="R12" s="58"/>
      <c r="S12" s="58"/>
      <c r="T12" s="58"/>
      <c r="U12" s="58"/>
      <c r="W12" s="59"/>
      <c r="X12" s="59"/>
      <c r="Y12" s="59"/>
      <c r="Z12" s="59"/>
      <c r="AA12" s="59"/>
      <c r="AB12" s="60"/>
      <c r="AD12" s="59"/>
      <c r="AE12" s="59"/>
      <c r="AF12" s="59"/>
      <c r="AG12" s="59"/>
      <c r="AH12" s="59"/>
      <c r="AI12" s="60"/>
      <c r="AK12" s="59"/>
      <c r="AL12" s="59"/>
      <c r="AM12" s="59"/>
      <c r="AN12" s="59"/>
      <c r="AO12" s="59"/>
      <c r="AP12" s="60"/>
      <c r="AR12" s="59"/>
      <c r="AS12" s="59"/>
      <c r="AT12" s="59"/>
      <c r="AU12" s="59"/>
      <c r="AV12" s="59"/>
      <c r="AW12" s="60"/>
      <c r="AY12" s="59"/>
      <c r="AZ12" s="59"/>
      <c r="BA12" s="59"/>
      <c r="BB12" s="59"/>
      <c r="BC12" s="59"/>
      <c r="BD12" s="60"/>
    </row>
    <row r="13" spans="1:56" x14ac:dyDescent="0.3">
      <c r="B13" s="13" t="s">
        <v>40</v>
      </c>
      <c r="C13" s="56"/>
      <c r="D13" s="57"/>
      <c r="E13" s="57"/>
      <c r="F13" s="57"/>
      <c r="G13" s="57"/>
      <c r="H13" s="57"/>
      <c r="I13" s="56"/>
      <c r="J13" s="57"/>
      <c r="K13" s="57"/>
      <c r="L13" s="57"/>
      <c r="M13" s="57"/>
      <c r="N13" s="57"/>
      <c r="O13" s="56"/>
      <c r="Q13" s="58"/>
      <c r="R13" s="58"/>
      <c r="S13" s="58"/>
      <c r="T13" s="58"/>
      <c r="U13" s="58"/>
      <c r="W13" s="59"/>
      <c r="X13" s="59"/>
      <c r="Y13" s="59"/>
      <c r="Z13" s="59"/>
      <c r="AA13" s="59"/>
      <c r="AB13" s="60"/>
      <c r="AD13" s="59"/>
      <c r="AE13" s="59"/>
      <c r="AF13" s="59"/>
      <c r="AG13" s="59"/>
      <c r="AH13" s="59"/>
      <c r="AI13" s="60"/>
      <c r="AK13" s="59"/>
      <c r="AL13" s="59"/>
      <c r="AM13" s="59"/>
      <c r="AN13" s="59"/>
      <c r="AO13" s="59"/>
      <c r="AP13" s="60"/>
      <c r="AR13" s="59"/>
      <c r="AS13" s="59"/>
      <c r="AT13" s="59"/>
      <c r="AU13" s="59"/>
      <c r="AV13" s="59"/>
      <c r="AW13" s="60"/>
      <c r="AY13" s="59"/>
      <c r="AZ13" s="59"/>
      <c r="BA13" s="59"/>
      <c r="BB13" s="59"/>
      <c r="BC13" s="59"/>
      <c r="BD13" s="60"/>
    </row>
    <row r="14" spans="1:56" x14ac:dyDescent="0.3">
      <c r="B14" s="13" t="s">
        <v>39</v>
      </c>
      <c r="C14" s="56"/>
      <c r="D14" s="57"/>
      <c r="E14" s="57"/>
      <c r="F14" s="57"/>
      <c r="G14" s="57"/>
      <c r="H14" s="57"/>
      <c r="I14" s="56"/>
      <c r="J14" s="57"/>
      <c r="K14" s="57"/>
      <c r="L14" s="57"/>
      <c r="M14" s="57"/>
      <c r="N14" s="57"/>
      <c r="O14" s="56"/>
      <c r="Q14" s="58"/>
      <c r="R14" s="58"/>
      <c r="S14" s="58"/>
      <c r="T14" s="58"/>
      <c r="U14" s="58"/>
      <c r="W14" s="59"/>
      <c r="X14" s="59"/>
      <c r="Y14" s="59"/>
      <c r="Z14" s="59"/>
      <c r="AA14" s="59"/>
      <c r="AB14" s="60"/>
      <c r="AD14" s="59"/>
      <c r="AE14" s="59"/>
      <c r="AF14" s="59"/>
      <c r="AG14" s="59"/>
      <c r="AH14" s="59"/>
      <c r="AI14" s="60"/>
      <c r="AK14" s="59"/>
      <c r="AL14" s="59"/>
      <c r="AM14" s="59"/>
      <c r="AN14" s="59"/>
      <c r="AO14" s="59"/>
      <c r="AP14" s="60"/>
      <c r="AR14" s="59"/>
      <c r="AS14" s="59"/>
      <c r="AT14" s="59"/>
      <c r="AU14" s="59"/>
      <c r="AV14" s="59"/>
      <c r="AW14" s="60"/>
      <c r="AY14" s="59"/>
      <c r="AZ14" s="59"/>
      <c r="BA14" s="59"/>
      <c r="BB14" s="59"/>
      <c r="BC14" s="59"/>
      <c r="BD14" s="60"/>
    </row>
    <row r="15" spans="1:56" x14ac:dyDescent="0.3">
      <c r="B15" s="13" t="s">
        <v>16</v>
      </c>
      <c r="C15" s="56"/>
      <c r="D15" s="57"/>
      <c r="E15" s="57"/>
      <c r="F15" s="57"/>
      <c r="G15" s="57"/>
      <c r="H15" s="57"/>
      <c r="I15" s="56"/>
      <c r="J15" s="57"/>
      <c r="K15" s="57"/>
      <c r="L15" s="57"/>
      <c r="M15" s="57"/>
      <c r="N15" s="57"/>
      <c r="O15" s="56"/>
      <c r="Q15" s="58"/>
      <c r="R15" s="58"/>
      <c r="S15" s="58"/>
      <c r="T15" s="58"/>
      <c r="U15" s="58"/>
      <c r="W15" s="59"/>
      <c r="X15" s="59"/>
      <c r="Y15" s="59"/>
      <c r="Z15" s="59"/>
      <c r="AA15" s="59"/>
      <c r="AB15" s="60"/>
      <c r="AD15" s="59"/>
      <c r="AE15" s="59"/>
      <c r="AF15" s="59"/>
      <c r="AG15" s="59"/>
      <c r="AH15" s="59"/>
      <c r="AI15" s="60"/>
      <c r="AK15" s="59"/>
      <c r="AL15" s="59"/>
      <c r="AM15" s="59"/>
      <c r="AN15" s="59"/>
      <c r="AO15" s="59"/>
      <c r="AP15" s="60"/>
      <c r="AR15" s="59"/>
      <c r="AS15" s="59"/>
      <c r="AT15" s="59"/>
      <c r="AU15" s="59"/>
      <c r="AV15" s="59"/>
      <c r="AW15" s="60"/>
      <c r="AY15" s="59"/>
      <c r="AZ15" s="59"/>
      <c r="BA15" s="59"/>
      <c r="BB15" s="59"/>
      <c r="BC15" s="59"/>
      <c r="BD15" s="60"/>
    </row>
    <row r="16" spans="1:56" x14ac:dyDescent="0.3">
      <c r="B16" s="13" t="s">
        <v>15</v>
      </c>
      <c r="C16" s="56"/>
      <c r="D16" s="57"/>
      <c r="E16" s="57"/>
      <c r="F16" s="57"/>
      <c r="G16" s="57"/>
      <c r="H16" s="57"/>
      <c r="I16" s="56"/>
      <c r="J16" s="57"/>
      <c r="K16" s="57"/>
      <c r="L16" s="57"/>
      <c r="M16" s="57"/>
      <c r="N16" s="57"/>
      <c r="O16" s="56"/>
      <c r="Q16" s="58"/>
      <c r="R16" s="58"/>
      <c r="S16" s="58"/>
      <c r="T16" s="58"/>
      <c r="U16" s="58"/>
      <c r="W16" s="59"/>
      <c r="X16" s="59"/>
      <c r="Y16" s="59"/>
      <c r="Z16" s="59"/>
      <c r="AA16" s="59"/>
      <c r="AB16" s="60"/>
      <c r="AD16" s="59"/>
      <c r="AE16" s="59"/>
      <c r="AF16" s="59"/>
      <c r="AG16" s="59"/>
      <c r="AH16" s="59"/>
      <c r="AI16" s="60"/>
      <c r="AK16" s="59"/>
      <c r="AL16" s="59"/>
      <c r="AM16" s="59"/>
      <c r="AN16" s="59"/>
      <c r="AO16" s="59"/>
      <c r="AP16" s="60"/>
      <c r="AR16" s="59"/>
      <c r="AS16" s="59"/>
      <c r="AT16" s="59"/>
      <c r="AU16" s="59"/>
      <c r="AV16" s="59"/>
      <c r="AW16" s="60"/>
      <c r="AY16" s="59"/>
      <c r="AZ16" s="59"/>
      <c r="BA16" s="59"/>
      <c r="BB16" s="59"/>
      <c r="BC16" s="59"/>
      <c r="BD16" s="60"/>
    </row>
    <row r="17" spans="1:56" x14ac:dyDescent="0.3">
      <c r="B17" s="13" t="s">
        <v>21</v>
      </c>
      <c r="C17" s="56"/>
      <c r="D17" s="57"/>
      <c r="E17" s="57"/>
      <c r="F17" s="57"/>
      <c r="G17" s="57"/>
      <c r="H17" s="57"/>
      <c r="I17" s="56"/>
      <c r="J17" s="57"/>
      <c r="K17" s="57"/>
      <c r="L17" s="57"/>
      <c r="M17" s="57"/>
      <c r="N17" s="57"/>
      <c r="O17" s="56"/>
      <c r="Q17" s="58"/>
      <c r="R17" s="58"/>
      <c r="S17" s="58"/>
      <c r="T17" s="58"/>
      <c r="U17" s="58"/>
      <c r="W17" s="59"/>
      <c r="X17" s="59"/>
      <c r="Y17" s="59"/>
      <c r="Z17" s="59"/>
      <c r="AA17" s="59"/>
      <c r="AB17" s="60"/>
      <c r="AD17" s="59"/>
      <c r="AE17" s="59"/>
      <c r="AF17" s="59"/>
      <c r="AG17" s="59"/>
      <c r="AH17" s="59"/>
      <c r="AI17" s="60"/>
      <c r="AK17" s="59"/>
      <c r="AL17" s="59"/>
      <c r="AM17" s="59"/>
      <c r="AN17" s="59"/>
      <c r="AO17" s="59"/>
      <c r="AP17" s="60"/>
      <c r="AR17" s="59"/>
      <c r="AS17" s="59"/>
      <c r="AT17" s="59"/>
      <c r="AU17" s="59"/>
      <c r="AV17" s="59"/>
      <c r="AW17" s="60"/>
      <c r="AY17" s="59"/>
      <c r="AZ17" s="59"/>
      <c r="BA17" s="59"/>
      <c r="BB17" s="59"/>
      <c r="BC17" s="59"/>
      <c r="BD17" s="60"/>
    </row>
    <row r="18" spans="1:56" x14ac:dyDescent="0.3">
      <c r="B18" s="13" t="s">
        <v>10</v>
      </c>
      <c r="C18" s="56"/>
      <c r="D18" s="57"/>
      <c r="E18" s="57"/>
      <c r="F18" s="57"/>
      <c r="G18" s="57"/>
      <c r="H18" s="57"/>
      <c r="I18" s="56"/>
      <c r="J18" s="57"/>
      <c r="K18" s="57"/>
      <c r="L18" s="57"/>
      <c r="M18" s="57"/>
      <c r="N18" s="57"/>
      <c r="O18" s="56"/>
      <c r="Q18" s="58"/>
      <c r="R18" s="58"/>
      <c r="S18" s="58"/>
      <c r="T18" s="58"/>
      <c r="U18" s="58"/>
      <c r="W18" s="59"/>
      <c r="X18" s="59"/>
      <c r="Y18" s="59"/>
      <c r="Z18" s="59"/>
      <c r="AA18" s="59"/>
      <c r="AB18" s="60"/>
      <c r="AD18" s="59"/>
      <c r="AE18" s="59"/>
      <c r="AF18" s="59"/>
      <c r="AG18" s="59"/>
      <c r="AH18" s="59"/>
      <c r="AI18" s="60"/>
      <c r="AK18" s="59"/>
      <c r="AL18" s="59"/>
      <c r="AM18" s="59"/>
      <c r="AN18" s="59"/>
      <c r="AO18" s="59"/>
      <c r="AP18" s="60"/>
      <c r="AR18" s="59"/>
      <c r="AS18" s="59"/>
      <c r="AT18" s="59"/>
      <c r="AU18" s="59"/>
      <c r="AV18" s="59"/>
      <c r="AW18" s="60"/>
      <c r="AY18" s="59"/>
      <c r="AZ18" s="59"/>
      <c r="BA18" s="59"/>
      <c r="BB18" s="59"/>
      <c r="BC18" s="59"/>
      <c r="BD18" s="60"/>
    </row>
    <row r="19" spans="1:56" ht="15.6" x14ac:dyDescent="0.3">
      <c r="B19" s="20" t="s">
        <v>42</v>
      </c>
      <c r="C19" s="49">
        <v>323.95273625108359</v>
      </c>
      <c r="D19" s="50">
        <v>43.503059956590619</v>
      </c>
      <c r="E19" s="50">
        <v>34.831405809220655</v>
      </c>
      <c r="F19" s="50">
        <v>28.478372799058306</v>
      </c>
      <c r="G19" s="50">
        <v>25.659941968148324</v>
      </c>
      <c r="H19" s="50">
        <v>28.62107346174658</v>
      </c>
      <c r="I19" s="49">
        <v>161.09385399476449</v>
      </c>
      <c r="J19" s="50">
        <v>38.513592179684146</v>
      </c>
      <c r="K19" s="50">
        <v>48.726150850096978</v>
      </c>
      <c r="L19" s="50">
        <v>49.242349383618738</v>
      </c>
      <c r="M19" s="50">
        <v>20.105529321197963</v>
      </c>
      <c r="N19" s="50">
        <v>6.27126052172133</v>
      </c>
      <c r="O19" s="51">
        <v>162.85888225631913</v>
      </c>
      <c r="Q19" s="23"/>
      <c r="R19" s="23"/>
      <c r="S19" s="23"/>
      <c r="T19" s="23"/>
      <c r="U19" s="23"/>
      <c r="W19" s="21">
        <v>2.2527574035395617</v>
      </c>
      <c r="X19" s="21">
        <v>3.9045991235118747</v>
      </c>
      <c r="Y19" s="21">
        <v>6.1130325735208109</v>
      </c>
      <c r="Z19" s="21">
        <v>4.0733825150458118</v>
      </c>
      <c r="AA19" s="21">
        <v>4.1721982661306241</v>
      </c>
      <c r="AB19" s="22">
        <f>SUM(W19:AA19)</f>
        <v>20.515969881748685</v>
      </c>
      <c r="AD19" s="21">
        <v>15.363126713116872</v>
      </c>
      <c r="AE19" s="21">
        <v>14.416556588857251</v>
      </c>
      <c r="AF19" s="21">
        <v>11.954213710312496</v>
      </c>
      <c r="AG19" s="21">
        <v>11.112861603507938</v>
      </c>
      <c r="AH19" s="21">
        <v>11.736496349999998</v>
      </c>
      <c r="AI19" s="22">
        <f>SUM(AD19:AH19)</f>
        <v>64.583254965794552</v>
      </c>
      <c r="AK19" s="21">
        <v>8.2867821081093744</v>
      </c>
      <c r="AL19" s="21">
        <v>9.034468986918748</v>
      </c>
      <c r="AM19" s="21">
        <v>8.3192769283049977</v>
      </c>
      <c r="AN19" s="21">
        <v>8.4084716798156229</v>
      </c>
      <c r="AO19" s="21">
        <v>0.50786777249999981</v>
      </c>
      <c r="AP19" s="22">
        <f>SUM(AK19:AO19)</f>
        <v>34.556867475648744</v>
      </c>
      <c r="AR19" s="21">
        <v>0.56199042914062491</v>
      </c>
      <c r="AS19" s="21">
        <v>3.5979543281249991E-2</v>
      </c>
      <c r="AT19" s="21">
        <v>0.16928925749999996</v>
      </c>
      <c r="AU19" s="21">
        <v>0.18727902914062497</v>
      </c>
      <c r="AV19" s="21">
        <v>0.16928925749999996</v>
      </c>
      <c r="AW19" s="22">
        <f>SUM(AR19:AV19)</f>
        <v>1.1238275165624998</v>
      </c>
      <c r="AY19" s="21">
        <v>17.038403302684198</v>
      </c>
      <c r="AZ19" s="21">
        <v>7.4398015666515311</v>
      </c>
      <c r="BA19" s="21">
        <v>1.9225603294199995</v>
      </c>
      <c r="BB19" s="21">
        <v>1.877947140638327</v>
      </c>
      <c r="BC19" s="21">
        <v>12.035221815615957</v>
      </c>
      <c r="BD19" s="22">
        <f>SUM(AY19:BC19)</f>
        <v>40.31393415501001</v>
      </c>
    </row>
    <row r="20" spans="1:56" x14ac:dyDescent="0.3"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1:56" x14ac:dyDescent="0.3"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1:56" ht="15.6" x14ac:dyDescent="0.3">
      <c r="A22" s="25" t="s">
        <v>53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Q22" s="61" t="s">
        <v>54</v>
      </c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</row>
    <row r="23" spans="1:56" ht="7.8" customHeight="1" x14ac:dyDescent="0.3"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56" ht="15.6" x14ac:dyDescent="0.3">
      <c r="B24" s="14" t="s">
        <v>49</v>
      </c>
      <c r="C24" s="69" t="s">
        <v>41</v>
      </c>
      <c r="D24" s="71" t="s">
        <v>33</v>
      </c>
      <c r="E24" s="72"/>
      <c r="F24" s="72"/>
      <c r="G24" s="72"/>
      <c r="H24" s="72"/>
      <c r="I24" s="73"/>
      <c r="J24" s="71" t="s">
        <v>29</v>
      </c>
      <c r="K24" s="72"/>
      <c r="L24" s="72"/>
      <c r="M24" s="72"/>
      <c r="N24" s="72"/>
      <c r="O24" s="74"/>
      <c r="Q24" s="1" t="s">
        <v>52</v>
      </c>
      <c r="R24" s="2"/>
      <c r="S24" s="2"/>
      <c r="T24" s="2"/>
      <c r="U24" s="2"/>
      <c r="W24" s="62" t="s">
        <v>4</v>
      </c>
      <c r="X24" s="62"/>
      <c r="Y24" s="62"/>
      <c r="Z24" s="62"/>
      <c r="AA24" s="62"/>
      <c r="AB24" s="62"/>
      <c r="AD24" s="62" t="str">
        <f>R25</f>
        <v>Recurrent</v>
      </c>
      <c r="AE24" s="62"/>
      <c r="AF24" s="62"/>
      <c r="AG24" s="62"/>
      <c r="AH24" s="62"/>
      <c r="AI24" s="62"/>
      <c r="AK24" s="62" t="str">
        <f>S25</f>
        <v>Non-recurrent - Maintain</v>
      </c>
      <c r="AL24" s="62"/>
      <c r="AM24" s="62"/>
      <c r="AN24" s="62"/>
      <c r="AO24" s="62"/>
      <c r="AP24" s="62"/>
      <c r="AR24" s="62" t="str">
        <f>T25</f>
        <v>Non-recurrent - Comply</v>
      </c>
      <c r="AS24" s="62"/>
      <c r="AT24" s="62"/>
      <c r="AU24" s="62"/>
      <c r="AV24" s="62"/>
      <c r="AW24" s="62"/>
      <c r="AY24" s="62" t="str">
        <f>U25</f>
        <v>Non-recurrent - New or Expand</v>
      </c>
      <c r="AZ24" s="62"/>
      <c r="BA24" s="62"/>
      <c r="BB24" s="62"/>
      <c r="BC24" s="62"/>
      <c r="BD24" s="62"/>
    </row>
    <row r="25" spans="1:56" ht="31.8" thickBot="1" x14ac:dyDescent="0.35">
      <c r="B25" s="15" t="s">
        <v>50</v>
      </c>
      <c r="C25" s="70"/>
      <c r="D25" s="52" t="s">
        <v>0</v>
      </c>
      <c r="E25" s="53" t="s">
        <v>12</v>
      </c>
      <c r="F25" s="53" t="s">
        <v>19</v>
      </c>
      <c r="G25" s="53" t="s">
        <v>20</v>
      </c>
      <c r="H25" s="53" t="s">
        <v>13</v>
      </c>
      <c r="I25" s="54" t="s">
        <v>28</v>
      </c>
      <c r="J25" s="52" t="s">
        <v>0</v>
      </c>
      <c r="K25" s="53" t="s">
        <v>12</v>
      </c>
      <c r="L25" s="53" t="s">
        <v>19</v>
      </c>
      <c r="M25" s="53" t="s">
        <v>20</v>
      </c>
      <c r="N25" s="53" t="s">
        <v>13</v>
      </c>
      <c r="O25" s="55" t="s">
        <v>28</v>
      </c>
      <c r="Q25" s="26" t="s">
        <v>4</v>
      </c>
      <c r="R25" s="26" t="s">
        <v>5</v>
      </c>
      <c r="S25" s="26" t="s">
        <v>6</v>
      </c>
      <c r="T25" s="26" t="s">
        <v>7</v>
      </c>
      <c r="U25" s="26" t="s">
        <v>8</v>
      </c>
      <c r="W25" s="16" t="s">
        <v>0</v>
      </c>
      <c r="X25" s="17" t="s">
        <v>12</v>
      </c>
      <c r="Y25" s="17" t="s">
        <v>19</v>
      </c>
      <c r="Z25" s="17" t="s">
        <v>20</v>
      </c>
      <c r="AA25" s="17" t="s">
        <v>13</v>
      </c>
      <c r="AB25" s="19" t="s">
        <v>28</v>
      </c>
      <c r="AD25" s="16" t="s">
        <v>0</v>
      </c>
      <c r="AE25" s="17" t="s">
        <v>12</v>
      </c>
      <c r="AF25" s="17" t="s">
        <v>19</v>
      </c>
      <c r="AG25" s="17" t="s">
        <v>20</v>
      </c>
      <c r="AH25" s="17" t="s">
        <v>13</v>
      </c>
      <c r="AI25" s="19" t="s">
        <v>28</v>
      </c>
      <c r="AK25" s="16" t="s">
        <v>0</v>
      </c>
      <c r="AL25" s="17" t="s">
        <v>12</v>
      </c>
      <c r="AM25" s="17" t="s">
        <v>19</v>
      </c>
      <c r="AN25" s="17" t="s">
        <v>20</v>
      </c>
      <c r="AO25" s="17" t="s">
        <v>13</v>
      </c>
      <c r="AP25" s="19" t="s">
        <v>28</v>
      </c>
      <c r="AR25" s="16" t="s">
        <v>0</v>
      </c>
      <c r="AS25" s="17" t="s">
        <v>12</v>
      </c>
      <c r="AT25" s="17" t="s">
        <v>19</v>
      </c>
      <c r="AU25" s="17" t="s">
        <v>20</v>
      </c>
      <c r="AV25" s="17" t="s">
        <v>13</v>
      </c>
      <c r="AW25" s="19" t="s">
        <v>28</v>
      </c>
      <c r="AY25" s="16" t="s">
        <v>0</v>
      </c>
      <c r="AZ25" s="17" t="s">
        <v>12</v>
      </c>
      <c r="BA25" s="17" t="s">
        <v>19</v>
      </c>
      <c r="BB25" s="17" t="s">
        <v>20</v>
      </c>
      <c r="BC25" s="17" t="s">
        <v>13</v>
      </c>
      <c r="BD25" s="19" t="s">
        <v>28</v>
      </c>
    </row>
    <row r="26" spans="1:56" x14ac:dyDescent="0.3">
      <c r="B26" s="13" t="s">
        <v>22</v>
      </c>
      <c r="C26" s="56"/>
      <c r="D26" s="57"/>
      <c r="E26" s="57"/>
      <c r="F26" s="57"/>
      <c r="G26" s="57"/>
      <c r="H26" s="57"/>
      <c r="I26" s="56"/>
      <c r="J26" s="57"/>
      <c r="K26" s="57"/>
      <c r="L26" s="57"/>
      <c r="M26" s="57"/>
      <c r="N26" s="57"/>
      <c r="O26" s="56"/>
      <c r="Q26" s="58"/>
      <c r="R26" s="58"/>
      <c r="S26" s="58"/>
      <c r="T26" s="58"/>
      <c r="U26" s="58"/>
      <c r="W26" s="59"/>
      <c r="X26" s="59"/>
      <c r="Y26" s="59"/>
      <c r="Z26" s="59"/>
      <c r="AA26" s="59"/>
      <c r="AB26" s="60"/>
      <c r="AD26" s="59"/>
      <c r="AE26" s="59"/>
      <c r="AF26" s="59"/>
      <c r="AG26" s="59"/>
      <c r="AH26" s="59"/>
      <c r="AI26" s="60"/>
      <c r="AK26" s="59"/>
      <c r="AL26" s="59"/>
      <c r="AM26" s="59"/>
      <c r="AN26" s="59"/>
      <c r="AO26" s="59"/>
      <c r="AP26" s="60"/>
      <c r="AR26" s="59"/>
      <c r="AS26" s="59"/>
      <c r="AT26" s="59"/>
      <c r="AU26" s="59"/>
      <c r="AV26" s="59"/>
      <c r="AW26" s="60"/>
      <c r="AY26" s="59"/>
      <c r="AZ26" s="59"/>
      <c r="BA26" s="59"/>
      <c r="BB26" s="59"/>
      <c r="BC26" s="59"/>
      <c r="BD26" s="60"/>
    </row>
    <row r="27" spans="1:56" x14ac:dyDescent="0.3">
      <c r="B27" s="13" t="s">
        <v>17</v>
      </c>
      <c r="C27" s="56"/>
      <c r="D27" s="57"/>
      <c r="E27" s="57"/>
      <c r="F27" s="57"/>
      <c r="G27" s="57"/>
      <c r="H27" s="57"/>
      <c r="I27" s="56"/>
      <c r="J27" s="57"/>
      <c r="K27" s="57"/>
      <c r="L27" s="57"/>
      <c r="M27" s="57"/>
      <c r="N27" s="57"/>
      <c r="O27" s="56"/>
      <c r="Q27" s="58"/>
      <c r="R27" s="58"/>
      <c r="S27" s="58"/>
      <c r="T27" s="58"/>
      <c r="U27" s="58"/>
      <c r="W27" s="59"/>
      <c r="X27" s="59"/>
      <c r="Y27" s="59"/>
      <c r="Z27" s="59"/>
      <c r="AA27" s="59"/>
      <c r="AB27" s="60"/>
      <c r="AD27" s="59"/>
      <c r="AE27" s="59"/>
      <c r="AF27" s="59"/>
      <c r="AG27" s="59"/>
      <c r="AH27" s="59"/>
      <c r="AI27" s="60"/>
      <c r="AK27" s="59"/>
      <c r="AL27" s="59"/>
      <c r="AM27" s="59"/>
      <c r="AN27" s="59"/>
      <c r="AO27" s="59"/>
      <c r="AP27" s="60"/>
      <c r="AR27" s="59"/>
      <c r="AS27" s="59"/>
      <c r="AT27" s="59"/>
      <c r="AU27" s="59"/>
      <c r="AV27" s="59"/>
      <c r="AW27" s="60"/>
      <c r="AY27" s="59"/>
      <c r="AZ27" s="59"/>
      <c r="BA27" s="59"/>
      <c r="BB27" s="59"/>
      <c r="BC27" s="59"/>
      <c r="BD27" s="60"/>
    </row>
    <row r="28" spans="1:56" x14ac:dyDescent="0.3">
      <c r="B28" s="13" t="s">
        <v>23</v>
      </c>
      <c r="C28" s="56"/>
      <c r="D28" s="57"/>
      <c r="E28" s="57"/>
      <c r="F28" s="57"/>
      <c r="G28" s="57"/>
      <c r="H28" s="57"/>
      <c r="I28" s="56"/>
      <c r="J28" s="57"/>
      <c r="K28" s="57"/>
      <c r="L28" s="57"/>
      <c r="M28" s="57"/>
      <c r="N28" s="57"/>
      <c r="O28" s="56"/>
      <c r="Q28" s="58"/>
      <c r="R28" s="58"/>
      <c r="S28" s="58"/>
      <c r="T28" s="58"/>
      <c r="U28" s="58"/>
      <c r="W28" s="59"/>
      <c r="X28" s="59"/>
      <c r="Y28" s="59"/>
      <c r="Z28" s="59"/>
      <c r="AA28" s="59"/>
      <c r="AB28" s="60"/>
      <c r="AD28" s="59"/>
      <c r="AE28" s="59"/>
      <c r="AF28" s="59"/>
      <c r="AG28" s="59"/>
      <c r="AH28" s="59"/>
      <c r="AI28" s="60"/>
      <c r="AK28" s="59"/>
      <c r="AL28" s="59"/>
      <c r="AM28" s="59"/>
      <c r="AN28" s="59"/>
      <c r="AO28" s="59"/>
      <c r="AP28" s="60"/>
      <c r="AR28" s="59"/>
      <c r="AS28" s="59"/>
      <c r="AT28" s="59"/>
      <c r="AU28" s="59"/>
      <c r="AV28" s="59"/>
      <c r="AW28" s="60"/>
      <c r="AY28" s="59"/>
      <c r="AZ28" s="59"/>
      <c r="BA28" s="59"/>
      <c r="BB28" s="59"/>
      <c r="BC28" s="59"/>
      <c r="BD28" s="60"/>
    </row>
    <row r="29" spans="1:56" x14ac:dyDescent="0.3">
      <c r="B29" s="13" t="s">
        <v>24</v>
      </c>
      <c r="C29" s="56"/>
      <c r="D29" s="57"/>
      <c r="E29" s="57"/>
      <c r="F29" s="57"/>
      <c r="G29" s="57"/>
      <c r="H29" s="57"/>
      <c r="I29" s="56"/>
      <c r="J29" s="57"/>
      <c r="K29" s="57"/>
      <c r="L29" s="57"/>
      <c r="M29" s="57"/>
      <c r="N29" s="57"/>
      <c r="O29" s="56"/>
      <c r="Q29" s="58"/>
      <c r="R29" s="58"/>
      <c r="S29" s="58"/>
      <c r="T29" s="58"/>
      <c r="U29" s="58"/>
      <c r="W29" s="59"/>
      <c r="X29" s="59"/>
      <c r="Y29" s="59"/>
      <c r="Z29" s="59"/>
      <c r="AA29" s="59"/>
      <c r="AB29" s="60"/>
      <c r="AD29" s="59"/>
      <c r="AE29" s="59"/>
      <c r="AF29" s="59"/>
      <c r="AG29" s="59"/>
      <c r="AH29" s="59"/>
      <c r="AI29" s="60"/>
      <c r="AK29" s="59"/>
      <c r="AL29" s="59"/>
      <c r="AM29" s="59"/>
      <c r="AN29" s="59"/>
      <c r="AO29" s="59"/>
      <c r="AP29" s="60"/>
      <c r="AR29" s="59"/>
      <c r="AS29" s="59"/>
      <c r="AT29" s="59"/>
      <c r="AU29" s="59"/>
      <c r="AV29" s="59"/>
      <c r="AW29" s="60"/>
      <c r="AY29" s="59"/>
      <c r="AZ29" s="59"/>
      <c r="BA29" s="59"/>
      <c r="BB29" s="59"/>
      <c r="BC29" s="59"/>
      <c r="BD29" s="60"/>
    </row>
    <row r="30" spans="1:56" x14ac:dyDescent="0.3">
      <c r="B30" s="13" t="s">
        <v>14</v>
      </c>
      <c r="C30" s="56"/>
      <c r="D30" s="57"/>
      <c r="E30" s="57"/>
      <c r="F30" s="57"/>
      <c r="G30" s="57"/>
      <c r="H30" s="57"/>
      <c r="I30" s="56"/>
      <c r="J30" s="57"/>
      <c r="K30" s="57"/>
      <c r="L30" s="57"/>
      <c r="M30" s="57"/>
      <c r="N30" s="57"/>
      <c r="O30" s="56"/>
      <c r="Q30" s="58"/>
      <c r="R30" s="58"/>
      <c r="S30" s="58"/>
      <c r="T30" s="58"/>
      <c r="U30" s="58"/>
      <c r="W30" s="59"/>
      <c r="X30" s="59"/>
      <c r="Y30" s="59"/>
      <c r="Z30" s="59"/>
      <c r="AA30" s="59"/>
      <c r="AB30" s="60"/>
      <c r="AD30" s="59"/>
      <c r="AE30" s="59"/>
      <c r="AF30" s="59"/>
      <c r="AG30" s="59"/>
      <c r="AH30" s="59"/>
      <c r="AI30" s="60"/>
      <c r="AK30" s="59"/>
      <c r="AL30" s="59"/>
      <c r="AM30" s="59"/>
      <c r="AN30" s="59"/>
      <c r="AO30" s="59"/>
      <c r="AP30" s="60"/>
      <c r="AR30" s="59"/>
      <c r="AS30" s="59"/>
      <c r="AT30" s="59"/>
      <c r="AU30" s="59"/>
      <c r="AV30" s="59"/>
      <c r="AW30" s="60"/>
      <c r="AY30" s="59"/>
      <c r="AZ30" s="59"/>
      <c r="BA30" s="59"/>
      <c r="BB30" s="59"/>
      <c r="BC30" s="59"/>
      <c r="BD30" s="60"/>
    </row>
    <row r="31" spans="1:56" x14ac:dyDescent="0.3">
      <c r="B31" s="13" t="s">
        <v>4</v>
      </c>
      <c r="C31" s="56"/>
      <c r="D31" s="57"/>
      <c r="E31" s="57"/>
      <c r="F31" s="57"/>
      <c r="G31" s="57"/>
      <c r="H31" s="57"/>
      <c r="I31" s="56"/>
      <c r="J31" s="57"/>
      <c r="K31" s="57"/>
      <c r="L31" s="57"/>
      <c r="M31" s="57"/>
      <c r="N31" s="57"/>
      <c r="O31" s="56"/>
      <c r="Q31" s="58"/>
      <c r="R31" s="58"/>
      <c r="S31" s="58"/>
      <c r="T31" s="58"/>
      <c r="U31" s="58"/>
      <c r="W31" s="59"/>
      <c r="X31" s="59"/>
      <c r="Y31" s="59"/>
      <c r="Z31" s="59"/>
      <c r="AA31" s="59"/>
      <c r="AB31" s="60"/>
      <c r="AD31" s="59"/>
      <c r="AE31" s="59"/>
      <c r="AF31" s="59"/>
      <c r="AG31" s="59"/>
      <c r="AH31" s="59"/>
      <c r="AI31" s="60"/>
      <c r="AK31" s="59"/>
      <c r="AL31" s="59"/>
      <c r="AM31" s="59"/>
      <c r="AN31" s="59"/>
      <c r="AO31" s="59"/>
      <c r="AP31" s="60"/>
      <c r="AR31" s="59"/>
      <c r="AS31" s="59"/>
      <c r="AT31" s="59"/>
      <c r="AU31" s="59"/>
      <c r="AV31" s="59"/>
      <c r="AW31" s="60"/>
      <c r="AY31" s="59"/>
      <c r="AZ31" s="59"/>
      <c r="BA31" s="59"/>
      <c r="BB31" s="59"/>
      <c r="BC31" s="59"/>
      <c r="BD31" s="60"/>
    </row>
    <row r="32" spans="1:56" x14ac:dyDescent="0.3">
      <c r="B32" s="13" t="s">
        <v>18</v>
      </c>
      <c r="C32" s="56"/>
      <c r="D32" s="57"/>
      <c r="E32" s="57"/>
      <c r="F32" s="57"/>
      <c r="G32" s="57"/>
      <c r="H32" s="57"/>
      <c r="I32" s="56"/>
      <c r="J32" s="57"/>
      <c r="K32" s="57"/>
      <c r="L32" s="57"/>
      <c r="M32" s="57"/>
      <c r="N32" s="57"/>
      <c r="O32" s="56"/>
      <c r="Q32" s="58"/>
      <c r="R32" s="58"/>
      <c r="S32" s="58"/>
      <c r="T32" s="58"/>
      <c r="U32" s="58"/>
      <c r="W32" s="59"/>
      <c r="X32" s="59"/>
      <c r="Y32" s="59"/>
      <c r="Z32" s="59"/>
      <c r="AA32" s="59"/>
      <c r="AB32" s="60"/>
      <c r="AD32" s="59"/>
      <c r="AE32" s="59"/>
      <c r="AF32" s="59"/>
      <c r="AG32" s="59"/>
      <c r="AH32" s="59"/>
      <c r="AI32" s="60"/>
      <c r="AK32" s="59"/>
      <c r="AL32" s="59"/>
      <c r="AM32" s="59"/>
      <c r="AN32" s="59"/>
      <c r="AO32" s="59"/>
      <c r="AP32" s="60"/>
      <c r="AR32" s="59"/>
      <c r="AS32" s="59"/>
      <c r="AT32" s="59"/>
      <c r="AU32" s="59"/>
      <c r="AV32" s="59"/>
      <c r="AW32" s="60"/>
      <c r="AY32" s="59"/>
      <c r="AZ32" s="59"/>
      <c r="BA32" s="59"/>
      <c r="BB32" s="59"/>
      <c r="BC32" s="59"/>
      <c r="BD32" s="60"/>
    </row>
    <row r="33" spans="2:56" x14ac:dyDescent="0.3">
      <c r="B33" s="13" t="s">
        <v>40</v>
      </c>
      <c r="C33" s="56"/>
      <c r="D33" s="57"/>
      <c r="E33" s="57"/>
      <c r="F33" s="57"/>
      <c r="G33" s="57"/>
      <c r="H33" s="57"/>
      <c r="I33" s="56"/>
      <c r="J33" s="57"/>
      <c r="K33" s="57"/>
      <c r="L33" s="57"/>
      <c r="M33" s="57"/>
      <c r="N33" s="57"/>
      <c r="O33" s="56"/>
      <c r="Q33" s="58"/>
      <c r="R33" s="58"/>
      <c r="S33" s="58"/>
      <c r="T33" s="58"/>
      <c r="U33" s="58"/>
      <c r="W33" s="59"/>
      <c r="X33" s="59"/>
      <c r="Y33" s="59"/>
      <c r="Z33" s="59"/>
      <c r="AA33" s="59"/>
      <c r="AB33" s="60"/>
      <c r="AD33" s="59"/>
      <c r="AE33" s="59"/>
      <c r="AF33" s="59"/>
      <c r="AG33" s="59"/>
      <c r="AH33" s="59"/>
      <c r="AI33" s="60"/>
      <c r="AK33" s="59"/>
      <c r="AL33" s="59"/>
      <c r="AM33" s="59"/>
      <c r="AN33" s="59"/>
      <c r="AO33" s="59"/>
      <c r="AP33" s="60"/>
      <c r="AR33" s="59"/>
      <c r="AS33" s="59"/>
      <c r="AT33" s="59"/>
      <c r="AU33" s="59"/>
      <c r="AV33" s="59"/>
      <c r="AW33" s="60"/>
      <c r="AY33" s="59"/>
      <c r="AZ33" s="59"/>
      <c r="BA33" s="59"/>
      <c r="BB33" s="59"/>
      <c r="BC33" s="59"/>
      <c r="BD33" s="60"/>
    </row>
    <row r="34" spans="2:56" x14ac:dyDescent="0.3">
      <c r="B34" s="13" t="s">
        <v>39</v>
      </c>
      <c r="C34" s="56"/>
      <c r="D34" s="57"/>
      <c r="E34" s="57"/>
      <c r="F34" s="57"/>
      <c r="G34" s="57"/>
      <c r="H34" s="57"/>
      <c r="I34" s="56"/>
      <c r="J34" s="57"/>
      <c r="K34" s="57"/>
      <c r="L34" s="57"/>
      <c r="M34" s="57"/>
      <c r="N34" s="57"/>
      <c r="O34" s="56"/>
      <c r="Q34" s="58"/>
      <c r="R34" s="58"/>
      <c r="S34" s="58"/>
      <c r="T34" s="58"/>
      <c r="U34" s="58"/>
      <c r="W34" s="59"/>
      <c r="X34" s="59"/>
      <c r="Y34" s="59"/>
      <c r="Z34" s="59"/>
      <c r="AA34" s="59"/>
      <c r="AB34" s="60"/>
      <c r="AD34" s="59"/>
      <c r="AE34" s="59"/>
      <c r="AF34" s="59"/>
      <c r="AG34" s="59"/>
      <c r="AH34" s="59"/>
      <c r="AI34" s="60"/>
      <c r="AK34" s="59"/>
      <c r="AL34" s="59"/>
      <c r="AM34" s="59"/>
      <c r="AN34" s="59"/>
      <c r="AO34" s="59"/>
      <c r="AP34" s="60"/>
      <c r="AR34" s="59"/>
      <c r="AS34" s="59"/>
      <c r="AT34" s="59"/>
      <c r="AU34" s="59"/>
      <c r="AV34" s="59"/>
      <c r="AW34" s="60"/>
      <c r="AY34" s="59"/>
      <c r="AZ34" s="59"/>
      <c r="BA34" s="59"/>
      <c r="BB34" s="59"/>
      <c r="BC34" s="59"/>
      <c r="BD34" s="60"/>
    </row>
    <row r="35" spans="2:56" x14ac:dyDescent="0.3">
      <c r="B35" s="13" t="s">
        <v>16</v>
      </c>
      <c r="C35" s="56"/>
      <c r="D35" s="57"/>
      <c r="E35" s="57"/>
      <c r="F35" s="57"/>
      <c r="G35" s="57"/>
      <c r="H35" s="57"/>
      <c r="I35" s="56"/>
      <c r="J35" s="57"/>
      <c r="K35" s="57"/>
      <c r="L35" s="57"/>
      <c r="M35" s="57"/>
      <c r="N35" s="57"/>
      <c r="O35" s="56"/>
      <c r="Q35" s="58"/>
      <c r="R35" s="58"/>
      <c r="S35" s="58"/>
      <c r="T35" s="58"/>
      <c r="U35" s="58"/>
      <c r="W35" s="59"/>
      <c r="X35" s="59"/>
      <c r="Y35" s="59"/>
      <c r="Z35" s="59"/>
      <c r="AA35" s="59"/>
      <c r="AB35" s="60"/>
      <c r="AD35" s="59"/>
      <c r="AE35" s="59"/>
      <c r="AF35" s="59"/>
      <c r="AG35" s="59"/>
      <c r="AH35" s="59"/>
      <c r="AI35" s="60"/>
      <c r="AK35" s="59"/>
      <c r="AL35" s="59"/>
      <c r="AM35" s="59"/>
      <c r="AN35" s="59"/>
      <c r="AO35" s="59"/>
      <c r="AP35" s="60"/>
      <c r="AR35" s="59"/>
      <c r="AS35" s="59"/>
      <c r="AT35" s="59"/>
      <c r="AU35" s="59"/>
      <c r="AV35" s="59"/>
      <c r="AW35" s="60"/>
      <c r="AY35" s="59"/>
      <c r="AZ35" s="59"/>
      <c r="BA35" s="59"/>
      <c r="BB35" s="59"/>
      <c r="BC35" s="59"/>
      <c r="BD35" s="60"/>
    </row>
    <row r="36" spans="2:56" x14ac:dyDescent="0.3">
      <c r="B36" s="13" t="s">
        <v>15</v>
      </c>
      <c r="C36" s="56"/>
      <c r="D36" s="57"/>
      <c r="E36" s="57"/>
      <c r="F36" s="57"/>
      <c r="G36" s="57"/>
      <c r="H36" s="57"/>
      <c r="I36" s="56"/>
      <c r="J36" s="57"/>
      <c r="K36" s="57"/>
      <c r="L36" s="57"/>
      <c r="M36" s="57"/>
      <c r="N36" s="57"/>
      <c r="O36" s="56"/>
      <c r="Q36" s="58"/>
      <c r="R36" s="58"/>
      <c r="S36" s="58"/>
      <c r="T36" s="58"/>
      <c r="U36" s="58"/>
      <c r="W36" s="59"/>
      <c r="X36" s="59"/>
      <c r="Y36" s="59"/>
      <c r="Z36" s="59"/>
      <c r="AA36" s="59"/>
      <c r="AB36" s="60"/>
      <c r="AD36" s="59"/>
      <c r="AE36" s="59"/>
      <c r="AF36" s="59"/>
      <c r="AG36" s="59"/>
      <c r="AH36" s="59"/>
      <c r="AI36" s="60"/>
      <c r="AK36" s="59"/>
      <c r="AL36" s="59"/>
      <c r="AM36" s="59"/>
      <c r="AN36" s="59"/>
      <c r="AO36" s="59"/>
      <c r="AP36" s="60"/>
      <c r="AR36" s="59"/>
      <c r="AS36" s="59"/>
      <c r="AT36" s="59"/>
      <c r="AU36" s="59"/>
      <c r="AV36" s="59"/>
      <c r="AW36" s="60"/>
      <c r="AY36" s="59"/>
      <c r="AZ36" s="59"/>
      <c r="BA36" s="59"/>
      <c r="BB36" s="59"/>
      <c r="BC36" s="59"/>
      <c r="BD36" s="60"/>
    </row>
    <row r="37" spans="2:56" x14ac:dyDescent="0.3">
      <c r="B37" s="13" t="s">
        <v>21</v>
      </c>
      <c r="C37" s="56"/>
      <c r="D37" s="57"/>
      <c r="E37" s="57"/>
      <c r="F37" s="57"/>
      <c r="G37" s="57"/>
      <c r="H37" s="57"/>
      <c r="I37" s="56"/>
      <c r="J37" s="57"/>
      <c r="K37" s="57"/>
      <c r="L37" s="57"/>
      <c r="M37" s="57"/>
      <c r="N37" s="57"/>
      <c r="O37" s="56"/>
      <c r="Q37" s="58"/>
      <c r="R37" s="58"/>
      <c r="S37" s="58"/>
      <c r="T37" s="58"/>
      <c r="U37" s="58"/>
      <c r="W37" s="59"/>
      <c r="X37" s="59"/>
      <c r="Y37" s="59"/>
      <c r="Z37" s="59"/>
      <c r="AA37" s="59"/>
      <c r="AB37" s="60"/>
      <c r="AD37" s="59"/>
      <c r="AE37" s="59"/>
      <c r="AF37" s="59"/>
      <c r="AG37" s="59"/>
      <c r="AH37" s="59"/>
      <c r="AI37" s="60"/>
      <c r="AK37" s="59"/>
      <c r="AL37" s="59"/>
      <c r="AM37" s="59"/>
      <c r="AN37" s="59"/>
      <c r="AO37" s="59"/>
      <c r="AP37" s="60"/>
      <c r="AR37" s="59"/>
      <c r="AS37" s="59"/>
      <c r="AT37" s="59"/>
      <c r="AU37" s="59"/>
      <c r="AV37" s="59"/>
      <c r="AW37" s="60"/>
      <c r="AY37" s="59"/>
      <c r="AZ37" s="59"/>
      <c r="BA37" s="59"/>
      <c r="BB37" s="59"/>
      <c r="BC37" s="59"/>
      <c r="BD37" s="60"/>
    </row>
    <row r="38" spans="2:56" x14ac:dyDescent="0.3">
      <c r="B38" s="13" t="s">
        <v>10</v>
      </c>
      <c r="C38" s="56"/>
      <c r="D38" s="57"/>
      <c r="E38" s="57"/>
      <c r="F38" s="57"/>
      <c r="G38" s="57"/>
      <c r="H38" s="57"/>
      <c r="I38" s="56"/>
      <c r="J38" s="57"/>
      <c r="K38" s="57"/>
      <c r="L38" s="57"/>
      <c r="M38" s="57"/>
      <c r="N38" s="57"/>
      <c r="O38" s="56"/>
      <c r="Q38" s="58"/>
      <c r="R38" s="58"/>
      <c r="S38" s="58"/>
      <c r="T38" s="58"/>
      <c r="U38" s="58"/>
      <c r="W38" s="59"/>
      <c r="X38" s="59"/>
      <c r="Y38" s="59"/>
      <c r="Z38" s="59"/>
      <c r="AA38" s="59"/>
      <c r="AB38" s="60"/>
      <c r="AD38" s="59"/>
      <c r="AE38" s="59"/>
      <c r="AF38" s="59"/>
      <c r="AG38" s="59"/>
      <c r="AH38" s="59"/>
      <c r="AI38" s="60"/>
      <c r="AK38" s="59"/>
      <c r="AL38" s="59"/>
      <c r="AM38" s="59"/>
      <c r="AN38" s="59"/>
      <c r="AO38" s="59"/>
      <c r="AP38" s="60"/>
      <c r="AR38" s="59"/>
      <c r="AS38" s="59"/>
      <c r="AT38" s="59"/>
      <c r="AU38" s="59"/>
      <c r="AV38" s="59"/>
      <c r="AW38" s="60"/>
      <c r="AY38" s="59"/>
      <c r="AZ38" s="59"/>
      <c r="BA38" s="59"/>
      <c r="BB38" s="59"/>
      <c r="BC38" s="59"/>
      <c r="BD38" s="60"/>
    </row>
    <row r="39" spans="2:56" ht="15.6" x14ac:dyDescent="0.3">
      <c r="B39" s="20" t="s">
        <v>42</v>
      </c>
      <c r="C39" s="49">
        <v>278.10063291225305</v>
      </c>
      <c r="D39" s="50">
        <v>36.738326188055701</v>
      </c>
      <c r="E39" s="50">
        <v>29.583001070166453</v>
      </c>
      <c r="F39" s="50">
        <v>24.179950692971307</v>
      </c>
      <c r="G39" s="50">
        <v>21.684923399633789</v>
      </c>
      <c r="H39" s="50">
        <v>24.209282081875806</v>
      </c>
      <c r="I39" s="49">
        <v>136.39548343270309</v>
      </c>
      <c r="J39" s="50">
        <v>33.463534427588264</v>
      </c>
      <c r="K39" s="50">
        <v>42.403632347785738</v>
      </c>
      <c r="L39" s="50">
        <v>42.829799815635411</v>
      </c>
      <c r="M39" s="50">
        <v>17.519056229295828</v>
      </c>
      <c r="N39" s="50">
        <v>5.4891266592447163</v>
      </c>
      <c r="O39" s="51">
        <v>141.70514947954996</v>
      </c>
      <c r="Q39" s="23"/>
      <c r="R39" s="23"/>
      <c r="S39" s="23"/>
      <c r="T39" s="23"/>
      <c r="U39" s="23"/>
      <c r="W39" s="21">
        <v>1.90245321585144</v>
      </c>
      <c r="X39" s="21">
        <v>3.3162531734175591</v>
      </c>
      <c r="Y39" s="21">
        <v>5.1903536503022547</v>
      </c>
      <c r="Z39" s="21">
        <v>3.4423689627132164</v>
      </c>
      <c r="AA39" s="21">
        <v>3.5290753458729851</v>
      </c>
      <c r="AB39" s="22">
        <f>SUM(W39:AA39)</f>
        <v>17.380504348157455</v>
      </c>
      <c r="AD39" s="21">
        <v>12.974157703345918</v>
      </c>
      <c r="AE39" s="21">
        <v>12.244266319086645</v>
      </c>
      <c r="AF39" s="21">
        <v>10.14988813188638</v>
      </c>
      <c r="AG39" s="21">
        <v>9.3913522065611623</v>
      </c>
      <c r="AH39" s="21">
        <v>9.9273757558329105</v>
      </c>
      <c r="AI39" s="22">
        <f>SUM(AD39:AH39)</f>
        <v>54.687040116713021</v>
      </c>
      <c r="AK39" s="21">
        <v>6.9981859768221559</v>
      </c>
      <c r="AL39" s="21">
        <v>7.6731529922243764</v>
      </c>
      <c r="AM39" s="21">
        <v>7.0635954991866816</v>
      </c>
      <c r="AN39" s="21">
        <v>7.1059032211034152</v>
      </c>
      <c r="AO39" s="21">
        <v>0.42958256548900686</v>
      </c>
      <c r="AP39" s="22">
        <f>SUM(AK39:AO39)</f>
        <v>29.270420254825634</v>
      </c>
      <c r="AR39" s="21">
        <v>0.47460081476879568</v>
      </c>
      <c r="AS39" s="21">
        <v>3.0558136907341042E-2</v>
      </c>
      <c r="AT39" s="21">
        <v>0.1437373521332328</v>
      </c>
      <c r="AU39" s="21">
        <v>0.15826736499690133</v>
      </c>
      <c r="AV39" s="21">
        <v>0.14319418849633561</v>
      </c>
      <c r="AW39" s="22">
        <f>SUM(AR39:AV39)</f>
        <v>0.95035785730260636</v>
      </c>
      <c r="AY39" s="21">
        <v>14.388928477267392</v>
      </c>
      <c r="AZ39" s="21">
        <v>6.3187704485305378</v>
      </c>
      <c r="BA39" s="21">
        <v>1.6323760594627608</v>
      </c>
      <c r="BB39" s="21">
        <v>1.5870316442590964</v>
      </c>
      <c r="BC39" s="21">
        <v>10.180054226184566</v>
      </c>
      <c r="BD39" s="22">
        <f>SUM(AY39:BC39)</f>
        <v>34.10716085570435</v>
      </c>
    </row>
    <row r="42" spans="2:56" ht="15.6" x14ac:dyDescent="0.3">
      <c r="B42" s="20" t="s">
        <v>38</v>
      </c>
      <c r="C42" s="24"/>
      <c r="D42" s="24">
        <v>0.84449981736261559</v>
      </c>
      <c r="E42" s="24">
        <v>0.84931975563085582</v>
      </c>
      <c r="F42" s="24">
        <v>0.84906363378215444</v>
      </c>
      <c r="G42" s="24">
        <v>0.84508855969165009</v>
      </c>
      <c r="H42" s="24">
        <v>0.84585513936899182</v>
      </c>
      <c r="I42" s="24"/>
      <c r="J42" s="24">
        <v>0.86887596128309785</v>
      </c>
      <c r="K42" s="24">
        <v>0.87024383432703134</v>
      </c>
      <c r="L42" s="24">
        <v>0.8697757184973679</v>
      </c>
      <c r="M42" s="24">
        <v>0.8713551356653354</v>
      </c>
      <c r="N42" s="24">
        <v>0.87528283033887821</v>
      </c>
      <c r="O42" s="24"/>
    </row>
  </sheetData>
  <sortState xmlns:xlrd2="http://schemas.microsoft.com/office/spreadsheetml/2017/richdata2" ref="A6:O18">
    <sortCondition descending="1" ref="C6:C18"/>
  </sortState>
  <mergeCells count="18">
    <mergeCell ref="C4:C5"/>
    <mergeCell ref="D4:I4"/>
    <mergeCell ref="J4:O4"/>
    <mergeCell ref="C24:C25"/>
    <mergeCell ref="D24:I24"/>
    <mergeCell ref="J24:O24"/>
    <mergeCell ref="Q2:BD2"/>
    <mergeCell ref="Q22:BD22"/>
    <mergeCell ref="W24:AB24"/>
    <mergeCell ref="AD24:AI24"/>
    <mergeCell ref="AK24:AP24"/>
    <mergeCell ref="AR24:AW24"/>
    <mergeCell ref="AY24:BD24"/>
    <mergeCell ref="AD4:AI4"/>
    <mergeCell ref="AK4:AP4"/>
    <mergeCell ref="AR4:AW4"/>
    <mergeCell ref="AY4:BD4"/>
    <mergeCell ref="W4:AB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02895-5A28-4545-A5D4-EDA77C84B443}">
  <dimension ref="A2:AA40"/>
  <sheetViews>
    <sheetView workbookViewId="0"/>
  </sheetViews>
  <sheetFormatPr defaultRowHeight="14.4" x14ac:dyDescent="0.3"/>
  <cols>
    <col min="1" max="1" width="2.44140625" customWidth="1"/>
    <col min="7" max="7" width="9.109375" customWidth="1"/>
    <col min="26" max="26" width="8.33203125" customWidth="1"/>
  </cols>
  <sheetData>
    <row r="2" spans="1:27" ht="15.6" x14ac:dyDescent="0.3">
      <c r="A2" s="25" t="s">
        <v>56</v>
      </c>
      <c r="H2" t="s">
        <v>58</v>
      </c>
    </row>
    <row r="3" spans="1:27" ht="6.6" customHeight="1" x14ac:dyDescent="0.3"/>
    <row r="4" spans="1:27" ht="15" customHeight="1" x14ac:dyDescent="0.3">
      <c r="B4" s="75" t="s">
        <v>48</v>
      </c>
      <c r="C4" s="75"/>
      <c r="D4" s="75"/>
      <c r="E4" s="75"/>
      <c r="F4" s="76"/>
      <c r="G4" s="83" t="s">
        <v>27</v>
      </c>
      <c r="H4" s="84"/>
      <c r="I4" s="84"/>
      <c r="J4" s="84"/>
      <c r="K4" s="84"/>
      <c r="L4" s="85"/>
      <c r="M4" s="83" t="s">
        <v>25</v>
      </c>
      <c r="N4" s="84"/>
      <c r="O4" s="84"/>
      <c r="P4" s="84"/>
      <c r="Q4" s="84"/>
      <c r="R4" s="85"/>
      <c r="S4" s="83" t="s">
        <v>26</v>
      </c>
      <c r="T4" s="84"/>
      <c r="U4" s="84"/>
      <c r="V4" s="84"/>
      <c r="W4" s="84"/>
      <c r="X4" s="86"/>
    </row>
    <row r="5" spans="1:27" ht="15" thickBot="1" x14ac:dyDescent="0.35">
      <c r="B5" s="81" t="s">
        <v>55</v>
      </c>
      <c r="C5" s="81"/>
      <c r="D5" s="81"/>
      <c r="E5" s="81"/>
      <c r="F5" s="82"/>
      <c r="G5" s="28" t="s">
        <v>43</v>
      </c>
      <c r="H5" s="29" t="s">
        <v>44</v>
      </c>
      <c r="I5" s="29" t="s">
        <v>36</v>
      </c>
      <c r="J5" s="29" t="s">
        <v>37</v>
      </c>
      <c r="K5" s="29" t="s">
        <v>35</v>
      </c>
      <c r="L5" s="30" t="s">
        <v>28</v>
      </c>
      <c r="M5" s="28" t="s">
        <v>45</v>
      </c>
      <c r="N5" s="29" t="s">
        <v>46</v>
      </c>
      <c r="O5" s="29" t="s">
        <v>9</v>
      </c>
      <c r="P5" s="29" t="s">
        <v>3</v>
      </c>
      <c r="Q5" s="29" t="s">
        <v>11</v>
      </c>
      <c r="R5" s="30" t="s">
        <v>28</v>
      </c>
      <c r="S5" s="29" t="s">
        <v>0</v>
      </c>
      <c r="T5" s="29" t="s">
        <v>12</v>
      </c>
      <c r="U5" s="29" t="s">
        <v>19</v>
      </c>
      <c r="V5" s="29" t="s">
        <v>20</v>
      </c>
      <c r="W5" s="29" t="s">
        <v>13</v>
      </c>
      <c r="X5" s="29" t="s">
        <v>28</v>
      </c>
      <c r="Z5" s="3"/>
      <c r="AA5" s="4"/>
    </row>
    <row r="6" spans="1:27" ht="15" thickTop="1" x14ac:dyDescent="0.3">
      <c r="B6" s="5" t="s">
        <v>29</v>
      </c>
      <c r="C6" s="5"/>
      <c r="D6" s="5"/>
      <c r="E6" s="5"/>
      <c r="F6" s="5"/>
      <c r="G6" s="31">
        <f t="shared" ref="G6:K6" si="0">G7+G11</f>
        <v>71.68438383112688</v>
      </c>
      <c r="H6" s="32">
        <f t="shared" si="0"/>
        <v>57.93991195568983</v>
      </c>
      <c r="I6" s="32">
        <f t="shared" si="0"/>
        <v>57.146571804503914</v>
      </c>
      <c r="J6" s="32">
        <f t="shared" si="0"/>
        <v>50.771013301440604</v>
      </c>
      <c r="K6" s="32">
        <f t="shared" si="0"/>
        <v>63.064498957317554</v>
      </c>
      <c r="L6" s="33">
        <f>L7+L11</f>
        <v>300.60637985007878</v>
      </c>
      <c r="M6" s="31">
        <f t="shared" ref="M6" si="1">M7+M11</f>
        <v>62.589547710580433</v>
      </c>
      <c r="N6" s="32">
        <f t="shared" ref="N6" si="2">N7+N11</f>
        <v>72.190304655918567</v>
      </c>
      <c r="O6" s="32">
        <f t="shared" ref="O6" si="3">O7+O11</f>
        <v>91.330617210890807</v>
      </c>
      <c r="P6" s="34">
        <f t="shared" ref="P6" si="4">P7+P11</f>
        <v>105.61962840465362</v>
      </c>
      <c r="Q6" s="34">
        <f t="shared" ref="Q6" si="5">Q7+Q11</f>
        <v>90.092460678634396</v>
      </c>
      <c r="R6" s="35">
        <f>R7+R11</f>
        <v>421.82255866067783</v>
      </c>
      <c r="S6" s="34">
        <f t="shared" ref="S6" si="6">S7+S11</f>
        <v>129.15782453573559</v>
      </c>
      <c r="T6" s="34">
        <f t="shared" ref="T6" si="7">T7+T11</f>
        <v>144.93692865405833</v>
      </c>
      <c r="U6" s="34">
        <f t="shared" ref="U6" si="8">U7+U11</f>
        <v>146.47170305135145</v>
      </c>
      <c r="V6" s="34">
        <f t="shared" ref="V6" si="9">V7+V11</f>
        <v>118.34415030143069</v>
      </c>
      <c r="W6" s="34">
        <f t="shared" ref="W6" si="10">W7+W11</f>
        <v>104.83031223832882</v>
      </c>
      <c r="X6" s="35">
        <f>X7+X11</f>
        <v>643.74091878090485</v>
      </c>
    </row>
    <row r="7" spans="1:27" x14ac:dyDescent="0.3">
      <c r="B7" s="6" t="s">
        <v>30</v>
      </c>
      <c r="C7" s="6"/>
      <c r="D7" s="6"/>
      <c r="E7" s="6"/>
      <c r="F7" s="6"/>
      <c r="G7" s="36">
        <f>SUM(G8:G10)</f>
        <v>70.54915763737273</v>
      </c>
      <c r="H7" s="36">
        <f t="shared" ref="H7:K7" si="11">SUM(H8:H10)</f>
        <v>55.221441465834502</v>
      </c>
      <c r="I7" s="36">
        <f t="shared" si="11"/>
        <v>53.479643775021273</v>
      </c>
      <c r="J7" s="36">
        <f t="shared" si="11"/>
        <v>48.169599640497061</v>
      </c>
      <c r="K7" s="36">
        <f t="shared" si="11"/>
        <v>60.568480664609886</v>
      </c>
      <c r="L7" s="37">
        <f>SUM(G7:K7)</f>
        <v>287.98832318333547</v>
      </c>
      <c r="M7" s="38">
        <f t="shared" ref="M7:Q7" si="12">SUM(M8:M10)</f>
        <v>57.7320879694269</v>
      </c>
      <c r="N7" s="38">
        <f t="shared" si="12"/>
        <v>59.311635835720992</v>
      </c>
      <c r="O7" s="38">
        <f t="shared" si="12"/>
        <v>69.503934848970601</v>
      </c>
      <c r="P7" s="39">
        <f t="shared" si="12"/>
        <v>85.75130313999999</v>
      </c>
      <c r="Q7" s="39">
        <f t="shared" si="12"/>
        <v>82.631473</v>
      </c>
      <c r="R7" s="40">
        <f>SUM(M7:Q7)</f>
        <v>354.93043479411847</v>
      </c>
      <c r="S7" s="39">
        <f t="shared" ref="S7:W7" si="13">SUM(S8:S10)</f>
        <v>90.644232356051432</v>
      </c>
      <c r="T7" s="39">
        <f t="shared" si="13"/>
        <v>96.210777803961363</v>
      </c>
      <c r="U7" s="39">
        <f t="shared" si="13"/>
        <v>97.229353667732724</v>
      </c>
      <c r="V7" s="39">
        <f t="shared" si="13"/>
        <v>98.238620980232724</v>
      </c>
      <c r="W7" s="39">
        <f t="shared" si="13"/>
        <v>98.559051716607485</v>
      </c>
      <c r="X7" s="40">
        <f>SUM(S7:W7)</f>
        <v>480.88203652458571</v>
      </c>
    </row>
    <row r="8" spans="1:27" x14ac:dyDescent="0.3">
      <c r="B8" s="7" t="s">
        <v>31</v>
      </c>
      <c r="C8" s="7"/>
      <c r="D8" s="7"/>
      <c r="E8" s="7"/>
      <c r="F8" s="7"/>
      <c r="G8" s="41">
        <v>35.660491574328397</v>
      </c>
      <c r="H8" s="41">
        <v>23.3257163434901</v>
      </c>
      <c r="I8" s="41">
        <v>23.872268732833557</v>
      </c>
      <c r="J8" s="41">
        <v>25.645506363095773</v>
      </c>
      <c r="K8" s="41">
        <v>27.507343703370992</v>
      </c>
      <c r="L8" s="42">
        <f t="shared" ref="L8:L11" si="14">SUM(G8:K8)</f>
        <v>136.01132671711883</v>
      </c>
      <c r="M8" s="43">
        <v>23.305573300522603</v>
      </c>
      <c r="N8" s="43">
        <v>22.184723870873789</v>
      </c>
      <c r="O8" s="43">
        <v>26.580938189852841</v>
      </c>
      <c r="P8" s="44">
        <v>28.025565964999998</v>
      </c>
      <c r="Q8" s="44">
        <v>25.799121</v>
      </c>
      <c r="R8" s="45">
        <f t="shared" ref="R8:R11" si="15">SUM(M8:Q8)</f>
        <v>125.89592232624923</v>
      </c>
      <c r="S8" s="44">
        <v>28.376217784465151</v>
      </c>
      <c r="T8" s="44">
        <v>30.530861048469003</v>
      </c>
      <c r="U8" s="44">
        <v>30.855521706589947</v>
      </c>
      <c r="V8" s="44">
        <v>30.855521706589947</v>
      </c>
      <c r="W8" s="44">
        <v>30.990458777921134</v>
      </c>
      <c r="X8" s="45">
        <f t="shared" ref="X8:X11" si="16">SUM(S8:W8)</f>
        <v>151.60858102403517</v>
      </c>
      <c r="Z8" s="8"/>
      <c r="AA8" s="9"/>
    </row>
    <row r="9" spans="1:27" x14ac:dyDescent="0.3">
      <c r="B9" s="7" t="s">
        <v>1</v>
      </c>
      <c r="C9" s="7"/>
      <c r="D9" s="7"/>
      <c r="E9" s="7"/>
      <c r="F9" s="7"/>
      <c r="G9" s="41">
        <v>24.976610703354069</v>
      </c>
      <c r="H9" s="41">
        <v>22.509602192851141</v>
      </c>
      <c r="I9" s="41">
        <v>20.584329636633441</v>
      </c>
      <c r="J9" s="41">
        <v>20.297224648296641</v>
      </c>
      <c r="K9" s="41">
        <v>25.074331109841442</v>
      </c>
      <c r="L9" s="42">
        <f t="shared" si="14"/>
        <v>113.44209829097673</v>
      </c>
      <c r="M9" s="43">
        <v>27.476563853767804</v>
      </c>
      <c r="N9" s="43">
        <v>30.893687284369786</v>
      </c>
      <c r="O9" s="43">
        <v>36.182336990603247</v>
      </c>
      <c r="P9" s="44">
        <v>49.7690860425</v>
      </c>
      <c r="Q9" s="44">
        <v>49.263379999999998</v>
      </c>
      <c r="R9" s="45">
        <f t="shared" si="15"/>
        <v>193.58505417124081</v>
      </c>
      <c r="S9" s="44">
        <v>54.105485174673781</v>
      </c>
      <c r="T9" s="44">
        <v>57.517387358579853</v>
      </c>
      <c r="U9" s="44">
        <v>58.211302564230273</v>
      </c>
      <c r="V9" s="44">
        <v>59.220569876730274</v>
      </c>
      <c r="W9" s="44">
        <v>59.406063541773847</v>
      </c>
      <c r="X9" s="45">
        <f t="shared" si="16"/>
        <v>288.46080851598799</v>
      </c>
      <c r="Z9" s="8"/>
      <c r="AA9" s="9"/>
    </row>
    <row r="10" spans="1:27" x14ac:dyDescent="0.3">
      <c r="B10" s="7" t="s">
        <v>2</v>
      </c>
      <c r="C10" s="7"/>
      <c r="D10" s="7"/>
      <c r="E10" s="7"/>
      <c r="F10" s="7"/>
      <c r="G10" s="41">
        <v>9.912055359690271</v>
      </c>
      <c r="H10" s="41">
        <v>9.3861229294932649</v>
      </c>
      <c r="I10" s="41">
        <v>9.0230454055542708</v>
      </c>
      <c r="J10" s="41">
        <v>2.2268686291046516</v>
      </c>
      <c r="K10" s="41">
        <v>7.9868058513974551</v>
      </c>
      <c r="L10" s="42">
        <f t="shared" si="14"/>
        <v>38.53489817523991</v>
      </c>
      <c r="M10" s="43">
        <v>6.9499508151364902</v>
      </c>
      <c r="N10" s="43">
        <v>6.2332246804774183</v>
      </c>
      <c r="O10" s="43">
        <v>6.7406596685145033</v>
      </c>
      <c r="P10" s="44">
        <v>7.9566511324999984</v>
      </c>
      <c r="Q10" s="44">
        <v>7.5689719999999996</v>
      </c>
      <c r="R10" s="45">
        <f t="shared" si="15"/>
        <v>35.449458296628414</v>
      </c>
      <c r="S10" s="44">
        <v>8.1625293969124986</v>
      </c>
      <c r="T10" s="44">
        <v>8.1625293969124986</v>
      </c>
      <c r="U10" s="44">
        <v>8.1625293969124986</v>
      </c>
      <c r="V10" s="44">
        <v>8.1625293969124986</v>
      </c>
      <c r="W10" s="44">
        <v>8.1625293969124986</v>
      </c>
      <c r="X10" s="45">
        <f t="shared" si="16"/>
        <v>40.812646984562491</v>
      </c>
      <c r="Z10" s="8"/>
      <c r="AA10" s="9"/>
    </row>
    <row r="11" spans="1:27" ht="15" thickBot="1" x14ac:dyDescent="0.35">
      <c r="B11" s="6" t="s">
        <v>32</v>
      </c>
      <c r="C11" s="6"/>
      <c r="D11" s="6"/>
      <c r="E11" s="6"/>
      <c r="F11" s="6"/>
      <c r="G11" s="38">
        <v>1.1352261937541523</v>
      </c>
      <c r="H11" s="38">
        <v>2.7184704898553287</v>
      </c>
      <c r="I11" s="38">
        <v>3.6669280294826385</v>
      </c>
      <c r="J11" s="38">
        <v>2.6014136609435456</v>
      </c>
      <c r="K11" s="38">
        <v>2.4960182927076677</v>
      </c>
      <c r="L11" s="37">
        <f t="shared" si="14"/>
        <v>12.618056666743334</v>
      </c>
      <c r="M11" s="38">
        <v>4.8574597411535345</v>
      </c>
      <c r="N11" s="38">
        <v>12.878668820197568</v>
      </c>
      <c r="O11" s="38">
        <v>21.826682361920209</v>
      </c>
      <c r="P11" s="39">
        <v>19.868325264653635</v>
      </c>
      <c r="Q11" s="39">
        <v>7.4609876786343996</v>
      </c>
      <c r="R11" s="40">
        <f t="shared" si="15"/>
        <v>66.892123866559345</v>
      </c>
      <c r="S11" s="39">
        <v>38.513592179684153</v>
      </c>
      <c r="T11" s="39">
        <v>48.726150850096978</v>
      </c>
      <c r="U11" s="39">
        <v>49.242349383618738</v>
      </c>
      <c r="V11" s="39">
        <v>20.105529321197963</v>
      </c>
      <c r="W11" s="39">
        <v>6.27126052172133</v>
      </c>
      <c r="X11" s="40">
        <f t="shared" si="16"/>
        <v>162.85888225631916</v>
      </c>
      <c r="Z11" s="10"/>
      <c r="AA11" s="9"/>
    </row>
    <row r="12" spans="1:27" ht="15" thickTop="1" x14ac:dyDescent="0.3">
      <c r="B12" s="5" t="s">
        <v>33</v>
      </c>
      <c r="C12" s="5"/>
      <c r="D12" s="5"/>
      <c r="E12" s="5"/>
      <c r="F12" s="5"/>
      <c r="G12" s="31">
        <f>SUM(G13:G17)</f>
        <v>29.663329361899283</v>
      </c>
      <c r="H12" s="32">
        <f t="shared" ref="H12:K12" si="17">SUM(H13:H17)</f>
        <v>12.659393047229678</v>
      </c>
      <c r="I12" s="32">
        <f t="shared" si="17"/>
        <v>27.946805206504894</v>
      </c>
      <c r="J12" s="32">
        <f t="shared" si="17"/>
        <v>37.467030691809406</v>
      </c>
      <c r="K12" s="32">
        <f t="shared" si="17"/>
        <v>24.784833290741702</v>
      </c>
      <c r="L12" s="33">
        <f>SUM(L13:L17)</f>
        <v>132.52139159818498</v>
      </c>
      <c r="M12" s="31">
        <f>SUM(M13:M17)</f>
        <v>35.608710216421109</v>
      </c>
      <c r="N12" s="32">
        <f t="shared" ref="N12" si="18">SUM(N13:N17)</f>
        <v>53.323317323055662</v>
      </c>
      <c r="O12" s="32">
        <f t="shared" ref="O12" si="19">SUM(O13:O17)</f>
        <v>49.139570571193268</v>
      </c>
      <c r="P12" s="34">
        <f t="shared" ref="P12" si="20">SUM(P13:P17)</f>
        <v>85.457992364087474</v>
      </c>
      <c r="Q12" s="34">
        <f t="shared" ref="Q12" si="21">SUM(Q13:Q17)</f>
        <v>43.448496546131281</v>
      </c>
      <c r="R12" s="35">
        <f>SUM(R13:R17)</f>
        <v>266.97808702088878</v>
      </c>
      <c r="S12" s="34">
        <f>SUM(S13:S17)</f>
        <v>43.503059956590633</v>
      </c>
      <c r="T12" s="34">
        <f t="shared" ref="T12" si="22">SUM(T13:T17)</f>
        <v>34.831405809220655</v>
      </c>
      <c r="U12" s="34">
        <f t="shared" ref="U12" si="23">SUM(U13:U17)</f>
        <v>28.478372799058306</v>
      </c>
      <c r="V12" s="34">
        <f t="shared" ref="V12" si="24">SUM(V13:V17)</f>
        <v>25.659941968148324</v>
      </c>
      <c r="W12" s="34">
        <f t="shared" ref="W12" si="25">SUM(W13:W17)</f>
        <v>28.621073461746576</v>
      </c>
      <c r="X12" s="35">
        <f>SUM(X13:X17)</f>
        <v>161.09385399476449</v>
      </c>
      <c r="AA12" s="9"/>
    </row>
    <row r="13" spans="1:27" x14ac:dyDescent="0.3">
      <c r="B13" s="7" t="s">
        <v>4</v>
      </c>
      <c r="C13" s="7"/>
      <c r="D13" s="7"/>
      <c r="E13" s="7"/>
      <c r="F13" s="7"/>
      <c r="G13" s="41">
        <v>0.43871393520662361</v>
      </c>
      <c r="H13" s="41">
        <v>7.4309864563105593E-2</v>
      </c>
      <c r="I13" s="41">
        <v>6.5903286530738043</v>
      </c>
      <c r="J13" s="41">
        <v>6.3631220853145258</v>
      </c>
      <c r="K13" s="41">
        <v>0.96643153625110012</v>
      </c>
      <c r="L13" s="42">
        <f t="shared" ref="L13:L17" si="26">SUM(G13:K13)</f>
        <v>14.432906074409161</v>
      </c>
      <c r="M13" s="43">
        <v>3.6047218054177979</v>
      </c>
      <c r="N13" s="43">
        <v>2.9269249755073643</v>
      </c>
      <c r="O13" s="43">
        <v>3.9645470820432882</v>
      </c>
      <c r="P13" s="44">
        <v>4.7061967499999984</v>
      </c>
      <c r="Q13" s="44">
        <v>2.2750334999999993</v>
      </c>
      <c r="R13" s="45">
        <f t="shared" ref="R13:R17" si="27">SUM(M13:Q13)</f>
        <v>17.47742411296845</v>
      </c>
      <c r="S13" s="44">
        <f>'RIN Investment Program'!W19</f>
        <v>2.2527574035395617</v>
      </c>
      <c r="T13" s="44">
        <f>'RIN Investment Program'!X19</f>
        <v>3.9045991235118747</v>
      </c>
      <c r="U13" s="44">
        <f>'RIN Investment Program'!Y19</f>
        <v>6.1130325735208109</v>
      </c>
      <c r="V13" s="44">
        <f>'RIN Investment Program'!Z19</f>
        <v>4.0733825150458118</v>
      </c>
      <c r="W13" s="44">
        <f>'RIN Investment Program'!AA19</f>
        <v>4.1721982661306241</v>
      </c>
      <c r="X13" s="45">
        <f t="shared" ref="X13:X17" si="28">SUM(S13:W13)</f>
        <v>20.515969881748685</v>
      </c>
    </row>
    <row r="14" spans="1:27" x14ac:dyDescent="0.3">
      <c r="B14" s="7" t="s">
        <v>47</v>
      </c>
      <c r="C14" s="7"/>
      <c r="D14" s="7"/>
      <c r="E14" s="7"/>
      <c r="F14" s="7"/>
      <c r="G14" s="41">
        <v>4.1176436490107386</v>
      </c>
      <c r="H14" s="41">
        <v>2.2681218459929733</v>
      </c>
      <c r="I14" s="41">
        <v>4.1515166498918852</v>
      </c>
      <c r="J14" s="41">
        <v>11.153757075059998</v>
      </c>
      <c r="K14" s="41">
        <v>13.854667696514747</v>
      </c>
      <c r="L14" s="42">
        <f t="shared" si="26"/>
        <v>35.545706916470344</v>
      </c>
      <c r="M14" s="43">
        <v>11.739571755310864</v>
      </c>
      <c r="N14" s="43">
        <v>8.4423869863769898</v>
      </c>
      <c r="O14" s="43">
        <v>7.4561936776874989</v>
      </c>
      <c r="P14" s="44">
        <v>10.761263092574998</v>
      </c>
      <c r="Q14" s="44">
        <v>11.497840874999998</v>
      </c>
      <c r="R14" s="45">
        <f t="shared" si="27"/>
        <v>49.897256386950346</v>
      </c>
      <c r="S14" s="44">
        <f>'RIN Investment Program'!AD19</f>
        <v>15.363126713116872</v>
      </c>
      <c r="T14" s="44">
        <f>'RIN Investment Program'!AE19</f>
        <v>14.416556588857251</v>
      </c>
      <c r="U14" s="44">
        <f>'RIN Investment Program'!AF19</f>
        <v>11.954213710312496</v>
      </c>
      <c r="V14" s="44">
        <f>'RIN Investment Program'!AG19</f>
        <v>11.112861603507938</v>
      </c>
      <c r="W14" s="44">
        <f>'RIN Investment Program'!AH19</f>
        <v>11.736496349999998</v>
      </c>
      <c r="X14" s="45">
        <f t="shared" si="28"/>
        <v>64.583254965794552</v>
      </c>
    </row>
    <row r="15" spans="1:27" x14ac:dyDescent="0.3">
      <c r="B15" s="7" t="s">
        <v>6</v>
      </c>
      <c r="C15" s="7"/>
      <c r="D15" s="7"/>
      <c r="E15" s="7"/>
      <c r="F15" s="7"/>
      <c r="G15" s="41">
        <v>25.10697177768192</v>
      </c>
      <c r="H15" s="41">
        <v>10.316961336673598</v>
      </c>
      <c r="I15" s="41">
        <v>17.204959903539205</v>
      </c>
      <c r="J15" s="41">
        <v>2.3949865230763177</v>
      </c>
      <c r="K15" s="41">
        <v>3.5111323263811443</v>
      </c>
      <c r="L15" s="42">
        <f t="shared" si="26"/>
        <v>58.535011867352189</v>
      </c>
      <c r="M15" s="43">
        <v>15.623993061420718</v>
      </c>
      <c r="N15" s="43">
        <v>36.49004397807785</v>
      </c>
      <c r="O15" s="43">
        <v>25.536744221813034</v>
      </c>
      <c r="P15" s="44">
        <v>51.881889353105947</v>
      </c>
      <c r="Q15" s="44">
        <v>19.74584367515628</v>
      </c>
      <c r="R15" s="45">
        <f t="shared" si="27"/>
        <v>149.27851428957382</v>
      </c>
      <c r="S15" s="44">
        <f>'RIN Investment Program'!AK19</f>
        <v>8.2867821081093744</v>
      </c>
      <c r="T15" s="44">
        <f>'RIN Investment Program'!AL19</f>
        <v>9.034468986918748</v>
      </c>
      <c r="U15" s="44">
        <f>'RIN Investment Program'!AM19</f>
        <v>8.3192769283049977</v>
      </c>
      <c r="V15" s="44">
        <f>'RIN Investment Program'!AN19</f>
        <v>8.4084716798156229</v>
      </c>
      <c r="W15" s="44">
        <f>'RIN Investment Program'!AO19</f>
        <v>0.50786777249999981</v>
      </c>
      <c r="X15" s="45">
        <f t="shared" si="28"/>
        <v>34.556867475648744</v>
      </c>
    </row>
    <row r="16" spans="1:27" x14ac:dyDescent="0.3">
      <c r="B16" s="7" t="s">
        <v>7</v>
      </c>
      <c r="C16" s="7"/>
      <c r="D16" s="7"/>
      <c r="E16" s="7"/>
      <c r="F16" s="7"/>
      <c r="G16" s="41">
        <v>0</v>
      </c>
      <c r="H16" s="41">
        <v>0</v>
      </c>
      <c r="I16" s="41">
        <v>0</v>
      </c>
      <c r="J16" s="41">
        <v>8.8315524758243189</v>
      </c>
      <c r="K16" s="41">
        <v>0.74683763370098422</v>
      </c>
      <c r="L16" s="42">
        <f t="shared" si="26"/>
        <v>9.5783901095253032</v>
      </c>
      <c r="M16" s="43">
        <v>0.10585961060956735</v>
      </c>
      <c r="N16" s="43">
        <v>4.1632420058732773</v>
      </c>
      <c r="O16" s="43">
        <v>3.0571587239381453</v>
      </c>
      <c r="P16" s="44">
        <v>11.235403339077742</v>
      </c>
      <c r="Q16" s="44">
        <v>5.7343490709749982</v>
      </c>
      <c r="R16" s="45">
        <f t="shared" si="27"/>
        <v>24.296012750473729</v>
      </c>
      <c r="S16" s="44">
        <f>'RIN Investment Program'!AR19</f>
        <v>0.56199042914062491</v>
      </c>
      <c r="T16" s="44">
        <f>'RIN Investment Program'!AS19</f>
        <v>3.5979543281249991E-2</v>
      </c>
      <c r="U16" s="44">
        <f>'RIN Investment Program'!AT19</f>
        <v>0.16928925749999996</v>
      </c>
      <c r="V16" s="44">
        <f>'RIN Investment Program'!AU19</f>
        <v>0.18727902914062497</v>
      </c>
      <c r="W16" s="44">
        <f>'RIN Investment Program'!AV19</f>
        <v>0.16928925749999996</v>
      </c>
      <c r="X16" s="45">
        <f t="shared" si="28"/>
        <v>1.1238275165624998</v>
      </c>
    </row>
    <row r="17" spans="1:27" x14ac:dyDescent="0.3">
      <c r="B17" s="7" t="s">
        <v>8</v>
      </c>
      <c r="C17" s="7"/>
      <c r="D17" s="7"/>
      <c r="E17" s="7"/>
      <c r="F17" s="7"/>
      <c r="G17" s="41">
        <v>0</v>
      </c>
      <c r="H17" s="41">
        <v>0</v>
      </c>
      <c r="I17" s="41">
        <v>0</v>
      </c>
      <c r="J17" s="41">
        <v>8.7236125325342488</v>
      </c>
      <c r="K17" s="41">
        <v>5.705764097893729</v>
      </c>
      <c r="L17" s="42">
        <f t="shared" si="26"/>
        <v>14.429376630427978</v>
      </c>
      <c r="M17" s="43">
        <v>4.5345639836621654</v>
      </c>
      <c r="N17" s="43">
        <v>1.3007193772201833</v>
      </c>
      <c r="O17" s="43">
        <v>9.1249268657113038</v>
      </c>
      <c r="P17" s="44">
        <v>6.8732398293287922</v>
      </c>
      <c r="Q17" s="44">
        <v>4.1954294249999986</v>
      </c>
      <c r="R17" s="45">
        <f t="shared" si="27"/>
        <v>26.028879480922441</v>
      </c>
      <c r="S17" s="44">
        <f>'RIN Investment Program'!AY19</f>
        <v>17.038403302684198</v>
      </c>
      <c r="T17" s="44">
        <f>'RIN Investment Program'!AZ19</f>
        <v>7.4398015666515311</v>
      </c>
      <c r="U17" s="44">
        <f>'RIN Investment Program'!BA19</f>
        <v>1.9225603294199995</v>
      </c>
      <c r="V17" s="44">
        <f>'RIN Investment Program'!BB19</f>
        <v>1.877947140638327</v>
      </c>
      <c r="W17" s="44">
        <f>'RIN Investment Program'!BC19</f>
        <v>12.035221815615957</v>
      </c>
      <c r="X17" s="45">
        <f t="shared" si="28"/>
        <v>40.31393415501001</v>
      </c>
    </row>
    <row r="18" spans="1:27" x14ac:dyDescent="0.3">
      <c r="B18" s="11" t="s">
        <v>34</v>
      </c>
      <c r="C18" s="11"/>
      <c r="D18" s="11"/>
      <c r="E18" s="11"/>
      <c r="F18" s="11"/>
      <c r="G18" s="46">
        <f t="shared" ref="G18:W18" si="29">G6+G12</f>
        <v>101.34771319302617</v>
      </c>
      <c r="H18" s="47">
        <f t="shared" si="29"/>
        <v>70.599305002919508</v>
      </c>
      <c r="I18" s="47">
        <f t="shared" si="29"/>
        <v>85.093377011008812</v>
      </c>
      <c r="J18" s="47">
        <f t="shared" si="29"/>
        <v>88.238043993250017</v>
      </c>
      <c r="K18" s="47">
        <f t="shared" si="29"/>
        <v>87.849332248059255</v>
      </c>
      <c r="L18" s="48">
        <f>L6+L12</f>
        <v>433.12777144826373</v>
      </c>
      <c r="M18" s="46">
        <f t="shared" si="29"/>
        <v>98.198257927001549</v>
      </c>
      <c r="N18" s="47">
        <f t="shared" si="29"/>
        <v>125.51362197897423</v>
      </c>
      <c r="O18" s="47">
        <f t="shared" si="29"/>
        <v>140.47018778208408</v>
      </c>
      <c r="P18" s="47">
        <f t="shared" si="29"/>
        <v>191.0776207687411</v>
      </c>
      <c r="Q18" s="47">
        <f t="shared" si="29"/>
        <v>133.54095722476569</v>
      </c>
      <c r="R18" s="48">
        <f>R6+R12</f>
        <v>688.80064568156661</v>
      </c>
      <c r="S18" s="47">
        <f t="shared" si="29"/>
        <v>172.6608844923262</v>
      </c>
      <c r="T18" s="47">
        <f t="shared" si="29"/>
        <v>179.76833446327899</v>
      </c>
      <c r="U18" s="47">
        <f t="shared" si="29"/>
        <v>174.95007585040975</v>
      </c>
      <c r="V18" s="47">
        <f t="shared" si="29"/>
        <v>144.00409226957902</v>
      </c>
      <c r="W18" s="47">
        <f t="shared" si="29"/>
        <v>133.45138570007538</v>
      </c>
      <c r="X18" s="48">
        <f>X6+X12</f>
        <v>804.83477277566931</v>
      </c>
      <c r="Z18" s="12"/>
      <c r="AA18" s="12"/>
    </row>
    <row r="19" spans="1:27" x14ac:dyDescent="0.3"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27" x14ac:dyDescent="0.3"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1:27" ht="15.6" x14ac:dyDescent="0.3">
      <c r="A21" s="25" t="s">
        <v>57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1:27" ht="7.8" customHeight="1" x14ac:dyDescent="0.3"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27" ht="14.4" customHeight="1" x14ac:dyDescent="0.3">
      <c r="B23" s="75" t="s">
        <v>48</v>
      </c>
      <c r="C23" s="75"/>
      <c r="D23" s="75"/>
      <c r="E23" s="75"/>
      <c r="F23" s="76"/>
      <c r="G23" s="77" t="s">
        <v>27</v>
      </c>
      <c r="H23" s="78"/>
      <c r="I23" s="78"/>
      <c r="J23" s="78"/>
      <c r="K23" s="78"/>
      <c r="L23" s="79"/>
      <c r="M23" s="77" t="s">
        <v>25</v>
      </c>
      <c r="N23" s="78"/>
      <c r="O23" s="78"/>
      <c r="P23" s="78"/>
      <c r="Q23" s="78"/>
      <c r="R23" s="79"/>
      <c r="S23" s="77" t="s">
        <v>26</v>
      </c>
      <c r="T23" s="78"/>
      <c r="U23" s="78"/>
      <c r="V23" s="78"/>
      <c r="W23" s="78"/>
      <c r="X23" s="80"/>
    </row>
    <row r="24" spans="1:27" ht="15" thickBot="1" x14ac:dyDescent="0.35">
      <c r="B24" s="81" t="s">
        <v>50</v>
      </c>
      <c r="C24" s="81"/>
      <c r="D24" s="81"/>
      <c r="E24" s="81"/>
      <c r="F24" s="82"/>
      <c r="G24" s="28" t="s">
        <v>43</v>
      </c>
      <c r="H24" s="29" t="s">
        <v>44</v>
      </c>
      <c r="I24" s="29" t="s">
        <v>36</v>
      </c>
      <c r="J24" s="29" t="s">
        <v>37</v>
      </c>
      <c r="K24" s="29" t="s">
        <v>35</v>
      </c>
      <c r="L24" s="30" t="s">
        <v>28</v>
      </c>
      <c r="M24" s="28" t="s">
        <v>45</v>
      </c>
      <c r="N24" s="29" t="s">
        <v>46</v>
      </c>
      <c r="O24" s="29" t="s">
        <v>9</v>
      </c>
      <c r="P24" s="29" t="s">
        <v>3</v>
      </c>
      <c r="Q24" s="29" t="s">
        <v>11</v>
      </c>
      <c r="R24" s="30" t="s">
        <v>28</v>
      </c>
      <c r="S24" s="29" t="s">
        <v>0</v>
      </c>
      <c r="T24" s="29" t="s">
        <v>12</v>
      </c>
      <c r="U24" s="29" t="s">
        <v>19</v>
      </c>
      <c r="V24" s="29" t="s">
        <v>20</v>
      </c>
      <c r="W24" s="29" t="s">
        <v>13</v>
      </c>
      <c r="X24" s="29" t="s">
        <v>28</v>
      </c>
    </row>
    <row r="25" spans="1:27" ht="15" thickTop="1" x14ac:dyDescent="0.3">
      <c r="B25" s="5" t="s">
        <v>29</v>
      </c>
      <c r="C25" s="5"/>
      <c r="D25" s="5"/>
      <c r="E25" s="5"/>
      <c r="F25" s="5"/>
      <c r="G25" s="31">
        <f t="shared" ref="G25:K25" si="30">G26+G30</f>
        <v>67.071630759816628</v>
      </c>
      <c r="H25" s="32">
        <f t="shared" si="30"/>
        <v>57.454116566595189</v>
      </c>
      <c r="I25" s="32">
        <f t="shared" si="30"/>
        <v>50.681802683311183</v>
      </c>
      <c r="J25" s="32">
        <f t="shared" si="30"/>
        <v>50.771013301440604</v>
      </c>
      <c r="K25" s="32">
        <f t="shared" si="30"/>
        <v>63.064498957317554</v>
      </c>
      <c r="L25" s="33">
        <f>L26+L30</f>
        <v>289.04306226848121</v>
      </c>
      <c r="M25" s="31">
        <f t="shared" ref="M25:Q25" si="31">M26+M30</f>
        <v>62.589547710580433</v>
      </c>
      <c r="N25" s="32">
        <f t="shared" si="31"/>
        <v>72.190304655918567</v>
      </c>
      <c r="O25" s="32">
        <f t="shared" si="31"/>
        <v>91.330617210890807</v>
      </c>
      <c r="P25" s="34">
        <f t="shared" si="31"/>
        <v>87.739036996608206</v>
      </c>
      <c r="Q25" s="34">
        <f t="shared" si="31"/>
        <v>78.232384503981478</v>
      </c>
      <c r="R25" s="35">
        <f>R26+R30</f>
        <v>392.08189107797949</v>
      </c>
      <c r="S25" s="34">
        <f t="shared" ref="S25:W25" si="32">S26+S30</f>
        <v>112.22212895072094</v>
      </c>
      <c r="T25" s="34">
        <f t="shared" si="32"/>
        <v>126.1304685274911</v>
      </c>
      <c r="U25" s="34">
        <f t="shared" si="32"/>
        <v>127.39753076102232</v>
      </c>
      <c r="V25" s="34">
        <f t="shared" si="32"/>
        <v>103.11978314110198</v>
      </c>
      <c r="W25" s="34">
        <f t="shared" si="32"/>
        <v>91.756172401272792</v>
      </c>
      <c r="X25" s="35">
        <f>X26+X30</f>
        <v>560.62608378160917</v>
      </c>
    </row>
    <row r="26" spans="1:27" x14ac:dyDescent="0.3">
      <c r="B26" s="6" t="s">
        <v>30</v>
      </c>
      <c r="C26" s="6"/>
      <c r="D26" s="6"/>
      <c r="E26" s="6"/>
      <c r="F26" s="6"/>
      <c r="G26" s="36">
        <f>SUM(G27:G29)</f>
        <v>66.00945420158989</v>
      </c>
      <c r="H26" s="36">
        <f t="shared" ref="H26:K26" si="33">SUM(H27:H29)</f>
        <v>54.758439007981657</v>
      </c>
      <c r="I26" s="36">
        <f t="shared" si="33"/>
        <v>47.429699941611901</v>
      </c>
      <c r="J26" s="36">
        <f t="shared" si="33"/>
        <v>48.169599640497061</v>
      </c>
      <c r="K26" s="36">
        <f t="shared" si="33"/>
        <v>60.568480664609886</v>
      </c>
      <c r="L26" s="37">
        <f>SUM(G26:K26)</f>
        <v>276.93567345629043</v>
      </c>
      <c r="M26" s="38">
        <f t="shared" ref="M26:Q26" si="34">SUM(M27:M29)</f>
        <v>57.7320879694269</v>
      </c>
      <c r="N26" s="38">
        <f t="shared" si="34"/>
        <v>59.311635835720992</v>
      </c>
      <c r="O26" s="38">
        <f t="shared" si="34"/>
        <v>69.503934848970601</v>
      </c>
      <c r="P26" s="39">
        <f t="shared" si="34"/>
        <v>71.234266512306036</v>
      </c>
      <c r="Q26" s="39">
        <f t="shared" si="34"/>
        <v>71.753586472962468</v>
      </c>
      <c r="R26" s="40">
        <f>SUM(M26:Q26)</f>
        <v>329.53551163938698</v>
      </c>
      <c r="S26" s="39">
        <f t="shared" ref="S26:W26" si="35">SUM(S27:S29)</f>
        <v>78.758594523132672</v>
      </c>
      <c r="T26" s="39">
        <f t="shared" si="35"/>
        <v>83.726836179705373</v>
      </c>
      <c r="U26" s="39">
        <f t="shared" si="35"/>
        <v>84.567730945386913</v>
      </c>
      <c r="V26" s="39">
        <f t="shared" si="35"/>
        <v>85.600726911806149</v>
      </c>
      <c r="W26" s="39">
        <f t="shared" si="35"/>
        <v>86.267045742028074</v>
      </c>
      <c r="X26" s="40">
        <f>SUM(S26:W26)</f>
        <v>418.92093430205915</v>
      </c>
    </row>
    <row r="27" spans="1:27" x14ac:dyDescent="0.3">
      <c r="B27" s="7" t="s">
        <v>31</v>
      </c>
      <c r="C27" s="7"/>
      <c r="D27" s="7"/>
      <c r="E27" s="7"/>
      <c r="F27" s="7"/>
      <c r="G27" s="41">
        <v>33.365807108302604</v>
      </c>
      <c r="H27" s="41">
        <v>23.130142600546499</v>
      </c>
      <c r="I27" s="41">
        <v>21.171691937347223</v>
      </c>
      <c r="J27" s="41">
        <v>25.645506363095773</v>
      </c>
      <c r="K27" s="41">
        <v>27.507343703370992</v>
      </c>
      <c r="L27" s="42">
        <f t="shared" ref="L27:L30" si="36">SUM(G27:K27)</f>
        <v>130.82049171266311</v>
      </c>
      <c r="M27" s="43">
        <v>23.305573300522603</v>
      </c>
      <c r="N27" s="43">
        <v>22.184723870873789</v>
      </c>
      <c r="O27" s="43">
        <v>26.580938189852841</v>
      </c>
      <c r="P27" s="44">
        <v>23.281053022012689</v>
      </c>
      <c r="Q27" s="44">
        <v>22.402837470898309</v>
      </c>
      <c r="R27" s="45">
        <f t="shared" ref="R27:R30" si="37">SUM(M27:Q27)</f>
        <v>117.75512585416023</v>
      </c>
      <c r="S27" s="44">
        <f t="shared" ref="S27:W28" si="38">S8*S$39</f>
        <v>24.655413505055694</v>
      </c>
      <c r="T27" s="44">
        <f t="shared" si="38"/>
        <v>26.569293584125472</v>
      </c>
      <c r="U27" s="44">
        <f t="shared" si="38"/>
        <v>26.837383561960401</v>
      </c>
      <c r="V27" s="44">
        <f t="shared" si="38"/>
        <v>26.886117302670385</v>
      </c>
      <c r="W27" s="44">
        <f t="shared" si="38"/>
        <v>27.125416472639142</v>
      </c>
      <c r="X27" s="45">
        <f t="shared" ref="X27:X30" si="39">SUM(S27:W27)</f>
        <v>132.07362442645109</v>
      </c>
    </row>
    <row r="28" spans="1:27" x14ac:dyDescent="0.3">
      <c r="B28" s="7" t="s">
        <v>1</v>
      </c>
      <c r="C28" s="7"/>
      <c r="D28" s="7"/>
      <c r="E28" s="7"/>
      <c r="F28" s="7"/>
      <c r="G28" s="41">
        <v>23.369413548612112</v>
      </c>
      <c r="H28" s="41">
        <v>22.320871133611622</v>
      </c>
      <c r="I28" s="41">
        <v>18.255704586812481</v>
      </c>
      <c r="J28" s="41">
        <v>20.297224648296641</v>
      </c>
      <c r="K28" s="41">
        <v>25.074331109841442</v>
      </c>
      <c r="L28" s="42">
        <f t="shared" si="36"/>
        <v>109.3175450271743</v>
      </c>
      <c r="M28" s="43">
        <v>27.476563853767804</v>
      </c>
      <c r="N28" s="43">
        <v>30.893687284369786</v>
      </c>
      <c r="O28" s="43">
        <v>36.182336990603247</v>
      </c>
      <c r="P28" s="44">
        <v>41.343562248112278</v>
      </c>
      <c r="Q28" s="44">
        <v>42.778182070897003</v>
      </c>
      <c r="R28" s="45">
        <f t="shared" si="37"/>
        <v>178.67433244775012</v>
      </c>
      <c r="S28" s="44">
        <f t="shared" si="38"/>
        <v>47.010955441833083</v>
      </c>
      <c r="T28" s="44">
        <f t="shared" si="38"/>
        <v>50.054151715403655</v>
      </c>
      <c r="U28" s="44">
        <f t="shared" si="38"/>
        <v>50.630777512471063</v>
      </c>
      <c r="V28" s="44">
        <f t="shared" si="38"/>
        <v>51.602147699116784</v>
      </c>
      <c r="W28" s="44">
        <f t="shared" si="38"/>
        <v>51.997107436135053</v>
      </c>
      <c r="X28" s="45">
        <f t="shared" si="39"/>
        <v>251.29513980495963</v>
      </c>
    </row>
    <row r="29" spans="1:27" x14ac:dyDescent="0.3">
      <c r="B29" s="7" t="s">
        <v>2</v>
      </c>
      <c r="C29" s="7"/>
      <c r="D29" s="7"/>
      <c r="E29" s="7"/>
      <c r="F29" s="7"/>
      <c r="G29" s="41">
        <v>9.274233544675166</v>
      </c>
      <c r="H29" s="41">
        <v>9.3074252738235348</v>
      </c>
      <c r="I29" s="41">
        <v>8.0023034174521985</v>
      </c>
      <c r="J29" s="41">
        <v>2.2268686291046516</v>
      </c>
      <c r="K29" s="41">
        <v>7.9868058513974551</v>
      </c>
      <c r="L29" s="42">
        <f t="shared" si="36"/>
        <v>36.797636716453006</v>
      </c>
      <c r="M29" s="43">
        <v>6.9499508151364902</v>
      </c>
      <c r="N29" s="43">
        <v>6.2332246804774183</v>
      </c>
      <c r="O29" s="43">
        <v>6.7406596685145033</v>
      </c>
      <c r="P29" s="44">
        <v>6.6096512421810711</v>
      </c>
      <c r="Q29" s="44">
        <v>6.5725669311671551</v>
      </c>
      <c r="R29" s="45">
        <f t="shared" si="37"/>
        <v>33.106053337476638</v>
      </c>
      <c r="S29" s="44">
        <f t="shared" ref="S29:W29" si="40">S10*S$39</f>
        <v>7.0922255762438926</v>
      </c>
      <c r="T29" s="44">
        <f t="shared" si="40"/>
        <v>7.1033908801762431</v>
      </c>
      <c r="U29" s="44">
        <f t="shared" si="40"/>
        <v>7.0995698709554551</v>
      </c>
      <c r="V29" s="44">
        <f t="shared" si="40"/>
        <v>7.112461910018979</v>
      </c>
      <c r="W29" s="44">
        <f t="shared" si="40"/>
        <v>7.1445218332538687</v>
      </c>
      <c r="X29" s="45">
        <f t="shared" si="39"/>
        <v>35.552170070648444</v>
      </c>
    </row>
    <row r="30" spans="1:27" ht="15" thickBot="1" x14ac:dyDescent="0.35">
      <c r="B30" s="6" t="s">
        <v>32</v>
      </c>
      <c r="C30" s="6"/>
      <c r="D30" s="6"/>
      <c r="E30" s="6"/>
      <c r="F30" s="6"/>
      <c r="G30" s="38">
        <v>1.0621765582267346</v>
      </c>
      <c r="H30" s="38">
        <v>2.6956775586135358</v>
      </c>
      <c r="I30" s="38">
        <v>3.2521027416992845</v>
      </c>
      <c r="J30" s="38">
        <v>2.6014136609435456</v>
      </c>
      <c r="K30" s="38">
        <v>2.4960182927076677</v>
      </c>
      <c r="L30" s="37">
        <f t="shared" si="36"/>
        <v>12.107388812190768</v>
      </c>
      <c r="M30" s="38">
        <v>4.8574597411535345</v>
      </c>
      <c r="N30" s="38">
        <v>12.878668820197568</v>
      </c>
      <c r="O30" s="38">
        <v>21.826682361920209</v>
      </c>
      <c r="P30" s="39">
        <v>16.504770484302174</v>
      </c>
      <c r="Q30" s="39">
        <v>6.4787980310190152</v>
      </c>
      <c r="R30" s="40">
        <f t="shared" si="37"/>
        <v>62.546379438592503</v>
      </c>
      <c r="S30" s="39">
        <f>S11*S$39</f>
        <v>33.463534427588272</v>
      </c>
      <c r="T30" s="39">
        <f>T11*T$39</f>
        <v>42.403632347785731</v>
      </c>
      <c r="U30" s="39">
        <f>U11*U$39</f>
        <v>42.829799815635411</v>
      </c>
      <c r="V30" s="39">
        <f>V11*V$39</f>
        <v>17.519056229295831</v>
      </c>
      <c r="W30" s="39">
        <f>W11*W$39</f>
        <v>5.4891266592447154</v>
      </c>
      <c r="X30" s="40">
        <f t="shared" si="39"/>
        <v>141.70514947954996</v>
      </c>
    </row>
    <row r="31" spans="1:27" ht="15" thickTop="1" x14ac:dyDescent="0.3">
      <c r="B31" s="5" t="s">
        <v>33</v>
      </c>
      <c r="C31" s="5"/>
      <c r="D31" s="5"/>
      <c r="E31" s="5"/>
      <c r="F31" s="5"/>
      <c r="G31" s="31">
        <f>SUM(G32:G36)</f>
        <v>27.754550820372991</v>
      </c>
      <c r="H31" s="32">
        <f t="shared" ref="H31:K31" si="41">SUM(H32:H36)</f>
        <v>12.553250760099793</v>
      </c>
      <c r="I31" s="32">
        <f t="shared" si="41"/>
        <v>24.474673100396565</v>
      </c>
      <c r="J31" s="32">
        <f t="shared" si="41"/>
        <v>37.467030691809406</v>
      </c>
      <c r="K31" s="32">
        <f t="shared" si="41"/>
        <v>24.784833290741702</v>
      </c>
      <c r="L31" s="33">
        <f>SUM(L32:L36)</f>
        <v>127.03433866342046</v>
      </c>
      <c r="M31" s="31">
        <f>SUM(M32:M36)</f>
        <v>35.608710216421109</v>
      </c>
      <c r="N31" s="32">
        <f t="shared" ref="N31:Q31" si="42">SUM(N32:N36)</f>
        <v>53.323317323055662</v>
      </c>
      <c r="O31" s="32">
        <f t="shared" si="42"/>
        <v>49.139570571193268</v>
      </c>
      <c r="P31" s="34">
        <f t="shared" si="42"/>
        <v>67.327001792240651</v>
      </c>
      <c r="Q31" s="34">
        <f t="shared" si="42"/>
        <v>35.985586622678404</v>
      </c>
      <c r="R31" s="35">
        <f>SUM(R32:R36)</f>
        <v>241.38418652558906</v>
      </c>
      <c r="S31" s="34">
        <f>SUM(S32:S36)</f>
        <v>36.738326188055701</v>
      </c>
      <c r="T31" s="34">
        <f t="shared" ref="T31:W31" si="43">SUM(T32:T36)</f>
        <v>29.583001070166457</v>
      </c>
      <c r="U31" s="34">
        <f t="shared" si="43"/>
        <v>24.179950692971307</v>
      </c>
      <c r="V31" s="34">
        <f t="shared" si="43"/>
        <v>21.684923399633792</v>
      </c>
      <c r="W31" s="34">
        <f t="shared" si="43"/>
        <v>24.209282081875806</v>
      </c>
      <c r="X31" s="35">
        <f>SUM(X32:X36)</f>
        <v>136.39548343270309</v>
      </c>
    </row>
    <row r="32" spans="1:27" x14ac:dyDescent="0.3">
      <c r="B32" s="7" t="s">
        <v>4</v>
      </c>
      <c r="C32" s="7"/>
      <c r="D32" s="7"/>
      <c r="E32" s="7"/>
      <c r="F32" s="7"/>
      <c r="G32" s="41">
        <v>0.41048353209932581</v>
      </c>
      <c r="H32" s="41">
        <v>7.368681581569618E-2</v>
      </c>
      <c r="I32" s="41">
        <v>5.7715412626347318</v>
      </c>
      <c r="J32" s="41">
        <v>6.3631220853145258</v>
      </c>
      <c r="K32" s="41">
        <v>0.96643153625110012</v>
      </c>
      <c r="L32" s="42">
        <f t="shared" ref="L32:L36" si="44">SUM(G32:K32)</f>
        <v>13.585265232115379</v>
      </c>
      <c r="M32" s="43">
        <v>3.6047218054177979</v>
      </c>
      <c r="N32" s="43">
        <v>2.9269249755073643</v>
      </c>
      <c r="O32" s="43">
        <v>3.9645470820432882</v>
      </c>
      <c r="P32" s="44">
        <v>3.7077177716971566</v>
      </c>
      <c r="Q32" s="44">
        <v>1.8842634749587186</v>
      </c>
      <c r="R32" s="45">
        <f t="shared" ref="R32:R36" si="45">SUM(M32:Q32)</f>
        <v>16.088175109624327</v>
      </c>
      <c r="S32" s="44">
        <f>S13*S$40</f>
        <v>1.90245321585144</v>
      </c>
      <c r="T32" s="44">
        <f t="shared" ref="T32:W32" si="46">T13*T$40</f>
        <v>3.3162531734175591</v>
      </c>
      <c r="U32" s="44">
        <f t="shared" si="46"/>
        <v>5.1903536503022547</v>
      </c>
      <c r="V32" s="44">
        <f t="shared" si="46"/>
        <v>3.4423689627132164</v>
      </c>
      <c r="W32" s="44">
        <f t="shared" si="46"/>
        <v>3.5290753458729851</v>
      </c>
      <c r="X32" s="45">
        <f t="shared" ref="X32:X36" si="47">SUM(S32:W32)</f>
        <v>17.380504348157455</v>
      </c>
    </row>
    <row r="33" spans="2:24" x14ac:dyDescent="0.3">
      <c r="B33" s="7" t="s">
        <v>47</v>
      </c>
      <c r="C33" s="7"/>
      <c r="D33" s="7"/>
      <c r="E33" s="7"/>
      <c r="F33" s="7"/>
      <c r="G33" s="41">
        <v>3.8526811512751009</v>
      </c>
      <c r="H33" s="41">
        <v>2.2491048489438432</v>
      </c>
      <c r="I33" s="41">
        <v>3.635729097696911</v>
      </c>
      <c r="J33" s="41">
        <v>11.153757075059998</v>
      </c>
      <c r="K33" s="41">
        <v>13.854667696514747</v>
      </c>
      <c r="L33" s="42">
        <f t="shared" si="44"/>
        <v>34.745939869490599</v>
      </c>
      <c r="M33" s="43">
        <v>11.739571755310864</v>
      </c>
      <c r="N33" s="43">
        <v>8.4423869863769898</v>
      </c>
      <c r="O33" s="43">
        <v>7.4561936776874989</v>
      </c>
      <c r="P33" s="44">
        <v>8.4781254447657837</v>
      </c>
      <c r="Q33" s="44">
        <v>9.5229198170707789</v>
      </c>
      <c r="R33" s="45">
        <f t="shared" si="45"/>
        <v>45.639197681211918</v>
      </c>
      <c r="S33" s="44">
        <f t="shared" ref="S33:W33" si="48">S14*S$40</f>
        <v>12.974157703345918</v>
      </c>
      <c r="T33" s="44">
        <f t="shared" si="48"/>
        <v>12.244266319086645</v>
      </c>
      <c r="U33" s="44">
        <f t="shared" si="48"/>
        <v>10.149888131886378</v>
      </c>
      <c r="V33" s="44">
        <f t="shared" si="48"/>
        <v>9.3913522065611641</v>
      </c>
      <c r="W33" s="44">
        <f t="shared" si="48"/>
        <v>9.9273757558329123</v>
      </c>
      <c r="X33" s="45">
        <f t="shared" si="47"/>
        <v>54.687040116713021</v>
      </c>
    </row>
    <row r="34" spans="2:24" x14ac:dyDescent="0.3">
      <c r="B34" s="7" t="s">
        <v>6</v>
      </c>
      <c r="C34" s="7"/>
      <c r="D34" s="7"/>
      <c r="E34" s="7"/>
      <c r="F34" s="7"/>
      <c r="G34" s="41">
        <v>23.491386136998564</v>
      </c>
      <c r="H34" s="41">
        <v>10.230459095340255</v>
      </c>
      <c r="I34" s="41">
        <v>15.067402740064921</v>
      </c>
      <c r="J34" s="41">
        <v>2.3949865230763177</v>
      </c>
      <c r="K34" s="41">
        <v>3.5111323263811443</v>
      </c>
      <c r="L34" s="42">
        <f t="shared" si="44"/>
        <v>54.695366821861207</v>
      </c>
      <c r="M34" s="43">
        <v>15.623993061420718</v>
      </c>
      <c r="N34" s="43">
        <v>36.49004397807785</v>
      </c>
      <c r="O34" s="43">
        <v>25.536744221813034</v>
      </c>
      <c r="P34" s="44">
        <v>40.874492377254832</v>
      </c>
      <c r="Q34" s="44">
        <v>16.354208419059155</v>
      </c>
      <c r="R34" s="45">
        <f t="shared" si="45"/>
        <v>134.87948205762558</v>
      </c>
      <c r="S34" s="44">
        <f t="shared" ref="S34:W34" si="49">S15*S$40</f>
        <v>6.9981859768221577</v>
      </c>
      <c r="T34" s="44">
        <f t="shared" si="49"/>
        <v>7.6731529922243764</v>
      </c>
      <c r="U34" s="44">
        <f t="shared" si="49"/>
        <v>7.0635954991866816</v>
      </c>
      <c r="V34" s="44">
        <f t="shared" si="49"/>
        <v>7.1059032211034143</v>
      </c>
      <c r="W34" s="44">
        <f t="shared" si="49"/>
        <v>0.42958256548900675</v>
      </c>
      <c r="X34" s="45">
        <f t="shared" si="47"/>
        <v>29.270420254825638</v>
      </c>
    </row>
    <row r="35" spans="2:24" x14ac:dyDescent="0.3">
      <c r="B35" s="7" t="s">
        <v>7</v>
      </c>
      <c r="C35" s="7"/>
      <c r="D35" s="7"/>
      <c r="E35" s="7"/>
      <c r="F35" s="7"/>
      <c r="G35" s="41">
        <v>0</v>
      </c>
      <c r="H35" s="41">
        <v>0</v>
      </c>
      <c r="I35" s="41">
        <v>0</v>
      </c>
      <c r="J35" s="41">
        <v>8.8315524758243189</v>
      </c>
      <c r="K35" s="41">
        <v>0.74683763370098422</v>
      </c>
      <c r="L35" s="42">
        <f t="shared" si="44"/>
        <v>9.5783901095253032</v>
      </c>
      <c r="M35" s="43">
        <v>0.10585961060956735</v>
      </c>
      <c r="N35" s="43">
        <v>4.1632420058732773</v>
      </c>
      <c r="O35" s="43">
        <v>3.0571587239381453</v>
      </c>
      <c r="P35" s="44">
        <v>8.8516708598050275</v>
      </c>
      <c r="Q35" s="44">
        <v>4.7493913857099921</v>
      </c>
      <c r="R35" s="45">
        <f t="shared" si="45"/>
        <v>20.927322585936007</v>
      </c>
      <c r="S35" s="44">
        <f t="shared" ref="S35:W35" si="50">S16*S$40</f>
        <v>0.47460081476879568</v>
      </c>
      <c r="T35" s="44">
        <f t="shared" si="50"/>
        <v>3.0558136907341042E-2</v>
      </c>
      <c r="U35" s="44">
        <f t="shared" si="50"/>
        <v>0.1437373521332328</v>
      </c>
      <c r="V35" s="44">
        <f t="shared" si="50"/>
        <v>0.15826736499690133</v>
      </c>
      <c r="W35" s="44">
        <f t="shared" si="50"/>
        <v>0.14319418849633561</v>
      </c>
      <c r="X35" s="45">
        <f t="shared" si="47"/>
        <v>0.95035785730260636</v>
      </c>
    </row>
    <row r="36" spans="2:24" x14ac:dyDescent="0.3">
      <c r="B36" s="7" t="s">
        <v>8</v>
      </c>
      <c r="C36" s="7"/>
      <c r="D36" s="7"/>
      <c r="E36" s="7"/>
      <c r="F36" s="7"/>
      <c r="G36" s="41">
        <v>0</v>
      </c>
      <c r="H36" s="41">
        <v>0</v>
      </c>
      <c r="I36" s="41">
        <v>0</v>
      </c>
      <c r="J36" s="41">
        <v>8.7236125325342488</v>
      </c>
      <c r="K36" s="41">
        <v>5.705764097893729</v>
      </c>
      <c r="L36" s="42">
        <f t="shared" si="44"/>
        <v>14.429376630427978</v>
      </c>
      <c r="M36" s="43">
        <v>4.5345639836621654</v>
      </c>
      <c r="N36" s="43">
        <v>1.3007193772201833</v>
      </c>
      <c r="O36" s="43">
        <v>9.1249268657113038</v>
      </c>
      <c r="P36" s="44">
        <v>5.4149953387178513</v>
      </c>
      <c r="Q36" s="44">
        <v>3.4748035258797545</v>
      </c>
      <c r="R36" s="45">
        <f t="shared" si="45"/>
        <v>23.850009091191257</v>
      </c>
      <c r="S36" s="44">
        <f t="shared" ref="S36:W36" si="51">S17*S$40</f>
        <v>14.388928477267392</v>
      </c>
      <c r="T36" s="44">
        <f t="shared" si="51"/>
        <v>6.3187704485305369</v>
      </c>
      <c r="U36" s="44">
        <f t="shared" si="51"/>
        <v>1.6323760594627608</v>
      </c>
      <c r="V36" s="44">
        <f t="shared" si="51"/>
        <v>1.5870316442590964</v>
      </c>
      <c r="W36" s="44">
        <f t="shared" si="51"/>
        <v>10.180054226184566</v>
      </c>
      <c r="X36" s="45">
        <f t="shared" si="47"/>
        <v>34.10716085570435</v>
      </c>
    </row>
    <row r="37" spans="2:24" x14ac:dyDescent="0.3">
      <c r="B37" s="11" t="s">
        <v>34</v>
      </c>
      <c r="C37" s="11"/>
      <c r="D37" s="11"/>
      <c r="E37" s="11"/>
      <c r="F37" s="11"/>
      <c r="G37" s="46">
        <f t="shared" ref="G37:W37" si="52">G25+G31</f>
        <v>94.826181580189626</v>
      </c>
      <c r="H37" s="47">
        <f t="shared" si="52"/>
        <v>70.007367326694975</v>
      </c>
      <c r="I37" s="47">
        <f t="shared" si="52"/>
        <v>75.156475783707748</v>
      </c>
      <c r="J37" s="47">
        <f t="shared" si="52"/>
        <v>88.238043993250017</v>
      </c>
      <c r="K37" s="47">
        <f t="shared" si="52"/>
        <v>87.849332248059255</v>
      </c>
      <c r="L37" s="48">
        <f>L25+L31</f>
        <v>416.07740093190165</v>
      </c>
      <c r="M37" s="46">
        <f t="shared" si="52"/>
        <v>98.198257927001549</v>
      </c>
      <c r="N37" s="47">
        <f t="shared" si="52"/>
        <v>125.51362197897423</v>
      </c>
      <c r="O37" s="47">
        <f t="shared" si="52"/>
        <v>140.47018778208408</v>
      </c>
      <c r="P37" s="47">
        <f t="shared" si="52"/>
        <v>155.06603878884886</v>
      </c>
      <c r="Q37" s="47">
        <f t="shared" si="52"/>
        <v>114.21797112665988</v>
      </c>
      <c r="R37" s="48">
        <f>R25+R31</f>
        <v>633.46607760356858</v>
      </c>
      <c r="S37" s="47">
        <f t="shared" si="52"/>
        <v>148.96045513877664</v>
      </c>
      <c r="T37" s="47">
        <f t="shared" si="52"/>
        <v>155.71346959765756</v>
      </c>
      <c r="U37" s="47">
        <f t="shared" si="52"/>
        <v>151.57748145399364</v>
      </c>
      <c r="V37" s="47">
        <f t="shared" si="52"/>
        <v>124.80470654073576</v>
      </c>
      <c r="W37" s="47">
        <f t="shared" si="52"/>
        <v>115.96545448314859</v>
      </c>
      <c r="X37" s="48">
        <f>X25+X31</f>
        <v>697.0215672143122</v>
      </c>
    </row>
    <row r="39" spans="2:24" ht="15.6" x14ac:dyDescent="0.3">
      <c r="Q39" s="20" t="s">
        <v>38</v>
      </c>
      <c r="R39" s="24" t="s">
        <v>29</v>
      </c>
      <c r="S39" s="24">
        <f>'RIN Investment Program'!J42</f>
        <v>0.86887596128309785</v>
      </c>
      <c r="T39" s="24">
        <f>'RIN Investment Program'!K42</f>
        <v>0.87024383432703134</v>
      </c>
      <c r="U39" s="24">
        <f>'RIN Investment Program'!L42</f>
        <v>0.8697757184973679</v>
      </c>
      <c r="V39" s="24">
        <f>'RIN Investment Program'!M42</f>
        <v>0.8713551356653354</v>
      </c>
      <c r="W39" s="24">
        <f>'RIN Investment Program'!N42</f>
        <v>0.87528283033887821</v>
      </c>
    </row>
    <row r="40" spans="2:24" ht="15.6" x14ac:dyDescent="0.3">
      <c r="Q40" s="20"/>
      <c r="R40" s="24" t="s">
        <v>33</v>
      </c>
      <c r="S40" s="24">
        <f>'RIN Investment Program'!D42</f>
        <v>0.84449981736261559</v>
      </c>
      <c r="T40" s="24">
        <f>'RIN Investment Program'!E42</f>
        <v>0.84931975563085582</v>
      </c>
      <c r="U40" s="24">
        <f>'RIN Investment Program'!F42</f>
        <v>0.84906363378215444</v>
      </c>
      <c r="V40" s="24">
        <f>'RIN Investment Program'!G42</f>
        <v>0.84508855969165009</v>
      </c>
      <c r="W40" s="24">
        <f>'RIN Investment Program'!H42</f>
        <v>0.84585513936899182</v>
      </c>
    </row>
  </sheetData>
  <mergeCells count="10">
    <mergeCell ref="G4:L4"/>
    <mergeCell ref="M4:R4"/>
    <mergeCell ref="S4:X4"/>
    <mergeCell ref="B4:F4"/>
    <mergeCell ref="B5:F5"/>
    <mergeCell ref="B23:F23"/>
    <mergeCell ref="G23:L23"/>
    <mergeCell ref="M23:R23"/>
    <mergeCell ref="S23:X23"/>
    <mergeCell ref="B24:F24"/>
  </mergeCells>
  <pageMargins left="0.7" right="0.7" top="0.75" bottom="0.75" header="0.3" footer="0.3"/>
  <pageSetup orientation="portrait" r:id="rId1"/>
  <ignoredErrors>
    <ignoredError sqref="L7 L26 L31 R26 R31 X31 L12:X12 L8:L11 R8:R11 X8:X11 R7 X7" formula="1"/>
    <ignoredError sqref="G26:K26 M26:Q26 S26:W26 G31:K31 M31:Q31 S31:W31 G7:K7" formulaRange="1"/>
    <ignoredError sqref="M7:Q7 S7:W7" formula="1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53d85d-552a-45e5-ad9d-b3f83c98e320" xsi:nil="true"/>
    <lcf76f155ced4ddcb4097134ff3c332f xmlns="932545b7-43c1-4c02-bb28-ebe8c535fd25">
      <Terms xmlns="http://schemas.microsoft.com/office/infopath/2007/PartnerControls"/>
    </lcf76f155ced4ddcb4097134ff3c332f>
    <Status xmlns="932545b7-43c1-4c02-bb28-ebe8c535fd25">AC done</Status>
    <DocumentStatus xmlns="932545b7-43c1-4c02-bb28-ebe8c535fd25">Submitted</DocumentStatu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FA9DE739E3CE45A330A71DE6231D95" ma:contentTypeVersion="21" ma:contentTypeDescription="Create a new document." ma:contentTypeScope="" ma:versionID="707e6cc18402e2afc0712d5b7821b71b">
  <xsd:schema xmlns:xsd="http://www.w3.org/2001/XMLSchema" xmlns:xs="http://www.w3.org/2001/XMLSchema" xmlns:p="http://schemas.microsoft.com/office/2006/metadata/properties" xmlns:ns2="932545b7-43c1-4c02-bb28-ebe8c535fd25" xmlns:ns3="4dbedddb-8287-4e51-a936-62a216b952f9" xmlns:ns4="1853d85d-552a-45e5-ad9d-b3f83c98e320" targetNamespace="http://schemas.microsoft.com/office/2006/metadata/properties" ma:root="true" ma:fieldsID="f4bc014cafaacd97bdadf88a4631aac5" ns2:_="" ns3:_="" ns4:_="">
    <xsd:import namespace="932545b7-43c1-4c02-bb28-ebe8c535fd25"/>
    <xsd:import namespace="4dbedddb-8287-4e51-a936-62a216b952f9"/>
    <xsd:import namespace="1853d85d-552a-45e5-ad9d-b3f83c98e320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DocumentStatu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545b7-43c1-4c02-bb28-ebe8c535fd2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content" ma:description="chapter 1, 2 and 3" ma:format="Dropdown" ma:internalName="Status" ma:readOnly="false">
      <xsd:simpleType>
        <xsd:restriction base="dms:Text">
          <xsd:maxLength value="255"/>
        </xsd:restriction>
      </xsd:simpleType>
    </xsd:element>
    <xsd:element name="DocumentStatus" ma:index="4" nillable="true" ma:displayName="Document Status" ma:default="Under Review - can be edited" ma:description="Document Status" ma:format="Dropdown" ma:internalName="DocumentStatus" ma:readOnly="false">
      <xsd:simpleType>
        <xsd:restriction base="dms:Choice">
          <xsd:enumeration value="Drafting In Progress"/>
          <xsd:enumeration value="Under Review - can be edited"/>
          <xsd:enumeration value="Submitted"/>
          <xsd:enumeration value="Editor Group Review Complete - do not edit"/>
          <xsd:enumeration value="Finalised"/>
          <xsd:enumeration value="Final Ref Doc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hidden="true" ma:internalName="MediaServiceKeyPoints" ma:readOnly="true">
      <xsd:simpleType>
        <xsd:restriction base="dms:Note"/>
      </xsd:simpleType>
    </xsd:element>
    <xsd:element name="MediaServiceOCR" ma:index="12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56b384c-9940-4a30-bae3-2bf88f9642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hidden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bedddb-8287-4e51-a936-62a216b952f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53d85d-552a-45e5-ad9d-b3f83c98e320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01246f73-06c0-4b10-b60e-a96a1cb2e391}" ma:internalName="TaxCatchAll" ma:readOnly="false" ma:showField="CatchAllData" ma:web="4dbedddb-8287-4e51-a936-62a216b952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FC82C9-90B5-4765-92C6-A1F7FED0C56F}">
  <ds:schemaRefs>
    <ds:schemaRef ds:uri="http://schemas.microsoft.com/office/2006/metadata/properties"/>
    <ds:schemaRef ds:uri="4dbedddb-8287-4e51-a936-62a216b952f9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  <ds:schemaRef ds:uri="932545b7-43c1-4c02-bb28-ebe8c535fd25"/>
    <ds:schemaRef ds:uri="1853d85d-552a-45e5-ad9d-b3f83c98e320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40B7335-7CB5-456F-9E80-DF0269408E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C61122-9612-47D2-9FBF-1E5DEC3170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RIN Investment Program</vt:lpstr>
      <vt:lpstr>RIN Expenditure 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2022-12-19T06:38:14Z</dcterms:created>
  <dcterms:modified xsi:type="dcterms:W3CDTF">2023-01-18T00:03:17Z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0x01010096FA9DE739E3CE45A330A71DE6231D95</vt:lpwstr>
  </property>
  <property fmtid="{D5CDD505-2E9C-101B-9397-08002B2CF9AE}" pid="3" name="MediaServiceImageTags">
    <vt:lpwstr/>
  </property>
</Properties>
</file>