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64011"/>
  <bookViews>
    <workbookView xWindow="-110" yWindow="-110" windowWidth="19420" windowHeight="10420"/>
  </bookViews>
  <sheets>
    <sheet name="Cover" sheetId="15" r:id="rId1"/>
    <sheet name="Input|Benchmarking Data" sheetId="5" r:id="rId2"/>
    <sheet name="Input|Capex - Network Services" sheetId="16" r:id="rId3"/>
    <sheet name="Input|Opex Quant" sheetId="8" r:id="rId4"/>
    <sheet name="Input|Summary" sheetId="3" r:id="rId5"/>
    <sheet name="Calcs|Ratio Analysis - Series 0" sheetId="2" r:id="rId6"/>
    <sheet name="Charts|Benchmarking Series (0)" sheetId="14" r:id="rId7"/>
    <sheet name="Output|Ratio comparison" sheetId="6" r:id="rId8"/>
  </sheets>
  <externalReferences>
    <externalReference r:id="rId9"/>
  </externalReferences>
  <definedNames>
    <definedName name="abba" localSheetId="5" hidden="1">{"Ownership",#N/A,FALSE,"Ownership";"Contents",#N/A,FALSE,"Contents"}</definedName>
    <definedName name="abba" localSheetId="6" hidden="1">{"Ownership",#N/A,FALSE,"Ownership";"Contents",#N/A,FALSE,"Contents"}</definedName>
    <definedName name="abba" localSheetId="1" hidden="1">{"Ownership",#N/A,FALSE,"Ownership";"Contents",#N/A,FALSE,"Contents"}</definedName>
    <definedName name="abba" localSheetId="3" hidden="1">{"Ownership",#N/A,FALSE,"Ownership";"Contents",#N/A,FALSE,"Contents"}</definedName>
    <definedName name="abba" localSheetId="4" hidden="1">{"Ownership",#N/A,FALSE,"Ownership";"Contents",#N/A,FALSE,"Contents"}</definedName>
    <definedName name="abba" localSheetId="7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5" hidden="1">{"Ownership",#N/A,FALSE,"Ownership";"Contents",#N/A,FALSE,"Contents"}</definedName>
    <definedName name="LAN" localSheetId="6" hidden="1">{"Ownership",#N/A,FALSE,"Ownership";"Contents",#N/A,FALSE,"Contents"}</definedName>
    <definedName name="LAN" localSheetId="1" hidden="1">{"Ownership",#N/A,FALSE,"Ownership";"Contents",#N/A,FALSE,"Contents"}</definedName>
    <definedName name="LAN" localSheetId="3" hidden="1">{"Ownership",#N/A,FALSE,"Ownership";"Contents",#N/A,FALSE,"Contents"}</definedName>
    <definedName name="LAN" localSheetId="4" hidden="1">{"Ownership",#N/A,FALSE,"Ownership";"Contents",#N/A,FALSE,"Contents"}</definedName>
    <definedName name="LAN" localSheetId="7" hidden="1">{"Ownership",#N/A,FALSE,"Ownership";"Contents",#N/A,FALSE,"Contents"}</definedName>
    <definedName name="LAN" hidden="1">{"Ownership",#N/A,FALSE,"Ownership";"Contents",#N/A,FALSE,"Contents"}</definedName>
    <definedName name="teest" localSheetId="5" hidden="1">{"Ownership",#N/A,FALSE,"Ownership";"Contents",#N/A,FALSE,"Contents"}</definedName>
    <definedName name="teest" localSheetId="6" hidden="1">{"Ownership",#N/A,FALSE,"Ownership";"Contents",#N/A,FALSE,"Contents"}</definedName>
    <definedName name="teest" localSheetId="1" hidden="1">{"Ownership",#N/A,FALSE,"Ownership";"Contents",#N/A,FALSE,"Contents"}</definedName>
    <definedName name="teest" localSheetId="3" hidden="1">{"Ownership",#N/A,FALSE,"Ownership";"Contents",#N/A,FALSE,"Contents"}</definedName>
    <definedName name="teest" localSheetId="4" hidden="1">{"Ownership",#N/A,FALSE,"Ownership";"Contents",#N/A,FALSE,"Contents"}</definedName>
    <definedName name="teest" localSheetId="7" hidden="1">{"Ownership",#N/A,FALSE,"Ownership";"Contents",#N/A,FALSE,"Contents"}</definedName>
    <definedName name="teest" hidden="1">{"Ownership",#N/A,FALSE,"Ownership";"Contents",#N/A,FALSE,"Contents"}</definedName>
    <definedName name="test" localSheetId="5" hidden="1">{"Ownership",#N/A,FALSE,"Ownership";"Contents",#N/A,FALSE,"Contents"}</definedName>
    <definedName name="test" localSheetId="6" hidden="1">{"Ownership",#N/A,FALSE,"Ownership";"Contents",#N/A,FALSE,"Contents"}</definedName>
    <definedName name="test" localSheetId="1" hidden="1">{"Ownership",#N/A,FALSE,"Ownership";"Contents",#N/A,FALSE,"Contents"}</definedName>
    <definedName name="test" localSheetId="3" hidden="1">{"Ownership",#N/A,FALSE,"Ownership";"Contents",#N/A,FALSE,"Contents"}</definedName>
    <definedName name="test" localSheetId="4" hidden="1">{"Ownership",#N/A,FALSE,"Ownership";"Contents",#N/A,FALSE,"Contents"}</definedName>
    <definedName name="test" localSheetId="7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5" hidden="1">{"Ownership",#N/A,FALSE,"Ownership";"Contents",#N/A,FALSE,"Contents"}</definedName>
    <definedName name="wrn.App._.Custodians." localSheetId="6" hidden="1">{"Ownership",#N/A,FALSE,"Ownership";"Contents",#N/A,FALSE,"Contents"}</definedName>
    <definedName name="wrn.App._.Custodians." localSheetId="1" hidden="1">{"Ownership",#N/A,FALSE,"Ownership";"Contents",#N/A,FALSE,"Contents"}</definedName>
    <definedName name="wrn.App._.Custodians." localSheetId="3" hidden="1">{"Ownership",#N/A,FALSE,"Ownership";"Contents",#N/A,FALSE,"Contents"}</definedName>
    <definedName name="wrn.App._.Custodians." localSheetId="4" hidden="1">{"Ownership",#N/A,FALSE,"Ownership";"Contents",#N/A,FALSE,"Contents"}</definedName>
    <definedName name="wrn.App._.Custodians." localSheetId="7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6" l="1"/>
  <c r="H14" i="6" s="1"/>
  <c r="Q14" i="6" s="1"/>
  <c r="X75" i="3"/>
  <c r="Y75" i="3"/>
  <c r="Z75" i="3"/>
  <c r="AA75" i="3"/>
  <c r="AB75" i="3"/>
  <c r="AC75" i="3"/>
  <c r="AD75" i="3"/>
  <c r="AE75" i="3"/>
  <c r="AF75" i="3"/>
  <c r="AG75" i="3"/>
  <c r="AH75" i="3"/>
  <c r="AI75" i="3"/>
  <c r="W75" i="3"/>
  <c r="AI74" i="3"/>
  <c r="AI73" i="3"/>
  <c r="AH74" i="3"/>
  <c r="AH73" i="3"/>
  <c r="AG74" i="3"/>
  <c r="AG73" i="3"/>
  <c r="AF74" i="3"/>
  <c r="AF73" i="3"/>
  <c r="AE74" i="3"/>
  <c r="AE73" i="3"/>
  <c r="AD74" i="3"/>
  <c r="AD73" i="3"/>
  <c r="AC74" i="3"/>
  <c r="AC73" i="3"/>
  <c r="AB74" i="3"/>
  <c r="AB73" i="3"/>
  <c r="AA74" i="3"/>
  <c r="AA73" i="3"/>
  <c r="Z74" i="3"/>
  <c r="Y73" i="3"/>
  <c r="Z73" i="3"/>
  <c r="Y74" i="3"/>
  <c r="X74" i="3"/>
  <c r="X73" i="3"/>
  <c r="W74" i="3"/>
  <c r="W73" i="3"/>
  <c r="GO38" i="3"/>
  <c r="CY35" i="3" l="1"/>
  <c r="CY38" i="3"/>
  <c r="C37" i="3"/>
  <c r="D37" i="3"/>
  <c r="E37" i="3"/>
  <c r="R37" i="3"/>
  <c r="S37" i="3"/>
  <c r="T37" i="3"/>
  <c r="AG37" i="3"/>
  <c r="AH37" i="3"/>
  <c r="AI37" i="3"/>
  <c r="AV37" i="3"/>
  <c r="AW37" i="3"/>
  <c r="AX37" i="3"/>
  <c r="BK37" i="3"/>
  <c r="BL37" i="3"/>
  <c r="BM37" i="3"/>
  <c r="BZ37" i="3"/>
  <c r="CA37" i="3"/>
  <c r="CB37" i="3"/>
  <c r="CO37" i="3"/>
  <c r="CP37" i="3"/>
  <c r="CQ37" i="3"/>
  <c r="DD37" i="3"/>
  <c r="DE37" i="3"/>
  <c r="DF37" i="3"/>
  <c r="DS37" i="3"/>
  <c r="DT37" i="3"/>
  <c r="DU37" i="3"/>
  <c r="EH37" i="3"/>
  <c r="EI37" i="3"/>
  <c r="EJ37" i="3"/>
  <c r="EW37" i="3"/>
  <c r="EX37" i="3"/>
  <c r="EY37" i="3"/>
  <c r="FL37" i="3"/>
  <c r="FM37" i="3"/>
  <c r="FN37" i="3"/>
  <c r="GA37" i="3"/>
  <c r="GB37" i="3"/>
  <c r="GC37" i="3"/>
  <c r="C38" i="3"/>
  <c r="F34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Z38" i="3"/>
  <c r="DA38" i="3"/>
  <c r="DB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T38" i="3"/>
  <c r="DU38" i="3"/>
  <c r="DV38" i="3"/>
  <c r="DW38" i="3"/>
  <c r="DX38" i="3"/>
  <c r="DY38" i="3"/>
  <c r="DZ38" i="3"/>
  <c r="EA38" i="3"/>
  <c r="EB38" i="3"/>
  <c r="EC38" i="3"/>
  <c r="ED38" i="3"/>
  <c r="EE38" i="3"/>
  <c r="EF38" i="3"/>
  <c r="EG38" i="3"/>
  <c r="EH38" i="3"/>
  <c r="EI38" i="3"/>
  <c r="EJ38" i="3"/>
  <c r="EK38" i="3"/>
  <c r="EL38" i="3"/>
  <c r="EM38" i="3"/>
  <c r="EN38" i="3"/>
  <c r="EO38" i="3"/>
  <c r="EP38" i="3"/>
  <c r="EQ38" i="3"/>
  <c r="ER38" i="3"/>
  <c r="ES38" i="3"/>
  <c r="ET38" i="3"/>
  <c r="EU38" i="3"/>
  <c r="EV38" i="3"/>
  <c r="EW38" i="3"/>
  <c r="EX38" i="3"/>
  <c r="EY38" i="3"/>
  <c r="EZ38" i="3"/>
  <c r="FA38" i="3"/>
  <c r="FB38" i="3"/>
  <c r="FC38" i="3"/>
  <c r="FD38" i="3"/>
  <c r="FE38" i="3"/>
  <c r="FF38" i="3"/>
  <c r="FG38" i="3"/>
  <c r="FH38" i="3"/>
  <c r="FI38" i="3"/>
  <c r="FJ38" i="3"/>
  <c r="FK38" i="3"/>
  <c r="FL38" i="3"/>
  <c r="FM38" i="3"/>
  <c r="FN38" i="3"/>
  <c r="FO38" i="3"/>
  <c r="FP38" i="3"/>
  <c r="FQ38" i="3"/>
  <c r="FR38" i="3"/>
  <c r="FS38" i="3"/>
  <c r="FT38" i="3"/>
  <c r="FU38" i="3"/>
  <c r="FV38" i="3"/>
  <c r="FW38" i="3"/>
  <c r="FX38" i="3"/>
  <c r="FY38" i="3"/>
  <c r="FZ38" i="3"/>
  <c r="GA38" i="3"/>
  <c r="GB38" i="3"/>
  <c r="GC38" i="3"/>
  <c r="GD38" i="3"/>
  <c r="GE38" i="3"/>
  <c r="GF38" i="3"/>
  <c r="GG38" i="3"/>
  <c r="GH38" i="3"/>
  <c r="GI38" i="3"/>
  <c r="GJ38" i="3"/>
  <c r="GK38" i="3"/>
  <c r="GL38" i="3"/>
  <c r="GM38" i="3"/>
  <c r="GN38" i="3"/>
  <c r="G34" i="3"/>
  <c r="H34" i="3"/>
  <c r="I34" i="3"/>
  <c r="J34" i="3"/>
  <c r="K34" i="3"/>
  <c r="L34" i="3"/>
  <c r="M34" i="3"/>
  <c r="N34" i="3"/>
  <c r="O34" i="3"/>
  <c r="P34" i="3"/>
  <c r="Q34" i="3"/>
  <c r="U34" i="3"/>
  <c r="V34" i="3"/>
  <c r="W34" i="3"/>
  <c r="X34" i="3"/>
  <c r="Y34" i="3"/>
  <c r="Z34" i="3"/>
  <c r="AA34" i="3"/>
  <c r="AB34" i="3"/>
  <c r="AC34" i="3"/>
  <c r="AD34" i="3"/>
  <c r="AE34" i="3"/>
  <c r="AF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V34" i="3"/>
  <c r="DW34" i="3"/>
  <c r="DX34" i="3"/>
  <c r="DY34" i="3"/>
  <c r="DZ34" i="3"/>
  <c r="EA34" i="3"/>
  <c r="EB34" i="3"/>
  <c r="EC34" i="3"/>
  <c r="ED34" i="3"/>
  <c r="EE34" i="3"/>
  <c r="EF34" i="3"/>
  <c r="EG34" i="3"/>
  <c r="EK34" i="3"/>
  <c r="EL34" i="3"/>
  <c r="EM34" i="3"/>
  <c r="EN34" i="3"/>
  <c r="EO34" i="3"/>
  <c r="EP34" i="3"/>
  <c r="EQ34" i="3"/>
  <c r="ER34" i="3"/>
  <c r="ES34" i="3"/>
  <c r="ET34" i="3"/>
  <c r="EU34" i="3"/>
  <c r="EV34" i="3"/>
  <c r="EZ34" i="3"/>
  <c r="FA34" i="3"/>
  <c r="FB34" i="3"/>
  <c r="FC34" i="3"/>
  <c r="FD34" i="3"/>
  <c r="FE34" i="3"/>
  <c r="FF34" i="3"/>
  <c r="FG34" i="3"/>
  <c r="FH34" i="3"/>
  <c r="FI34" i="3"/>
  <c r="FJ34" i="3"/>
  <c r="FK34" i="3"/>
  <c r="FO34" i="3"/>
  <c r="FP34" i="3"/>
  <c r="FQ34" i="3"/>
  <c r="FR34" i="3"/>
  <c r="FS34" i="3"/>
  <c r="FT34" i="3"/>
  <c r="FU34" i="3"/>
  <c r="FV34" i="3"/>
  <c r="FW34" i="3"/>
  <c r="FX34" i="3"/>
  <c r="FY34" i="3"/>
  <c r="FZ34" i="3"/>
  <c r="GD34" i="3"/>
  <c r="GE34" i="3"/>
  <c r="GF34" i="3"/>
  <c r="GG34" i="3"/>
  <c r="GH34" i="3"/>
  <c r="GI34" i="3"/>
  <c r="GJ34" i="3"/>
  <c r="GK34" i="3"/>
  <c r="GL34" i="3"/>
  <c r="GM34" i="3"/>
  <c r="GN34" i="3"/>
  <c r="GO34" i="3"/>
  <c r="F35" i="3"/>
  <c r="F36" i="3" s="1"/>
  <c r="F37" i="3" s="1"/>
  <c r="G35" i="3"/>
  <c r="G36" i="3" s="1"/>
  <c r="G37" i="3" s="1"/>
  <c r="H35" i="3"/>
  <c r="I35" i="3"/>
  <c r="J35" i="3"/>
  <c r="K35" i="3"/>
  <c r="L35" i="3"/>
  <c r="L36" i="3" s="1"/>
  <c r="L37" i="3" s="1"/>
  <c r="M35" i="3"/>
  <c r="M36" i="3" s="1"/>
  <c r="M37" i="3" s="1"/>
  <c r="N35" i="3"/>
  <c r="O35" i="3"/>
  <c r="P35" i="3"/>
  <c r="Q35" i="3"/>
  <c r="U35" i="3"/>
  <c r="V35" i="3"/>
  <c r="W35" i="3"/>
  <c r="W36" i="3" s="1"/>
  <c r="W37" i="3" s="1"/>
  <c r="X35" i="3"/>
  <c r="Y35" i="3"/>
  <c r="Z35" i="3"/>
  <c r="AA35" i="3"/>
  <c r="AB35" i="3"/>
  <c r="AC35" i="3"/>
  <c r="AD35" i="3"/>
  <c r="AE35" i="3"/>
  <c r="AE36" i="3" s="1"/>
  <c r="AE37" i="3" s="1"/>
  <c r="AF35" i="3"/>
  <c r="AF36" i="3" s="1"/>
  <c r="AF37" i="3" s="1"/>
  <c r="AJ35" i="3"/>
  <c r="AK35" i="3"/>
  <c r="AL35" i="3"/>
  <c r="AM35" i="3"/>
  <c r="AN35" i="3"/>
  <c r="AO35" i="3"/>
  <c r="AP35" i="3"/>
  <c r="AP36" i="3" s="1"/>
  <c r="AP37" i="3" s="1"/>
  <c r="AQ35" i="3"/>
  <c r="AQ36" i="3" s="1"/>
  <c r="AQ37" i="3" s="1"/>
  <c r="AR35" i="3"/>
  <c r="AS35" i="3"/>
  <c r="AT35" i="3"/>
  <c r="AU35" i="3"/>
  <c r="AY35" i="3"/>
  <c r="AZ35" i="3"/>
  <c r="BA35" i="3"/>
  <c r="BA36" i="3" s="1"/>
  <c r="BA37" i="3" s="1"/>
  <c r="BB35" i="3"/>
  <c r="BC35" i="3"/>
  <c r="BD35" i="3"/>
  <c r="BE35" i="3"/>
  <c r="BF35" i="3"/>
  <c r="BG35" i="3"/>
  <c r="BH35" i="3"/>
  <c r="BI35" i="3"/>
  <c r="BI36" i="3" s="1"/>
  <c r="BI37" i="3" s="1"/>
  <c r="BJ35" i="3"/>
  <c r="BJ36" i="3" s="1"/>
  <c r="BJ37" i="3" s="1"/>
  <c r="BN35" i="3"/>
  <c r="BN36" i="3" s="1"/>
  <c r="BN37" i="3" s="1"/>
  <c r="BO35" i="3"/>
  <c r="BP35" i="3"/>
  <c r="BQ35" i="3"/>
  <c r="BR35" i="3"/>
  <c r="BS35" i="3"/>
  <c r="BT35" i="3"/>
  <c r="BT36" i="3" s="1"/>
  <c r="BT37" i="3" s="1"/>
  <c r="BU35" i="3"/>
  <c r="BV35" i="3"/>
  <c r="BV36" i="3" s="1"/>
  <c r="BV37" i="3" s="1"/>
  <c r="BW35" i="3"/>
  <c r="BX35" i="3"/>
  <c r="BY35" i="3"/>
  <c r="CC35" i="3"/>
  <c r="CD35" i="3"/>
  <c r="CE35" i="3"/>
  <c r="CE36" i="3" s="1"/>
  <c r="CE37" i="3" s="1"/>
  <c r="CF35" i="3"/>
  <c r="CF36" i="3" s="1"/>
  <c r="CF37" i="3" s="1"/>
  <c r="CG35" i="3"/>
  <c r="CH35" i="3"/>
  <c r="CI35" i="3"/>
  <c r="CJ35" i="3"/>
  <c r="CK35" i="3"/>
  <c r="CL35" i="3"/>
  <c r="CM35" i="3"/>
  <c r="CM36" i="3" s="1"/>
  <c r="CM37" i="3" s="1"/>
  <c r="CN35" i="3"/>
  <c r="CN36" i="3" s="1"/>
  <c r="CN37" i="3" s="1"/>
  <c r="CR35" i="3"/>
  <c r="CS35" i="3"/>
  <c r="CT35" i="3"/>
  <c r="CU35" i="3"/>
  <c r="CV35" i="3"/>
  <c r="CW35" i="3"/>
  <c r="CX35" i="3"/>
  <c r="CX36" i="3" s="1"/>
  <c r="CX37" i="3" s="1"/>
  <c r="CY36" i="3"/>
  <c r="CY37" i="3" s="1"/>
  <c r="CZ35" i="3"/>
  <c r="DA35" i="3"/>
  <c r="DB35" i="3"/>
  <c r="DC35" i="3"/>
  <c r="DG35" i="3"/>
  <c r="DH35" i="3"/>
  <c r="DI35" i="3"/>
  <c r="DI36" i="3" s="1"/>
  <c r="DI37" i="3" s="1"/>
  <c r="DJ35" i="3"/>
  <c r="DJ36" i="3" s="1"/>
  <c r="DJ37" i="3" s="1"/>
  <c r="DK35" i="3"/>
  <c r="DL35" i="3"/>
  <c r="DM35" i="3"/>
  <c r="DN35" i="3"/>
  <c r="DO35" i="3"/>
  <c r="DP35" i="3"/>
  <c r="DQ35" i="3"/>
  <c r="DQ36" i="3" s="1"/>
  <c r="DQ37" i="3" s="1"/>
  <c r="DR35" i="3"/>
  <c r="DR36" i="3" s="1"/>
  <c r="DR37" i="3" s="1"/>
  <c r="DV35" i="3"/>
  <c r="DW35" i="3"/>
  <c r="DX35" i="3"/>
  <c r="DY35" i="3"/>
  <c r="DZ35" i="3"/>
  <c r="EA35" i="3"/>
  <c r="EB35" i="3"/>
  <c r="EB36" i="3" s="1"/>
  <c r="EB37" i="3" s="1"/>
  <c r="EC35" i="3"/>
  <c r="EC36" i="3" s="1"/>
  <c r="EC37" i="3" s="1"/>
  <c r="ED35" i="3"/>
  <c r="ED36" i="3" s="1"/>
  <c r="ED37" i="3" s="1"/>
  <c r="EE35" i="3"/>
  <c r="EF35" i="3"/>
  <c r="EG35" i="3"/>
  <c r="EK35" i="3"/>
  <c r="EL35" i="3"/>
  <c r="EM35" i="3"/>
  <c r="EM36" i="3" s="1"/>
  <c r="EM37" i="3" s="1"/>
  <c r="EN35" i="3"/>
  <c r="EN36" i="3" s="1"/>
  <c r="EN37" i="3" s="1"/>
  <c r="EO35" i="3"/>
  <c r="EO36" i="3" s="1"/>
  <c r="EO37" i="3" s="1"/>
  <c r="EP35" i="3"/>
  <c r="EQ35" i="3"/>
  <c r="ER35" i="3"/>
  <c r="ES35" i="3"/>
  <c r="ET35" i="3"/>
  <c r="EU35" i="3"/>
  <c r="EU36" i="3" s="1"/>
  <c r="EU37" i="3" s="1"/>
  <c r="EV35" i="3"/>
  <c r="EV36" i="3" s="1"/>
  <c r="EV37" i="3" s="1"/>
  <c r="EZ35" i="3"/>
  <c r="FA35" i="3"/>
  <c r="FA36" i="3" s="1"/>
  <c r="FA37" i="3" s="1"/>
  <c r="FB35" i="3"/>
  <c r="FC35" i="3"/>
  <c r="FD35" i="3"/>
  <c r="FE35" i="3"/>
  <c r="FF35" i="3"/>
  <c r="FF36" i="3" s="1"/>
  <c r="FF37" i="3" s="1"/>
  <c r="FG35" i="3"/>
  <c r="FG36" i="3" s="1"/>
  <c r="FG37" i="3" s="1"/>
  <c r="FH35" i="3"/>
  <c r="FI35" i="3"/>
  <c r="FJ35" i="3"/>
  <c r="FK35" i="3"/>
  <c r="FO35" i="3"/>
  <c r="FP35" i="3"/>
  <c r="FQ35" i="3"/>
  <c r="FQ36" i="3" s="1"/>
  <c r="FQ37" i="3" s="1"/>
  <c r="FR35" i="3"/>
  <c r="FR36" i="3" s="1"/>
  <c r="FR37" i="3" s="1"/>
  <c r="FS35" i="3"/>
  <c r="FT35" i="3"/>
  <c r="FU35" i="3"/>
  <c r="FV35" i="3"/>
  <c r="FW35" i="3"/>
  <c r="FX35" i="3"/>
  <c r="FY35" i="3"/>
  <c r="FY36" i="3" s="1"/>
  <c r="FY37" i="3" s="1"/>
  <c r="FZ35" i="3"/>
  <c r="FZ36" i="3" s="1"/>
  <c r="FZ37" i="3" s="1"/>
  <c r="GD35" i="3"/>
  <c r="GE35" i="3"/>
  <c r="GF35" i="3"/>
  <c r="GG35" i="3"/>
  <c r="GH35" i="3"/>
  <c r="GI35" i="3"/>
  <c r="GJ35" i="3"/>
  <c r="GJ36" i="3" s="1"/>
  <c r="GJ37" i="3" s="1"/>
  <c r="GK35" i="3"/>
  <c r="GK36" i="3" s="1"/>
  <c r="GK37" i="3" s="1"/>
  <c r="GL35" i="3"/>
  <c r="GM35" i="3"/>
  <c r="GN35" i="3"/>
  <c r="GO35" i="3"/>
  <c r="H36" i="3"/>
  <c r="H37" i="3" s="1"/>
  <c r="Q36" i="3"/>
  <c r="Q37" i="3" s="1"/>
  <c r="F42" i="3" s="1"/>
  <c r="X36" i="3"/>
  <c r="X37" i="3" s="1"/>
  <c r="AL36" i="3"/>
  <c r="AL37" i="3" s="1"/>
  <c r="BB36" i="3"/>
  <c r="BB37" i="3" s="1"/>
  <c r="BE36" i="3"/>
  <c r="BE37" i="3" s="1"/>
  <c r="CI36" i="3"/>
  <c r="CI37" i="3" s="1"/>
  <c r="CT36" i="3"/>
  <c r="CT37" i="3" s="1"/>
  <c r="CU36" i="3"/>
  <c r="CU37" i="3" s="1"/>
  <c r="DM36" i="3"/>
  <c r="DM37" i="3" s="1"/>
  <c r="EG36" i="3"/>
  <c r="EG37" i="3" s="1"/>
  <c r="FJ36" i="3"/>
  <c r="FJ37" i="3" s="1"/>
  <c r="DG36" i="3" l="1"/>
  <c r="DG37" i="3" s="1"/>
  <c r="AY36" i="3"/>
  <c r="AY37" i="3" s="1"/>
  <c r="AC36" i="3"/>
  <c r="AC37" i="3" s="1"/>
  <c r="DH36" i="3"/>
  <c r="DH37" i="3" s="1"/>
  <c r="GG36" i="3"/>
  <c r="GG37" i="3" s="1"/>
  <c r="FC36" i="3"/>
  <c r="FC37" i="3" s="1"/>
  <c r="DC36" i="3"/>
  <c r="DC37" i="3" s="1"/>
  <c r="BQ36" i="3"/>
  <c r="BQ37" i="3" s="1"/>
  <c r="AU36" i="3"/>
  <c r="AU37" i="3" s="1"/>
  <c r="AM36" i="3"/>
  <c r="AM37" i="3" s="1"/>
  <c r="FU36" i="3"/>
  <c r="FU37" i="3" s="1"/>
  <c r="BU36" i="3"/>
  <c r="BU37" i="3" s="1"/>
  <c r="FB36" i="3"/>
  <c r="FB37" i="3" s="1"/>
  <c r="EQ36" i="3"/>
  <c r="EQ37" i="3" s="1"/>
  <c r="EF36" i="3"/>
  <c r="EF37" i="3" s="1"/>
  <c r="DX36" i="3"/>
  <c r="DX37" i="3" s="1"/>
  <c r="DB36" i="3"/>
  <c r="DB37" i="3" s="1"/>
  <c r="AT36" i="3"/>
  <c r="AT37" i="3" s="1"/>
  <c r="AA36" i="3"/>
  <c r="AA37" i="3" s="1"/>
  <c r="P36" i="3"/>
  <c r="P37" i="3" s="1"/>
  <c r="G50" i="3"/>
  <c r="G43" i="3"/>
  <c r="G51" i="3"/>
  <c r="G44" i="3"/>
  <c r="GH36" i="3"/>
  <c r="GH37" i="3" s="1"/>
  <c r="FW36" i="3"/>
  <c r="FW37" i="3" s="1"/>
  <c r="FO36" i="3"/>
  <c r="FO37" i="3" s="1"/>
  <c r="FD36" i="3"/>
  <c r="FD37" i="3" s="1"/>
  <c r="ES36" i="3"/>
  <c r="ES37" i="3" s="1"/>
  <c r="EK36" i="3"/>
  <c r="EK37" i="3" s="1"/>
  <c r="DZ36" i="3"/>
  <c r="DZ37" i="3" s="1"/>
  <c r="DO36" i="3"/>
  <c r="DO37" i="3" s="1"/>
  <c r="CV36" i="3"/>
  <c r="CV37" i="3" s="1"/>
  <c r="CK36" i="3"/>
  <c r="CK37" i="3" s="1"/>
  <c r="CC36" i="3"/>
  <c r="CC37" i="3" s="1"/>
  <c r="BR36" i="3"/>
  <c r="BR37" i="3" s="1"/>
  <c r="BG36" i="3"/>
  <c r="BG37" i="3" s="1"/>
  <c r="AN36" i="3"/>
  <c r="AN37" i="3" s="1"/>
  <c r="U36" i="3"/>
  <c r="U37" i="3" s="1"/>
  <c r="J36" i="3"/>
  <c r="J37" i="3" s="1"/>
  <c r="FS36" i="3"/>
  <c r="FS37" i="3" s="1"/>
  <c r="DV36" i="3"/>
  <c r="DV37" i="3" s="1"/>
  <c r="DK36" i="3"/>
  <c r="DK37" i="3" s="1"/>
  <c r="CZ36" i="3"/>
  <c r="CZ37" i="3" s="1"/>
  <c r="CR36" i="3"/>
  <c r="CR37" i="3" s="1"/>
  <c r="CG36" i="3"/>
  <c r="CG37" i="3" s="1"/>
  <c r="G52" i="3"/>
  <c r="G45" i="3"/>
  <c r="G49" i="3"/>
  <c r="G42" i="3"/>
  <c r="GO36" i="3"/>
  <c r="GO37" i="3" s="1"/>
  <c r="FK36" i="3"/>
  <c r="FK37" i="3" s="1"/>
  <c r="ER36" i="3"/>
  <c r="ER37" i="3" s="1"/>
  <c r="DN36" i="3"/>
  <c r="DN37" i="3" s="1"/>
  <c r="BY36" i="3"/>
  <c r="BY37" i="3" s="1"/>
  <c r="BF36" i="3"/>
  <c r="BF37" i="3" s="1"/>
  <c r="AB36" i="3"/>
  <c r="AB37" i="3" s="1"/>
  <c r="I36" i="3"/>
  <c r="I37" i="3" s="1"/>
  <c r="G53" i="3"/>
  <c r="G46" i="3"/>
  <c r="FV36" i="3"/>
  <c r="FV37" i="3" s="1"/>
  <c r="DY36" i="3"/>
  <c r="DY37" i="3" s="1"/>
  <c r="CJ36" i="3"/>
  <c r="CJ37" i="3" s="1"/>
  <c r="G54" i="3"/>
  <c r="G47" i="3"/>
  <c r="G48" i="3"/>
  <c r="GI36" i="3"/>
  <c r="GI37" i="3" s="1"/>
  <c r="FX36" i="3"/>
  <c r="FX37" i="3" s="1"/>
  <c r="FP36" i="3"/>
  <c r="FP37" i="3" s="1"/>
  <c r="FE36" i="3"/>
  <c r="FE37" i="3" s="1"/>
  <c r="ET36" i="3"/>
  <c r="ET37" i="3" s="1"/>
  <c r="EL36" i="3"/>
  <c r="EL37" i="3" s="1"/>
  <c r="EA36" i="3"/>
  <c r="EA37" i="3" s="1"/>
  <c r="DP36" i="3"/>
  <c r="DP37" i="3" s="1"/>
  <c r="CW36" i="3"/>
  <c r="CW37" i="3" s="1"/>
  <c r="CL36" i="3"/>
  <c r="CL37" i="3" s="1"/>
  <c r="CD36" i="3"/>
  <c r="CD37" i="3" s="1"/>
  <c r="BS36" i="3"/>
  <c r="BS37" i="3" s="1"/>
  <c r="BH36" i="3"/>
  <c r="BH37" i="3" s="1"/>
  <c r="AZ36" i="3"/>
  <c r="AZ37" i="3" s="1"/>
  <c r="AO36" i="3"/>
  <c r="AO37" i="3" s="1"/>
  <c r="AD36" i="3"/>
  <c r="AD37" i="3" s="1"/>
  <c r="V36" i="3"/>
  <c r="V37" i="3" s="1"/>
  <c r="K36" i="3"/>
  <c r="K37" i="3" s="1"/>
  <c r="GM36" i="3"/>
  <c r="GM37" i="3" s="1"/>
  <c r="GE36" i="3"/>
  <c r="GE37" i="3" s="1"/>
  <c r="FT36" i="3"/>
  <c r="FT37" i="3" s="1"/>
  <c r="FI36" i="3"/>
  <c r="FI37" i="3" s="1"/>
  <c r="EP36" i="3"/>
  <c r="EP37" i="3" s="1"/>
  <c r="EE36" i="3"/>
  <c r="EE37" i="3" s="1"/>
  <c r="DW36" i="3"/>
  <c r="DW37" i="3" s="1"/>
  <c r="DA36" i="3"/>
  <c r="DA37" i="3" s="1"/>
  <c r="CS36" i="3"/>
  <c r="CS37" i="3" s="1"/>
  <c r="CH36" i="3"/>
  <c r="CH37" i="3" s="1"/>
  <c r="BW36" i="3"/>
  <c r="BW37" i="3" s="1"/>
  <c r="BO36" i="3"/>
  <c r="BO37" i="3" s="1"/>
  <c r="BD36" i="3"/>
  <c r="BD37" i="3" s="1"/>
  <c r="AS36" i="3"/>
  <c r="AS37" i="3" s="1"/>
  <c r="AK36" i="3"/>
  <c r="AK37" i="3" s="1"/>
  <c r="Z36" i="3"/>
  <c r="Z37" i="3" s="1"/>
  <c r="O36" i="3"/>
  <c r="O37" i="3" s="1"/>
  <c r="BC36" i="3"/>
  <c r="BC37" i="3" s="1"/>
  <c r="Y36" i="3"/>
  <c r="Y37" i="3" s="1"/>
  <c r="N36" i="3"/>
  <c r="N37" i="3" s="1"/>
  <c r="GN36" i="3"/>
  <c r="GN37" i="3" s="1"/>
  <c r="GF36" i="3"/>
  <c r="GF37" i="3" s="1"/>
  <c r="BX36" i="3"/>
  <c r="BX37" i="3" s="1"/>
  <c r="BP36" i="3"/>
  <c r="BP37" i="3" s="1"/>
  <c r="DL36" i="3"/>
  <c r="DL37" i="3" s="1"/>
  <c r="GL36" i="3"/>
  <c r="GL37" i="3" s="1"/>
  <c r="GD36" i="3"/>
  <c r="GD37" i="3" s="1"/>
  <c r="FH36" i="3"/>
  <c r="FH37" i="3" s="1"/>
  <c r="EZ36" i="3"/>
  <c r="EZ37" i="3" s="1"/>
  <c r="AR36" i="3"/>
  <c r="AR37" i="3" s="1"/>
  <c r="AJ36" i="3"/>
  <c r="AJ37" i="3" s="1"/>
  <c r="F44" i="3" s="1"/>
  <c r="F49" i="3" l="1"/>
  <c r="F45" i="3"/>
  <c r="F54" i="3"/>
  <c r="F46" i="3"/>
  <c r="F52" i="3"/>
  <c r="F43" i="3"/>
  <c r="F51" i="3"/>
  <c r="F48" i="3"/>
  <c r="F47" i="3"/>
  <c r="F53" i="3"/>
  <c r="F50" i="3"/>
  <c r="Q14" i="3"/>
  <c r="P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EQ15" i="3"/>
  <c r="ER15" i="3"/>
  <c r="ES15" i="3"/>
  <c r="ET15" i="3"/>
  <c r="EU15" i="3"/>
  <c r="EV15" i="3"/>
  <c r="EW15" i="3"/>
  <c r="EX15" i="3"/>
  <c r="EY15" i="3"/>
  <c r="EZ15" i="3"/>
  <c r="FA15" i="3"/>
  <c r="FB15" i="3"/>
  <c r="FC15" i="3"/>
  <c r="FD15" i="3"/>
  <c r="FE15" i="3"/>
  <c r="FF15" i="3"/>
  <c r="FG15" i="3"/>
  <c r="FH15" i="3"/>
  <c r="FI15" i="3"/>
  <c r="FJ15" i="3"/>
  <c r="FK15" i="3"/>
  <c r="FL15" i="3"/>
  <c r="FM15" i="3"/>
  <c r="FN15" i="3"/>
  <c r="FO15" i="3"/>
  <c r="FP15" i="3"/>
  <c r="FQ15" i="3"/>
  <c r="FR15" i="3"/>
  <c r="FS15" i="3"/>
  <c r="FT15" i="3"/>
  <c r="FU15" i="3"/>
  <c r="FV15" i="3"/>
  <c r="FW15" i="3"/>
  <c r="FX15" i="3"/>
  <c r="FY15" i="3"/>
  <c r="FZ15" i="3"/>
  <c r="GA15" i="3"/>
  <c r="GB15" i="3"/>
  <c r="GC15" i="3"/>
  <c r="GD15" i="3"/>
  <c r="GE15" i="3"/>
  <c r="GF15" i="3"/>
  <c r="GG15" i="3"/>
  <c r="GH15" i="3"/>
  <c r="GI15" i="3"/>
  <c r="GJ15" i="3"/>
  <c r="GK15" i="3"/>
  <c r="GL15" i="3"/>
  <c r="GM15" i="3"/>
  <c r="GN15" i="3"/>
  <c r="GO15" i="3"/>
  <c r="C15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EN14" i="3"/>
  <c r="EO14" i="3"/>
  <c r="EP14" i="3"/>
  <c r="EQ14" i="3"/>
  <c r="ER14" i="3"/>
  <c r="ES14" i="3"/>
  <c r="ET14" i="3"/>
  <c r="EU14" i="3"/>
  <c r="EV14" i="3"/>
  <c r="EW14" i="3"/>
  <c r="EX14" i="3"/>
  <c r="EY14" i="3"/>
  <c r="EZ14" i="3"/>
  <c r="FA14" i="3"/>
  <c r="FB14" i="3"/>
  <c r="FC14" i="3"/>
  <c r="FD14" i="3"/>
  <c r="FE14" i="3"/>
  <c r="FF14" i="3"/>
  <c r="FG14" i="3"/>
  <c r="FH14" i="3"/>
  <c r="FI14" i="3"/>
  <c r="FJ14" i="3"/>
  <c r="FK14" i="3"/>
  <c r="FL14" i="3"/>
  <c r="FM14" i="3"/>
  <c r="FN14" i="3"/>
  <c r="FO14" i="3"/>
  <c r="FP14" i="3"/>
  <c r="FQ14" i="3"/>
  <c r="FR14" i="3"/>
  <c r="FS14" i="3"/>
  <c r="FT14" i="3"/>
  <c r="FU14" i="3"/>
  <c r="FV14" i="3"/>
  <c r="FW14" i="3"/>
  <c r="FX14" i="3"/>
  <c r="FY14" i="3"/>
  <c r="FZ14" i="3"/>
  <c r="GA14" i="3"/>
  <c r="GB14" i="3"/>
  <c r="GC14" i="3"/>
  <c r="GD14" i="3"/>
  <c r="GE14" i="3"/>
  <c r="GF14" i="3"/>
  <c r="GG14" i="3"/>
  <c r="GH14" i="3"/>
  <c r="GI14" i="3"/>
  <c r="GJ14" i="3"/>
  <c r="GK14" i="3"/>
  <c r="GL14" i="3"/>
  <c r="GM14" i="3"/>
  <c r="GN14" i="3"/>
  <c r="GO14" i="3"/>
  <c r="D14" i="3"/>
  <c r="E14" i="3"/>
  <c r="F14" i="3"/>
  <c r="G14" i="3"/>
  <c r="H14" i="3"/>
  <c r="I14" i="3"/>
  <c r="J14" i="3"/>
  <c r="K14" i="3"/>
  <c r="L14" i="3"/>
  <c r="M14" i="3"/>
  <c r="N14" i="3"/>
  <c r="O14" i="3"/>
  <c r="C14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EN10" i="3"/>
  <c r="EO10" i="3"/>
  <c r="EP10" i="3"/>
  <c r="EQ10" i="3"/>
  <c r="ER10" i="3"/>
  <c r="ES10" i="3"/>
  <c r="ET10" i="3"/>
  <c r="EU10" i="3"/>
  <c r="EV10" i="3"/>
  <c r="EW10" i="3"/>
  <c r="EX10" i="3"/>
  <c r="EY10" i="3"/>
  <c r="EZ10" i="3"/>
  <c r="FA10" i="3"/>
  <c r="FB10" i="3"/>
  <c r="FC10" i="3"/>
  <c r="FD10" i="3"/>
  <c r="FE10" i="3"/>
  <c r="FF10" i="3"/>
  <c r="FG10" i="3"/>
  <c r="FH10" i="3"/>
  <c r="FI10" i="3"/>
  <c r="FJ10" i="3"/>
  <c r="FK10" i="3"/>
  <c r="FL10" i="3"/>
  <c r="FM10" i="3"/>
  <c r="FN10" i="3"/>
  <c r="FO10" i="3"/>
  <c r="FP10" i="3"/>
  <c r="FQ10" i="3"/>
  <c r="FR10" i="3"/>
  <c r="FS10" i="3"/>
  <c r="FT10" i="3"/>
  <c r="FU10" i="3"/>
  <c r="FV10" i="3"/>
  <c r="FW10" i="3"/>
  <c r="FX10" i="3"/>
  <c r="FY10" i="3"/>
  <c r="FZ10" i="3"/>
  <c r="GA10" i="3"/>
  <c r="GB10" i="3"/>
  <c r="GC10" i="3"/>
  <c r="GD10" i="3"/>
  <c r="GE10" i="3"/>
  <c r="GF10" i="3"/>
  <c r="GG10" i="3"/>
  <c r="GH10" i="3"/>
  <c r="GI10" i="3"/>
  <c r="GJ10" i="3"/>
  <c r="GK10" i="3"/>
  <c r="GL10" i="3"/>
  <c r="GM10" i="3"/>
  <c r="GN10" i="3"/>
  <c r="GO10" i="3"/>
  <c r="C10" i="3"/>
  <c r="GO9" i="3" l="1"/>
  <c r="GO13" i="3"/>
  <c r="GO27" i="3"/>
  <c r="FZ9" i="3"/>
  <c r="FZ12" i="3"/>
  <c r="FZ13" i="3"/>
  <c r="FZ27" i="3"/>
  <c r="FK9" i="3"/>
  <c r="FK18" i="3" s="1"/>
  <c r="FK13" i="3"/>
  <c r="FK27" i="3"/>
  <c r="EV9" i="3"/>
  <c r="EV12" i="3"/>
  <c r="EV13" i="3"/>
  <c r="EV27" i="3"/>
  <c r="EG9" i="3"/>
  <c r="EG18" i="3" s="1"/>
  <c r="EG24" i="3" s="1"/>
  <c r="EG12" i="3"/>
  <c r="EG13" i="3"/>
  <c r="EG27" i="3"/>
  <c r="DR9" i="3"/>
  <c r="DR20" i="3" s="1"/>
  <c r="DR12" i="3"/>
  <c r="DR13" i="3"/>
  <c r="DR18" i="3"/>
  <c r="DR24" i="3" s="1"/>
  <c r="DR27" i="3"/>
  <c r="DC9" i="3"/>
  <c r="DC20" i="3" s="1"/>
  <c r="DC12" i="3"/>
  <c r="DC13" i="3"/>
  <c r="DC27" i="3"/>
  <c r="CN9" i="3"/>
  <c r="CN12" i="3"/>
  <c r="CN13" i="3"/>
  <c r="CN18" i="3" s="1"/>
  <c r="CN24" i="3" s="1"/>
  <c r="CN27" i="3"/>
  <c r="BY9" i="3"/>
  <c r="BY12" i="3"/>
  <c r="BY13" i="3"/>
  <c r="BY27" i="3"/>
  <c r="BJ9" i="3"/>
  <c r="BJ12" i="3"/>
  <c r="BJ13" i="3"/>
  <c r="BJ27" i="3"/>
  <c r="AU9" i="3"/>
  <c r="AU12" i="3"/>
  <c r="AU13" i="3"/>
  <c r="AU27" i="3"/>
  <c r="AF9" i="3"/>
  <c r="AF12" i="3"/>
  <c r="AF13" i="3"/>
  <c r="AF27" i="3"/>
  <c r="Q27" i="3"/>
  <c r="Q13" i="3"/>
  <c r="GO18" i="3" l="1"/>
  <c r="GO24" i="3" s="1"/>
  <c r="AF18" i="3"/>
  <c r="BJ18" i="3"/>
  <c r="BJ24" i="3" s="1"/>
  <c r="FZ18" i="3"/>
  <c r="EV18" i="3"/>
  <c r="EV24" i="3" s="1"/>
  <c r="AU18" i="3"/>
  <c r="AU24" i="3" s="1"/>
  <c r="BY18" i="3"/>
  <c r="BY24" i="3" s="1"/>
  <c r="AU25" i="3"/>
  <c r="BJ25" i="3"/>
  <c r="BY25" i="3"/>
  <c r="AF25" i="3"/>
  <c r="EV20" i="3"/>
  <c r="FK20" i="3"/>
  <c r="FK17" i="3" s="1"/>
  <c r="FK23" i="3" s="1"/>
  <c r="FZ20" i="3"/>
  <c r="FZ17" i="3" s="1"/>
  <c r="FZ23" i="3" s="1"/>
  <c r="GO20" i="3"/>
  <c r="GO17" i="3" s="1"/>
  <c r="GO23" i="3" s="1"/>
  <c r="AF24" i="3"/>
  <c r="FK25" i="3"/>
  <c r="FZ25" i="3"/>
  <c r="Q25" i="3"/>
  <c r="EG25" i="3"/>
  <c r="BJ20" i="3"/>
  <c r="BY20" i="3"/>
  <c r="BY17" i="3" s="1"/>
  <c r="BY23" i="3" s="1"/>
  <c r="DC25" i="3"/>
  <c r="DR25" i="3"/>
  <c r="EV25" i="3"/>
  <c r="AF20" i="3"/>
  <c r="CN25" i="3"/>
  <c r="DC18" i="3"/>
  <c r="DC24" i="3" s="1"/>
  <c r="FK24" i="3"/>
  <c r="FZ24" i="3"/>
  <c r="DC17" i="3"/>
  <c r="DC23" i="3" s="1"/>
  <c r="GO25" i="3"/>
  <c r="GO12" i="3"/>
  <c r="FK12" i="3"/>
  <c r="EV17" i="3"/>
  <c r="EV23" i="3" s="1"/>
  <c r="EG17" i="3"/>
  <c r="EG23" i="3" s="1"/>
  <c r="DR17" i="3"/>
  <c r="DR23" i="3" s="1"/>
  <c r="CN17" i="3"/>
  <c r="CN23" i="3" s="1"/>
  <c r="BJ17" i="3"/>
  <c r="BJ23" i="3" s="1"/>
  <c r="AU17" i="3"/>
  <c r="AU23" i="3" s="1"/>
  <c r="AF17" i="3"/>
  <c r="AF23" i="3" s="1"/>
  <c r="Q9" i="3" l="1"/>
  <c r="Q18" i="3" l="1"/>
  <c r="Q20" i="3"/>
  <c r="Q17" i="3" s="1"/>
  <c r="Q23" i="3" s="1"/>
  <c r="Q24" i="3"/>
  <c r="C9" i="3" l="1"/>
  <c r="C20" i="3" s="1"/>
  <c r="D9" i="3"/>
  <c r="E9" i="3"/>
  <c r="F9" i="3"/>
  <c r="G9" i="3"/>
  <c r="G20" i="3" s="1"/>
  <c r="H9" i="3"/>
  <c r="H20" i="3" s="1"/>
  <c r="I9" i="3"/>
  <c r="I20" i="3" s="1"/>
  <c r="J9" i="3"/>
  <c r="J20" i="3" s="1"/>
  <c r="K9" i="3"/>
  <c r="K20" i="3" s="1"/>
  <c r="L9" i="3"/>
  <c r="M9" i="3"/>
  <c r="N9" i="3"/>
  <c r="O9" i="3"/>
  <c r="P9" i="3"/>
  <c r="R9" i="3"/>
  <c r="R20" i="3" s="1"/>
  <c r="S9" i="3"/>
  <c r="S20" i="3" s="1"/>
  <c r="T9" i="3"/>
  <c r="T20" i="3" s="1"/>
  <c r="U9" i="3"/>
  <c r="U20" i="3" s="1"/>
  <c r="V9" i="3"/>
  <c r="W9" i="3"/>
  <c r="X9" i="3"/>
  <c r="X20" i="3" s="1"/>
  <c r="Y9" i="3"/>
  <c r="Y20" i="3" s="1"/>
  <c r="Z9" i="3"/>
  <c r="Z20" i="3" s="1"/>
  <c r="AA9" i="3"/>
  <c r="AA20" i="3" s="1"/>
  <c r="AB9" i="3"/>
  <c r="AB20" i="3" s="1"/>
  <c r="AC9" i="3"/>
  <c r="AD9" i="3"/>
  <c r="AE9" i="3"/>
  <c r="AG9" i="3"/>
  <c r="AG20" i="3" s="1"/>
  <c r="AH9" i="3"/>
  <c r="AH20" i="3" s="1"/>
  <c r="AI9" i="3"/>
  <c r="AI20" i="3" s="1"/>
  <c r="AJ9" i="3"/>
  <c r="AJ20" i="3" s="1"/>
  <c r="AK9" i="3"/>
  <c r="AK20" i="3" s="1"/>
  <c r="AL9" i="3"/>
  <c r="AM9" i="3"/>
  <c r="AN9" i="3"/>
  <c r="AO9" i="3"/>
  <c r="AO20" i="3" s="1"/>
  <c r="AP9" i="3"/>
  <c r="AP20" i="3" s="1"/>
  <c r="AQ9" i="3"/>
  <c r="AR9" i="3"/>
  <c r="AS9" i="3"/>
  <c r="AT9" i="3"/>
  <c r="AV9" i="3"/>
  <c r="AW9" i="3"/>
  <c r="AW20" i="3" s="1"/>
  <c r="AX9" i="3"/>
  <c r="AX20" i="3" s="1"/>
  <c r="AY9" i="3"/>
  <c r="AY20" i="3" s="1"/>
  <c r="AZ9" i="3"/>
  <c r="AZ20" i="3" s="1"/>
  <c r="BA9" i="3"/>
  <c r="BA20" i="3" s="1"/>
  <c r="BB9" i="3"/>
  <c r="BB20" i="3" s="1"/>
  <c r="BC9" i="3"/>
  <c r="BD9" i="3"/>
  <c r="BE9" i="3"/>
  <c r="BF9" i="3"/>
  <c r="BF20" i="3" s="1"/>
  <c r="BG9" i="3"/>
  <c r="BG20" i="3" s="1"/>
  <c r="BH9" i="3"/>
  <c r="BH20" i="3" s="1"/>
  <c r="BI9" i="3"/>
  <c r="BI20" i="3" s="1"/>
  <c r="BK9" i="3"/>
  <c r="BK20" i="3" s="1"/>
  <c r="BL9" i="3"/>
  <c r="BM9" i="3"/>
  <c r="BN9" i="3"/>
  <c r="BO9" i="3"/>
  <c r="BO20" i="3" s="1"/>
  <c r="BP9" i="3"/>
  <c r="BP20" i="3" s="1"/>
  <c r="BQ9" i="3"/>
  <c r="BQ20" i="3" s="1"/>
  <c r="BR9" i="3"/>
  <c r="BR20" i="3" s="1"/>
  <c r="BS9" i="3"/>
  <c r="BS20" i="3" s="1"/>
  <c r="BT9" i="3"/>
  <c r="BT20" i="3" s="1"/>
  <c r="BU9" i="3"/>
  <c r="BV9" i="3"/>
  <c r="BV20" i="3" s="1"/>
  <c r="BW9" i="3"/>
  <c r="BX9" i="3"/>
  <c r="BX20" i="3" s="1"/>
  <c r="BZ9" i="3"/>
  <c r="BZ20" i="3" s="1"/>
  <c r="CA9" i="3"/>
  <c r="CA20" i="3" s="1"/>
  <c r="CB9" i="3"/>
  <c r="CB20" i="3" s="1"/>
  <c r="CC9" i="3"/>
  <c r="CC20" i="3" s="1"/>
  <c r="CD9" i="3"/>
  <c r="CE9" i="3"/>
  <c r="CE20" i="3" s="1"/>
  <c r="CF9" i="3"/>
  <c r="CF20" i="3" s="1"/>
  <c r="CG9" i="3"/>
  <c r="CG20" i="3" s="1"/>
  <c r="CH9" i="3"/>
  <c r="CH20" i="3" s="1"/>
  <c r="CI9" i="3"/>
  <c r="CI20" i="3" s="1"/>
  <c r="CJ9" i="3"/>
  <c r="CK9" i="3"/>
  <c r="CL9" i="3"/>
  <c r="CM9" i="3"/>
  <c r="CO9" i="3"/>
  <c r="CO20" i="3" s="1"/>
  <c r="CP9" i="3"/>
  <c r="CP20" i="3" s="1"/>
  <c r="CQ9" i="3"/>
  <c r="CQ20" i="3" s="1"/>
  <c r="CR9" i="3"/>
  <c r="CR20" i="3" s="1"/>
  <c r="CS9" i="3"/>
  <c r="CS20" i="3" s="1"/>
  <c r="CT9" i="3"/>
  <c r="CT20" i="3" s="1"/>
  <c r="CU9" i="3"/>
  <c r="CV9" i="3"/>
  <c r="CV20" i="3" s="1"/>
  <c r="CW9" i="3"/>
  <c r="CW20" i="3" s="1"/>
  <c r="CX9" i="3"/>
  <c r="CX20" i="3" s="1"/>
  <c r="CY9" i="3"/>
  <c r="CY20" i="3" s="1"/>
  <c r="CZ9" i="3"/>
  <c r="CZ20" i="3" s="1"/>
  <c r="DA9" i="3"/>
  <c r="DA20" i="3" s="1"/>
  <c r="DB9" i="3"/>
  <c r="DB20" i="3" s="1"/>
  <c r="DD9" i="3"/>
  <c r="DD20" i="3" s="1"/>
  <c r="DE9" i="3"/>
  <c r="DE20" i="3" s="1"/>
  <c r="DF9" i="3"/>
  <c r="DF20" i="3" s="1"/>
  <c r="DG9" i="3"/>
  <c r="DG20" i="3" s="1"/>
  <c r="DH9" i="3"/>
  <c r="DH20" i="3" s="1"/>
  <c r="DI9" i="3"/>
  <c r="DI20" i="3" s="1"/>
  <c r="DJ9" i="3"/>
  <c r="DJ20" i="3" s="1"/>
  <c r="DK9" i="3"/>
  <c r="DK20" i="3" s="1"/>
  <c r="DL9" i="3"/>
  <c r="DL20" i="3" s="1"/>
  <c r="DM9" i="3"/>
  <c r="DM20" i="3" s="1"/>
  <c r="DN9" i="3"/>
  <c r="DN20" i="3" s="1"/>
  <c r="DO9" i="3"/>
  <c r="DO20" i="3" s="1"/>
  <c r="DP9" i="3"/>
  <c r="DP20" i="3" s="1"/>
  <c r="DQ9" i="3"/>
  <c r="DQ20" i="3" s="1"/>
  <c r="DS9" i="3"/>
  <c r="DS20" i="3" s="1"/>
  <c r="DT9" i="3"/>
  <c r="DU9" i="3"/>
  <c r="DV9" i="3"/>
  <c r="DV20" i="3" s="1"/>
  <c r="DW9" i="3"/>
  <c r="DW20" i="3" s="1"/>
  <c r="DX9" i="3"/>
  <c r="DX20" i="3" s="1"/>
  <c r="DY9" i="3"/>
  <c r="DY20" i="3" s="1"/>
  <c r="DZ9" i="3"/>
  <c r="DZ20" i="3" s="1"/>
  <c r="EA9" i="3"/>
  <c r="EA20" i="3" s="1"/>
  <c r="EB9" i="3"/>
  <c r="EB20" i="3" s="1"/>
  <c r="EC9" i="3"/>
  <c r="ED9" i="3"/>
  <c r="EE9" i="3"/>
  <c r="EF9" i="3"/>
  <c r="EH9" i="3"/>
  <c r="EH20" i="3" s="1"/>
  <c r="EI9" i="3"/>
  <c r="EI20" i="3" s="1"/>
  <c r="EJ9" i="3"/>
  <c r="EJ20" i="3" s="1"/>
  <c r="EK9" i="3"/>
  <c r="EK20" i="3" s="1"/>
  <c r="EL9" i="3"/>
  <c r="EM9" i="3"/>
  <c r="EM20" i="3" s="1"/>
  <c r="EN9" i="3"/>
  <c r="EN20" i="3" s="1"/>
  <c r="EO9" i="3"/>
  <c r="EO20" i="3" s="1"/>
  <c r="EP9" i="3"/>
  <c r="EP20" i="3" s="1"/>
  <c r="EQ9" i="3"/>
  <c r="EQ20" i="3" s="1"/>
  <c r="ER9" i="3"/>
  <c r="ER20" i="3" s="1"/>
  <c r="ES9" i="3"/>
  <c r="ES20" i="3" s="1"/>
  <c r="ET9" i="3"/>
  <c r="ET20" i="3" s="1"/>
  <c r="EU9" i="3"/>
  <c r="EU20" i="3" s="1"/>
  <c r="EW9" i="3"/>
  <c r="EW20" i="3" s="1"/>
  <c r="EX9" i="3"/>
  <c r="EX20" i="3" s="1"/>
  <c r="EY9" i="3"/>
  <c r="EY20" i="3" s="1"/>
  <c r="EZ9" i="3"/>
  <c r="EZ20" i="3" s="1"/>
  <c r="FA9" i="3"/>
  <c r="FA20" i="3" s="1"/>
  <c r="FB9" i="3"/>
  <c r="FB20" i="3" s="1"/>
  <c r="FC9" i="3"/>
  <c r="FC20" i="3" s="1"/>
  <c r="FD9" i="3"/>
  <c r="FD20" i="3" s="1"/>
  <c r="FE9" i="3"/>
  <c r="FE20" i="3" s="1"/>
  <c r="FF9" i="3"/>
  <c r="FF20" i="3" s="1"/>
  <c r="FG9" i="3"/>
  <c r="FG20" i="3" s="1"/>
  <c r="FH9" i="3"/>
  <c r="FH20" i="3" s="1"/>
  <c r="FI9" i="3"/>
  <c r="FI20" i="3" s="1"/>
  <c r="FJ9" i="3"/>
  <c r="FJ20" i="3" s="1"/>
  <c r="FL9" i="3"/>
  <c r="FM9" i="3"/>
  <c r="FM20" i="3" s="1"/>
  <c r="FN9" i="3"/>
  <c r="FN20" i="3" s="1"/>
  <c r="FO9" i="3"/>
  <c r="FO20" i="3" s="1"/>
  <c r="FP9" i="3"/>
  <c r="FP20" i="3" s="1"/>
  <c r="FQ9" i="3"/>
  <c r="FQ20" i="3" s="1"/>
  <c r="FR9" i="3"/>
  <c r="FR20" i="3" s="1"/>
  <c r="FS9" i="3"/>
  <c r="FS20" i="3" s="1"/>
  <c r="FT9" i="3"/>
  <c r="FT20" i="3" s="1"/>
  <c r="FU9" i="3"/>
  <c r="FU20" i="3" s="1"/>
  <c r="FV9" i="3"/>
  <c r="FV20" i="3" s="1"/>
  <c r="FW9" i="3"/>
  <c r="FW20" i="3" s="1"/>
  <c r="FX9" i="3"/>
  <c r="FX20" i="3" s="1"/>
  <c r="FY9" i="3"/>
  <c r="FY20" i="3" s="1"/>
  <c r="GA9" i="3"/>
  <c r="GA20" i="3" s="1"/>
  <c r="GB9" i="3"/>
  <c r="GB20" i="3" s="1"/>
  <c r="GC9" i="3"/>
  <c r="GC20" i="3" s="1"/>
  <c r="GD9" i="3"/>
  <c r="GD20" i="3" s="1"/>
  <c r="GE9" i="3"/>
  <c r="GE20" i="3" s="1"/>
  <c r="GF9" i="3"/>
  <c r="GF20" i="3" s="1"/>
  <c r="GG9" i="3"/>
  <c r="GG20" i="3" s="1"/>
  <c r="GH9" i="3"/>
  <c r="GH20" i="3" s="1"/>
  <c r="GI9" i="3"/>
  <c r="GI20" i="3" s="1"/>
  <c r="GJ9" i="3"/>
  <c r="GJ20" i="3" s="1"/>
  <c r="GK9" i="3"/>
  <c r="GK20" i="3" s="1"/>
  <c r="GL9" i="3"/>
  <c r="GL20" i="3" s="1"/>
  <c r="GM9" i="3"/>
  <c r="GM20" i="3" s="1"/>
  <c r="GN9" i="3"/>
  <c r="GN20" i="3" s="1"/>
  <c r="D20" i="3"/>
  <c r="E20" i="3"/>
  <c r="F20" i="3"/>
  <c r="L20" i="3"/>
  <c r="M20" i="3"/>
  <c r="N20" i="3"/>
  <c r="O20" i="3"/>
  <c r="P20" i="3"/>
  <c r="V20" i="3"/>
  <c r="W20" i="3"/>
  <c r="AC20" i="3"/>
  <c r="AD20" i="3"/>
  <c r="AE20" i="3"/>
  <c r="AL20" i="3"/>
  <c r="AM20" i="3"/>
  <c r="AN20" i="3"/>
  <c r="AV20" i="3"/>
  <c r="BC20" i="3"/>
  <c r="BD20" i="3"/>
  <c r="BE20" i="3"/>
  <c r="BL20" i="3"/>
  <c r="BM20" i="3"/>
  <c r="BN20" i="3"/>
  <c r="BU20" i="3"/>
  <c r="BW20" i="3"/>
  <c r="CD20" i="3"/>
  <c r="CU20" i="3"/>
  <c r="DT20" i="3"/>
  <c r="DU20" i="3"/>
  <c r="EL20" i="3"/>
  <c r="FL20" i="3"/>
  <c r="N66" i="2" l="1"/>
  <c r="N43" i="2"/>
  <c r="I8" i="2"/>
  <c r="I16" i="2" s="1"/>
  <c r="AZ24" i="2"/>
  <c r="AZ47" i="2" s="1"/>
  <c r="AZ70" i="2" s="1"/>
  <c r="M70" i="2"/>
  <c r="J70" i="2"/>
  <c r="M47" i="2"/>
  <c r="J47" i="2"/>
  <c r="M24" i="2"/>
  <c r="J24" i="2"/>
  <c r="C2" i="3" l="1"/>
  <c r="D27" i="3" l="1"/>
  <c r="E27" i="3"/>
  <c r="F27" i="3"/>
  <c r="G27" i="3"/>
  <c r="H27" i="3"/>
  <c r="I27" i="3"/>
  <c r="J27" i="3"/>
  <c r="K27" i="3"/>
  <c r="L27" i="3"/>
  <c r="M27" i="3"/>
  <c r="N27" i="3"/>
  <c r="O27" i="3"/>
  <c r="P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L27" i="3"/>
  <c r="FM27" i="3"/>
  <c r="FN27" i="3"/>
  <c r="FO27" i="3"/>
  <c r="FP27" i="3"/>
  <c r="FQ27" i="3"/>
  <c r="FR27" i="3"/>
  <c r="FS27" i="3"/>
  <c r="FT27" i="3"/>
  <c r="FU27" i="3"/>
  <c r="FV27" i="3"/>
  <c r="FW27" i="3"/>
  <c r="FX27" i="3"/>
  <c r="FY27" i="3"/>
  <c r="GA27" i="3"/>
  <c r="GB27" i="3"/>
  <c r="GC27" i="3"/>
  <c r="GD27" i="3"/>
  <c r="GE27" i="3"/>
  <c r="GF27" i="3"/>
  <c r="GG27" i="3"/>
  <c r="GH27" i="3"/>
  <c r="GI27" i="3"/>
  <c r="GJ27" i="3"/>
  <c r="GK27" i="3"/>
  <c r="GL27" i="3"/>
  <c r="GM27" i="3"/>
  <c r="GN27" i="3"/>
  <c r="C27" i="3"/>
  <c r="G34" i="2" l="1"/>
  <c r="H39" i="2"/>
  <c r="G35" i="2"/>
  <c r="G38" i="2"/>
  <c r="H32" i="2"/>
  <c r="H36" i="2"/>
  <c r="F31" i="2"/>
  <c r="G31" i="2"/>
  <c r="H37" i="2"/>
  <c r="H31" i="2"/>
  <c r="H30" i="2"/>
  <c r="G39" i="2"/>
  <c r="F39" i="2"/>
  <c r="F29" i="2"/>
  <c r="H38" i="2"/>
  <c r="F35" i="2"/>
  <c r="G30" i="2"/>
  <c r="G29" i="2"/>
  <c r="F32" i="2"/>
  <c r="G27" i="2"/>
  <c r="F37" i="2"/>
  <c r="G36" i="2"/>
  <c r="H33" i="2"/>
  <c r="G32" i="2"/>
  <c r="F28" i="2"/>
  <c r="H27" i="2"/>
  <c r="G37" i="2"/>
  <c r="F34" i="2"/>
  <c r="G33" i="2"/>
  <c r="G28" i="2"/>
  <c r="F30" i="2"/>
  <c r="F38" i="2"/>
  <c r="H29" i="2"/>
  <c r="H35" i="2"/>
  <c r="H28" i="2"/>
  <c r="F33" i="2"/>
  <c r="F27" i="2"/>
  <c r="H34" i="2"/>
  <c r="F36" i="2"/>
  <c r="AP36" i="2" l="1"/>
  <c r="AP38" i="2"/>
  <c r="AP39" i="2"/>
  <c r="AP29" i="2"/>
  <c r="AG30" i="2"/>
  <c r="H54" i="2"/>
  <c r="H61" i="2"/>
  <c r="AP27" i="2"/>
  <c r="AO36" i="2"/>
  <c r="AO39" i="2"/>
  <c r="AO35" i="2"/>
  <c r="G54" i="2"/>
  <c r="AO33" i="2"/>
  <c r="G57" i="2"/>
  <c r="AO28" i="2"/>
  <c r="G50" i="2"/>
  <c r="F50" i="2"/>
  <c r="AN37" i="2"/>
  <c r="F53" i="2"/>
  <c r="F54" i="2"/>
  <c r="F77" i="2" s="1"/>
  <c r="AN77" i="2" s="1"/>
  <c r="F56" i="2"/>
  <c r="F58" i="2"/>
  <c r="F81" i="2" s="1"/>
  <c r="AN81" i="2" s="1"/>
  <c r="F59" i="2"/>
  <c r="F82" i="2" s="1"/>
  <c r="AN82" i="2" s="1"/>
  <c r="F51" i="2"/>
  <c r="F20" i="6"/>
  <c r="F21" i="6"/>
  <c r="F22" i="6"/>
  <c r="F55" i="2"/>
  <c r="F78" i="2" s="1"/>
  <c r="AN78" i="2" s="1"/>
  <c r="AO32" i="2"/>
  <c r="GF25" i="3"/>
  <c r="GG25" i="3"/>
  <c r="GH25" i="3"/>
  <c r="GM25" i="3"/>
  <c r="GN25" i="3"/>
  <c r="EX25" i="3"/>
  <c r="EQ25" i="3"/>
  <c r="DX25" i="3"/>
  <c r="BR25" i="3"/>
  <c r="CA25" i="3"/>
  <c r="Z25" i="3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GH13" i="3"/>
  <c r="GI13" i="3"/>
  <c r="GJ13" i="3"/>
  <c r="GK13" i="3"/>
  <c r="GL13" i="3"/>
  <c r="GM13" i="3"/>
  <c r="GN13" i="3"/>
  <c r="FT13" i="3"/>
  <c r="FU13" i="3"/>
  <c r="FV13" i="3"/>
  <c r="FW13" i="3"/>
  <c r="FX13" i="3"/>
  <c r="FX18" i="3" s="1"/>
  <c r="FY13" i="3"/>
  <c r="GA13" i="3"/>
  <c r="GB13" i="3"/>
  <c r="GC13" i="3"/>
  <c r="GC18" i="3" s="1"/>
  <c r="GD13" i="3"/>
  <c r="GE13" i="3"/>
  <c r="GF13" i="3"/>
  <c r="GG13" i="3"/>
  <c r="GG18" i="3" s="1"/>
  <c r="FA13" i="3"/>
  <c r="FB13" i="3"/>
  <c r="FC13" i="3"/>
  <c r="FD13" i="3"/>
  <c r="FE13" i="3"/>
  <c r="FF13" i="3"/>
  <c r="FG13" i="3"/>
  <c r="FG18" i="3" s="1"/>
  <c r="FH13" i="3"/>
  <c r="FI13" i="3"/>
  <c r="FJ13" i="3"/>
  <c r="FL13" i="3"/>
  <c r="FM13" i="3"/>
  <c r="FN13" i="3"/>
  <c r="FO13" i="3"/>
  <c r="FP13" i="3"/>
  <c r="FP18" i="3" s="1"/>
  <c r="FQ13" i="3"/>
  <c r="FR13" i="3"/>
  <c r="FS13" i="3"/>
  <c r="EL13" i="3"/>
  <c r="EM13" i="3"/>
  <c r="EN13" i="3"/>
  <c r="EO13" i="3"/>
  <c r="EP13" i="3"/>
  <c r="EP18" i="3" s="1"/>
  <c r="EQ13" i="3"/>
  <c r="ER13" i="3"/>
  <c r="ES13" i="3"/>
  <c r="ET13" i="3"/>
  <c r="ET18" i="3" s="1"/>
  <c r="EU13" i="3"/>
  <c r="EW13" i="3"/>
  <c r="EX13" i="3"/>
  <c r="EY13" i="3"/>
  <c r="EY18" i="3" s="1"/>
  <c r="EZ13" i="3"/>
  <c r="DU13" i="3"/>
  <c r="DU18" i="3" s="1"/>
  <c r="DV13" i="3"/>
  <c r="DW13" i="3"/>
  <c r="DX13" i="3"/>
  <c r="DY13" i="3"/>
  <c r="DY18" i="3" s="1"/>
  <c r="DZ13" i="3"/>
  <c r="EA13" i="3"/>
  <c r="EB13" i="3"/>
  <c r="EC13" i="3"/>
  <c r="ED13" i="3"/>
  <c r="EE13" i="3"/>
  <c r="EF13" i="3"/>
  <c r="EH13" i="3"/>
  <c r="EH18" i="3" s="1"/>
  <c r="EI13" i="3"/>
  <c r="EJ13" i="3"/>
  <c r="EK13" i="3"/>
  <c r="DN13" i="3"/>
  <c r="DO13" i="3"/>
  <c r="DP13" i="3"/>
  <c r="DQ13" i="3"/>
  <c r="DS13" i="3"/>
  <c r="DT13" i="3"/>
  <c r="DB13" i="3"/>
  <c r="DD13" i="3"/>
  <c r="DE13" i="3"/>
  <c r="DF13" i="3"/>
  <c r="DG13" i="3"/>
  <c r="DH13" i="3"/>
  <c r="DH18" i="3" s="1"/>
  <c r="DI13" i="3"/>
  <c r="DJ13" i="3"/>
  <c r="DK13" i="3"/>
  <c r="DL13" i="3"/>
  <c r="DL18" i="3" s="1"/>
  <c r="DM13" i="3"/>
  <c r="CG13" i="3"/>
  <c r="CH13" i="3"/>
  <c r="CI13" i="3"/>
  <c r="CJ13" i="3"/>
  <c r="CK13" i="3"/>
  <c r="CL13" i="3"/>
  <c r="CM13" i="3"/>
  <c r="CO13" i="3"/>
  <c r="CP13" i="3"/>
  <c r="CQ13" i="3"/>
  <c r="CR13" i="3"/>
  <c r="CS13" i="3"/>
  <c r="CT13" i="3"/>
  <c r="CU13" i="3"/>
  <c r="CV13" i="3"/>
  <c r="CW13" i="3"/>
  <c r="CX13" i="3"/>
  <c r="CY13" i="3"/>
  <c r="CZ13" i="3"/>
  <c r="DA13" i="3"/>
  <c r="BQ13" i="3"/>
  <c r="BR13" i="3"/>
  <c r="BS13" i="3"/>
  <c r="BT13" i="3"/>
  <c r="BU13" i="3"/>
  <c r="BV13" i="3"/>
  <c r="BW13" i="3"/>
  <c r="BX13" i="3"/>
  <c r="BZ13" i="3"/>
  <c r="CA13" i="3"/>
  <c r="CB13" i="3"/>
  <c r="CC13" i="3"/>
  <c r="CD13" i="3"/>
  <c r="CE13" i="3"/>
  <c r="CF13" i="3"/>
  <c r="BG13" i="3"/>
  <c r="BH13" i="3"/>
  <c r="BH18" i="3" s="1"/>
  <c r="BI13" i="3"/>
  <c r="BK13" i="3"/>
  <c r="BL13" i="3"/>
  <c r="BM13" i="3"/>
  <c r="BN13" i="3"/>
  <c r="BO13" i="3"/>
  <c r="BP13" i="3"/>
  <c r="BA13" i="3"/>
  <c r="BB13" i="3"/>
  <c r="BC13" i="3"/>
  <c r="BD13" i="3"/>
  <c r="BE13" i="3"/>
  <c r="BF13" i="3"/>
  <c r="AM13" i="3"/>
  <c r="AN13" i="3"/>
  <c r="AO13" i="3"/>
  <c r="AP13" i="3"/>
  <c r="AQ13" i="3"/>
  <c r="AQ18" i="3" s="1"/>
  <c r="AR13" i="3"/>
  <c r="AS13" i="3"/>
  <c r="AT13" i="3"/>
  <c r="AV13" i="3"/>
  <c r="AW13" i="3"/>
  <c r="AX13" i="3"/>
  <c r="AY13" i="3"/>
  <c r="AZ13" i="3"/>
  <c r="AZ18" i="3" s="1"/>
  <c r="AG13" i="3"/>
  <c r="AH13" i="3"/>
  <c r="AI13" i="3"/>
  <c r="AJ13" i="3"/>
  <c r="AK13" i="3"/>
  <c r="AL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R13" i="3"/>
  <c r="G13" i="3"/>
  <c r="H13" i="3"/>
  <c r="I13" i="3"/>
  <c r="I18" i="3" s="1"/>
  <c r="J13" i="3"/>
  <c r="K13" i="3"/>
  <c r="L13" i="3"/>
  <c r="M13" i="3"/>
  <c r="N13" i="3"/>
  <c r="O13" i="3"/>
  <c r="P13" i="3"/>
  <c r="D13" i="3"/>
  <c r="E13" i="3"/>
  <c r="F13" i="3"/>
  <c r="C13" i="3"/>
  <c r="EL18" i="3"/>
  <c r="H55" i="2"/>
  <c r="G59" i="2"/>
  <c r="G61" i="2"/>
  <c r="G53" i="2"/>
  <c r="DJ25" i="3"/>
  <c r="AG84" i="2"/>
  <c r="AG81" i="2"/>
  <c r="AG80" i="2"/>
  <c r="AG79" i="2"/>
  <c r="AG78" i="2"/>
  <c r="AG77" i="2"/>
  <c r="AG74" i="2"/>
  <c r="AG73" i="2"/>
  <c r="AG61" i="2"/>
  <c r="AG58" i="2"/>
  <c r="AG57" i="2"/>
  <c r="AG56" i="2"/>
  <c r="AG55" i="2"/>
  <c r="AG54" i="2"/>
  <c r="AG51" i="2"/>
  <c r="AG50" i="2"/>
  <c r="AG38" i="2"/>
  <c r="AG35" i="2"/>
  <c r="AG34" i="2"/>
  <c r="AG33" i="2"/>
  <c r="AG32" i="2"/>
  <c r="AG31" i="2"/>
  <c r="AO30" i="2"/>
  <c r="H52" i="2"/>
  <c r="AG28" i="2"/>
  <c r="AG27" i="2"/>
  <c r="AE35" i="2"/>
  <c r="AF33" i="2"/>
  <c r="AF32" i="2"/>
  <c r="AE31" i="2"/>
  <c r="AF30" i="2"/>
  <c r="AE29" i="2"/>
  <c r="AF28" i="2"/>
  <c r="AE27" i="2"/>
  <c r="CH25" i="3" l="1"/>
  <c r="AJ25" i="3"/>
  <c r="AA25" i="3"/>
  <c r="EO25" i="3"/>
  <c r="S25" i="3"/>
  <c r="DA25" i="3"/>
  <c r="AB25" i="3"/>
  <c r="DQ25" i="3"/>
  <c r="H25" i="3"/>
  <c r="T25" i="3"/>
  <c r="BG25" i="3"/>
  <c r="AY25" i="3"/>
  <c r="C25" i="3"/>
  <c r="AS25" i="3"/>
  <c r="AK25" i="3"/>
  <c r="CX25" i="3"/>
  <c r="CP25" i="3"/>
  <c r="FG25" i="3"/>
  <c r="T78" i="8"/>
  <c r="T82" i="8"/>
  <c r="AZ25" i="3"/>
  <c r="DO25" i="3"/>
  <c r="DG25" i="3"/>
  <c r="E49" i="3" s="1"/>
  <c r="EP25" i="3"/>
  <c r="EH25" i="3"/>
  <c r="P76" i="8"/>
  <c r="DP18" i="3"/>
  <c r="P25" i="3"/>
  <c r="DH25" i="3"/>
  <c r="DP25" i="3"/>
  <c r="FO25" i="3"/>
  <c r="CQ25" i="3"/>
  <c r="BS25" i="3"/>
  <c r="T77" i="8"/>
  <c r="T81" i="8"/>
  <c r="BZ25" i="3"/>
  <c r="BQ25" i="3"/>
  <c r="CZ25" i="3"/>
  <c r="CR25" i="3"/>
  <c r="T80" i="8"/>
  <c r="P72" i="8"/>
  <c r="T72" i="8"/>
  <c r="Z18" i="3"/>
  <c r="BZ18" i="3"/>
  <c r="BQ18" i="3"/>
  <c r="BQ24" i="3" s="1"/>
  <c r="P71" i="8"/>
  <c r="Q71" i="8" s="1"/>
  <c r="T71" i="8"/>
  <c r="U71" i="8" s="1"/>
  <c r="T75" i="8"/>
  <c r="T76" i="8"/>
  <c r="AI18" i="3"/>
  <c r="AI24" i="3" s="1"/>
  <c r="T79" i="8"/>
  <c r="P80" i="8"/>
  <c r="T83" i="8"/>
  <c r="R25" i="3"/>
  <c r="AI25" i="3"/>
  <c r="CG25" i="3"/>
  <c r="R18" i="3"/>
  <c r="R24" i="3" s="1"/>
  <c r="T74" i="8"/>
  <c r="P75" i="8"/>
  <c r="ER25" i="3"/>
  <c r="FA25" i="3"/>
  <c r="T73" i="8"/>
  <c r="P74" i="8"/>
  <c r="P77" i="8"/>
  <c r="K25" i="3"/>
  <c r="BB25" i="3"/>
  <c r="EJ25" i="3"/>
  <c r="J25" i="3"/>
  <c r="Y25" i="3"/>
  <c r="AH25" i="3"/>
  <c r="AQ25" i="3"/>
  <c r="BA25" i="3"/>
  <c r="BD25" i="3"/>
  <c r="BX25" i="3"/>
  <c r="BP25" i="3"/>
  <c r="CJ25" i="3"/>
  <c r="CY25" i="3"/>
  <c r="DS25" i="3"/>
  <c r="FP25" i="3"/>
  <c r="FY25" i="3"/>
  <c r="FH25" i="3"/>
  <c r="FQ25" i="3"/>
  <c r="EA25" i="3"/>
  <c r="EI25" i="3"/>
  <c r="I25" i="3"/>
  <c r="E25" i="3"/>
  <c r="AP25" i="3"/>
  <c r="CI25" i="3"/>
  <c r="DZ25" i="3"/>
  <c r="EL25" i="3"/>
  <c r="EZ25" i="3"/>
  <c r="FF25" i="3"/>
  <c r="FX25" i="3"/>
  <c r="CB25" i="3"/>
  <c r="BK25" i="3"/>
  <c r="CS25" i="3"/>
  <c r="DY25" i="3"/>
  <c r="EF25" i="3"/>
  <c r="FR25" i="3"/>
  <c r="FI25" i="3"/>
  <c r="BH25" i="3"/>
  <c r="AR25" i="3"/>
  <c r="BI25" i="3"/>
  <c r="DI25" i="3"/>
  <c r="GA25" i="3"/>
  <c r="H53" i="2"/>
  <c r="H76" i="2" s="1"/>
  <c r="AP30" i="2"/>
  <c r="AN31" i="2"/>
  <c r="AP31" i="2"/>
  <c r="BH12" i="3"/>
  <c r="BV12" i="3"/>
  <c r="CI12" i="3"/>
  <c r="DP12" i="3"/>
  <c r="DH12" i="3"/>
  <c r="DU12" i="3"/>
  <c r="EQ12" i="3"/>
  <c r="EW12" i="3"/>
  <c r="FP12" i="3"/>
  <c r="GK12" i="3"/>
  <c r="Y12" i="3"/>
  <c r="BF12" i="3"/>
  <c r="AX12" i="3"/>
  <c r="BT12" i="3"/>
  <c r="DA12" i="3"/>
  <c r="CS12" i="3"/>
  <c r="EA12" i="3"/>
  <c r="EH12" i="3"/>
  <c r="EO12" i="3"/>
  <c r="FA12" i="3"/>
  <c r="FV12" i="3"/>
  <c r="P12" i="3"/>
  <c r="S12" i="3"/>
  <c r="AJ12" i="3"/>
  <c r="BE12" i="3"/>
  <c r="AW12" i="3"/>
  <c r="CA12" i="3"/>
  <c r="CZ12" i="3"/>
  <c r="DE12" i="3"/>
  <c r="DZ12" i="3"/>
  <c r="EN12" i="3"/>
  <c r="FH12" i="3"/>
  <c r="EZ12" i="3"/>
  <c r="GH12" i="3"/>
  <c r="AE12" i="3"/>
  <c r="W12" i="3"/>
  <c r="AI12" i="3"/>
  <c r="BD12" i="3"/>
  <c r="BR12" i="3"/>
  <c r="CM12" i="3"/>
  <c r="CE12" i="3"/>
  <c r="CY12" i="3"/>
  <c r="CQ12" i="3"/>
  <c r="DL12" i="3"/>
  <c r="DS12" i="3"/>
  <c r="EM12" i="3"/>
  <c r="FG12" i="3"/>
  <c r="FT12" i="3"/>
  <c r="GA12" i="3"/>
  <c r="GG12" i="3"/>
  <c r="AP12" i="3"/>
  <c r="BQ12" i="3"/>
  <c r="CL12" i="3"/>
  <c r="CX12" i="3"/>
  <c r="CP12" i="3"/>
  <c r="DK12" i="3"/>
  <c r="ET12" i="3"/>
  <c r="EL12" i="3"/>
  <c r="FS12" i="3"/>
  <c r="GN12" i="3"/>
  <c r="GF12" i="3"/>
  <c r="AF36" i="2"/>
  <c r="AN35" i="2"/>
  <c r="AN33" i="2"/>
  <c r="AG36" i="2"/>
  <c r="F60" i="2"/>
  <c r="AE60" i="2" s="1"/>
  <c r="AO34" i="2"/>
  <c r="G55" i="2"/>
  <c r="G78" i="2" s="1"/>
  <c r="AO78" i="2" s="1"/>
  <c r="AE39" i="2"/>
  <c r="FW25" i="3"/>
  <c r="GI25" i="3"/>
  <c r="EY25" i="3"/>
  <c r="G51" i="2"/>
  <c r="G74" i="2" s="1"/>
  <c r="AO74" i="2" s="1"/>
  <c r="AN30" i="2"/>
  <c r="AO31" i="2"/>
  <c r="AP32" i="2"/>
  <c r="H59" i="2"/>
  <c r="AG59" i="2" s="1"/>
  <c r="P79" i="8"/>
  <c r="P73" i="8"/>
  <c r="P82" i="8"/>
  <c r="P81" i="8"/>
  <c r="P78" i="8"/>
  <c r="P83" i="8"/>
  <c r="DM12" i="3"/>
  <c r="FD12" i="3"/>
  <c r="GD12" i="3"/>
  <c r="GJ12" i="3"/>
  <c r="M12" i="3"/>
  <c r="CD12" i="3"/>
  <c r="CQ18" i="3"/>
  <c r="CQ24" i="3" s="1"/>
  <c r="CH18" i="3"/>
  <c r="CH24" i="3" s="1"/>
  <c r="CY18" i="3"/>
  <c r="CY24" i="3" s="1"/>
  <c r="H62" i="2"/>
  <c r="H85" i="2" s="1"/>
  <c r="H50" i="2"/>
  <c r="H73" i="2" s="1"/>
  <c r="AP73" i="2" s="1"/>
  <c r="AO38" i="2"/>
  <c r="G62" i="2"/>
  <c r="G85" i="2" s="1"/>
  <c r="AO85" i="2" s="1"/>
  <c r="G58" i="2"/>
  <c r="G81" i="2" s="1"/>
  <c r="AO81" i="2" s="1"/>
  <c r="AN59" i="2"/>
  <c r="AN58" i="2"/>
  <c r="AN55" i="2"/>
  <c r="AN27" i="2"/>
  <c r="AN28" i="2"/>
  <c r="DV12" i="3"/>
  <c r="GL12" i="3"/>
  <c r="J18" i="3"/>
  <c r="J24" i="3" s="1"/>
  <c r="S18" i="3"/>
  <c r="S24" i="3" s="1"/>
  <c r="AA18" i="3"/>
  <c r="AA24" i="3" s="1"/>
  <c r="AJ18" i="3"/>
  <c r="AJ24" i="3" s="1"/>
  <c r="AR18" i="3"/>
  <c r="AR24" i="3" s="1"/>
  <c r="BA18" i="3"/>
  <c r="BA24" i="3" s="1"/>
  <c r="BI18" i="3"/>
  <c r="BI24" i="3" s="1"/>
  <c r="BR18" i="3"/>
  <c r="BR24" i="3" s="1"/>
  <c r="CA18" i="3"/>
  <c r="CA24" i="3" s="1"/>
  <c r="CI18" i="3"/>
  <c r="CI24" i="3" s="1"/>
  <c r="CR18" i="3"/>
  <c r="CR24" i="3" s="1"/>
  <c r="CZ18" i="3"/>
  <c r="CZ24" i="3" s="1"/>
  <c r="DI18" i="3"/>
  <c r="DI24" i="3" s="1"/>
  <c r="DQ18" i="3"/>
  <c r="DZ18" i="3"/>
  <c r="DZ24" i="3" s="1"/>
  <c r="EI18" i="3"/>
  <c r="EI24" i="3" s="1"/>
  <c r="EQ18" i="3"/>
  <c r="EQ24" i="3" s="1"/>
  <c r="EZ18" i="3"/>
  <c r="EZ24" i="3" s="1"/>
  <c r="FH18" i="3"/>
  <c r="FH24" i="3" s="1"/>
  <c r="FQ18" i="3"/>
  <c r="FQ24" i="3" s="1"/>
  <c r="FY18" i="3"/>
  <c r="FY24" i="3" s="1"/>
  <c r="GH18" i="3"/>
  <c r="GH24" i="3" s="1"/>
  <c r="C18" i="3"/>
  <c r="C24" i="3" s="1"/>
  <c r="K18" i="3"/>
  <c r="T18" i="3"/>
  <c r="T24" i="3" s="1"/>
  <c r="AK18" i="3"/>
  <c r="AK24" i="3" s="1"/>
  <c r="BB18" i="3"/>
  <c r="BB24" i="3" s="1"/>
  <c r="CJ18" i="3"/>
  <c r="CJ24" i="3" s="1"/>
  <c r="DJ18" i="3"/>
  <c r="DJ24" i="3" s="1"/>
  <c r="EJ18" i="3"/>
  <c r="EJ24" i="3" s="1"/>
  <c r="ER18" i="3"/>
  <c r="ER24" i="3" s="1"/>
  <c r="FA18" i="3"/>
  <c r="FA24" i="3" s="1"/>
  <c r="FR18" i="3"/>
  <c r="FR24" i="3" s="1"/>
  <c r="GI18" i="3"/>
  <c r="GI24" i="3" s="1"/>
  <c r="N12" i="3"/>
  <c r="EU12" i="3"/>
  <c r="ED17" i="3"/>
  <c r="ED23" i="3" s="1"/>
  <c r="V12" i="3"/>
  <c r="FC12" i="3"/>
  <c r="G25" i="3"/>
  <c r="O25" i="3"/>
  <c r="X25" i="3"/>
  <c r="AG25" i="3"/>
  <c r="AO25" i="3"/>
  <c r="AX25" i="3"/>
  <c r="BF25" i="3"/>
  <c r="BO25" i="3"/>
  <c r="BW25" i="3"/>
  <c r="CF25" i="3"/>
  <c r="CO25" i="3"/>
  <c r="CW25" i="3"/>
  <c r="DF25" i="3"/>
  <c r="DN25" i="3"/>
  <c r="DW25" i="3"/>
  <c r="EE25" i="3"/>
  <c r="EN25" i="3"/>
  <c r="EW25" i="3"/>
  <c r="FE25" i="3"/>
  <c r="FN25" i="3"/>
  <c r="FV25" i="3"/>
  <c r="GE25" i="3"/>
  <c r="AV12" i="3"/>
  <c r="GC12" i="3"/>
  <c r="AC25" i="3"/>
  <c r="BL25" i="3"/>
  <c r="CT25" i="3"/>
  <c r="EB25" i="3"/>
  <c r="FJ25" i="3"/>
  <c r="AD12" i="3"/>
  <c r="BM12" i="3"/>
  <c r="CU12" i="3"/>
  <c r="EC17" i="3"/>
  <c r="EC23" i="3" s="1"/>
  <c r="FL12" i="3"/>
  <c r="U25" i="3"/>
  <c r="BC25" i="3"/>
  <c r="CK25" i="3"/>
  <c r="DK25" i="3"/>
  <c r="ES25" i="3"/>
  <c r="GJ25" i="3"/>
  <c r="BN12" i="3"/>
  <c r="CV12" i="3"/>
  <c r="FM12" i="3"/>
  <c r="CM17" i="3"/>
  <c r="CM23" i="3" s="1"/>
  <c r="D25" i="3"/>
  <c r="AT25" i="3"/>
  <c r="CC25" i="3"/>
  <c r="DT25" i="3"/>
  <c r="FB25" i="3"/>
  <c r="GB25" i="3"/>
  <c r="E12" i="3"/>
  <c r="AM12" i="3"/>
  <c r="BU12" i="3"/>
  <c r="DD12" i="3"/>
  <c r="L25" i="3"/>
  <c r="AL25" i="3"/>
  <c r="BT25" i="3"/>
  <c r="DB25" i="3"/>
  <c r="EK25" i="3"/>
  <c r="E51" i="3" s="1"/>
  <c r="FS25" i="3"/>
  <c r="F12" i="3"/>
  <c r="AN12" i="3"/>
  <c r="FU12" i="3"/>
  <c r="E18" i="3"/>
  <c r="E24" i="3" s="1"/>
  <c r="AV18" i="3"/>
  <c r="AV24" i="3" s="1"/>
  <c r="DD18" i="3"/>
  <c r="DD24" i="3" s="1"/>
  <c r="AD18" i="3"/>
  <c r="AD24" i="3" s="1"/>
  <c r="CL18" i="3"/>
  <c r="CL24" i="3" s="1"/>
  <c r="AM25" i="3"/>
  <c r="DU25" i="3"/>
  <c r="FT25" i="3"/>
  <c r="BD18" i="3"/>
  <c r="BD24" i="3" s="1"/>
  <c r="V25" i="3"/>
  <c r="CL25" i="3"/>
  <c r="AM18" i="3"/>
  <c r="AM24" i="3" s="1"/>
  <c r="BU18" i="3"/>
  <c r="BU24" i="3" s="1"/>
  <c r="BU25" i="3"/>
  <c r="DD25" i="3"/>
  <c r="FC25" i="3"/>
  <c r="M18" i="3"/>
  <c r="M24" i="3" s="1"/>
  <c r="BM18" i="3"/>
  <c r="BM24" i="3" s="1"/>
  <c r="V18" i="3"/>
  <c r="V24" i="3" s="1"/>
  <c r="CD18" i="3"/>
  <c r="D18" i="3"/>
  <c r="L18" i="3"/>
  <c r="L24" i="3" s="1"/>
  <c r="U18" i="3"/>
  <c r="U24" i="3" s="1"/>
  <c r="AC18" i="3"/>
  <c r="AC24" i="3" s="1"/>
  <c r="AL18" i="3"/>
  <c r="AL24" i="3" s="1"/>
  <c r="AT18" i="3"/>
  <c r="AT24" i="3" s="1"/>
  <c r="BC18" i="3"/>
  <c r="BC24" i="3" s="1"/>
  <c r="BL18" i="3"/>
  <c r="BL24" i="3" s="1"/>
  <c r="BT18" i="3"/>
  <c r="BT24" i="3" s="1"/>
  <c r="CC18" i="3"/>
  <c r="CK18" i="3"/>
  <c r="CK24" i="3" s="1"/>
  <c r="CT18" i="3"/>
  <c r="CT24" i="3" s="1"/>
  <c r="DB18" i="3"/>
  <c r="DB24" i="3" s="1"/>
  <c r="DK18" i="3"/>
  <c r="DK24" i="3" s="1"/>
  <c r="DT18" i="3"/>
  <c r="DT24" i="3" s="1"/>
  <c r="EB18" i="3"/>
  <c r="EB24" i="3" s="1"/>
  <c r="EK18" i="3"/>
  <c r="EK24" i="3" s="1"/>
  <c r="ES18" i="3"/>
  <c r="ES24" i="3" s="1"/>
  <c r="FB18" i="3"/>
  <c r="FB24" i="3" s="1"/>
  <c r="FJ18" i="3"/>
  <c r="FJ24" i="3" s="1"/>
  <c r="FS18" i="3"/>
  <c r="FS24" i="3" s="1"/>
  <c r="GB18" i="3"/>
  <c r="GB24" i="3" s="1"/>
  <c r="GJ18" i="3"/>
  <c r="GJ24" i="3" s="1"/>
  <c r="G12" i="3"/>
  <c r="O12" i="3"/>
  <c r="AO12" i="3"/>
  <c r="BO12" i="3"/>
  <c r="BW12" i="3"/>
  <c r="CO12" i="3"/>
  <c r="CW12" i="3"/>
  <c r="DF12" i="3"/>
  <c r="DN12" i="3"/>
  <c r="DW12" i="3"/>
  <c r="FE12" i="3"/>
  <c r="FN12" i="3"/>
  <c r="GE12" i="3"/>
  <c r="GM12" i="3"/>
  <c r="M25" i="3"/>
  <c r="AD25" i="3"/>
  <c r="AV25" i="3"/>
  <c r="BM25" i="3"/>
  <c r="CD25" i="3"/>
  <c r="CU25" i="3"/>
  <c r="DL25" i="3"/>
  <c r="EC25" i="3"/>
  <c r="ET25" i="3"/>
  <c r="FL25" i="3"/>
  <c r="GC25" i="3"/>
  <c r="GK25" i="3"/>
  <c r="AB18" i="3"/>
  <c r="AB24" i="3" s="1"/>
  <c r="AS18" i="3"/>
  <c r="AS24" i="3" s="1"/>
  <c r="BK18" i="3"/>
  <c r="BK24" i="3" s="1"/>
  <c r="BS18" i="3"/>
  <c r="BS24" i="3" s="1"/>
  <c r="CB18" i="3"/>
  <c r="CS18" i="3"/>
  <c r="DA18" i="3"/>
  <c r="DA24" i="3" s="1"/>
  <c r="DS18" i="3"/>
  <c r="DS24" i="3" s="1"/>
  <c r="EA18" i="3"/>
  <c r="EA24" i="3" s="1"/>
  <c r="FI18" i="3"/>
  <c r="FI24" i="3" s="1"/>
  <c r="GA18" i="3"/>
  <c r="GA24" i="3" s="1"/>
  <c r="H12" i="3"/>
  <c r="AY12" i="3"/>
  <c r="BG12" i="3"/>
  <c r="BP12" i="3"/>
  <c r="BX12" i="3"/>
  <c r="CG12" i="3"/>
  <c r="DG12" i="3"/>
  <c r="DO12" i="3"/>
  <c r="DX12" i="3"/>
  <c r="FF12" i="3"/>
  <c r="FO12" i="3"/>
  <c r="FW12" i="3"/>
  <c r="F25" i="3"/>
  <c r="N25" i="3"/>
  <c r="W25" i="3"/>
  <c r="AE25" i="3"/>
  <c r="AN25" i="3"/>
  <c r="AW25" i="3"/>
  <c r="BE25" i="3"/>
  <c r="BN25" i="3"/>
  <c r="E46" i="3" s="1"/>
  <c r="BV25" i="3"/>
  <c r="CE25" i="3"/>
  <c r="CM25" i="3"/>
  <c r="CV25" i="3"/>
  <c r="DE25" i="3"/>
  <c r="DM25" i="3"/>
  <c r="DV25" i="3"/>
  <c r="ED25" i="3"/>
  <c r="EM25" i="3"/>
  <c r="EU25" i="3"/>
  <c r="FD25" i="3"/>
  <c r="FM25" i="3"/>
  <c r="FU25" i="3"/>
  <c r="GD25" i="3"/>
  <c r="GL25" i="3"/>
  <c r="I12" i="3"/>
  <c r="R12" i="3"/>
  <c r="Z12" i="3"/>
  <c r="AZ12" i="3"/>
  <c r="BZ12" i="3"/>
  <c r="CH12" i="3"/>
  <c r="DY12" i="3"/>
  <c r="EP12" i="3"/>
  <c r="EY12" i="3"/>
  <c r="FX12" i="3"/>
  <c r="CU18" i="3"/>
  <c r="CU24" i="3" s="1"/>
  <c r="EC18" i="3"/>
  <c r="FC18" i="3"/>
  <c r="FC24" i="3" s="1"/>
  <c r="FL18" i="3"/>
  <c r="FL24" i="3" s="1"/>
  <c r="FT18" i="3"/>
  <c r="FT24" i="3" s="1"/>
  <c r="GK18" i="3"/>
  <c r="GK24" i="3" s="1"/>
  <c r="EL24" i="3"/>
  <c r="I24" i="3"/>
  <c r="AZ24" i="3"/>
  <c r="BH24" i="3"/>
  <c r="DH24" i="3"/>
  <c r="EH24" i="3"/>
  <c r="J12" i="3"/>
  <c r="AA12" i="3"/>
  <c r="AR12" i="3"/>
  <c r="BA12" i="3"/>
  <c r="BI12" i="3"/>
  <c r="CR12" i="3"/>
  <c r="DI12" i="3"/>
  <c r="DQ12" i="3"/>
  <c r="EI12" i="3"/>
  <c r="FQ12" i="3"/>
  <c r="FY12" i="3"/>
  <c r="F18" i="3"/>
  <c r="F24" i="3" s="1"/>
  <c r="N18" i="3"/>
  <c r="N24" i="3" s="1"/>
  <c r="W18" i="3"/>
  <c r="W24" i="3" s="1"/>
  <c r="AE18" i="3"/>
  <c r="AE24" i="3" s="1"/>
  <c r="AN18" i="3"/>
  <c r="AN24" i="3" s="1"/>
  <c r="AW18" i="3"/>
  <c r="AW24" i="3" s="1"/>
  <c r="BE18" i="3"/>
  <c r="BE24" i="3" s="1"/>
  <c r="BN18" i="3"/>
  <c r="BN24" i="3" s="1"/>
  <c r="BV18" i="3"/>
  <c r="BV24" i="3" s="1"/>
  <c r="CE18" i="3"/>
  <c r="CE24" i="3" s="1"/>
  <c r="CM18" i="3"/>
  <c r="CM24" i="3" s="1"/>
  <c r="CV18" i="3"/>
  <c r="CV24" i="3" s="1"/>
  <c r="DE18" i="3"/>
  <c r="DE24" i="3" s="1"/>
  <c r="DM18" i="3"/>
  <c r="DM24" i="3" s="1"/>
  <c r="DV18" i="3"/>
  <c r="ED18" i="3"/>
  <c r="ED24" i="3" s="1"/>
  <c r="EM18" i="3"/>
  <c r="EM24" i="3" s="1"/>
  <c r="EU18" i="3"/>
  <c r="EU24" i="3" s="1"/>
  <c r="FD18" i="3"/>
  <c r="FD24" i="3" s="1"/>
  <c r="FM18" i="3"/>
  <c r="FM24" i="3" s="1"/>
  <c r="FU18" i="3"/>
  <c r="GD18" i="3"/>
  <c r="GD24" i="3" s="1"/>
  <c r="GL18" i="3"/>
  <c r="GL24" i="3" s="1"/>
  <c r="DL24" i="3"/>
  <c r="ET24" i="3"/>
  <c r="Z24" i="3"/>
  <c r="AQ24" i="3"/>
  <c r="BZ24" i="3"/>
  <c r="DP24" i="3"/>
  <c r="DY24" i="3"/>
  <c r="EP24" i="3"/>
  <c r="EY24" i="3"/>
  <c r="FG24" i="3"/>
  <c r="FP24" i="3"/>
  <c r="FX24" i="3"/>
  <c r="GG24" i="3"/>
  <c r="DQ24" i="3"/>
  <c r="C12" i="3"/>
  <c r="K12" i="3"/>
  <c r="T12" i="3"/>
  <c r="AB12" i="3"/>
  <c r="AK12" i="3"/>
  <c r="BB12" i="3"/>
  <c r="BK12" i="3"/>
  <c r="BS12" i="3"/>
  <c r="CB12" i="3"/>
  <c r="DJ12" i="3"/>
  <c r="EJ12" i="3"/>
  <c r="ER12" i="3"/>
  <c r="FI12" i="3"/>
  <c r="FR12" i="3"/>
  <c r="GI12" i="3"/>
  <c r="G18" i="3"/>
  <c r="G24" i="3" s="1"/>
  <c r="O18" i="3"/>
  <c r="O24" i="3" s="1"/>
  <c r="X18" i="3"/>
  <c r="AG18" i="3"/>
  <c r="AG24" i="3" s="1"/>
  <c r="AO18" i="3"/>
  <c r="AX18" i="3"/>
  <c r="AX24" i="3" s="1"/>
  <c r="BF18" i="3"/>
  <c r="BF24" i="3" s="1"/>
  <c r="BO18" i="3"/>
  <c r="BO24" i="3" s="1"/>
  <c r="BW18" i="3"/>
  <c r="CF18" i="3"/>
  <c r="CF24" i="3" s="1"/>
  <c r="CO18" i="3"/>
  <c r="CO24" i="3" s="1"/>
  <c r="CW18" i="3"/>
  <c r="CW24" i="3" s="1"/>
  <c r="DF18" i="3"/>
  <c r="DN18" i="3"/>
  <c r="DN24" i="3" s="1"/>
  <c r="DW18" i="3"/>
  <c r="EE18" i="3"/>
  <c r="EE24" i="3" s="1"/>
  <c r="EN18" i="3"/>
  <c r="EN24" i="3" s="1"/>
  <c r="EW18" i="3"/>
  <c r="EW24" i="3" s="1"/>
  <c r="FE18" i="3"/>
  <c r="FE24" i="3" s="1"/>
  <c r="FN18" i="3"/>
  <c r="FN24" i="3" s="1"/>
  <c r="FV18" i="3"/>
  <c r="FV24" i="3" s="1"/>
  <c r="GE18" i="3"/>
  <c r="GM18" i="3"/>
  <c r="GM24" i="3" s="1"/>
  <c r="DU24" i="3"/>
  <c r="GC24" i="3"/>
  <c r="D12" i="3"/>
  <c r="L12" i="3"/>
  <c r="U12" i="3"/>
  <c r="AC12" i="3"/>
  <c r="AL12" i="3"/>
  <c r="BC12" i="3"/>
  <c r="BL12" i="3"/>
  <c r="CC12" i="3"/>
  <c r="CT12" i="3"/>
  <c r="DB12" i="3"/>
  <c r="DT12" i="3"/>
  <c r="EB12" i="3"/>
  <c r="EK12" i="3"/>
  <c r="ES12" i="3"/>
  <c r="FB12" i="3"/>
  <c r="FJ12" i="3"/>
  <c r="GB12" i="3"/>
  <c r="ED12" i="3"/>
  <c r="DM17" i="3"/>
  <c r="H18" i="3"/>
  <c r="H24" i="3" s="1"/>
  <c r="P18" i="3"/>
  <c r="Y18" i="3"/>
  <c r="Y24" i="3" s="1"/>
  <c r="AH18" i="3"/>
  <c r="AP18" i="3"/>
  <c r="AP24" i="3" s="1"/>
  <c r="AY18" i="3"/>
  <c r="AY24" i="3" s="1"/>
  <c r="BG18" i="3"/>
  <c r="BG24" i="3" s="1"/>
  <c r="BP18" i="3"/>
  <c r="BP24" i="3" s="1"/>
  <c r="BX18" i="3"/>
  <c r="BX24" i="3" s="1"/>
  <c r="CG18" i="3"/>
  <c r="CG24" i="3" s="1"/>
  <c r="CP18" i="3"/>
  <c r="CP24" i="3" s="1"/>
  <c r="CX18" i="3"/>
  <c r="CX24" i="3" s="1"/>
  <c r="DG18" i="3"/>
  <c r="DG24" i="3" s="1"/>
  <c r="DO18" i="3"/>
  <c r="DX18" i="3"/>
  <c r="DX24" i="3" s="1"/>
  <c r="EF18" i="3"/>
  <c r="EO18" i="3"/>
  <c r="EO24" i="3" s="1"/>
  <c r="EX18" i="3"/>
  <c r="EX24" i="3" s="1"/>
  <c r="FF18" i="3"/>
  <c r="FO18" i="3"/>
  <c r="FO24" i="3" s="1"/>
  <c r="FW18" i="3"/>
  <c r="FW24" i="3" s="1"/>
  <c r="GF18" i="3"/>
  <c r="GF24" i="3" s="1"/>
  <c r="GN18" i="3"/>
  <c r="K24" i="3"/>
  <c r="G73" i="2"/>
  <c r="AO73" i="2" s="1"/>
  <c r="AO50" i="2"/>
  <c r="G76" i="2"/>
  <c r="AO76" i="2" s="1"/>
  <c r="AO53" i="2"/>
  <c r="AF73" i="2"/>
  <c r="AF50" i="2"/>
  <c r="AF27" i="2"/>
  <c r="AN29" i="2"/>
  <c r="F52" i="2"/>
  <c r="G52" i="2"/>
  <c r="AO29" i="2"/>
  <c r="G60" i="2"/>
  <c r="AF60" i="2" s="1"/>
  <c r="AO37" i="2"/>
  <c r="AN54" i="2"/>
  <c r="AF39" i="2"/>
  <c r="F62" i="2"/>
  <c r="AE62" i="2" s="1"/>
  <c r="AN39" i="2"/>
  <c r="AF81" i="2"/>
  <c r="AF58" i="2"/>
  <c r="AF35" i="2"/>
  <c r="F74" i="2"/>
  <c r="AN74" i="2" s="1"/>
  <c r="AN51" i="2"/>
  <c r="AE51" i="2"/>
  <c r="AE74" i="2"/>
  <c r="AE28" i="2"/>
  <c r="AE82" i="2"/>
  <c r="AE59" i="2"/>
  <c r="AE36" i="2"/>
  <c r="H57" i="2"/>
  <c r="AP34" i="2"/>
  <c r="H58" i="2"/>
  <c r="AP35" i="2"/>
  <c r="AE78" i="2"/>
  <c r="AE55" i="2"/>
  <c r="AE32" i="2"/>
  <c r="H51" i="2"/>
  <c r="AP28" i="2"/>
  <c r="AF77" i="2"/>
  <c r="AF54" i="2"/>
  <c r="AF31" i="2"/>
  <c r="AP37" i="2"/>
  <c r="AG37" i="2"/>
  <c r="AE75" i="2"/>
  <c r="AE52" i="2"/>
  <c r="AE79" i="2"/>
  <c r="AE56" i="2"/>
  <c r="AE37" i="2"/>
  <c r="AO27" i="2"/>
  <c r="H75" i="2"/>
  <c r="AP52" i="2"/>
  <c r="AG52" i="2"/>
  <c r="AN53" i="2"/>
  <c r="F76" i="2"/>
  <c r="AN76" i="2" s="1"/>
  <c r="AF75" i="2"/>
  <c r="AF52" i="2"/>
  <c r="AF79" i="2"/>
  <c r="AF56" i="2"/>
  <c r="F73" i="2"/>
  <c r="AN73" i="2" s="1"/>
  <c r="AN50" i="2"/>
  <c r="AP33" i="2"/>
  <c r="H56" i="2"/>
  <c r="AE33" i="2"/>
  <c r="AG39" i="2"/>
  <c r="AF78" i="2"/>
  <c r="AF55" i="2"/>
  <c r="F61" i="2"/>
  <c r="AN38" i="2"/>
  <c r="AE53" i="2"/>
  <c r="AE38" i="2"/>
  <c r="AF53" i="2"/>
  <c r="AF80" i="2"/>
  <c r="AF57" i="2"/>
  <c r="AF34" i="2"/>
  <c r="AF61" i="2"/>
  <c r="AF38" i="2"/>
  <c r="AF29" i="2"/>
  <c r="H77" i="2"/>
  <c r="AP77" i="2" s="1"/>
  <c r="AP54" i="2"/>
  <c r="AN34" i="2"/>
  <c r="F57" i="2"/>
  <c r="AN36" i="2"/>
  <c r="AO61" i="2"/>
  <c r="G84" i="2"/>
  <c r="AO84" i="2" s="1"/>
  <c r="G56" i="2"/>
  <c r="H60" i="2"/>
  <c r="AF74" i="2"/>
  <c r="AF51" i="2"/>
  <c r="AF59" i="2"/>
  <c r="AE57" i="2"/>
  <c r="AE80" i="2"/>
  <c r="AE34" i="2"/>
  <c r="G77" i="2"/>
  <c r="AO77" i="2" s="1"/>
  <c r="AO54" i="2"/>
  <c r="AE73" i="2"/>
  <c r="AE50" i="2"/>
  <c r="AE77" i="2"/>
  <c r="AE54" i="2"/>
  <c r="AE81" i="2"/>
  <c r="AE58" i="2"/>
  <c r="AG29" i="2"/>
  <c r="AE30" i="2"/>
  <c r="AN32" i="2"/>
  <c r="G80" i="2"/>
  <c r="AO80" i="2" s="1"/>
  <c r="AO57" i="2"/>
  <c r="AF37" i="2"/>
  <c r="H84" i="2"/>
  <c r="AP84" i="2" s="1"/>
  <c r="AP61" i="2"/>
  <c r="AO59" i="2"/>
  <c r="G82" i="2"/>
  <c r="AO82" i="2" s="1"/>
  <c r="H78" i="2"/>
  <c r="AP78" i="2" s="1"/>
  <c r="AP55" i="2"/>
  <c r="F79" i="2"/>
  <c r="AN79" i="2" s="1"/>
  <c r="AN56" i="2"/>
  <c r="E42" i="3" l="1"/>
  <c r="D51" i="3"/>
  <c r="E50" i="3"/>
  <c r="E43" i="3"/>
  <c r="E48" i="3"/>
  <c r="E53" i="3"/>
  <c r="D45" i="3"/>
  <c r="E54" i="3"/>
  <c r="E45" i="3"/>
  <c r="E47" i="3"/>
  <c r="E52" i="3"/>
  <c r="E44" i="3"/>
  <c r="Q73" i="8"/>
  <c r="R73" i="8" s="1"/>
  <c r="AB73" i="8" s="1"/>
  <c r="Q79" i="8"/>
  <c r="U75" i="8"/>
  <c r="U80" i="8"/>
  <c r="Q76" i="8"/>
  <c r="Q74" i="8"/>
  <c r="U73" i="8"/>
  <c r="V73" i="8" s="1"/>
  <c r="AC73" i="8" s="1"/>
  <c r="D76" i="2" s="1"/>
  <c r="F59" i="6" s="1"/>
  <c r="U83" i="8"/>
  <c r="AP53" i="2"/>
  <c r="AG53" i="2"/>
  <c r="C76" i="2"/>
  <c r="E59" i="6" s="1"/>
  <c r="D57" i="2"/>
  <c r="F40" i="6" s="1"/>
  <c r="E52" i="2"/>
  <c r="D56" i="2"/>
  <c r="F39" i="6" s="1"/>
  <c r="Q83" i="8"/>
  <c r="Q72" i="8"/>
  <c r="E54" i="2"/>
  <c r="C54" i="2"/>
  <c r="E37" i="6" s="1"/>
  <c r="D54" i="2"/>
  <c r="F37" i="6" s="1"/>
  <c r="D60" i="2"/>
  <c r="F43" i="6" s="1"/>
  <c r="E55" i="2"/>
  <c r="Q78" i="8"/>
  <c r="Q75" i="8"/>
  <c r="U79" i="8"/>
  <c r="E74" i="2"/>
  <c r="E82" i="2"/>
  <c r="Q81" i="8"/>
  <c r="R81" i="8" s="1"/>
  <c r="AB81" i="8" s="1"/>
  <c r="Q80" i="8"/>
  <c r="U74" i="8"/>
  <c r="U81" i="8"/>
  <c r="E60" i="2"/>
  <c r="C60" i="2"/>
  <c r="E43" i="6" s="1"/>
  <c r="U76" i="8"/>
  <c r="V76" i="8" s="1"/>
  <c r="AC76" i="8" s="1"/>
  <c r="D79" i="2" s="1"/>
  <c r="F62" i="6" s="1"/>
  <c r="U72" i="8"/>
  <c r="V72" i="8" s="1"/>
  <c r="AC72" i="8" s="1"/>
  <c r="D74" i="2" s="1"/>
  <c r="F57" i="6" s="1"/>
  <c r="U77" i="8"/>
  <c r="E61" i="2"/>
  <c r="Q82" i="8"/>
  <c r="Q77" i="8"/>
  <c r="U82" i="8"/>
  <c r="U78" i="8"/>
  <c r="V78" i="8" s="1"/>
  <c r="AC78" i="8" s="1"/>
  <c r="D81" i="2" s="1"/>
  <c r="F64" i="6" s="1"/>
  <c r="E79" i="2"/>
  <c r="E77" i="2"/>
  <c r="E73" i="2"/>
  <c r="E83" i="2"/>
  <c r="E85" i="2"/>
  <c r="E84" i="2"/>
  <c r="E81" i="2"/>
  <c r="E76" i="2"/>
  <c r="E78" i="2"/>
  <c r="E75" i="2"/>
  <c r="E80" i="2"/>
  <c r="W17" i="3"/>
  <c r="W23" i="3" s="1"/>
  <c r="AO51" i="2"/>
  <c r="AP59" i="2"/>
  <c r="H82" i="2"/>
  <c r="AG82" i="2" s="1"/>
  <c r="AN60" i="2"/>
  <c r="F83" i="2"/>
  <c r="AN83" i="2" s="1"/>
  <c r="AF85" i="2"/>
  <c r="AF62" i="2"/>
  <c r="AI62" i="2" s="1"/>
  <c r="AO62" i="2"/>
  <c r="AP50" i="2"/>
  <c r="AE76" i="2"/>
  <c r="AO55" i="2"/>
  <c r="AO58" i="2"/>
  <c r="AG62" i="2"/>
  <c r="AP62" i="2"/>
  <c r="AF82" i="2"/>
  <c r="R82" i="8"/>
  <c r="AB82" i="8" s="1"/>
  <c r="R80" i="8"/>
  <c r="AB80" i="8" s="1"/>
  <c r="R71" i="8"/>
  <c r="AB71" i="8" s="1"/>
  <c r="C73" i="2" s="1"/>
  <c r="R74" i="8"/>
  <c r="AB74" i="8" s="1"/>
  <c r="R83" i="8"/>
  <c r="AB83" i="8" s="1"/>
  <c r="R72" i="8"/>
  <c r="AB72" i="8" s="1"/>
  <c r="R79" i="8"/>
  <c r="AB79" i="8" s="1"/>
  <c r="C82" i="2" s="1"/>
  <c r="R78" i="8"/>
  <c r="AB78" i="8" s="1"/>
  <c r="R76" i="8"/>
  <c r="AB76" i="8" s="1"/>
  <c r="R75" i="8"/>
  <c r="AB75" i="8" s="1"/>
  <c r="R77" i="8"/>
  <c r="AB77" i="8" s="1"/>
  <c r="CL17" i="3"/>
  <c r="CL23" i="3" s="1"/>
  <c r="BO17" i="3"/>
  <c r="BO23" i="3" s="1"/>
  <c r="CV17" i="3"/>
  <c r="CV23" i="3" s="1"/>
  <c r="M17" i="3"/>
  <c r="M23" i="3" s="1"/>
  <c r="N17" i="3"/>
  <c r="N23" i="3" s="1"/>
  <c r="AJ27" i="2"/>
  <c r="AS38" i="2"/>
  <c r="AS37" i="2"/>
  <c r="AR30" i="2"/>
  <c r="AI28" i="2"/>
  <c r="AI37" i="2"/>
  <c r="AQ32" i="2"/>
  <c r="AH34" i="2"/>
  <c r="Z17" i="3"/>
  <c r="Z23" i="3" s="1"/>
  <c r="EU17" i="3"/>
  <c r="EU23" i="3" s="1"/>
  <c r="EC12" i="3"/>
  <c r="DS17" i="3"/>
  <c r="DS23" i="3" s="1"/>
  <c r="EI17" i="3"/>
  <c r="EI23" i="3" s="1"/>
  <c r="FU17" i="3"/>
  <c r="FU23" i="3" s="1"/>
  <c r="GC17" i="3"/>
  <c r="BI17" i="3"/>
  <c r="EY17" i="3"/>
  <c r="DL17" i="3"/>
  <c r="GF17" i="3"/>
  <c r="CG17" i="3"/>
  <c r="AY17" i="3"/>
  <c r="GK17" i="3"/>
  <c r="DV24" i="3"/>
  <c r="CY17" i="3"/>
  <c r="DF24" i="3"/>
  <c r="E58" i="2" s="1"/>
  <c r="F17" i="3"/>
  <c r="CD17" i="3"/>
  <c r="DP17" i="3"/>
  <c r="DJ17" i="3"/>
  <c r="E17" i="3"/>
  <c r="CQ17" i="3"/>
  <c r="ER17" i="3"/>
  <c r="DF17" i="3"/>
  <c r="CJ17" i="3"/>
  <c r="CJ12" i="3"/>
  <c r="DI17" i="3"/>
  <c r="CR17" i="3"/>
  <c r="CA17" i="3"/>
  <c r="EM17" i="3"/>
  <c r="EL17" i="3"/>
  <c r="BB17" i="3"/>
  <c r="FF24" i="3"/>
  <c r="D52" i="2" s="1"/>
  <c r="F35" i="6" s="1"/>
  <c r="DO24" i="3"/>
  <c r="D58" i="2" s="1"/>
  <c r="F41" i="6" s="1"/>
  <c r="EC24" i="3"/>
  <c r="CB24" i="3"/>
  <c r="BV17" i="3"/>
  <c r="AH17" i="3"/>
  <c r="AH12" i="3"/>
  <c r="GE17" i="3"/>
  <c r="FN17" i="3"/>
  <c r="EW17" i="3"/>
  <c r="X24" i="3"/>
  <c r="D51" i="2" s="1"/>
  <c r="F34" i="6" s="1"/>
  <c r="EZ17" i="3"/>
  <c r="EE12" i="3"/>
  <c r="EE17" i="3"/>
  <c r="FL17" i="3"/>
  <c r="CW17" i="3"/>
  <c r="FS17" i="3"/>
  <c r="DT17" i="3"/>
  <c r="CT17" i="3"/>
  <c r="CC24" i="3"/>
  <c r="CD24" i="3"/>
  <c r="DA17" i="3"/>
  <c r="BS17" i="3"/>
  <c r="BM17" i="3"/>
  <c r="FH17" i="3"/>
  <c r="S17" i="3"/>
  <c r="AD17" i="3"/>
  <c r="AP17" i="3"/>
  <c r="CE17" i="3"/>
  <c r="T17" i="3"/>
  <c r="DZ17" i="3"/>
  <c r="H17" i="3"/>
  <c r="DB17" i="3"/>
  <c r="BN17" i="3"/>
  <c r="FR17" i="3"/>
  <c r="AK17" i="3"/>
  <c r="C17" i="3"/>
  <c r="AW17" i="3"/>
  <c r="BR17" i="3"/>
  <c r="FG17" i="3"/>
  <c r="DE17" i="3"/>
  <c r="AQ17" i="3"/>
  <c r="AQ12" i="3"/>
  <c r="DX17" i="3"/>
  <c r="CP17" i="3"/>
  <c r="BX17" i="3"/>
  <c r="BG17" i="3"/>
  <c r="CU17" i="3"/>
  <c r="EX12" i="3"/>
  <c r="EX17" i="3"/>
  <c r="GE24" i="3"/>
  <c r="E62" i="2" s="1"/>
  <c r="BW24" i="3"/>
  <c r="D55" i="2" s="1"/>
  <c r="F38" i="6" s="1"/>
  <c r="FC17" i="3"/>
  <c r="GB17" i="3"/>
  <c r="ES17" i="3"/>
  <c r="BK17" i="3"/>
  <c r="O17" i="3"/>
  <c r="AJ17" i="3"/>
  <c r="BU17" i="3"/>
  <c r="R17" i="3"/>
  <c r="DY17" i="3"/>
  <c r="GI17" i="3"/>
  <c r="CO17" i="3"/>
  <c r="FX17" i="3"/>
  <c r="DG17" i="3"/>
  <c r="BL17" i="3"/>
  <c r="AV17" i="3"/>
  <c r="GL17" i="3"/>
  <c r="AX17" i="3"/>
  <c r="AT17" i="3"/>
  <c r="AT12" i="3"/>
  <c r="FA17" i="3"/>
  <c r="DU17" i="3"/>
  <c r="AN17" i="3"/>
  <c r="DQ17" i="3"/>
  <c r="CZ17" i="3"/>
  <c r="BA17" i="3"/>
  <c r="EP17" i="3"/>
  <c r="ET17" i="3"/>
  <c r="GD17" i="3"/>
  <c r="P24" i="3"/>
  <c r="D50" i="2" s="1"/>
  <c r="DW24" i="3"/>
  <c r="AO24" i="3"/>
  <c r="D53" i="2" s="1"/>
  <c r="CH17" i="3"/>
  <c r="DV17" i="3"/>
  <c r="CS17" i="3"/>
  <c r="FB17" i="3"/>
  <c r="BT17" i="3"/>
  <c r="V17" i="3"/>
  <c r="CS24" i="3"/>
  <c r="E57" i="2" s="1"/>
  <c r="FI17" i="3"/>
  <c r="DW17" i="3"/>
  <c r="GN24" i="3"/>
  <c r="D62" i="2" s="1"/>
  <c r="F45" i="6" s="1"/>
  <c r="EF24" i="3"/>
  <c r="BE17" i="3"/>
  <c r="CC17" i="3"/>
  <c r="AC17" i="3"/>
  <c r="Y17" i="3"/>
  <c r="FO17" i="3"/>
  <c r="AO17" i="3"/>
  <c r="EJ17" i="3"/>
  <c r="GH17" i="3"/>
  <c r="J17" i="3"/>
  <c r="CI17" i="3"/>
  <c r="EH17" i="3"/>
  <c r="FF17" i="3"/>
  <c r="FT17" i="3"/>
  <c r="FD17" i="3"/>
  <c r="G17" i="3"/>
  <c r="EF17" i="3"/>
  <c r="EF12" i="3"/>
  <c r="GM17" i="3"/>
  <c r="FV17" i="3"/>
  <c r="FE17" i="3"/>
  <c r="BQ17" i="3"/>
  <c r="AG17" i="3"/>
  <c r="AG12" i="3"/>
  <c r="GJ17" i="3"/>
  <c r="D24" i="3"/>
  <c r="CB17" i="3"/>
  <c r="AI17" i="3"/>
  <c r="GN17" i="3"/>
  <c r="P17" i="3"/>
  <c r="FQ17" i="3"/>
  <c r="DN17" i="3"/>
  <c r="D17" i="3"/>
  <c r="DH17" i="3"/>
  <c r="EQ17" i="3"/>
  <c r="AE17" i="3"/>
  <c r="AB17" i="3"/>
  <c r="FM17" i="3"/>
  <c r="AS17" i="3"/>
  <c r="AS12" i="3"/>
  <c r="GG17" i="3"/>
  <c r="BH17" i="3"/>
  <c r="FU24" i="3"/>
  <c r="D61" i="2" s="1"/>
  <c r="F44" i="6" s="1"/>
  <c r="BW17" i="3"/>
  <c r="DO17" i="3"/>
  <c r="CX17" i="3"/>
  <c r="AR17" i="3"/>
  <c r="EN17" i="3"/>
  <c r="X17" i="3"/>
  <c r="X12" i="3"/>
  <c r="EB17" i="3"/>
  <c r="DK17" i="3"/>
  <c r="BC17" i="3"/>
  <c r="L17" i="3"/>
  <c r="FY17" i="3"/>
  <c r="AA17" i="3"/>
  <c r="FW17" i="3"/>
  <c r="DD17" i="3"/>
  <c r="EA17" i="3"/>
  <c r="CK17" i="3"/>
  <c r="CK12" i="3"/>
  <c r="GA17" i="3"/>
  <c r="K17" i="3"/>
  <c r="EO17" i="3"/>
  <c r="FP17" i="3"/>
  <c r="I17" i="3"/>
  <c r="BF17" i="3"/>
  <c r="BP17" i="3"/>
  <c r="AH24" i="3"/>
  <c r="CF17" i="3"/>
  <c r="CF12" i="3"/>
  <c r="DM23" i="3"/>
  <c r="FJ17" i="3"/>
  <c r="EK17" i="3"/>
  <c r="AL17" i="3"/>
  <c r="U17" i="3"/>
  <c r="AZ17" i="3"/>
  <c r="AM17" i="3"/>
  <c r="BZ17" i="3"/>
  <c r="BD17" i="3"/>
  <c r="H80" i="2"/>
  <c r="AP80" i="2" s="1"/>
  <c r="AP57" i="2"/>
  <c r="AH31" i="2"/>
  <c r="AI27" i="2"/>
  <c r="AR36" i="2"/>
  <c r="AH30" i="2"/>
  <c r="AQ37" i="2"/>
  <c r="AS33" i="2"/>
  <c r="AH37" i="2"/>
  <c r="AJ37" i="2"/>
  <c r="AJ38" i="2"/>
  <c r="AS32" i="2"/>
  <c r="AH28" i="2"/>
  <c r="AH29" i="2"/>
  <c r="AQ39" i="2"/>
  <c r="AR37" i="2"/>
  <c r="AQ30" i="2"/>
  <c r="AS39" i="2"/>
  <c r="AR39" i="2"/>
  <c r="AH27" i="2"/>
  <c r="AP56" i="2"/>
  <c r="H79" i="2"/>
  <c r="AP79" i="2" s="1"/>
  <c r="AQ36" i="2"/>
  <c r="AS31" i="2"/>
  <c r="F85" i="2"/>
  <c r="AN62" i="2"/>
  <c r="AO60" i="2"/>
  <c r="G83" i="2"/>
  <c r="AR29" i="2"/>
  <c r="AI36" i="2"/>
  <c r="AF76" i="2"/>
  <c r="AR38" i="2"/>
  <c r="AQ33" i="2"/>
  <c r="AR32" i="2"/>
  <c r="AJ36" i="2"/>
  <c r="G75" i="2"/>
  <c r="AO75" i="2" s="1"/>
  <c r="AO52" i="2"/>
  <c r="AR33" i="2"/>
  <c r="AI33" i="2"/>
  <c r="AI29" i="2"/>
  <c r="AG60" i="2"/>
  <c r="AP60" i="2"/>
  <c r="H83" i="2"/>
  <c r="AI38" i="2"/>
  <c r="AQ27" i="2"/>
  <c r="AI30" i="2"/>
  <c r="AH32" i="2"/>
  <c r="AQ35" i="2"/>
  <c r="AR31" i="2"/>
  <c r="AJ32" i="2"/>
  <c r="AQ28" i="2"/>
  <c r="AI32" i="2"/>
  <c r="AN61" i="2"/>
  <c r="F84" i="2"/>
  <c r="AG76" i="2"/>
  <c r="AP76" i="2"/>
  <c r="AP75" i="2"/>
  <c r="AG75" i="2"/>
  <c r="AS36" i="2"/>
  <c r="AS28" i="2"/>
  <c r="AI39" i="2"/>
  <c r="AQ34" i="2"/>
  <c r="AF84" i="2"/>
  <c r="AJ39" i="2"/>
  <c r="AI31" i="2"/>
  <c r="H74" i="2"/>
  <c r="AP74" i="2" s="1"/>
  <c r="AP51" i="2"/>
  <c r="H81" i="2"/>
  <c r="AP81" i="2" s="1"/>
  <c r="AP58" i="2"/>
  <c r="AH36" i="2"/>
  <c r="AI35" i="2"/>
  <c r="AQ29" i="2"/>
  <c r="AJ29" i="2"/>
  <c r="AJ35" i="2"/>
  <c r="AJ34" i="2"/>
  <c r="AJ28" i="2"/>
  <c r="AJ33" i="2"/>
  <c r="AO56" i="2"/>
  <c r="G79" i="2"/>
  <c r="AO79" i="2" s="1"/>
  <c r="AN57" i="2"/>
  <c r="F80" i="2"/>
  <c r="AN80" i="2" s="1"/>
  <c r="AH38" i="2"/>
  <c r="AR27" i="2"/>
  <c r="AR35" i="2"/>
  <c r="AR34" i="2"/>
  <c r="AR28" i="2"/>
  <c r="AJ30" i="2"/>
  <c r="AS35" i="2"/>
  <c r="AQ31" i="2"/>
  <c r="F75" i="2"/>
  <c r="AN75" i="2" s="1"/>
  <c r="AN52" i="2"/>
  <c r="AS30" i="2"/>
  <c r="AJ31" i="2"/>
  <c r="AI34" i="2"/>
  <c r="AE61" i="2"/>
  <c r="AH61" i="2" s="1"/>
  <c r="AQ38" i="2"/>
  <c r="AH33" i="2"/>
  <c r="AP85" i="2"/>
  <c r="AG85" i="2"/>
  <c r="AS27" i="2"/>
  <c r="AS34" i="2"/>
  <c r="AH39" i="2"/>
  <c r="AS29" i="2"/>
  <c r="AH35" i="2"/>
  <c r="D47" i="3" l="1"/>
  <c r="D53" i="3"/>
  <c r="D52" i="3"/>
  <c r="D50" i="3"/>
  <c r="D46" i="3"/>
  <c r="D44" i="3"/>
  <c r="D49" i="3"/>
  <c r="D48" i="3"/>
  <c r="D43" i="3"/>
  <c r="D54" i="3"/>
  <c r="D42" i="3"/>
  <c r="AP82" i="2"/>
  <c r="V79" i="8"/>
  <c r="AC79" i="8" s="1"/>
  <c r="D82" i="2" s="1"/>
  <c r="V81" i="8"/>
  <c r="AC81" i="8" s="1"/>
  <c r="D75" i="2" s="1"/>
  <c r="F58" i="6" s="1"/>
  <c r="V71" i="8"/>
  <c r="AC71" i="8" s="1"/>
  <c r="D73" i="2" s="1"/>
  <c r="F56" i="6" s="1"/>
  <c r="V82" i="8"/>
  <c r="AC82" i="8" s="1"/>
  <c r="D84" i="2" s="1"/>
  <c r="F67" i="6" s="1"/>
  <c r="V83" i="8"/>
  <c r="AC83" i="8" s="1"/>
  <c r="D85" i="2" s="1"/>
  <c r="F68" i="6" s="1"/>
  <c r="V74" i="8"/>
  <c r="AC74" i="8" s="1"/>
  <c r="D77" i="2" s="1"/>
  <c r="F60" i="6" s="1"/>
  <c r="V75" i="8"/>
  <c r="AC75" i="8" s="1"/>
  <c r="D78" i="2" s="1"/>
  <c r="F61" i="6" s="1"/>
  <c r="V77" i="8"/>
  <c r="AC77" i="8" s="1"/>
  <c r="D80" i="2" s="1"/>
  <c r="F63" i="6" s="1"/>
  <c r="V80" i="8"/>
  <c r="AC80" i="8" s="1"/>
  <c r="D83" i="2" s="1"/>
  <c r="F66" i="6" s="1"/>
  <c r="C50" i="2"/>
  <c r="E33" i="6" s="1"/>
  <c r="E59" i="2"/>
  <c r="C57" i="2"/>
  <c r="E40" i="6" s="1"/>
  <c r="E56" i="2"/>
  <c r="D59" i="2"/>
  <c r="F42" i="6" s="1"/>
  <c r="C53" i="2"/>
  <c r="E36" i="6" s="1"/>
  <c r="C58" i="2"/>
  <c r="E41" i="6" s="1"/>
  <c r="C52" i="2"/>
  <c r="E35" i="6" s="1"/>
  <c r="C59" i="2"/>
  <c r="E42" i="6" s="1"/>
  <c r="E50" i="2"/>
  <c r="F33" i="6"/>
  <c r="F36" i="6"/>
  <c r="F65" i="6"/>
  <c r="C56" i="2"/>
  <c r="E39" i="6" s="1"/>
  <c r="C80" i="2"/>
  <c r="E63" i="6" s="1"/>
  <c r="C61" i="2"/>
  <c r="E44" i="6" s="1"/>
  <c r="C51" i="2"/>
  <c r="E34" i="6" s="1"/>
  <c r="E51" i="2"/>
  <c r="C77" i="2"/>
  <c r="E60" i="6" s="1"/>
  <c r="C79" i="2"/>
  <c r="E62" i="6" s="1"/>
  <c r="C84" i="2"/>
  <c r="E67" i="6" s="1"/>
  <c r="C55" i="2"/>
  <c r="E38" i="6" s="1"/>
  <c r="C85" i="2"/>
  <c r="C81" i="2"/>
  <c r="E64" i="6" s="1"/>
  <c r="C75" i="2"/>
  <c r="E58" i="6" s="1"/>
  <c r="C78" i="2"/>
  <c r="C83" i="2"/>
  <c r="E66" i="6" s="1"/>
  <c r="AL62" i="2"/>
  <c r="C62" i="2"/>
  <c r="E45" i="6" s="1"/>
  <c r="E53" i="2"/>
  <c r="C74" i="2"/>
  <c r="AJ52" i="2"/>
  <c r="AM52" i="2" s="1"/>
  <c r="V74" i="2"/>
  <c r="V77" i="2"/>
  <c r="V83" i="2"/>
  <c r="V73" i="2"/>
  <c r="V84" i="2"/>
  <c r="V78" i="2"/>
  <c r="V79" i="2"/>
  <c r="E65" i="6"/>
  <c r="E56" i="6"/>
  <c r="V85" i="2"/>
  <c r="V80" i="2"/>
  <c r="V75" i="2"/>
  <c r="S78" i="2"/>
  <c r="S79" i="2"/>
  <c r="S83" i="2"/>
  <c r="S77" i="2"/>
  <c r="S84" i="2"/>
  <c r="S75" i="2"/>
  <c r="S74" i="2"/>
  <c r="S82" i="2"/>
  <c r="S73" i="2"/>
  <c r="S81" i="2"/>
  <c r="S80" i="2"/>
  <c r="S85" i="2"/>
  <c r="S76" i="2"/>
  <c r="V76" i="2"/>
  <c r="V81" i="2"/>
  <c r="V82" i="2"/>
  <c r="AI57" i="2"/>
  <c r="AL57" i="2" s="1"/>
  <c r="AI58" i="2"/>
  <c r="AL58" i="2" s="1"/>
  <c r="AI53" i="2"/>
  <c r="AL53" i="2" s="1"/>
  <c r="AI59" i="2"/>
  <c r="AE83" i="2"/>
  <c r="AI56" i="2"/>
  <c r="AL56" i="2" s="1"/>
  <c r="AI50" i="2"/>
  <c r="AL50" i="2" s="1"/>
  <c r="AI55" i="2"/>
  <c r="AL55" i="2" s="1"/>
  <c r="AI54" i="2"/>
  <c r="AL54" i="2" s="1"/>
  <c r="AI61" i="2"/>
  <c r="AL61" i="2" s="1"/>
  <c r="AI52" i="2"/>
  <c r="AL52" i="2" s="1"/>
  <c r="AJ53" i="2"/>
  <c r="AJ59" i="2"/>
  <c r="AI60" i="2"/>
  <c r="AL60" i="2" s="1"/>
  <c r="AI51" i="2"/>
  <c r="AL51" i="2" s="1"/>
  <c r="AJ51" i="2"/>
  <c r="AR56" i="2"/>
  <c r="AU56" i="2" s="1"/>
  <c r="AJ57" i="2"/>
  <c r="AM57" i="2" s="1"/>
  <c r="AS62" i="2"/>
  <c r="AV62" i="2" s="1"/>
  <c r="AJ62" i="2"/>
  <c r="AM62" i="2" s="1"/>
  <c r="AS50" i="2"/>
  <c r="AJ58" i="2"/>
  <c r="AM58" i="2" s="1"/>
  <c r="AS59" i="2"/>
  <c r="AS58" i="2"/>
  <c r="AV58" i="2" s="1"/>
  <c r="AR53" i="2"/>
  <c r="AU53" i="2" s="1"/>
  <c r="AR54" i="2"/>
  <c r="AU54" i="2" s="1"/>
  <c r="AR61" i="2"/>
  <c r="AU61" i="2" s="1"/>
  <c r="AR51" i="2"/>
  <c r="AU51" i="2" s="1"/>
  <c r="AR59" i="2"/>
  <c r="AR55" i="2"/>
  <c r="AU55" i="2" s="1"/>
  <c r="AQ61" i="2"/>
  <c r="AQ54" i="2"/>
  <c r="AT54" i="2" s="1"/>
  <c r="CP23" i="3"/>
  <c r="I23" i="3"/>
  <c r="EO23" i="3"/>
  <c r="GA23" i="3"/>
  <c r="BW23" i="3"/>
  <c r="AE23" i="3"/>
  <c r="CI23" i="3"/>
  <c r="V23" i="3"/>
  <c r="AN23" i="3"/>
  <c r="AX23" i="3"/>
  <c r="GI23" i="3"/>
  <c r="BK23" i="3"/>
  <c r="DE23" i="3"/>
  <c r="BR23" i="3"/>
  <c r="FR23" i="3"/>
  <c r="H23" i="3"/>
  <c r="FN23" i="3"/>
  <c r="BV23" i="3"/>
  <c r="EM23" i="3"/>
  <c r="CA23" i="3"/>
  <c r="CY23" i="3"/>
  <c r="GK23" i="3"/>
  <c r="AO23" i="3"/>
  <c r="AK23" i="3"/>
  <c r="AH23" i="3"/>
  <c r="DD23" i="3"/>
  <c r="L23" i="3"/>
  <c r="CX23" i="3"/>
  <c r="AS23" i="3"/>
  <c r="AB23" i="3"/>
  <c r="AI23" i="3"/>
  <c r="GM23" i="3"/>
  <c r="FD23" i="3"/>
  <c r="FF23" i="3"/>
  <c r="AC23" i="3"/>
  <c r="DV23" i="3"/>
  <c r="GD23" i="3"/>
  <c r="AV23" i="3"/>
  <c r="R23" i="3"/>
  <c r="BG23" i="3"/>
  <c r="DB23" i="3"/>
  <c r="CE23" i="3"/>
  <c r="AP23" i="3"/>
  <c r="S23" i="3"/>
  <c r="BS23" i="3"/>
  <c r="CQ23" i="3"/>
  <c r="DP23" i="3"/>
  <c r="EY23" i="3"/>
  <c r="DN23" i="3"/>
  <c r="CZ23" i="3"/>
  <c r="ES23" i="3"/>
  <c r="EX23" i="3"/>
  <c r="DZ23" i="3"/>
  <c r="FL23" i="3"/>
  <c r="AZ23" i="3"/>
  <c r="AL23" i="3"/>
  <c r="FJ23" i="3"/>
  <c r="BP23" i="3"/>
  <c r="DK23" i="3"/>
  <c r="EN23" i="3"/>
  <c r="FM23" i="3"/>
  <c r="FQ23" i="3"/>
  <c r="EH23" i="3"/>
  <c r="EJ23" i="3"/>
  <c r="BA23" i="3"/>
  <c r="DQ23" i="3"/>
  <c r="FX23" i="3"/>
  <c r="BU23" i="3"/>
  <c r="T23" i="3"/>
  <c r="AD23" i="3"/>
  <c r="DA23" i="3"/>
  <c r="EE23" i="3"/>
  <c r="E23" i="3"/>
  <c r="CG23" i="3"/>
  <c r="BT23" i="3"/>
  <c r="BF23" i="3"/>
  <c r="AR23" i="3"/>
  <c r="DO23" i="3"/>
  <c r="EQ23" i="3"/>
  <c r="DH23" i="3"/>
  <c r="GJ23" i="3"/>
  <c r="FE23" i="3"/>
  <c r="FO23" i="3"/>
  <c r="Y23" i="3"/>
  <c r="CC23" i="3"/>
  <c r="DW23" i="3"/>
  <c r="CS23" i="3"/>
  <c r="EP23" i="3"/>
  <c r="FA23" i="3"/>
  <c r="GL23" i="3"/>
  <c r="FG23" i="3"/>
  <c r="BN23" i="3"/>
  <c r="FH23" i="3"/>
  <c r="CT23" i="3"/>
  <c r="FS23" i="3"/>
  <c r="GE23" i="3"/>
  <c r="EL23" i="3"/>
  <c r="CR23" i="3"/>
  <c r="F23" i="3"/>
  <c r="BI23" i="3"/>
  <c r="GC23" i="3"/>
  <c r="EK23" i="3"/>
  <c r="K23" i="3"/>
  <c r="GH23" i="3"/>
  <c r="BD23" i="3"/>
  <c r="CB23" i="3"/>
  <c r="CK23" i="3"/>
  <c r="FW23" i="3"/>
  <c r="BC23" i="3"/>
  <c r="EB23" i="3"/>
  <c r="AG23" i="3"/>
  <c r="FT23" i="3"/>
  <c r="J23" i="3"/>
  <c r="FI23" i="3"/>
  <c r="ET23" i="3"/>
  <c r="DU23" i="3"/>
  <c r="BL23" i="3"/>
  <c r="GB23" i="3"/>
  <c r="CU23" i="3"/>
  <c r="BX23" i="3"/>
  <c r="DX23" i="3"/>
  <c r="AQ23" i="3"/>
  <c r="C23" i="3"/>
  <c r="EZ23" i="3"/>
  <c r="CJ23" i="3"/>
  <c r="ER23" i="3"/>
  <c r="DL23" i="3"/>
  <c r="AM23" i="3"/>
  <c r="GN23" i="3"/>
  <c r="CH23" i="3"/>
  <c r="AT23" i="3"/>
  <c r="GF23" i="3"/>
  <c r="FP23" i="3"/>
  <c r="EA23" i="3"/>
  <c r="AA23" i="3"/>
  <c r="X23" i="3"/>
  <c r="P23" i="3"/>
  <c r="BQ23" i="3"/>
  <c r="EF23" i="3"/>
  <c r="BE23" i="3"/>
  <c r="DG23" i="3"/>
  <c r="CO23" i="3"/>
  <c r="AJ23" i="3"/>
  <c r="FC23" i="3"/>
  <c r="AW23" i="3"/>
  <c r="EW23" i="3"/>
  <c r="DF23" i="3"/>
  <c r="DJ23" i="3"/>
  <c r="AY23" i="3"/>
  <c r="U23" i="3"/>
  <c r="GG23" i="3"/>
  <c r="BZ23" i="3"/>
  <c r="CF23" i="3"/>
  <c r="FY23" i="3"/>
  <c r="BH23" i="3"/>
  <c r="D23" i="3"/>
  <c r="FV23" i="3"/>
  <c r="G23" i="3"/>
  <c r="FB23" i="3"/>
  <c r="DY23" i="3"/>
  <c r="O23" i="3"/>
  <c r="BM23" i="3"/>
  <c r="DT23" i="3"/>
  <c r="CW23" i="3"/>
  <c r="BB23" i="3"/>
  <c r="DI23" i="3"/>
  <c r="CD23" i="3"/>
  <c r="AR40" i="2"/>
  <c r="AQ51" i="2"/>
  <c r="AH54" i="2"/>
  <c r="AK54" i="2" s="1"/>
  <c r="AO83" i="2"/>
  <c r="AR83" i="2" s="1"/>
  <c r="AF83" i="2"/>
  <c r="AI73" i="2" s="1"/>
  <c r="AS40" i="2"/>
  <c r="AH52" i="2"/>
  <c r="AR58" i="2"/>
  <c r="AU58" i="2" s="1"/>
  <c r="AR60" i="2"/>
  <c r="AU60" i="2" s="1"/>
  <c r="AH58" i="2"/>
  <c r="AH55" i="2"/>
  <c r="AS61" i="2"/>
  <c r="AV61" i="2" s="1"/>
  <c r="AQ60" i="2"/>
  <c r="AT60" i="2" s="1"/>
  <c r="AH51" i="2"/>
  <c r="AR62" i="2"/>
  <c r="AU62" i="2" s="1"/>
  <c r="AN85" i="2"/>
  <c r="AE85" i="2"/>
  <c r="AQ40" i="2"/>
  <c r="AQ62" i="2"/>
  <c r="AI40" i="2"/>
  <c r="AR50" i="2"/>
  <c r="AS56" i="2"/>
  <c r="AH62" i="2"/>
  <c r="AH53" i="2"/>
  <c r="AS55" i="2"/>
  <c r="AV55" i="2" s="1"/>
  <c r="AH57" i="2"/>
  <c r="AQ52" i="2"/>
  <c r="AQ55" i="2"/>
  <c r="AQ58" i="2"/>
  <c r="AS51" i="2"/>
  <c r="AR57" i="2"/>
  <c r="AU57" i="2" s="1"/>
  <c r="AP83" i="2"/>
  <c r="AS77" i="2" s="1"/>
  <c r="AV77" i="2" s="1"/>
  <c r="AG83" i="2"/>
  <c r="AJ83" i="2" s="1"/>
  <c r="AM83" i="2" s="1"/>
  <c r="AQ53" i="2"/>
  <c r="AH60" i="2"/>
  <c r="AK60" i="2" s="1"/>
  <c r="AS54" i="2"/>
  <c r="AV54" i="2" s="1"/>
  <c r="AQ57" i="2"/>
  <c r="AQ59" i="2"/>
  <c r="AH56" i="2"/>
  <c r="AS60" i="2"/>
  <c r="AV60" i="2" s="1"/>
  <c r="AJ40" i="2"/>
  <c r="AS53" i="2"/>
  <c r="AH59" i="2"/>
  <c r="AQ50" i="2"/>
  <c r="AH50" i="2"/>
  <c r="AN84" i="2"/>
  <c r="AE84" i="2"/>
  <c r="AS52" i="2"/>
  <c r="AV52" i="2" s="1"/>
  <c r="AJ60" i="2"/>
  <c r="AM60" i="2" s="1"/>
  <c r="AJ54" i="2"/>
  <c r="AM54" i="2" s="1"/>
  <c r="AJ61" i="2"/>
  <c r="AM61" i="2" s="1"/>
  <c r="AJ55" i="2"/>
  <c r="AM55" i="2" s="1"/>
  <c r="AJ56" i="2"/>
  <c r="AR52" i="2"/>
  <c r="AU52" i="2" s="1"/>
  <c r="AH40" i="2"/>
  <c r="AQ56" i="2"/>
  <c r="AS57" i="2"/>
  <c r="AV57" i="2" s="1"/>
  <c r="AJ50" i="2"/>
  <c r="C47" i="3" l="1"/>
  <c r="C54" i="3"/>
  <c r="C48" i="3"/>
  <c r="C44" i="3"/>
  <c r="C43" i="3"/>
  <c r="C51" i="3"/>
  <c r="C50" i="3"/>
  <c r="C49" i="3"/>
  <c r="C52" i="3"/>
  <c r="C46" i="3"/>
  <c r="C42" i="3"/>
  <c r="C53" i="3"/>
  <c r="C45" i="3"/>
  <c r="AV56" i="2"/>
  <c r="AK57" i="2"/>
  <c r="AK53" i="2"/>
  <c r="AV59" i="2"/>
  <c r="AM56" i="2"/>
  <c r="AT57" i="2"/>
  <c r="U79" i="2"/>
  <c r="U77" i="2"/>
  <c r="F70" i="6"/>
  <c r="R79" i="2"/>
  <c r="R73" i="2"/>
  <c r="R80" i="2"/>
  <c r="R83" i="2"/>
  <c r="AU83" i="2"/>
  <c r="U75" i="2"/>
  <c r="U76" i="2"/>
  <c r="R84" i="2"/>
  <c r="R78" i="2"/>
  <c r="U83" i="2"/>
  <c r="R75" i="2"/>
  <c r="U80" i="2"/>
  <c r="R76" i="2"/>
  <c r="U73" i="2"/>
  <c r="Q77" i="2"/>
  <c r="U81" i="2"/>
  <c r="R82" i="2"/>
  <c r="U74" i="2"/>
  <c r="U82" i="2"/>
  <c r="U85" i="2"/>
  <c r="U84" i="2"/>
  <c r="R77" i="2"/>
  <c r="R81" i="2"/>
  <c r="U78" i="2"/>
  <c r="R74" i="2"/>
  <c r="R85" i="2"/>
  <c r="Q82" i="2"/>
  <c r="Q74" i="2"/>
  <c r="Q79" i="2"/>
  <c r="T73" i="2"/>
  <c r="T76" i="2"/>
  <c r="T79" i="2"/>
  <c r="AM59" i="2"/>
  <c r="R62" i="2"/>
  <c r="AU59" i="2"/>
  <c r="U51" i="2"/>
  <c r="U62" i="2"/>
  <c r="U61" i="2"/>
  <c r="R59" i="2"/>
  <c r="R51" i="2"/>
  <c r="R53" i="2"/>
  <c r="U60" i="2"/>
  <c r="R55" i="2"/>
  <c r="U55" i="2"/>
  <c r="U56" i="2"/>
  <c r="R58" i="2"/>
  <c r="AT59" i="2"/>
  <c r="AK51" i="2"/>
  <c r="AK59" i="2"/>
  <c r="R50" i="2"/>
  <c r="AV51" i="2"/>
  <c r="AK55" i="2"/>
  <c r="F47" i="6"/>
  <c r="R52" i="2"/>
  <c r="U53" i="2"/>
  <c r="U54" i="2"/>
  <c r="AK56" i="2"/>
  <c r="R56" i="2"/>
  <c r="R54" i="2"/>
  <c r="U57" i="2"/>
  <c r="U52" i="2"/>
  <c r="AL59" i="2"/>
  <c r="AL63" i="2" s="1"/>
  <c r="F48" i="6" s="1"/>
  <c r="R57" i="2"/>
  <c r="R61" i="2"/>
  <c r="U58" i="2"/>
  <c r="U50" i="2"/>
  <c r="AT56" i="2"/>
  <c r="R60" i="2"/>
  <c r="U59" i="2"/>
  <c r="AV50" i="2"/>
  <c r="AT58" i="2"/>
  <c r="V62" i="2"/>
  <c r="V53" i="2"/>
  <c r="AK52" i="2"/>
  <c r="AT52" i="2"/>
  <c r="AT53" i="2"/>
  <c r="AK58" i="2"/>
  <c r="AT55" i="2"/>
  <c r="V60" i="2"/>
  <c r="Q55" i="2"/>
  <c r="AT62" i="2"/>
  <c r="V59" i="2"/>
  <c r="T57" i="2"/>
  <c r="AT51" i="2"/>
  <c r="Q51" i="2"/>
  <c r="AM51" i="2"/>
  <c r="AK61" i="2"/>
  <c r="V52" i="2"/>
  <c r="T78" i="2"/>
  <c r="T75" i="2"/>
  <c r="Q76" i="2"/>
  <c r="V50" i="2"/>
  <c r="Q50" i="2"/>
  <c r="Q56" i="2"/>
  <c r="T55" i="2"/>
  <c r="E47" i="6"/>
  <c r="E50" i="6"/>
  <c r="AV53" i="2"/>
  <c r="T77" i="2"/>
  <c r="T80" i="2"/>
  <c r="Q81" i="2"/>
  <c r="E57" i="6"/>
  <c r="V51" i="2"/>
  <c r="V54" i="2"/>
  <c r="Q59" i="2"/>
  <c r="E49" i="6"/>
  <c r="T51" i="2"/>
  <c r="T50" i="2"/>
  <c r="Q61" i="2"/>
  <c r="Q53" i="2"/>
  <c r="T60" i="2"/>
  <c r="S61" i="2"/>
  <c r="S54" i="2"/>
  <c r="S55" i="2"/>
  <c r="S60" i="2"/>
  <c r="S58" i="2"/>
  <c r="S51" i="2"/>
  <c r="S53" i="2"/>
  <c r="S52" i="2"/>
  <c r="S56" i="2"/>
  <c r="S59" i="2"/>
  <c r="S62" i="2"/>
  <c r="S57" i="2"/>
  <c r="S50" i="2"/>
  <c r="E61" i="6"/>
  <c r="E68" i="6"/>
  <c r="V56" i="2"/>
  <c r="Q62" i="2"/>
  <c r="Q57" i="2"/>
  <c r="T56" i="2"/>
  <c r="T61" i="2"/>
  <c r="T85" i="2"/>
  <c r="T81" i="2"/>
  <c r="T82" i="2"/>
  <c r="Q75" i="2"/>
  <c r="Q78" i="2"/>
  <c r="V58" i="2"/>
  <c r="Q60" i="2"/>
  <c r="Q52" i="2"/>
  <c r="T53" i="2"/>
  <c r="T54" i="2"/>
  <c r="AT61" i="2"/>
  <c r="Q83" i="2"/>
  <c r="AM53" i="2"/>
  <c r="T83" i="2"/>
  <c r="T84" i="2"/>
  <c r="Q73" i="2"/>
  <c r="Q84" i="2"/>
  <c r="V57" i="2"/>
  <c r="Q54" i="2"/>
  <c r="T59" i="2"/>
  <c r="T62" i="2"/>
  <c r="AK62" i="2"/>
  <c r="Q85" i="2"/>
  <c r="T74" i="2"/>
  <c r="Q80" i="2"/>
  <c r="V61" i="2"/>
  <c r="V55" i="2"/>
  <c r="Q58" i="2"/>
  <c r="T52" i="2"/>
  <c r="T58" i="2"/>
  <c r="AI63" i="2"/>
  <c r="AQ81" i="2"/>
  <c r="AT81" i="2" s="1"/>
  <c r="AQ76" i="2"/>
  <c r="AT76" i="2" s="1"/>
  <c r="AI74" i="2"/>
  <c r="AL74" i="2" s="1"/>
  <c r="AH76" i="2"/>
  <c r="AK76" i="2" s="1"/>
  <c r="AI76" i="2"/>
  <c r="AL76" i="2" s="1"/>
  <c r="AR73" i="2"/>
  <c r="AU73" i="2" s="1"/>
  <c r="AI84" i="2"/>
  <c r="AL84" i="2" s="1"/>
  <c r="AR82" i="2"/>
  <c r="AU82" i="2" s="1"/>
  <c r="AR78" i="2"/>
  <c r="AU78" i="2" s="1"/>
  <c r="D30" i="2"/>
  <c r="D39" i="2"/>
  <c r="AL39" i="2" s="1"/>
  <c r="D35" i="2"/>
  <c r="D37" i="2"/>
  <c r="AU37" i="2" s="1"/>
  <c r="C36" i="2"/>
  <c r="D38" i="2"/>
  <c r="AU38" i="2" s="1"/>
  <c r="C39" i="2"/>
  <c r="E22" i="6" s="1"/>
  <c r="E39" i="2"/>
  <c r="C38" i="2"/>
  <c r="E21" i="6" s="1"/>
  <c r="E38" i="2"/>
  <c r="E37" i="2"/>
  <c r="C37" i="2"/>
  <c r="E20" i="6" s="1"/>
  <c r="D29" i="2"/>
  <c r="F12" i="6" s="1"/>
  <c r="E29" i="2"/>
  <c r="C29" i="2"/>
  <c r="E12" i="6" s="1"/>
  <c r="C35" i="2"/>
  <c r="E18" i="6" s="1"/>
  <c r="E35" i="2"/>
  <c r="E36" i="2"/>
  <c r="D36" i="2"/>
  <c r="F19" i="6" s="1"/>
  <c r="D33" i="2"/>
  <c r="F16" i="6" s="1"/>
  <c r="D34" i="2"/>
  <c r="F17" i="6" s="1"/>
  <c r="C34" i="2"/>
  <c r="E17" i="6" s="1"/>
  <c r="E34" i="2"/>
  <c r="E33" i="2"/>
  <c r="C33" i="2"/>
  <c r="E16" i="6" s="1"/>
  <c r="C32" i="2"/>
  <c r="E15" i="6" s="1"/>
  <c r="E32" i="2"/>
  <c r="D32" i="2"/>
  <c r="F15" i="6" s="1"/>
  <c r="E31" i="2"/>
  <c r="C31" i="2"/>
  <c r="E14" i="6" s="1"/>
  <c r="D31" i="2"/>
  <c r="D28" i="2"/>
  <c r="F11" i="6" s="1"/>
  <c r="C30" i="2"/>
  <c r="E13" i="6" s="1"/>
  <c r="E30" i="2"/>
  <c r="C28" i="2"/>
  <c r="E11" i="6" s="1"/>
  <c r="E28" i="2"/>
  <c r="D27" i="2"/>
  <c r="F10" i="6" s="1"/>
  <c r="E27" i="2"/>
  <c r="C27" i="2"/>
  <c r="E10" i="6" s="1"/>
  <c r="AJ85" i="2"/>
  <c r="AM85" i="2" s="1"/>
  <c r="AJ84" i="2"/>
  <c r="AM84" i="2" s="1"/>
  <c r="AJ82" i="2"/>
  <c r="AM82" i="2" s="1"/>
  <c r="AJ75" i="2"/>
  <c r="AM75" i="2" s="1"/>
  <c r="AJ77" i="2"/>
  <c r="AM77" i="2" s="1"/>
  <c r="AJ79" i="2"/>
  <c r="AM79" i="2" s="1"/>
  <c r="AJ81" i="2"/>
  <c r="AM81" i="2" s="1"/>
  <c r="AJ76" i="2"/>
  <c r="AM76" i="2" s="1"/>
  <c r="AJ78" i="2"/>
  <c r="AM78" i="2" s="1"/>
  <c r="AR74" i="2"/>
  <c r="AU74" i="2" s="1"/>
  <c r="AI78" i="2"/>
  <c r="AL78" i="2" s="1"/>
  <c r="AR77" i="2"/>
  <c r="AU77" i="2" s="1"/>
  <c r="AR84" i="2"/>
  <c r="AU84" i="2" s="1"/>
  <c r="AQ85" i="2"/>
  <c r="AT85" i="2" s="1"/>
  <c r="AH83" i="2"/>
  <c r="AK83" i="2" s="1"/>
  <c r="AQ78" i="2"/>
  <c r="AT78" i="2" s="1"/>
  <c r="AQ75" i="2"/>
  <c r="AT75" i="2" s="1"/>
  <c r="AQ80" i="2"/>
  <c r="AT80" i="2" s="1"/>
  <c r="AL73" i="2"/>
  <c r="AS79" i="2"/>
  <c r="AV79" i="2" s="1"/>
  <c r="AQ63" i="2"/>
  <c r="AT50" i="2"/>
  <c r="AJ74" i="2"/>
  <c r="AM74" i="2" s="1"/>
  <c r="AH85" i="2"/>
  <c r="AK85" i="2" s="1"/>
  <c r="AS81" i="2"/>
  <c r="AV81" i="2" s="1"/>
  <c r="AR81" i="2"/>
  <c r="AU81" i="2" s="1"/>
  <c r="AR63" i="2"/>
  <c r="AU50" i="2"/>
  <c r="AU63" i="2" s="1"/>
  <c r="AS85" i="2"/>
  <c r="AV85" i="2" s="1"/>
  <c r="AI83" i="2"/>
  <c r="AL83" i="2" s="1"/>
  <c r="AI85" i="2"/>
  <c r="AL85" i="2" s="1"/>
  <c r="AI75" i="2"/>
  <c r="AL75" i="2" s="1"/>
  <c r="AI79" i="2"/>
  <c r="AL79" i="2" s="1"/>
  <c r="AI80" i="2"/>
  <c r="AL80" i="2" s="1"/>
  <c r="AI82" i="2"/>
  <c r="AL82" i="2" s="1"/>
  <c r="AS75" i="2"/>
  <c r="AV75" i="2" s="1"/>
  <c r="AS83" i="2"/>
  <c r="AV83" i="2" s="1"/>
  <c r="AS84" i="2"/>
  <c r="AV84" i="2" s="1"/>
  <c r="AH84" i="2"/>
  <c r="AK84" i="2" s="1"/>
  <c r="AH77" i="2"/>
  <c r="AK77" i="2" s="1"/>
  <c r="AH80" i="2"/>
  <c r="AK80" i="2" s="1"/>
  <c r="AH73" i="2"/>
  <c r="AH75" i="2"/>
  <c r="AK75" i="2" s="1"/>
  <c r="AH74" i="2"/>
  <c r="AK74" i="2" s="1"/>
  <c r="AH78" i="2"/>
  <c r="AK78" i="2" s="1"/>
  <c r="AH79" i="2"/>
  <c r="AK79" i="2" s="1"/>
  <c r="AH81" i="2"/>
  <c r="AK81" i="2" s="1"/>
  <c r="AS78" i="2"/>
  <c r="AV78" i="2" s="1"/>
  <c r="AQ83" i="2"/>
  <c r="AT83" i="2" s="1"/>
  <c r="AI81" i="2"/>
  <c r="AL81" i="2" s="1"/>
  <c r="AR79" i="2"/>
  <c r="AU79" i="2" s="1"/>
  <c r="AJ73" i="2"/>
  <c r="AI77" i="2"/>
  <c r="AL77" i="2" s="1"/>
  <c r="AR80" i="2"/>
  <c r="AU80" i="2" s="1"/>
  <c r="AR85" i="2"/>
  <c r="AU85" i="2" s="1"/>
  <c r="AH82" i="2"/>
  <c r="AK82" i="2" s="1"/>
  <c r="AS80" i="2"/>
  <c r="AV80" i="2" s="1"/>
  <c r="AJ63" i="2"/>
  <c r="AM50" i="2"/>
  <c r="AQ84" i="2"/>
  <c r="AT84" i="2" s="1"/>
  <c r="AQ73" i="2"/>
  <c r="AQ74" i="2"/>
  <c r="AT74" i="2" s="1"/>
  <c r="AQ79" i="2"/>
  <c r="AT79" i="2" s="1"/>
  <c r="AS76" i="2"/>
  <c r="AV76" i="2" s="1"/>
  <c r="AS74" i="2"/>
  <c r="AV74" i="2" s="1"/>
  <c r="AQ77" i="2"/>
  <c r="AT77" i="2" s="1"/>
  <c r="AS63" i="2"/>
  <c r="AJ80" i="2"/>
  <c r="AM80" i="2" s="1"/>
  <c r="AR76" i="2"/>
  <c r="AU76" i="2" s="1"/>
  <c r="AR75" i="2"/>
  <c r="AU75" i="2" s="1"/>
  <c r="AS73" i="2"/>
  <c r="AH63" i="2"/>
  <c r="AK50" i="2"/>
  <c r="AS82" i="2"/>
  <c r="AV82" i="2" s="1"/>
  <c r="AQ82" i="2"/>
  <c r="AT82" i="2" s="1"/>
  <c r="E70" i="6" l="1"/>
  <c r="AV63" i="2"/>
  <c r="AC53" i="2" s="1"/>
  <c r="O53" i="2" s="1"/>
  <c r="AM63" i="2"/>
  <c r="Z55" i="2" s="1"/>
  <c r="L55" i="2" s="1"/>
  <c r="BB55" i="2" s="1"/>
  <c r="E51" i="6"/>
  <c r="AK63" i="2"/>
  <c r="E48" i="6" s="1"/>
  <c r="AT63" i="2"/>
  <c r="AA60" i="2" s="1"/>
  <c r="M60" i="2" s="1"/>
  <c r="Y54" i="2"/>
  <c r="K54" i="2" s="1"/>
  <c r="BA54" i="2" s="1"/>
  <c r="Y53" i="2"/>
  <c r="K53" i="2" s="1"/>
  <c r="BA53" i="2" s="1"/>
  <c r="Y61" i="2"/>
  <c r="K61" i="2" s="1"/>
  <c r="BA61" i="2" s="1"/>
  <c r="Y55" i="2"/>
  <c r="K55" i="2" s="1"/>
  <c r="BA55" i="2" s="1"/>
  <c r="Y58" i="2"/>
  <c r="K58" i="2" s="1"/>
  <c r="BA58" i="2" s="1"/>
  <c r="Y57" i="2"/>
  <c r="K57" i="2" s="1"/>
  <c r="BA57" i="2" s="1"/>
  <c r="Y59" i="2"/>
  <c r="K59" i="2" s="1"/>
  <c r="BA59" i="2" s="1"/>
  <c r="Y51" i="2"/>
  <c r="K51" i="2" s="1"/>
  <c r="BA51" i="2" s="1"/>
  <c r="Y50" i="2"/>
  <c r="K50" i="2" s="1"/>
  <c r="BA50" i="2" s="1"/>
  <c r="Y62" i="2"/>
  <c r="K62" i="2" s="1"/>
  <c r="BA62" i="2" s="1"/>
  <c r="Y52" i="2"/>
  <c r="K52" i="2" s="1"/>
  <c r="BA52" i="2" s="1"/>
  <c r="Y60" i="2"/>
  <c r="K60" i="2" s="1"/>
  <c r="BA60" i="2" s="1"/>
  <c r="Y56" i="2"/>
  <c r="K56" i="2" s="1"/>
  <c r="BA56" i="2" s="1"/>
  <c r="AU30" i="2"/>
  <c r="F13" i="6"/>
  <c r="AL35" i="2"/>
  <c r="F18" i="6"/>
  <c r="AT36" i="2"/>
  <c r="E19" i="6"/>
  <c r="E27" i="6" s="1"/>
  <c r="AU35" i="2"/>
  <c r="AK36" i="2"/>
  <c r="AL30" i="2"/>
  <c r="R39" i="2"/>
  <c r="AU39" i="2"/>
  <c r="AL37" i="2"/>
  <c r="AL38" i="2"/>
  <c r="AM38" i="2"/>
  <c r="AV38" i="2"/>
  <c r="AT38" i="2"/>
  <c r="AK38" i="2"/>
  <c r="AM39" i="2"/>
  <c r="AV39" i="2"/>
  <c r="AT39" i="2"/>
  <c r="AK39" i="2"/>
  <c r="R29" i="2"/>
  <c r="AK29" i="2"/>
  <c r="AT29" i="2"/>
  <c r="AM29" i="2"/>
  <c r="AV29" i="2"/>
  <c r="AL29" i="2"/>
  <c r="AU29" i="2"/>
  <c r="AT37" i="2"/>
  <c r="AK37" i="2"/>
  <c r="AV37" i="2"/>
  <c r="AM37" i="2"/>
  <c r="AM36" i="2"/>
  <c r="AV36" i="2"/>
  <c r="AL36" i="2"/>
  <c r="AU36" i="2"/>
  <c r="R27" i="2"/>
  <c r="R30" i="2"/>
  <c r="R36" i="2"/>
  <c r="R37" i="2"/>
  <c r="AV35" i="2"/>
  <c r="AM35" i="2"/>
  <c r="R31" i="2"/>
  <c r="R38" i="2"/>
  <c r="AK35" i="2"/>
  <c r="AT35" i="2"/>
  <c r="R34" i="2"/>
  <c r="R35" i="2"/>
  <c r="R32" i="2"/>
  <c r="R33" i="2"/>
  <c r="R28" i="2"/>
  <c r="AV34" i="2"/>
  <c r="AM34" i="2"/>
  <c r="AT34" i="2"/>
  <c r="AK34" i="2"/>
  <c r="AL34" i="2"/>
  <c r="AU34" i="2"/>
  <c r="AU33" i="2"/>
  <c r="AL33" i="2"/>
  <c r="AT33" i="2"/>
  <c r="AK33" i="2"/>
  <c r="AM33" i="2"/>
  <c r="AV33" i="2"/>
  <c r="AT32" i="2"/>
  <c r="AK32" i="2"/>
  <c r="AL32" i="2"/>
  <c r="AU32" i="2"/>
  <c r="AV32" i="2"/>
  <c r="AM32" i="2"/>
  <c r="AM31" i="2"/>
  <c r="AV31" i="2"/>
  <c r="AT31" i="2"/>
  <c r="AK31" i="2"/>
  <c r="AL31" i="2"/>
  <c r="AU31" i="2"/>
  <c r="AU28" i="2"/>
  <c r="AL28" i="2"/>
  <c r="S34" i="2"/>
  <c r="S30" i="2"/>
  <c r="S38" i="2"/>
  <c r="S31" i="2"/>
  <c r="S37" i="2"/>
  <c r="S28" i="2"/>
  <c r="S27" i="2"/>
  <c r="S39" i="2"/>
  <c r="S32" i="2"/>
  <c r="S35" i="2"/>
  <c r="S33" i="2"/>
  <c r="S29" i="2"/>
  <c r="S36" i="2"/>
  <c r="AM30" i="2"/>
  <c r="AV30" i="2"/>
  <c r="Q31" i="2"/>
  <c r="Q29" i="2"/>
  <c r="Q36" i="2"/>
  <c r="Q39" i="2"/>
  <c r="Q27" i="2"/>
  <c r="Q35" i="2"/>
  <c r="Q30" i="2"/>
  <c r="Q33" i="2"/>
  <c r="Q32" i="2"/>
  <c r="Q38" i="2"/>
  <c r="Q37" i="2"/>
  <c r="Q28" i="2"/>
  <c r="Q34" i="2"/>
  <c r="AK30" i="2"/>
  <c r="AT30" i="2"/>
  <c r="AT28" i="2"/>
  <c r="AK28" i="2"/>
  <c r="AV28" i="2"/>
  <c r="AM28" i="2"/>
  <c r="U34" i="2"/>
  <c r="U35" i="2"/>
  <c r="U37" i="2"/>
  <c r="U39" i="2"/>
  <c r="U28" i="2"/>
  <c r="U33" i="2"/>
  <c r="U29" i="2"/>
  <c r="U30" i="2"/>
  <c r="U31" i="2"/>
  <c r="U27" i="2"/>
  <c r="U32" i="2"/>
  <c r="U36" i="2"/>
  <c r="U38" i="2"/>
  <c r="AU27" i="2"/>
  <c r="AL27" i="2"/>
  <c r="V31" i="2"/>
  <c r="V28" i="2"/>
  <c r="V37" i="2"/>
  <c r="V32" i="2"/>
  <c r="V30" i="2"/>
  <c r="V35" i="2"/>
  <c r="V39" i="2"/>
  <c r="V29" i="2"/>
  <c r="V34" i="2"/>
  <c r="V33" i="2"/>
  <c r="V36" i="2"/>
  <c r="V38" i="2"/>
  <c r="V27" i="2"/>
  <c r="AM27" i="2"/>
  <c r="AV27" i="2"/>
  <c r="T35" i="2"/>
  <c r="T27" i="2"/>
  <c r="T32" i="2"/>
  <c r="T33" i="2"/>
  <c r="T28" i="2"/>
  <c r="T37" i="2"/>
  <c r="T31" i="2"/>
  <c r="T38" i="2"/>
  <c r="T34" i="2"/>
  <c r="T36" i="2"/>
  <c r="T29" i="2"/>
  <c r="T39" i="2"/>
  <c r="T30" i="2"/>
  <c r="AK27" i="2"/>
  <c r="AT27" i="2"/>
  <c r="AR86" i="2"/>
  <c r="Z60" i="2"/>
  <c r="L60" i="2" s="1"/>
  <c r="BB60" i="2" s="1"/>
  <c r="Z62" i="2"/>
  <c r="L62" i="2" s="1"/>
  <c r="BB62" i="2" s="1"/>
  <c r="Z53" i="2"/>
  <c r="L53" i="2" s="1"/>
  <c r="BB53" i="2" s="1"/>
  <c r="AC60" i="2"/>
  <c r="O60" i="2" s="1"/>
  <c r="AC61" i="2"/>
  <c r="O61" i="2" s="1"/>
  <c r="AC54" i="2"/>
  <c r="O54" i="2" s="1"/>
  <c r="AC57" i="2"/>
  <c r="O57" i="2" s="1"/>
  <c r="AC62" i="2"/>
  <c r="O62" i="2" s="1"/>
  <c r="AC52" i="2"/>
  <c r="O52" i="2" s="1"/>
  <c r="AC51" i="2"/>
  <c r="O51" i="2" s="1"/>
  <c r="AC56" i="2"/>
  <c r="O56" i="2" s="1"/>
  <c r="AC50" i="2"/>
  <c r="O50" i="2" s="1"/>
  <c r="AU86" i="2"/>
  <c r="AH86" i="2"/>
  <c r="AK73" i="2"/>
  <c r="AK86" i="2" s="1"/>
  <c r="E71" i="6" s="1"/>
  <c r="G60" i="6" s="1"/>
  <c r="AS86" i="2"/>
  <c r="AV73" i="2"/>
  <c r="AV86" i="2" s="1"/>
  <c r="AT73" i="2"/>
  <c r="AT86" i="2" s="1"/>
  <c r="AQ86" i="2"/>
  <c r="AB58" i="2"/>
  <c r="N58" i="2" s="1"/>
  <c r="AB54" i="2"/>
  <c r="N54" i="2" s="1"/>
  <c r="AB60" i="2"/>
  <c r="N60" i="2" s="1"/>
  <c r="AB61" i="2"/>
  <c r="N61" i="2" s="1"/>
  <c r="AB57" i="2"/>
  <c r="N57" i="2" s="1"/>
  <c r="AB56" i="2"/>
  <c r="N56" i="2" s="1"/>
  <c r="AB59" i="2"/>
  <c r="N59" i="2" s="1"/>
  <c r="AB53" i="2"/>
  <c r="N53" i="2" s="1"/>
  <c r="AB52" i="2"/>
  <c r="N52" i="2" s="1"/>
  <c r="AB51" i="2"/>
  <c r="N51" i="2" s="1"/>
  <c r="AB50" i="2"/>
  <c r="N50" i="2" s="1"/>
  <c r="AB55" i="2"/>
  <c r="N55" i="2" s="1"/>
  <c r="AB62" i="2"/>
  <c r="N62" i="2" s="1"/>
  <c r="AA58" i="2"/>
  <c r="M58" i="2" s="1"/>
  <c r="AL86" i="2"/>
  <c r="F71" i="6" s="1"/>
  <c r="AJ86" i="2"/>
  <c r="AM73" i="2"/>
  <c r="AM86" i="2" s="1"/>
  <c r="AI86" i="2"/>
  <c r="AC55" i="2" l="1"/>
  <c r="O55" i="2" s="1"/>
  <c r="AC58" i="2"/>
  <c r="O58" i="2" s="1"/>
  <c r="AC59" i="2"/>
  <c r="O59" i="2" s="1"/>
  <c r="AA55" i="2"/>
  <c r="M55" i="2" s="1"/>
  <c r="X53" i="2"/>
  <c r="J53" i="2" s="1"/>
  <c r="AZ53" i="2" s="1"/>
  <c r="X51" i="2"/>
  <c r="J51" i="2" s="1"/>
  <c r="AZ51" i="2" s="1"/>
  <c r="X61" i="2"/>
  <c r="J61" i="2" s="1"/>
  <c r="AZ61" i="2" s="1"/>
  <c r="X52" i="2"/>
  <c r="J52" i="2" s="1"/>
  <c r="AZ52" i="2" s="1"/>
  <c r="X58" i="2"/>
  <c r="J58" i="2" s="1"/>
  <c r="AZ58" i="2" s="1"/>
  <c r="AA50" i="2"/>
  <c r="M50" i="2" s="1"/>
  <c r="AA54" i="2"/>
  <c r="M54" i="2" s="1"/>
  <c r="X57" i="2"/>
  <c r="J57" i="2" s="1"/>
  <c r="AZ57" i="2" s="1"/>
  <c r="X54" i="2"/>
  <c r="J54" i="2" s="1"/>
  <c r="AZ54" i="2" s="1"/>
  <c r="X50" i="2"/>
  <c r="J50" i="2" s="1"/>
  <c r="AZ50" i="2" s="1"/>
  <c r="X59" i="2"/>
  <c r="J59" i="2" s="1"/>
  <c r="AZ59" i="2" s="1"/>
  <c r="X55" i="2"/>
  <c r="J55" i="2" s="1"/>
  <c r="AZ55" i="2" s="1"/>
  <c r="X56" i="2"/>
  <c r="J56" i="2" s="1"/>
  <c r="AZ56" i="2" s="1"/>
  <c r="X60" i="2"/>
  <c r="J60" i="2" s="1"/>
  <c r="AZ60" i="2" s="1"/>
  <c r="X62" i="2"/>
  <c r="J62" i="2" s="1"/>
  <c r="AZ62" i="2" s="1"/>
  <c r="AA52" i="2"/>
  <c r="M52" i="2" s="1"/>
  <c r="Z54" i="2"/>
  <c r="L54" i="2" s="1"/>
  <c r="BB54" i="2" s="1"/>
  <c r="AA59" i="2"/>
  <c r="M59" i="2" s="1"/>
  <c r="AA51" i="2"/>
  <c r="M51" i="2" s="1"/>
  <c r="AA62" i="2"/>
  <c r="M62" i="2" s="1"/>
  <c r="AA53" i="2"/>
  <c r="M53" i="2" s="1"/>
  <c r="AA61" i="2"/>
  <c r="M61" i="2" s="1"/>
  <c r="AA57" i="2"/>
  <c r="M57" i="2" s="1"/>
  <c r="AA56" i="2"/>
  <c r="M56" i="2" s="1"/>
  <c r="Z51" i="2"/>
  <c r="L51" i="2" s="1"/>
  <c r="BB51" i="2" s="1"/>
  <c r="Z58" i="2"/>
  <c r="L58" i="2" s="1"/>
  <c r="BB58" i="2" s="1"/>
  <c r="Z59" i="2"/>
  <c r="L59" i="2" s="1"/>
  <c r="BB59" i="2" s="1"/>
  <c r="Z56" i="2"/>
  <c r="L56" i="2" s="1"/>
  <c r="BB56" i="2" s="1"/>
  <c r="Z57" i="2"/>
  <c r="L57" i="2" s="1"/>
  <c r="BB57" i="2" s="1"/>
  <c r="Z50" i="2"/>
  <c r="L50" i="2" s="1"/>
  <c r="BB50" i="2" s="1"/>
  <c r="Z61" i="2"/>
  <c r="L61" i="2" s="1"/>
  <c r="BB61" i="2" s="1"/>
  <c r="Z52" i="2"/>
  <c r="L52" i="2" s="1"/>
  <c r="BB52" i="2" s="1"/>
  <c r="F24" i="6"/>
  <c r="E24" i="6"/>
  <c r="E26" i="6"/>
  <c r="E28" i="6" s="1"/>
  <c r="AK40" i="2"/>
  <c r="AT40" i="2"/>
  <c r="AA29" i="2" s="1"/>
  <c r="M29" i="2" s="1"/>
  <c r="AL40" i="2"/>
  <c r="AV40" i="2"/>
  <c r="AC29" i="2" s="1"/>
  <c r="O29" i="2" s="1"/>
  <c r="AU40" i="2"/>
  <c r="AB33" i="2" s="1"/>
  <c r="N33" i="2" s="1"/>
  <c r="AM40" i="2"/>
  <c r="Z38" i="2" s="1"/>
  <c r="L38" i="2" s="1"/>
  <c r="BB38" i="2" s="1"/>
  <c r="AC84" i="2"/>
  <c r="O84" i="2" s="1"/>
  <c r="AC80" i="2"/>
  <c r="O80" i="2" s="1"/>
  <c r="AC76" i="2"/>
  <c r="O76" i="2" s="1"/>
  <c r="AC83" i="2"/>
  <c r="O83" i="2" s="1"/>
  <c r="AC79" i="2"/>
  <c r="O79" i="2" s="1"/>
  <c r="AC75" i="2"/>
  <c r="O75" i="2" s="1"/>
  <c r="AC85" i="2"/>
  <c r="O85" i="2" s="1"/>
  <c r="AC81" i="2"/>
  <c r="O81" i="2" s="1"/>
  <c r="AC77" i="2"/>
  <c r="O77" i="2" s="1"/>
  <c r="AC73" i="2"/>
  <c r="O73" i="2" s="1"/>
  <c r="AC74" i="2"/>
  <c r="O74" i="2" s="1"/>
  <c r="AC82" i="2"/>
  <c r="O82" i="2" s="1"/>
  <c r="AC78" i="2"/>
  <c r="O78" i="2" s="1"/>
  <c r="Z85" i="2"/>
  <c r="L85" i="2" s="1"/>
  <c r="BB85" i="2" s="1"/>
  <c r="Z77" i="2"/>
  <c r="L77" i="2" s="1"/>
  <c r="BB77" i="2" s="1"/>
  <c r="Z74" i="2"/>
  <c r="L74" i="2" s="1"/>
  <c r="BB74" i="2" s="1"/>
  <c r="Z79" i="2"/>
  <c r="L79" i="2" s="1"/>
  <c r="BB79" i="2" s="1"/>
  <c r="Z76" i="2"/>
  <c r="L76" i="2" s="1"/>
  <c r="BB76" i="2" s="1"/>
  <c r="Z82" i="2"/>
  <c r="L82" i="2" s="1"/>
  <c r="BB82" i="2" s="1"/>
  <c r="Z83" i="2"/>
  <c r="L83" i="2" s="1"/>
  <c r="BB83" i="2" s="1"/>
  <c r="Z81" i="2"/>
  <c r="L81" i="2" s="1"/>
  <c r="BB81" i="2" s="1"/>
  <c r="Z73" i="2"/>
  <c r="L73" i="2" s="1"/>
  <c r="BB73" i="2" s="1"/>
  <c r="Z78" i="2"/>
  <c r="L78" i="2" s="1"/>
  <c r="BB78" i="2" s="1"/>
  <c r="Z84" i="2"/>
  <c r="L84" i="2" s="1"/>
  <c r="BB84" i="2" s="1"/>
  <c r="Z80" i="2"/>
  <c r="L80" i="2" s="1"/>
  <c r="BB80" i="2" s="1"/>
  <c r="Z75" i="2"/>
  <c r="L75" i="2" s="1"/>
  <c r="BB75" i="2" s="1"/>
  <c r="AB84" i="2"/>
  <c r="N84" i="2" s="1"/>
  <c r="AB77" i="2"/>
  <c r="N77" i="2" s="1"/>
  <c r="AB79" i="2"/>
  <c r="N79" i="2" s="1"/>
  <c r="AB74" i="2"/>
  <c r="N74" i="2" s="1"/>
  <c r="AB76" i="2"/>
  <c r="N76" i="2" s="1"/>
  <c r="AB85" i="2"/>
  <c r="N85" i="2" s="1"/>
  <c r="AB83" i="2"/>
  <c r="N83" i="2" s="1"/>
  <c r="AB82" i="2"/>
  <c r="N82" i="2" s="1"/>
  <c r="AB81" i="2"/>
  <c r="N81" i="2" s="1"/>
  <c r="AB73" i="2"/>
  <c r="N73" i="2" s="1"/>
  <c r="AB78" i="2"/>
  <c r="N78" i="2" s="1"/>
  <c r="AB75" i="2"/>
  <c r="N75" i="2" s="1"/>
  <c r="AB80" i="2"/>
  <c r="N80" i="2" s="1"/>
  <c r="X82" i="2"/>
  <c r="J82" i="2" s="1"/>
  <c r="AZ82" i="2" s="1"/>
  <c r="X85" i="2"/>
  <c r="J85" i="2" s="1"/>
  <c r="AZ85" i="2" s="1"/>
  <c r="X84" i="2"/>
  <c r="J84" i="2" s="1"/>
  <c r="AZ84" i="2" s="1"/>
  <c r="X75" i="2"/>
  <c r="J75" i="2" s="1"/>
  <c r="AZ75" i="2" s="1"/>
  <c r="X80" i="2"/>
  <c r="J80" i="2" s="1"/>
  <c r="AZ80" i="2" s="1"/>
  <c r="X77" i="2"/>
  <c r="J77" i="2" s="1"/>
  <c r="AZ77" i="2" s="1"/>
  <c r="X74" i="2"/>
  <c r="J74" i="2" s="1"/>
  <c r="AZ74" i="2" s="1"/>
  <c r="X79" i="2"/>
  <c r="J79" i="2" s="1"/>
  <c r="AZ79" i="2" s="1"/>
  <c r="X76" i="2"/>
  <c r="J76" i="2" s="1"/>
  <c r="AZ76" i="2" s="1"/>
  <c r="X78" i="2"/>
  <c r="J78" i="2" s="1"/>
  <c r="AZ78" i="2" s="1"/>
  <c r="X73" i="2"/>
  <c r="J73" i="2" s="1"/>
  <c r="AZ73" i="2" s="1"/>
  <c r="X83" i="2"/>
  <c r="J83" i="2" s="1"/>
  <c r="AZ83" i="2" s="1"/>
  <c r="X81" i="2"/>
  <c r="J81" i="2" s="1"/>
  <c r="AZ81" i="2" s="1"/>
  <c r="AA85" i="2"/>
  <c r="M85" i="2" s="1"/>
  <c r="AA81" i="2"/>
  <c r="M81" i="2" s="1"/>
  <c r="AA77" i="2"/>
  <c r="M77" i="2" s="1"/>
  <c r="AA73" i="2"/>
  <c r="M73" i="2" s="1"/>
  <c r="AA84" i="2"/>
  <c r="M84" i="2" s="1"/>
  <c r="AA80" i="2"/>
  <c r="M80" i="2" s="1"/>
  <c r="AA76" i="2"/>
  <c r="M76" i="2" s="1"/>
  <c r="AA82" i="2"/>
  <c r="M82" i="2" s="1"/>
  <c r="AA78" i="2"/>
  <c r="M78" i="2" s="1"/>
  <c r="AA74" i="2"/>
  <c r="M74" i="2" s="1"/>
  <c r="AA79" i="2"/>
  <c r="M79" i="2" s="1"/>
  <c r="AA83" i="2"/>
  <c r="M83" i="2" s="1"/>
  <c r="AA75" i="2"/>
  <c r="M75" i="2" s="1"/>
  <c r="Y82" i="2"/>
  <c r="K82" i="2" s="1"/>
  <c r="BA82" i="2" s="1"/>
  <c r="Y78" i="2"/>
  <c r="K78" i="2" s="1"/>
  <c r="BA78" i="2" s="1"/>
  <c r="Y74" i="2"/>
  <c r="K74" i="2" s="1"/>
  <c r="BA74" i="2" s="1"/>
  <c r="Y85" i="2"/>
  <c r="K85" i="2" s="1"/>
  <c r="BA85" i="2" s="1"/>
  <c r="Y81" i="2"/>
  <c r="K81" i="2" s="1"/>
  <c r="BA81" i="2" s="1"/>
  <c r="Y77" i="2"/>
  <c r="K77" i="2" s="1"/>
  <c r="BA77" i="2" s="1"/>
  <c r="Y73" i="2"/>
  <c r="K73" i="2" s="1"/>
  <c r="BA73" i="2" s="1"/>
  <c r="Y83" i="2"/>
  <c r="K83" i="2" s="1"/>
  <c r="BA83" i="2" s="1"/>
  <c r="Y79" i="2"/>
  <c r="K79" i="2" s="1"/>
  <c r="BA79" i="2" s="1"/>
  <c r="Y75" i="2"/>
  <c r="K75" i="2" s="1"/>
  <c r="BA75" i="2" s="1"/>
  <c r="Y80" i="2"/>
  <c r="K80" i="2" s="1"/>
  <c r="BA80" i="2" s="1"/>
  <c r="Y76" i="2"/>
  <c r="K76" i="2" s="1"/>
  <c r="BA76" i="2" s="1"/>
  <c r="Y84" i="2"/>
  <c r="K84" i="2" s="1"/>
  <c r="BA84" i="2" s="1"/>
  <c r="X28" i="2" l="1"/>
  <c r="J28" i="2" s="1"/>
  <c r="AZ28" i="2" s="1"/>
  <c r="E25" i="6"/>
  <c r="Y27" i="2"/>
  <c r="K27" i="2" s="1"/>
  <c r="BA27" i="2" s="1"/>
  <c r="F25" i="6"/>
  <c r="X32" i="2"/>
  <c r="J32" i="2" s="1"/>
  <c r="AZ32" i="2" s="1"/>
  <c r="AC27" i="2"/>
  <c r="O27" i="2" s="1"/>
  <c r="AB32" i="2"/>
  <c r="N32" i="2" s="1"/>
  <c r="X39" i="2"/>
  <c r="J39" i="2" s="1"/>
  <c r="AZ39" i="2" s="1"/>
  <c r="Y29" i="2"/>
  <c r="K29" i="2" s="1"/>
  <c r="BA29" i="2" s="1"/>
  <c r="X37" i="2"/>
  <c r="J37" i="2" s="1"/>
  <c r="AZ37" i="2" s="1"/>
  <c r="X31" i="2"/>
  <c r="J31" i="2" s="1"/>
  <c r="AZ31" i="2" s="1"/>
  <c r="Z32" i="2"/>
  <c r="L32" i="2" s="1"/>
  <c r="BB32" i="2" s="1"/>
  <c r="AC34" i="2"/>
  <c r="O34" i="2" s="1"/>
  <c r="AA37" i="2"/>
  <c r="M37" i="2" s="1"/>
  <c r="X27" i="2"/>
  <c r="J27" i="2" s="1"/>
  <c r="AZ27" i="2" s="1"/>
  <c r="AA33" i="2"/>
  <c r="M33" i="2" s="1"/>
  <c r="X29" i="2"/>
  <c r="J29" i="2" s="1"/>
  <c r="AZ29" i="2" s="1"/>
  <c r="X30" i="2"/>
  <c r="J30" i="2" s="1"/>
  <c r="AZ30" i="2" s="1"/>
  <c r="AA39" i="2"/>
  <c r="M39" i="2" s="1"/>
  <c r="Y34" i="2"/>
  <c r="K34" i="2" s="1"/>
  <c r="BA34" i="2" s="1"/>
  <c r="AA32" i="2"/>
  <c r="M32" i="2" s="1"/>
  <c r="X35" i="2"/>
  <c r="J35" i="2" s="1"/>
  <c r="AZ35" i="2" s="1"/>
  <c r="X34" i="2"/>
  <c r="J34" i="2" s="1"/>
  <c r="AZ34" i="2" s="1"/>
  <c r="AA30" i="2"/>
  <c r="M30" i="2" s="1"/>
  <c r="X33" i="2"/>
  <c r="J33" i="2" s="1"/>
  <c r="AZ33" i="2" s="1"/>
  <c r="X36" i="2"/>
  <c r="J36" i="2" s="1"/>
  <c r="AZ36" i="2" s="1"/>
  <c r="AA38" i="2"/>
  <c r="M38" i="2" s="1"/>
  <c r="X38" i="2"/>
  <c r="J38" i="2" s="1"/>
  <c r="AZ38" i="2" s="1"/>
  <c r="AB38" i="2"/>
  <c r="N38" i="2" s="1"/>
  <c r="AC31" i="2"/>
  <c r="O31" i="2" s="1"/>
  <c r="AB27" i="2"/>
  <c r="N27" i="2" s="1"/>
  <c r="AB35" i="2"/>
  <c r="N35" i="2" s="1"/>
  <c r="Y38" i="2"/>
  <c r="K38" i="2" s="1"/>
  <c r="BA38" i="2" s="1"/>
  <c r="AB34" i="2"/>
  <c r="N34" i="2" s="1"/>
  <c r="AA28" i="2"/>
  <c r="M28" i="2" s="1"/>
  <c r="AA36" i="2"/>
  <c r="M36" i="2" s="1"/>
  <c r="AC36" i="2"/>
  <c r="O36" i="2" s="1"/>
  <c r="AB39" i="2"/>
  <c r="N39" i="2" s="1"/>
  <c r="Y35" i="2"/>
  <c r="K35" i="2" s="1"/>
  <c r="BA35" i="2" s="1"/>
  <c r="Y31" i="2"/>
  <c r="K31" i="2" s="1"/>
  <c r="BA31" i="2" s="1"/>
  <c r="AA31" i="2"/>
  <c r="M31" i="2" s="1"/>
  <c r="AA34" i="2"/>
  <c r="M34" i="2" s="1"/>
  <c r="AC38" i="2"/>
  <c r="O38" i="2" s="1"/>
  <c r="AB30" i="2"/>
  <c r="N30" i="2" s="1"/>
  <c r="Y32" i="2"/>
  <c r="K32" i="2" s="1"/>
  <c r="BA32" i="2" s="1"/>
  <c r="Y36" i="2"/>
  <c r="K36" i="2" s="1"/>
  <c r="BA36" i="2" s="1"/>
  <c r="AA27" i="2"/>
  <c r="M27" i="2" s="1"/>
  <c r="AA35" i="2"/>
  <c r="M35" i="2" s="1"/>
  <c r="AC28" i="2"/>
  <c r="O28" i="2" s="1"/>
  <c r="AB31" i="2"/>
  <c r="N31" i="2" s="1"/>
  <c r="Y37" i="2"/>
  <c r="K37" i="2" s="1"/>
  <c r="BA37" i="2" s="1"/>
  <c r="Y28" i="2"/>
  <c r="K28" i="2" s="1"/>
  <c r="BA28" i="2" s="1"/>
  <c r="AB28" i="2"/>
  <c r="N28" i="2" s="1"/>
  <c r="AB36" i="2"/>
  <c r="N36" i="2" s="1"/>
  <c r="AC37" i="2"/>
  <c r="O37" i="2" s="1"/>
  <c r="AB37" i="2"/>
  <c r="N37" i="2" s="1"/>
  <c r="Y30" i="2"/>
  <c r="K30" i="2" s="1"/>
  <c r="BA30" i="2" s="1"/>
  <c r="AC32" i="2"/>
  <c r="O32" i="2" s="1"/>
  <c r="AC39" i="2"/>
  <c r="O39" i="2" s="1"/>
  <c r="AB29" i="2"/>
  <c r="N29" i="2" s="1"/>
  <c r="Y39" i="2"/>
  <c r="K39" i="2" s="1"/>
  <c r="BA39" i="2" s="1"/>
  <c r="Z31" i="2"/>
  <c r="L31" i="2" s="1"/>
  <c r="BB31" i="2" s="1"/>
  <c r="Z33" i="2"/>
  <c r="L33" i="2" s="1"/>
  <c r="BB33" i="2" s="1"/>
  <c r="Z37" i="2"/>
  <c r="L37" i="2" s="1"/>
  <c r="BB37" i="2" s="1"/>
  <c r="AC35" i="2"/>
  <c r="O35" i="2" s="1"/>
  <c r="AC33" i="2"/>
  <c r="O33" i="2" s="1"/>
  <c r="AC30" i="2"/>
  <c r="O30" i="2" s="1"/>
  <c r="Y33" i="2"/>
  <c r="K33" i="2" s="1"/>
  <c r="BA33" i="2" s="1"/>
  <c r="Z27" i="2"/>
  <c r="L27" i="2" s="1"/>
  <c r="BB27" i="2" s="1"/>
  <c r="Z34" i="2"/>
  <c r="L34" i="2" s="1"/>
  <c r="BB34" i="2" s="1"/>
  <c r="Z29" i="2"/>
  <c r="L29" i="2" s="1"/>
  <c r="BB29" i="2" s="1"/>
  <c r="Z36" i="2"/>
  <c r="L36" i="2" s="1"/>
  <c r="BB36" i="2" s="1"/>
  <c r="Z28" i="2"/>
  <c r="L28" i="2" s="1"/>
  <c r="BB28" i="2" s="1"/>
  <c r="Z30" i="2"/>
  <c r="L30" i="2" s="1"/>
  <c r="BB30" i="2" s="1"/>
  <c r="Z39" i="2"/>
  <c r="L39" i="2" s="1"/>
  <c r="BB39" i="2" s="1"/>
  <c r="Z35" i="2"/>
  <c r="L35" i="2" s="1"/>
  <c r="BB35" i="2" s="1"/>
  <c r="H68" i="6" l="1"/>
  <c r="H60" i="6"/>
  <c r="H65" i="6"/>
  <c r="H57" i="6"/>
  <c r="H62" i="6"/>
  <c r="H59" i="6"/>
  <c r="H67" i="6"/>
  <c r="H64" i="6"/>
  <c r="H56" i="6"/>
  <c r="H61" i="6"/>
  <c r="H63" i="6"/>
  <c r="H58" i="6"/>
  <c r="H66" i="6"/>
  <c r="H22" i="6" l="1"/>
  <c r="H19" i="6"/>
  <c r="H16" i="6"/>
  <c r="H15" i="6"/>
  <c r="H12" i="6"/>
  <c r="H11" i="6"/>
  <c r="H20" i="6"/>
  <c r="H13" i="6"/>
  <c r="H10" i="6"/>
  <c r="H21" i="6"/>
  <c r="H18" i="6"/>
  <c r="H17" i="6"/>
  <c r="H44" i="6"/>
  <c r="H43" i="6"/>
  <c r="H41" i="6"/>
  <c r="H40" i="6"/>
  <c r="H36" i="6"/>
  <c r="H35" i="6"/>
  <c r="H33" i="6"/>
  <c r="H34" i="6"/>
  <c r="H37" i="6"/>
  <c r="H39" i="6"/>
  <c r="H38" i="6"/>
  <c r="H42" i="6"/>
  <c r="H45" i="6"/>
  <c r="L11" i="6" l="1"/>
  <c r="Q11" i="6"/>
  <c r="L12" i="6"/>
  <c r="Q12" i="6"/>
  <c r="L14" i="6"/>
  <c r="L15" i="6"/>
  <c r="Q15" i="6"/>
  <c r="L17" i="6"/>
  <c r="Q17" i="6"/>
  <c r="Q18" i="6"/>
  <c r="L18" i="6"/>
  <c r="Q21" i="6"/>
  <c r="L21" i="6"/>
  <c r="L16" i="6"/>
  <c r="Q16" i="6"/>
  <c r="Q19" i="6"/>
  <c r="L19" i="6"/>
  <c r="Q20" i="6"/>
  <c r="L20" i="6"/>
  <c r="Q10" i="6"/>
  <c r="L10" i="6"/>
  <c r="L13" i="6"/>
  <c r="Q13" i="6"/>
  <c r="Q22" i="6"/>
  <c r="L22" i="6"/>
  <c r="G17" i="6"/>
  <c r="G22" i="6"/>
  <c r="G14" i="6"/>
  <c r="G11" i="6"/>
  <c r="G10" i="6"/>
  <c r="G21" i="6"/>
  <c r="G13" i="6"/>
  <c r="G15" i="6"/>
  <c r="G12" i="6"/>
  <c r="G16" i="6"/>
  <c r="G20" i="6"/>
  <c r="G19" i="6"/>
  <c r="G18" i="6"/>
  <c r="G56" i="6"/>
  <c r="G58" i="6"/>
  <c r="G64" i="6"/>
  <c r="G62" i="6"/>
  <c r="G66" i="6"/>
  <c r="G68" i="6"/>
  <c r="G61" i="6"/>
  <c r="G63" i="6"/>
  <c r="G67" i="6"/>
  <c r="G59" i="6"/>
  <c r="G65" i="6"/>
  <c r="G57" i="6"/>
  <c r="G45" i="6"/>
  <c r="G41" i="6"/>
  <c r="G37" i="6"/>
  <c r="G40" i="6"/>
  <c r="G33" i="6"/>
  <c r="G38" i="6"/>
  <c r="G44" i="6"/>
  <c r="G35" i="6"/>
  <c r="G36" i="6"/>
  <c r="G43" i="6"/>
  <c r="G42" i="6"/>
  <c r="G39" i="6"/>
  <c r="G34" i="6"/>
  <c r="P19" i="6" l="1"/>
  <c r="K19" i="6"/>
  <c r="K11" i="6"/>
  <c r="P11" i="6"/>
  <c r="K20" i="6"/>
  <c r="P20" i="6"/>
  <c r="P14" i="6"/>
  <c r="K14" i="6"/>
  <c r="K21" i="6"/>
  <c r="P21" i="6"/>
  <c r="K16" i="6"/>
  <c r="P16" i="6"/>
  <c r="P22" i="6"/>
  <c r="K22" i="6"/>
  <c r="K12" i="6"/>
  <c r="P12" i="6"/>
  <c r="K17" i="6"/>
  <c r="P17" i="6"/>
  <c r="P10" i="6"/>
  <c r="K10" i="6"/>
  <c r="K15" i="6"/>
  <c r="P15" i="6"/>
  <c r="K18" i="6"/>
  <c r="P18" i="6"/>
  <c r="K13" i="6"/>
  <c r="P13" i="6"/>
</calcChain>
</file>

<file path=xl/comments1.xml><?xml version="1.0" encoding="utf-8"?>
<comments xmlns="http://schemas.openxmlformats.org/spreadsheetml/2006/main">
  <authors>
    <author>Author</author>
  </authors>
  <commentList>
    <comment ref="FK6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Uses PCR's 2018 values instead of 2019</t>
        </r>
      </text>
    </comment>
  </commentList>
</comments>
</file>

<file path=xl/connections.xml><?xml version="1.0" encoding="utf-8"?>
<connections xmlns="http://schemas.openxmlformats.org/spreadsheetml/2006/main">
  <connection id="1" odcFile="C:\Users\elutt\Work Folders\My Data Sources\SCBRSQ173_SSAS02 ACCC AER Cube Base.odc" keepAlive="1" name="AER Networks Database - 20191" type="5" refreshedVersion="6" background="1">
    <dbPr connection="Provider=MSOLAP.8;Integrated Security=SSPI;Persist Security Info=True;Initial Catalog=ACCC AER Cube;Data Source=SCBRSQ173\SSAS02;MDX Compatibility=1;Safety Options=2;MDX Missing Member Mode=Error;Update Isolation Level=2" command="Bas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AER Networks Database - 2019"/>
    <s v="{[Dim Variable].[Scope Of Service].&amp;[NETWORK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<sst xmlns="http://schemas.openxmlformats.org/spreadsheetml/2006/main" count="2043" uniqueCount="226">
  <si>
    <t>Benchmark Comparators</t>
  </si>
  <si>
    <t>2006-19</t>
  </si>
  <si>
    <t>2012-19</t>
  </si>
  <si>
    <t>2006-13</t>
  </si>
  <si>
    <t>ACT</t>
  </si>
  <si>
    <t>No</t>
  </si>
  <si>
    <t>AGD</t>
  </si>
  <si>
    <t>AND</t>
  </si>
  <si>
    <t>Yes</t>
  </si>
  <si>
    <t>CIT</t>
  </si>
  <si>
    <t>END</t>
  </si>
  <si>
    <t>ENX</t>
  </si>
  <si>
    <t>ERG</t>
  </si>
  <si>
    <t>ESS</t>
  </si>
  <si>
    <t>JEN</t>
  </si>
  <si>
    <t>PCR</t>
  </si>
  <si>
    <t>SAP</t>
  </si>
  <si>
    <t>TND</t>
  </si>
  <si>
    <t>UED</t>
  </si>
  <si>
    <t>Opex/Totex</t>
  </si>
  <si>
    <t>Simple Average</t>
  </si>
  <si>
    <t>Average Line Type</t>
  </si>
  <si>
    <t>Customer Weighted Average</t>
  </si>
  <si>
    <t>Customer Numbers</t>
  </si>
  <si>
    <t>Benchmark Comparator Average</t>
  </si>
  <si>
    <t xml:space="preserve">Simple Average </t>
  </si>
  <si>
    <t>Benchmark comparator average</t>
  </si>
  <si>
    <t>Evoenergy Distribution</t>
  </si>
  <si>
    <t>Ausgrid</t>
  </si>
  <si>
    <t>AusNet (D)</t>
  </si>
  <si>
    <t>CitiPower</t>
  </si>
  <si>
    <t>Endeavour Energy</t>
  </si>
  <si>
    <t>Energex</t>
  </si>
  <si>
    <t>Ergon Energy</t>
  </si>
  <si>
    <t>Essential Energy</t>
  </si>
  <si>
    <t>Jemena Electricity</t>
  </si>
  <si>
    <t>Powercor Australia</t>
  </si>
  <si>
    <t>SA Power Networks</t>
  </si>
  <si>
    <t>TasNetworks (D)</t>
  </si>
  <si>
    <t>United Energy</t>
  </si>
  <si>
    <t>Opex/Total Cost</t>
  </si>
  <si>
    <t>Opex/Total Inputs</t>
  </si>
  <si>
    <t>Year</t>
  </si>
  <si>
    <t>DNSP</t>
  </si>
  <si>
    <t>01ACT</t>
  </si>
  <si>
    <t>02AGD</t>
  </si>
  <si>
    <t>03CIT</t>
  </si>
  <si>
    <t>04END</t>
  </si>
  <si>
    <t>05ENX</t>
  </si>
  <si>
    <t>06ERG</t>
  </si>
  <si>
    <t>07ESS</t>
  </si>
  <si>
    <t>08JEN</t>
  </si>
  <si>
    <t>09PCR</t>
  </si>
  <si>
    <t>10SAP</t>
  </si>
  <si>
    <t>11AND</t>
  </si>
  <si>
    <t>12TND</t>
  </si>
  <si>
    <t>13UED</t>
  </si>
  <si>
    <t>DNSPshort</t>
  </si>
  <si>
    <t/>
  </si>
  <si>
    <t>2006-13 DNSP filter</t>
  </si>
  <si>
    <t>Opex - Benchmarking Series</t>
  </si>
  <si>
    <t>Capex from JEN</t>
  </si>
  <si>
    <t>Difference</t>
  </si>
  <si>
    <t>AUC</t>
  </si>
  <si>
    <t>MTFP</t>
  </si>
  <si>
    <t>Opex MPFP</t>
  </si>
  <si>
    <t>Totex</t>
  </si>
  <si>
    <t>Total Cost</t>
  </si>
  <si>
    <t>Opex - CAM at submission</t>
  </si>
  <si>
    <t>Benchmarking Series</t>
  </si>
  <si>
    <t xml:space="preserve">Opex/Total Inputs </t>
  </si>
  <si>
    <t>Data value</t>
  </si>
  <si>
    <t>Column Labels</t>
  </si>
  <si>
    <t>Row Labels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</si>
  <si>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</si>
  <si>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</si>
  <si>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</si>
  <si>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</si>
  <si>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</si>
  <si>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</si>
  <si>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</si>
  <si>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</si>
  <si>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</si>
  <si>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</si>
  <si>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</si>
  <si>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</si>
  <si>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</si>
  <si>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</si>
  <si>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</si>
  <si>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DATA FOR INPUT TO SHAZAM FOLLOWS</t>
  </si>
  <si>
    <t>DNSP Data</t>
  </si>
  <si>
    <t>DNSP Year Identifier</t>
  </si>
  <si>
    <t>Outputs</t>
  </si>
  <si>
    <t>Total Revenue</t>
  </si>
  <si>
    <t>$'000</t>
  </si>
  <si>
    <t>Energy</t>
  </si>
  <si>
    <t>GWh</t>
  </si>
  <si>
    <t>Maximum Demand</t>
  </si>
  <si>
    <t>MW</t>
  </si>
  <si>
    <t>Ratched Maximum Demand</t>
  </si>
  <si>
    <t>Circuit Length</t>
  </si>
  <si>
    <t>kms</t>
  </si>
  <si>
    <t>Customer Minutes Off Supply</t>
  </si>
  <si>
    <t>mins</t>
  </si>
  <si>
    <t>Price Customer Minutes Off Supply</t>
  </si>
  <si>
    <t>$/min</t>
  </si>
  <si>
    <t>Opex Inputs</t>
  </si>
  <si>
    <t>Opex</t>
  </si>
  <si>
    <t>Price Opex</t>
  </si>
  <si>
    <t>Index</t>
  </si>
  <si>
    <t>Capital inputs</t>
  </si>
  <si>
    <t>Overhead Lines</t>
  </si>
  <si>
    <t>MVAkms</t>
  </si>
  <si>
    <t>Underground Cables</t>
  </si>
  <si>
    <t>Transformers</t>
  </si>
  <si>
    <t>MVA</t>
  </si>
  <si>
    <t>Distribution transformers</t>
  </si>
  <si>
    <t>AUC Overhead</t>
  </si>
  <si>
    <t>AUC Underground</t>
  </si>
  <si>
    <t>AUC Transformers</t>
  </si>
  <si>
    <t>Transformers Excluding First Stage of Two Stage</t>
  </si>
  <si>
    <t>AUC Transformers Excluding First Stage of Two Stage</t>
  </si>
  <si>
    <t>Route length</t>
  </si>
  <si>
    <t>km</t>
  </si>
  <si>
    <t>Operating Environment</t>
  </si>
  <si>
    <t>Share of Underground Cables</t>
  </si>
  <si>
    <t>Fraction</t>
  </si>
  <si>
    <t>Share of Single Stage Transformation</t>
  </si>
  <si>
    <t>Customer density</t>
  </si>
  <si>
    <t>Customer / km</t>
  </si>
  <si>
    <t>Energy density</t>
  </si>
  <si>
    <t>MWh/customer</t>
  </si>
  <si>
    <t>Demand density</t>
  </si>
  <si>
    <t>kVA / customer</t>
  </si>
  <si>
    <t>Industry &amp; State Data</t>
  </si>
  <si>
    <t>NEM</t>
  </si>
  <si>
    <t>NSW</t>
  </si>
  <si>
    <t>VIC</t>
  </si>
  <si>
    <t>QLD</t>
  </si>
  <si>
    <t>SA</t>
  </si>
  <si>
    <t>TAS</t>
  </si>
  <si>
    <t>Ratcheted Maximum Demand</t>
  </si>
  <si>
    <t>Inputs</t>
  </si>
  <si>
    <t>Overhead Subtransmission Lines (33kV and over)</t>
  </si>
  <si>
    <t>Overhead Distribution Lines (under 33kV)</t>
  </si>
  <si>
    <t>Underground Subtransmission Lines (33kV and over)</t>
  </si>
  <si>
    <t>Underground Distribution Lines (under 33kV)</t>
  </si>
  <si>
    <t>AUC Overhead Subtransmission</t>
  </si>
  <si>
    <t>AUC Overhead Distribution</t>
  </si>
  <si>
    <t>AUC Underground Subtransmission</t>
  </si>
  <si>
    <t>AUC Underground Distribution</t>
  </si>
  <si>
    <t>Redundancies</t>
  </si>
  <si>
    <t>Confidential</t>
  </si>
  <si>
    <t>Capital Inputs</t>
  </si>
  <si>
    <t>Redundancies/Opex</t>
  </si>
  <si>
    <t>%</t>
  </si>
  <si>
    <t>Frozen 2014 CAM</t>
  </si>
  <si>
    <t>Opex/totex</t>
  </si>
  <si>
    <t>Opex/Capital ratio difference as a %age of comparator average</t>
  </si>
  <si>
    <t>Sample average</t>
  </si>
  <si>
    <t>Customer-weighted comparator average</t>
  </si>
  <si>
    <t>Max</t>
  </si>
  <si>
    <t>Min</t>
  </si>
  <si>
    <t>Opex/total cost</t>
  </si>
  <si>
    <t>Opex/total inputs</t>
  </si>
  <si>
    <t>Scope Of Service</t>
  </si>
  <si>
    <t>NETWORK</t>
  </si>
  <si>
    <t xml:space="preserve">DNSP MULTILATERAL TFP &amp; PFP INDEXES USING OUTPUT SPECIFICATION #4a (Energy, Ratcheted Maximum Demand, Customer Nos, Circuit Kms, Minutes Off Supply) </t>
  </si>
  <si>
    <t>&amp; INPUT SPECIFICATION #2a: OPEX, O/H ST MVAkms, O/H Dn MVAkms,U/G ST MVAkms, U/G Dn MVAkms, Transformers &amp; Other MVA (excl first stage of two stage zone subs)</t>
  </si>
  <si>
    <t>Table rows in original alphabetical order</t>
  </si>
  <si>
    <t>PP OPEX</t>
  </si>
  <si>
    <t xml:space="preserve">PP CAPITAL </t>
  </si>
  <si>
    <t>ACT06=1</t>
  </si>
  <si>
    <t>ACT = 1</t>
  </si>
  <si>
    <t>CIT=1</t>
  </si>
  <si>
    <t>Opex / Total Input</t>
  </si>
  <si>
    <t>PWC</t>
  </si>
  <si>
    <t>Capex</t>
  </si>
  <si>
    <t>Opex/Total Input</t>
  </si>
  <si>
    <t>All DNSPs Average</t>
  </si>
  <si>
    <t xml:space="preserve">All DNSPs Average </t>
  </si>
  <si>
    <t>All DNSPs</t>
  </si>
  <si>
    <t>Graphing</t>
  </si>
  <si>
    <t>Average line type chosen</t>
  </si>
  <si>
    <t>Graph choice</t>
  </si>
  <si>
    <t>Customer-weighted</t>
  </si>
  <si>
    <t>Average - average Opex/Total Input across years - 2006-19</t>
  </si>
  <si>
    <t>Average - average Opex/Total Input across years - 2012-19</t>
  </si>
  <si>
    <t>Column</t>
  </si>
  <si>
    <t>Opex/capital ratios model</t>
  </si>
  <si>
    <t>Summary:</t>
  </si>
  <si>
    <t>- Opex/totex</t>
  </si>
  <si>
    <t>This spreadsheet contains the data and calculations we have used for calculating opex/capital ratios for the Australian DNSPs. Three forms of opex/capital ratio are shown:</t>
  </si>
  <si>
    <t>- Opex/total cost</t>
  </si>
  <si>
    <t>- Opex/total inputs</t>
  </si>
  <si>
    <t>Version history</t>
  </si>
  <si>
    <t>v1</t>
  </si>
  <si>
    <t>For public release with the Victorian EDPR 2021-26 resets</t>
  </si>
  <si>
    <t>yes</t>
  </si>
  <si>
    <t>OEF adjustment</t>
  </si>
  <si>
    <t>2 ratio approach</t>
  </si>
  <si>
    <t>3 ratio approach</t>
  </si>
  <si>
    <t>Corporate Overheads</t>
  </si>
  <si>
    <t>Capitalised Network Overheads</t>
  </si>
  <si>
    <t>Capitalised Corporate Overheads</t>
  </si>
  <si>
    <t xml:space="preserve">Network Overhead </t>
  </si>
  <si>
    <t>Total Network Overheads</t>
  </si>
  <si>
    <t>Total Corporate Overheads</t>
  </si>
  <si>
    <t>Total Overheads</t>
  </si>
  <si>
    <t>2006-20</t>
  </si>
  <si>
    <t>2012-20</t>
  </si>
  <si>
    <t>2012-20 DNSP filter</t>
  </si>
  <si>
    <t>Average 2009-20</t>
  </si>
  <si>
    <t>Opex / Totex</t>
  </si>
  <si>
    <t>Opex / Total cost</t>
  </si>
  <si>
    <t>Opex / Total Inputs</t>
  </si>
  <si>
    <t>Overheads (opex) / Total Overheads</t>
  </si>
  <si>
    <t>Opex / Total Cost</t>
  </si>
  <si>
    <t xml:space="preserve">Opex / Total Inputs </t>
  </si>
  <si>
    <t>Corporate Overheads (opex) / Total Corporate Overheads</t>
  </si>
  <si>
    <t>Opex / Totex ratio</t>
  </si>
  <si>
    <t>2006 -20</t>
  </si>
  <si>
    <t>2012 - 20</t>
  </si>
  <si>
    <t>Difference (%)</t>
  </si>
  <si>
    <t>Overheads - CA RIN data</t>
  </si>
  <si>
    <t>Overheads (opex) /Total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</si>
</sst>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-* #,##0.000_-;\-* #,##0.000_-;_-* &quot;-&quot;??_-;_-@_-"/>
    <numFmt numFmtId="168" formatCode="_-* #,##0_-;\-* #,##0_-;_-* &quot;-&quot;??_-;_-@_-"/>
    <numFmt numFmtId="169" formatCode="0.0"/>
    <numFmt numFmtId="170" formatCode="_-* #,##0.0_-;\-* #,##0.0_-;_-* &quot;-&quot;??_-;_-@_-"/>
    <numFmt numFmtId="171" formatCode="0.000"/>
    <numFmt numFmtId="172" formatCode="0.0000000000000000%"/>
    <numFmt numFmtId="173" formatCode="_(* #,##0.0000_);_(* \(#,##0.0000\);_(* &quot;-&quot;??_);_(@_)"/>
    <numFmt numFmtId="174" formatCode="_-* #,##0_-;[Red]\(#,##0\)_-;_-* &quot;-&quot;??_-;_-@_-"/>
    <numFmt numFmtId="175" formatCode="_([$€-2]* #,##0.00_);_([$€-2]* \(#,##0.00\);_([$€-2]* &quot;-&quot;??_)"/>
    <numFmt numFmtId="176" formatCode="_-* #,##0.00_-;[Red]\(#,##0.00\)_-;_-* &quot;-&quot;??_-;_-@_-"/>
    <numFmt numFmtId="177" formatCode="mm/dd/yy"/>
    <numFmt numFmtId="178" formatCode="0_);[Red]\(0\)"/>
    <numFmt numFmtId="179" formatCode="_(* #,##0.0_);_(* \(#,##0.0\);_(* &quot;-&quot;?_);_(@_)"/>
    <numFmt numFmtId="180" formatCode="_(* #,##0_);_(* \(#,##0\);_(* &quot;-&quot;?_);_(@_)"/>
    <numFmt numFmtId="181" formatCode="#,##0.0_);\(#,##0.0\)"/>
    <numFmt numFmtId="182" formatCode="#,##0_ ;\-#,##0\ "/>
    <numFmt numFmtId="183" formatCode="#,##0;[Red]\(#,##0.0\)"/>
    <numFmt numFmtId="184" formatCode="#,##0_ ;[Red]\(#,##0\)\ "/>
    <numFmt numFmtId="185" formatCode="#,##0.00;\(#,##0.00\)"/>
    <numFmt numFmtId="186" formatCode="_)d\-mmm\-yy_)"/>
    <numFmt numFmtId="187" formatCode="_(#,##0.0_);\(#,##0.0\);_(&quot;-&quot;_)"/>
    <numFmt numFmtId="188" formatCode="_(###0_);\(###0\);_(###0_)"/>
    <numFmt numFmtId="189" formatCode="#,##0.0000_);[Red]\(#,##0.0000\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</font>
    <font>
      <b/>
      <sz val="10"/>
      <name val="Arial"/>
      <family val="2"/>
    </font>
    <font>
      <sz val="10"/>
      <name val="Segoe UI"/>
      <family val="2"/>
    </font>
    <font>
      <b/>
      <sz val="11"/>
      <color theme="0" tint="-0.249977111117893"/>
      <name val="Calibri"/>
      <family val="2"/>
      <scheme val="minor"/>
    </font>
    <font>
      <b/>
      <sz val="18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6"/>
      <color indexed="9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8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7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14" borderId="0" applyNumberFormat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4" fontId="20" fillId="16" borderId="20" applyBorder="0">
      <alignment horizontal="right"/>
      <protection locked="0"/>
    </xf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Fill="0"/>
    <xf numFmtId="0" fontId="12" fillId="0" borderId="0"/>
    <xf numFmtId="0" fontId="12" fillId="0" borderId="0"/>
    <xf numFmtId="0" fontId="12" fillId="0" borderId="0"/>
    <xf numFmtId="175" fontId="12" fillId="0" borderId="0"/>
    <xf numFmtId="0" fontId="22" fillId="0" borderId="0"/>
    <xf numFmtId="0" fontId="2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176" fontId="24" fillId="0" borderId="0"/>
    <xf numFmtId="176" fontId="24" fillId="0" borderId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9" borderId="0" applyNumberFormat="0" applyBorder="0" applyAlignment="0" applyProtection="0"/>
    <xf numFmtId="0" fontId="25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0"/>
    <xf numFmtId="42" fontId="27" fillId="0" borderId="0" applyFont="0" applyFill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/>
    <xf numFmtId="41" fontId="12" fillId="18" borderId="0" applyNumberFormat="0" applyFont="0" applyBorder="0" applyAlignment="0">
      <alignment horizontal="right"/>
    </xf>
    <xf numFmtId="41" fontId="12" fillId="18" borderId="0" applyNumberFormat="0" applyFont="0" applyBorder="0" applyAlignment="0">
      <alignment horizontal="right"/>
    </xf>
    <xf numFmtId="0" fontId="30" fillId="0" borderId="0" applyNumberFormat="0" applyFill="0" applyBorder="0" applyAlignment="0">
      <protection locked="0"/>
    </xf>
    <xf numFmtId="0" fontId="31" fillId="21" borderId="22" applyNumberFormat="0" applyAlignment="0" applyProtection="0"/>
    <xf numFmtId="0" fontId="32" fillId="38" borderId="23" applyNumberFormat="0" applyAlignment="0" applyProtection="0"/>
    <xf numFmtId="41" fontId="1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3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175" fontId="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37" fillId="0" borderId="0"/>
    <xf numFmtId="0" fontId="38" fillId="0" borderId="0"/>
    <xf numFmtId="0" fontId="39" fillId="42" borderId="0" applyNumberFormat="0" applyBorder="0" applyAlignment="0" applyProtection="0"/>
    <xf numFmtId="0" fontId="14" fillId="0" borderId="0" applyFill="0" applyBorder="0">
      <alignment vertical="center"/>
    </xf>
    <xf numFmtId="0" fontId="40" fillId="0" borderId="24" applyNumberFormat="0" applyFill="0" applyAlignment="0" applyProtection="0"/>
    <xf numFmtId="0" fontId="14" fillId="0" borderId="0" applyFill="0" applyBorder="0">
      <alignment vertical="center"/>
    </xf>
    <xf numFmtId="0" fontId="41" fillId="0" borderId="0" applyFill="0" applyBorder="0">
      <alignment vertical="center"/>
    </xf>
    <xf numFmtId="0" fontId="42" fillId="0" borderId="25" applyNumberFormat="0" applyFill="0" applyAlignment="0" applyProtection="0"/>
    <xf numFmtId="0" fontId="41" fillId="0" borderId="0" applyFill="0" applyBorder="0">
      <alignment vertical="center"/>
    </xf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24" fillId="0" borderId="0" applyFill="0" applyBorder="0">
      <alignment vertical="center"/>
    </xf>
    <xf numFmtId="0" fontId="43" fillId="0" borderId="0" applyNumberFormat="0" applyFill="0" applyBorder="0" applyAlignment="0" applyProtection="0"/>
    <xf numFmtId="0" fontId="24" fillId="0" borderId="0" applyFill="0" applyBorder="0">
      <alignment vertical="center"/>
    </xf>
    <xf numFmtId="165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>
      <alignment horizontal="center" vertical="center"/>
      <protection locked="0"/>
    </xf>
    <xf numFmtId="0" fontId="48" fillId="0" borderId="0" applyFill="0" applyBorder="0">
      <alignment horizontal="left" vertical="center"/>
      <protection locked="0"/>
    </xf>
    <xf numFmtId="179" fontId="12" fillId="43" borderId="0" applyFont="0" applyBorder="0">
      <alignment horizontal="right"/>
    </xf>
    <xf numFmtId="0" fontId="49" fillId="14" borderId="22" applyNumberFormat="0" applyAlignment="0" applyProtection="0"/>
    <xf numFmtId="41" fontId="12" fillId="44" borderId="0" applyFont="0" applyBorder="0" applyAlignment="0">
      <alignment horizontal="right"/>
      <protection locked="0"/>
    </xf>
    <xf numFmtId="41" fontId="12" fillId="44" borderId="0" applyFont="0" applyBorder="0" applyAlignment="0">
      <alignment horizontal="right"/>
      <protection locked="0"/>
    </xf>
    <xf numFmtId="41" fontId="12" fillId="45" borderId="0" applyFont="0" applyBorder="0" applyAlignment="0">
      <alignment horizontal="right"/>
      <protection locked="0"/>
    </xf>
    <xf numFmtId="180" fontId="12" fillId="12" borderId="0" applyFont="0" applyBorder="0">
      <alignment horizontal="right"/>
      <protection locked="0"/>
    </xf>
    <xf numFmtId="180" fontId="12" fillId="12" borderId="0" applyFont="0" applyBorder="0">
      <alignment horizontal="right"/>
      <protection locked="0"/>
    </xf>
    <xf numFmtId="41" fontId="12" fillId="43" borderId="0" applyFont="0" applyBorder="0">
      <alignment horizontal="right"/>
      <protection locked="0"/>
    </xf>
    <xf numFmtId="41" fontId="12" fillId="43" borderId="0" applyFont="0" applyBorder="0">
      <alignment horizontal="right"/>
      <protection locked="0"/>
    </xf>
    <xf numFmtId="0" fontId="24" fillId="18" borderId="0"/>
    <xf numFmtId="0" fontId="50" fillId="0" borderId="27" applyNumberFormat="0" applyFill="0" applyAlignment="0" applyProtection="0"/>
    <xf numFmtId="181" fontId="51" fillId="0" borderId="0"/>
    <xf numFmtId="0" fontId="52" fillId="0" borderId="0" applyFill="0" applyBorder="0">
      <alignment horizontal="left" vertical="center"/>
    </xf>
    <xf numFmtId="0" fontId="53" fillId="22" borderId="0" applyNumberFormat="0" applyBorder="0" applyAlignment="0" applyProtection="0"/>
    <xf numFmtId="182" fontId="54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27" fillId="0" borderId="0"/>
    <xf numFmtId="0" fontId="12" fillId="1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20" borderId="28" applyNumberFormat="0" applyFont="0" applyAlignment="0" applyProtection="0"/>
    <xf numFmtId="0" fontId="55" fillId="21" borderId="29" applyNumberFormat="0" applyAlignment="0" applyProtection="0"/>
    <xf numFmtId="183" fontId="12" fillId="0" borderId="0" applyFill="0" applyBorder="0"/>
    <xf numFmtId="183" fontId="12" fillId="0" borderId="0" applyFill="0" applyBorder="0"/>
    <xf numFmtId="183" fontId="12" fillId="0" borderId="0" applyFill="0" applyBorder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56" fillId="0" borderId="0"/>
    <xf numFmtId="0" fontId="44" fillId="0" borderId="0" applyFill="0" applyBorder="0">
      <alignment vertical="center"/>
    </xf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184" fontId="57" fillId="0" borderId="30"/>
    <xf numFmtId="0" fontId="58" fillId="0" borderId="31">
      <alignment horizontal="center"/>
    </xf>
    <xf numFmtId="3" fontId="33" fillId="0" borderId="0" applyFont="0" applyFill="0" applyBorder="0" applyAlignment="0" applyProtection="0"/>
    <xf numFmtId="0" fontId="33" fillId="46" borderId="0" applyNumberFormat="0" applyFont="0" applyBorder="0" applyAlignment="0" applyProtection="0"/>
    <xf numFmtId="185" fontId="12" fillId="0" borderId="0"/>
    <xf numFmtId="185" fontId="12" fillId="0" borderId="0"/>
    <xf numFmtId="185" fontId="12" fillId="0" borderId="0"/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188" fontId="24" fillId="0" borderId="0" applyFill="0" applyBorder="0">
      <alignment horizontal="right" vertical="center"/>
    </xf>
    <xf numFmtId="0" fontId="12" fillId="20" borderId="0" applyNumberFormat="0" applyFont="0" applyBorder="0" applyAlignment="0" applyProtection="0"/>
    <xf numFmtId="0" fontId="12" fillId="20" borderId="0" applyNumberFormat="0" applyFont="0" applyBorder="0" applyAlignment="0" applyProtection="0"/>
    <xf numFmtId="0" fontId="12" fillId="21" borderId="0" applyNumberFormat="0" applyFont="0" applyBorder="0" applyAlignment="0" applyProtection="0"/>
    <xf numFmtId="0" fontId="12" fillId="21" borderId="0" applyNumberFormat="0" applyFont="0" applyBorder="0" applyAlignment="0" applyProtection="0"/>
    <xf numFmtId="0" fontId="12" fillId="23" borderId="0" applyNumberFormat="0" applyFont="0" applyBorder="0" applyAlignment="0" applyProtection="0"/>
    <xf numFmtId="0" fontId="12" fillId="23" borderId="0" applyNumberFormat="0" applyFont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23" borderId="0" applyNumberFormat="0" applyFont="0" applyBorder="0" applyAlignment="0" applyProtection="0"/>
    <xf numFmtId="0" fontId="12" fillId="23" borderId="0" applyNumberFormat="0" applyFont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Border="0" applyAlignment="0" applyProtection="0"/>
    <xf numFmtId="0" fontId="12" fillId="0" borderId="0" applyNumberFormat="0" applyFont="0" applyBorder="0" applyAlignment="0" applyProtection="0"/>
    <xf numFmtId="0" fontId="59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52" fillId="0" borderId="0"/>
    <xf numFmtId="0" fontId="60" fillId="0" borderId="0"/>
    <xf numFmtId="15" fontId="12" fillId="0" borderId="0"/>
    <xf numFmtId="15" fontId="12" fillId="0" borderId="0"/>
    <xf numFmtId="15" fontId="12" fillId="0" borderId="0"/>
    <xf numFmtId="10" fontId="12" fillId="0" borderId="0"/>
    <xf numFmtId="10" fontId="12" fillId="0" borderId="0"/>
    <xf numFmtId="10" fontId="12" fillId="0" borderId="0"/>
    <xf numFmtId="0" fontId="61" fillId="17" borderId="19" applyBorder="0" applyProtection="0">
      <alignment horizontal="centerContinuous" vertical="center"/>
    </xf>
    <xf numFmtId="0" fontId="62" fillId="0" borderId="0" applyBorder="0" applyProtection="0">
      <alignment vertical="center"/>
    </xf>
    <xf numFmtId="0" fontId="63" fillId="0" borderId="0">
      <alignment horizontal="left"/>
    </xf>
    <xf numFmtId="0" fontId="63" fillId="0" borderId="21" applyFill="0" applyBorder="0" applyProtection="0">
      <alignment horizontal="left" vertical="top"/>
    </xf>
    <xf numFmtId="49" fontId="12" fillId="0" borderId="0" applyFont="0" applyFill="0" applyBorder="0" applyAlignment="0" applyProtection="0"/>
    <xf numFmtId="0" fontId="64" fillId="0" borderId="0"/>
    <xf numFmtId="49" fontId="12" fillId="0" borderId="0" applyFont="0" applyFill="0" applyBorder="0" applyAlignment="0" applyProtection="0"/>
    <xf numFmtId="0" fontId="65" fillId="0" borderId="0"/>
    <xf numFmtId="0" fontId="65" fillId="0" borderId="0"/>
    <xf numFmtId="0" fontId="64" fillId="0" borderId="0"/>
    <xf numFmtId="181" fontId="66" fillId="0" borderId="0"/>
    <xf numFmtId="0" fontId="59" fillId="0" borderId="0" applyNumberFormat="0" applyFill="0" applyBorder="0" applyAlignment="0" applyProtection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0" fontId="6" fillId="0" borderId="32" applyNumberFormat="0" applyFill="0" applyAlignment="0" applyProtection="0"/>
    <xf numFmtId="0" fontId="69" fillId="0" borderId="0" applyNumberFormat="0" applyFill="0" applyBorder="0" applyAlignment="0" applyProtection="0"/>
    <xf numFmtId="189" fontId="12" fillId="0" borderId="19" applyBorder="0" applyProtection="0">
      <alignment horizontal="right"/>
    </xf>
    <xf numFmtId="189" fontId="12" fillId="0" borderId="19" applyBorder="0" applyProtection="0">
      <alignment horizontal="right"/>
    </xf>
    <xf numFmtId="189" fontId="12" fillId="0" borderId="19" applyBorder="0" applyProtection="0">
      <alignment horizontal="right"/>
    </xf>
    <xf numFmtId="0" fontId="32" fillId="38" borderId="23" applyNumberFormat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75" fontId="12" fillId="0" borderId="0"/>
    <xf numFmtId="0" fontId="21" fillId="6" borderId="0">
      <alignment horizontal="left" vertical="center"/>
      <protection locked="0"/>
    </xf>
  </cellStyleXfs>
  <cellXfs count="191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4" applyFont="1"/>
    <xf numFmtId="164" fontId="0" fillId="0" borderId="0" xfId="5" applyFont="1"/>
    <xf numFmtId="0" fontId="4" fillId="0" borderId="0" xfId="0" applyFont="1"/>
    <xf numFmtId="0" fontId="0" fillId="0" borderId="0" xfId="0" applyFill="1"/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0" xfId="0" applyFont="1" applyFill="1"/>
    <xf numFmtId="0" fontId="3" fillId="6" borderId="0" xfId="0" applyFont="1" applyFill="1" applyBorder="1"/>
    <xf numFmtId="0" fontId="3" fillId="6" borderId="14" xfId="0" applyFont="1" applyFill="1" applyBorder="1"/>
    <xf numFmtId="165" fontId="0" fillId="0" borderId="11" xfId="2" applyNumberFormat="1" applyFont="1" applyFill="1" applyBorder="1"/>
    <xf numFmtId="166" fontId="0" fillId="0" borderId="11" xfId="5" applyNumberFormat="1" applyFont="1" applyBorder="1"/>
    <xf numFmtId="165" fontId="0" fillId="0" borderId="11" xfId="2" applyNumberFormat="1" applyFont="1" applyBorder="1"/>
    <xf numFmtId="165" fontId="0" fillId="0" borderId="12" xfId="2" applyNumberFormat="1" applyFont="1" applyBorder="1"/>
    <xf numFmtId="165" fontId="0" fillId="0" borderId="13" xfId="2" applyNumberFormat="1" applyFont="1" applyBorder="1"/>
    <xf numFmtId="166" fontId="0" fillId="0" borderId="15" xfId="5" applyNumberFormat="1" applyFont="1" applyBorder="1"/>
    <xf numFmtId="165" fontId="0" fillId="0" borderId="0" xfId="2" applyNumberFormat="1" applyFont="1" applyBorder="1"/>
    <xf numFmtId="10" fontId="0" fillId="0" borderId="0" xfId="2" applyNumberFormat="1" applyFont="1" applyBorder="1"/>
    <xf numFmtId="166" fontId="0" fillId="0" borderId="0" xfId="5" applyNumberFormat="1" applyFont="1" applyBorder="1"/>
    <xf numFmtId="165" fontId="0" fillId="0" borderId="0" xfId="2" applyNumberFormat="1" applyFont="1" applyFill="1" applyBorder="1"/>
    <xf numFmtId="165" fontId="0" fillId="0" borderId="14" xfId="2" applyNumberFormat="1" applyFont="1" applyFill="1" applyBorder="1"/>
    <xf numFmtId="165" fontId="0" fillId="0" borderId="14" xfId="2" applyNumberFormat="1" applyFont="1" applyBorder="1"/>
    <xf numFmtId="165" fontId="0" fillId="0" borderId="0" xfId="2" applyNumberFormat="1" applyFont="1"/>
    <xf numFmtId="0" fontId="6" fillId="0" borderId="0" xfId="4" applyFont="1" applyFill="1"/>
    <xf numFmtId="165" fontId="4" fillId="0" borderId="0" xfId="0" applyNumberFormat="1" applyFont="1"/>
    <xf numFmtId="0" fontId="0" fillId="0" borderId="16" xfId="0" applyBorder="1"/>
    <xf numFmtId="0" fontId="0" fillId="0" borderId="10" xfId="0" applyBorder="1"/>
    <xf numFmtId="165" fontId="0" fillId="0" borderId="10" xfId="0" applyNumberFormat="1" applyBorder="1"/>
    <xf numFmtId="165" fontId="0" fillId="0" borderId="10" xfId="2" applyNumberFormat="1" applyFont="1" applyBorder="1"/>
    <xf numFmtId="165" fontId="0" fillId="0" borderId="17" xfId="2" applyNumberFormat="1" applyFont="1" applyBorder="1"/>
    <xf numFmtId="165" fontId="8" fillId="0" borderId="11" xfId="2" applyNumberFormat="1" applyFont="1" applyFill="1" applyBorder="1"/>
    <xf numFmtId="166" fontId="8" fillId="0" borderId="11" xfId="5" applyNumberFormat="1" applyFont="1" applyBorder="1"/>
    <xf numFmtId="165" fontId="8" fillId="0" borderId="11" xfId="2" applyNumberFormat="1" applyFont="1" applyBorder="1"/>
    <xf numFmtId="165" fontId="8" fillId="0" borderId="12" xfId="2" applyNumberFormat="1" applyFont="1" applyBorder="1"/>
    <xf numFmtId="166" fontId="8" fillId="0" borderId="15" xfId="5" applyNumberFormat="1" applyFont="1" applyBorder="1"/>
    <xf numFmtId="165" fontId="8" fillId="0" borderId="0" xfId="2" applyNumberFormat="1" applyFont="1" applyBorder="1"/>
    <xf numFmtId="10" fontId="8" fillId="0" borderId="0" xfId="2" applyNumberFormat="1" applyFont="1" applyBorder="1"/>
    <xf numFmtId="166" fontId="8" fillId="0" borderId="0" xfId="5" applyNumberFormat="1" applyFont="1" applyBorder="1"/>
    <xf numFmtId="165" fontId="8" fillId="0" borderId="0" xfId="2" applyNumberFormat="1" applyFont="1" applyFill="1" applyBorder="1"/>
    <xf numFmtId="165" fontId="8" fillId="0" borderId="14" xfId="2" applyNumberFormat="1" applyFont="1" applyFill="1" applyBorder="1"/>
    <xf numFmtId="165" fontId="8" fillId="0" borderId="14" xfId="2" applyNumberFormat="1" applyFont="1" applyBorder="1"/>
    <xf numFmtId="165" fontId="8" fillId="0" borderId="10" xfId="0" applyNumberFormat="1" applyFont="1" applyBorder="1"/>
    <xf numFmtId="165" fontId="8" fillId="0" borderId="10" xfId="2" applyNumberFormat="1" applyFont="1" applyBorder="1"/>
    <xf numFmtId="165" fontId="8" fillId="0" borderId="17" xfId="2" applyNumberFormat="1" applyFont="1" applyBorder="1"/>
    <xf numFmtId="43" fontId="0" fillId="0" borderId="0" xfId="1" applyFont="1"/>
    <xf numFmtId="0" fontId="0" fillId="8" borderId="0" xfId="0" applyFill="1"/>
    <xf numFmtId="43" fontId="0" fillId="8" borderId="0" xfId="6" applyNumberFormat="1" applyFont="1" applyFill="1"/>
    <xf numFmtId="43" fontId="0" fillId="8" borderId="0" xfId="0" applyNumberFormat="1" applyFill="1"/>
    <xf numFmtId="167" fontId="0" fillId="0" borderId="0" xfId="1" applyNumberFormat="1" applyFont="1"/>
    <xf numFmtId="168" fontId="0" fillId="0" borderId="0" xfId="1" applyNumberFormat="1" applyFont="1"/>
    <xf numFmtId="168" fontId="0" fillId="0" borderId="0" xfId="0" applyNumberFormat="1"/>
    <xf numFmtId="43" fontId="0" fillId="0" borderId="0" xfId="0" applyNumberFormat="1"/>
    <xf numFmtId="43" fontId="0" fillId="4" borderId="0" xfId="0" applyNumberFormat="1" applyFill="1"/>
    <xf numFmtId="43" fontId="0" fillId="4" borderId="0" xfId="1" applyFont="1" applyFill="1"/>
    <xf numFmtId="10" fontId="0" fillId="0" borderId="0" xfId="2" applyNumberFormat="1" applyFont="1"/>
    <xf numFmtId="10" fontId="0" fillId="0" borderId="0" xfId="0" applyNumberFormat="1"/>
    <xf numFmtId="2" fontId="0" fillId="0" borderId="0" xfId="0" applyNumberFormat="1"/>
    <xf numFmtId="0" fontId="6" fillId="0" borderId="0" xfId="0" applyFont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1" fontId="6" fillId="0" borderId="0" xfId="0" applyNumberFormat="1" applyFont="1"/>
    <xf numFmtId="1" fontId="0" fillId="0" borderId="0" xfId="0" applyNumberFormat="1"/>
    <xf numFmtId="170" fontId="0" fillId="0" borderId="0" xfId="7" applyNumberFormat="1" applyFont="1"/>
    <xf numFmtId="170" fontId="0" fillId="0" borderId="0" xfId="7" applyNumberFormat="1" applyFont="1" applyFill="1"/>
    <xf numFmtId="170" fontId="0" fillId="10" borderId="0" xfId="7" applyNumberFormat="1" applyFont="1" applyFill="1"/>
    <xf numFmtId="1" fontId="0" fillId="0" borderId="0" xfId="0" applyNumberFormat="1" applyFill="1"/>
    <xf numFmtId="2" fontId="0" fillId="0" borderId="0" xfId="0" applyNumberFormat="1" applyFill="1"/>
    <xf numFmtId="2" fontId="0" fillId="0" borderId="0" xfId="7" applyNumberFormat="1" applyFont="1" applyFill="1"/>
    <xf numFmtId="164" fontId="0" fillId="0" borderId="0" xfId="7" applyNumberFormat="1" applyFont="1"/>
    <xf numFmtId="164" fontId="0" fillId="0" borderId="0" xfId="7" applyNumberFormat="1" applyFont="1" applyFill="1"/>
    <xf numFmtId="1" fontId="4" fillId="0" borderId="0" xfId="0" applyNumberFormat="1" applyFont="1"/>
    <xf numFmtId="0" fontId="6" fillId="0" borderId="0" xfId="0" applyFont="1" applyFill="1"/>
    <xf numFmtId="170" fontId="0" fillId="9" borderId="0" xfId="7" applyNumberFormat="1" applyFont="1" applyFill="1"/>
    <xf numFmtId="0" fontId="0" fillId="11" borderId="0" xfId="0" applyFill="1" applyAlignment="1">
      <alignment horizontal="right"/>
    </xf>
    <xf numFmtId="0" fontId="0" fillId="12" borderId="0" xfId="0" applyFill="1" applyBorder="1" applyAlignment="1">
      <alignment horizontal="right"/>
    </xf>
    <xf numFmtId="169" fontId="4" fillId="13" borderId="0" xfId="0" applyNumberFormat="1" applyFont="1" applyFill="1"/>
    <xf numFmtId="10" fontId="0" fillId="0" borderId="0" xfId="0" applyNumberFormat="1" applyFill="1"/>
    <xf numFmtId="0" fontId="9" fillId="0" borderId="0" xfId="8" applyFill="1"/>
    <xf numFmtId="0" fontId="0" fillId="0" borderId="0" xfId="0" applyAlignment="1"/>
    <xf numFmtId="172" fontId="0" fillId="0" borderId="0" xfId="2" applyNumberFormat="1" applyFont="1"/>
    <xf numFmtId="165" fontId="0" fillId="0" borderId="0" xfId="2" applyNumberFormat="1" applyFont="1" applyFill="1"/>
    <xf numFmtId="165" fontId="0" fillId="0" borderId="0" xfId="0" applyNumberFormat="1"/>
    <xf numFmtId="0" fontId="13" fillId="0" borderId="0" xfId="4" applyFont="1"/>
    <xf numFmtId="165" fontId="5" fillId="0" borderId="0" xfId="0" applyNumberFormat="1" applyFont="1"/>
    <xf numFmtId="0" fontId="14" fillId="0" borderId="0" xfId="10" applyFont="1"/>
    <xf numFmtId="0" fontId="12" fillId="0" borderId="0" xfId="10"/>
    <xf numFmtId="171" fontId="12" fillId="0" borderId="0" xfId="10" applyNumberFormat="1"/>
    <xf numFmtId="171" fontId="14" fillId="0" borderId="0" xfId="10" applyNumberFormat="1" applyFont="1"/>
    <xf numFmtId="0" fontId="12" fillId="0" borderId="0" xfId="10" applyFont="1" applyFill="1" applyBorder="1" applyAlignment="1">
      <alignment wrapText="1"/>
    </xf>
    <xf numFmtId="0" fontId="12" fillId="0" borderId="0" xfId="10" applyBorder="1"/>
    <xf numFmtId="0" fontId="12" fillId="0" borderId="0" xfId="10" applyFill="1" applyBorder="1"/>
    <xf numFmtId="0" fontId="4" fillId="0" borderId="0" xfId="0" applyFont="1" applyFill="1"/>
    <xf numFmtId="0" fontId="12" fillId="0" borderId="0" xfId="10" applyFill="1"/>
    <xf numFmtId="165" fontId="12" fillId="0" borderId="0" xfId="10" applyNumberFormat="1" applyFill="1"/>
    <xf numFmtId="165" fontId="12" fillId="0" borderId="0" xfId="11" applyNumberFormat="1" applyFont="1" applyFill="1"/>
    <xf numFmtId="0" fontId="12" fillId="0" borderId="0" xfId="10" applyFill="1" applyBorder="1" applyAlignment="1">
      <alignment wrapText="1"/>
    </xf>
    <xf numFmtId="171" fontId="12" fillId="0" borderId="0" xfId="10" applyNumberFormat="1" applyFill="1"/>
    <xf numFmtId="171" fontId="12" fillId="0" borderId="0" xfId="10" applyNumberFormat="1" applyFont="1" applyFill="1" applyAlignment="1">
      <alignment vertical="center" wrapText="1"/>
    </xf>
    <xf numFmtId="40" fontId="12" fillId="0" borderId="0" xfId="10" applyNumberFormat="1" applyFill="1" applyBorder="1"/>
    <xf numFmtId="165" fontId="0" fillId="0" borderId="0" xfId="11" applyNumberFormat="1" applyFont="1" applyFill="1" applyBorder="1"/>
    <xf numFmtId="168" fontId="0" fillId="0" borderId="0" xfId="12" applyNumberFormat="1" applyFont="1" applyFill="1" applyBorder="1"/>
    <xf numFmtId="9" fontId="0" fillId="0" borderId="0" xfId="11" applyFont="1" applyFill="1" applyBorder="1"/>
    <xf numFmtId="164" fontId="0" fillId="0" borderId="0" xfId="12" applyNumberFormat="1" applyFont="1" applyFill="1" applyBorder="1"/>
    <xf numFmtId="165" fontId="12" fillId="0" borderId="0" xfId="11" applyNumberFormat="1" applyFont="1" applyFill="1" applyBorder="1"/>
    <xf numFmtId="0" fontId="14" fillId="0" borderId="0" xfId="10" applyFont="1" applyFill="1" applyBorder="1"/>
    <xf numFmtId="171" fontId="14" fillId="0" borderId="0" xfId="10" applyNumberFormat="1" applyFont="1" applyFill="1" applyBorder="1" applyAlignment="1">
      <alignment vertical="center" wrapText="1"/>
    </xf>
    <xf numFmtId="0" fontId="15" fillId="0" borderId="0" xfId="10" applyFont="1" applyFill="1" applyBorder="1" applyAlignment="1">
      <alignment horizontal="right" vertical="center" wrapText="1"/>
    </xf>
    <xf numFmtId="164" fontId="12" fillId="0" borderId="0" xfId="10" applyNumberFormat="1" applyFill="1" applyBorder="1"/>
    <xf numFmtId="0" fontId="12" fillId="0" borderId="0" xfId="10" applyFont="1" applyFill="1" applyBorder="1"/>
    <xf numFmtId="171" fontId="12" fillId="0" borderId="0" xfId="10" applyNumberFormat="1" applyFill="1" applyBorder="1"/>
    <xf numFmtId="171" fontId="12" fillId="0" borderId="0" xfId="10" applyNumberFormat="1" applyFont="1" applyFill="1" applyBorder="1" applyAlignment="1">
      <alignment vertical="center" wrapText="1"/>
    </xf>
    <xf numFmtId="0" fontId="14" fillId="0" borderId="0" xfId="10" applyFont="1" applyFill="1" applyBorder="1" applyAlignment="1">
      <alignment wrapText="1"/>
    </xf>
    <xf numFmtId="43" fontId="12" fillId="0" borderId="0" xfId="1" applyNumberFormat="1" applyFont="1" applyFill="1" applyBorder="1"/>
    <xf numFmtId="0" fontId="16" fillId="0" borderId="0" xfId="0" applyFont="1"/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0" fontId="2" fillId="0" borderId="0" xfId="3" applyFill="1" applyBorder="1"/>
    <xf numFmtId="0" fontId="0" fillId="4" borderId="18" xfId="0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7" fillId="15" borderId="19" xfId="9" applyFont="1" applyFill="1" applyBorder="1"/>
    <xf numFmtId="0" fontId="0" fillId="0" borderId="19" xfId="0" applyBorder="1"/>
    <xf numFmtId="0" fontId="0" fillId="0" borderId="0" xfId="0" quotePrefix="1"/>
    <xf numFmtId="0" fontId="18" fillId="15" borderId="0" xfId="9" applyFont="1" applyFill="1"/>
    <xf numFmtId="0" fontId="4" fillId="0" borderId="0" xfId="0" applyFont="1" applyFill="1" applyAlignment="1"/>
    <xf numFmtId="0" fontId="0" fillId="9" borderId="0" xfId="0" applyFill="1"/>
    <xf numFmtId="0" fontId="0" fillId="9" borderId="0" xfId="0" applyFill="1" applyAlignment="1">
      <alignment horizontal="right"/>
    </xf>
    <xf numFmtId="2" fontId="0" fillId="9" borderId="0" xfId="7" applyNumberFormat="1" applyFont="1" applyFill="1"/>
    <xf numFmtId="164" fontId="0" fillId="9" borderId="0" xfId="7" applyFont="1" applyFill="1"/>
    <xf numFmtId="173" fontId="0" fillId="9" borderId="0" xfId="7" applyNumberFormat="1" applyFont="1" applyFill="1"/>
    <xf numFmtId="43" fontId="0" fillId="9" borderId="0" xfId="7" applyNumberFormat="1" applyFont="1" applyFill="1"/>
    <xf numFmtId="10" fontId="0" fillId="9" borderId="0" xfId="0" applyNumberFormat="1" applyFill="1"/>
    <xf numFmtId="0" fontId="0" fillId="9" borderId="0" xfId="0" applyFill="1" applyBorder="1" applyAlignment="1">
      <alignment horizontal="right"/>
    </xf>
    <xf numFmtId="164" fontId="0" fillId="9" borderId="0" xfId="7" applyNumberFormat="1" applyFont="1" applyFill="1"/>
    <xf numFmtId="0" fontId="19" fillId="0" borderId="0" xfId="0" applyFont="1"/>
    <xf numFmtId="169" fontId="4" fillId="9" borderId="0" xfId="0" applyNumberFormat="1" applyFont="1" applyFill="1"/>
    <xf numFmtId="43" fontId="0" fillId="9" borderId="0" xfId="1" applyFont="1" applyFill="1"/>
    <xf numFmtId="43" fontId="0" fillId="9" borderId="0" xfId="6" applyNumberFormat="1" applyFont="1" applyFill="1"/>
    <xf numFmtId="43" fontId="0" fillId="9" borderId="0" xfId="0" applyNumberFormat="1" applyFill="1"/>
    <xf numFmtId="167" fontId="0" fillId="9" borderId="0" xfId="1" applyNumberFormat="1" applyFont="1" applyFill="1"/>
    <xf numFmtId="168" fontId="0" fillId="9" borderId="0" xfId="1" applyNumberFormat="1" applyFont="1" applyFill="1"/>
    <xf numFmtId="168" fontId="0" fillId="9" borderId="0" xfId="0" applyNumberFormat="1" applyFill="1"/>
    <xf numFmtId="10" fontId="0" fillId="9" borderId="0" xfId="2" applyNumberFormat="1" applyFont="1" applyFill="1"/>
    <xf numFmtId="0" fontId="0" fillId="47" borderId="0" xfId="0" applyFill="1"/>
    <xf numFmtId="3" fontId="0" fillId="0" borderId="0" xfId="0" applyNumberFormat="1"/>
    <xf numFmtId="4" fontId="0" fillId="0" borderId="0" xfId="0" applyNumberFormat="1"/>
    <xf numFmtId="0" fontId="0" fillId="0" borderId="0" xfId="0"/>
    <xf numFmtId="0" fontId="0" fillId="47" borderId="0" xfId="2" applyNumberFormat="1" applyFont="1" applyFill="1"/>
    <xf numFmtId="0" fontId="0" fillId="0" borderId="0" xfId="2" applyNumberFormat="1" applyFont="1"/>
    <xf numFmtId="167" fontId="0" fillId="0" borderId="0" xfId="0" applyNumberFormat="1"/>
    <xf numFmtId="0" fontId="0" fillId="47" borderId="33" xfId="0" applyFill="1" applyBorder="1"/>
    <xf numFmtId="0" fontId="0" fillId="0" borderId="33" xfId="0" applyBorder="1"/>
    <xf numFmtId="0" fontId="0" fillId="47" borderId="33" xfId="2" applyNumberFormat="1" applyFont="1" applyFill="1" applyBorder="1"/>
    <xf numFmtId="0" fontId="0" fillId="0" borderId="33" xfId="2" applyNumberFormat="1" applyFont="1" applyBorder="1"/>
    <xf numFmtId="0" fontId="14" fillId="9" borderId="0" xfId="10" applyFont="1" applyFill="1"/>
    <xf numFmtId="0" fontId="19" fillId="9" borderId="0" xfId="0" applyFont="1" applyFill="1"/>
    <xf numFmtId="2" fontId="0" fillId="0" borderId="0" xfId="2" applyNumberFormat="1" applyFont="1"/>
    <xf numFmtId="0" fontId="4" fillId="9" borderId="33" xfId="0" applyFont="1" applyFill="1" applyBorder="1"/>
    <xf numFmtId="0" fontId="4" fillId="9" borderId="0" xfId="0" applyFont="1" applyFill="1"/>
    <xf numFmtId="165" fontId="0" fillId="9" borderId="0" xfId="2" applyNumberFormat="1" applyFont="1" applyFill="1"/>
    <xf numFmtId="0" fontId="0" fillId="0" borderId="0" xfId="0" applyFont="1"/>
    <xf numFmtId="0" fontId="6" fillId="0" borderId="0" xfId="0" applyFont="1" applyAlignment="1">
      <alignment horizontal="left" wrapText="1"/>
    </xf>
    <xf numFmtId="0" fontId="14" fillId="0" borderId="0" xfId="1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7" borderId="0" xfId="0" applyFont="1" applyFill="1" applyAlignment="1">
      <alignment horizontal="center" wrapText="1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277">
    <cellStyle name=" 1" xfId="20"/>
    <cellStyle name=" 1 2" xfId="21"/>
    <cellStyle name=" 1 2 2" xfId="22"/>
    <cellStyle name=" 1 2 3" xfId="275"/>
    <cellStyle name=" 1 3" xfId="23"/>
    <cellStyle name=" 1 3 2" xfId="24"/>
    <cellStyle name=" 1 4" xfId="25"/>
    <cellStyle name=" 1_29(d) - Gas extensions -tariffs" xfId="26"/>
    <cellStyle name="_3GIS model v2.77_Distribution Business_Retail Fin Perform " xfId="27"/>
    <cellStyle name="_3GIS model v2.77_Fleet Overhead Costs 2_Retail Fin Perform " xfId="28"/>
    <cellStyle name="_3GIS model v2.77_Fleet Overhead Costs_Retail Fin Perform " xfId="29"/>
    <cellStyle name="_3GIS model v2.77_Forecast 2_Retail Fin Perform " xfId="30"/>
    <cellStyle name="_3GIS model v2.77_Forecast_Retail Fin Perform " xfId="31"/>
    <cellStyle name="_3GIS model v2.77_Funding &amp; Cashflow_1_Retail Fin Perform " xfId="32"/>
    <cellStyle name="_3GIS model v2.77_Funding &amp; Cashflow_Retail Fin Perform " xfId="33"/>
    <cellStyle name="_3GIS model v2.77_Group P&amp;L_1_Retail Fin Perform " xfId="34"/>
    <cellStyle name="_3GIS model v2.77_Group P&amp;L_Retail Fin Perform " xfId="35"/>
    <cellStyle name="_3GIS model v2.77_Opening  Detailed BS_Retail Fin Perform " xfId="36"/>
    <cellStyle name="_3GIS model v2.77_OUTPUT DB_Retail Fin Perform " xfId="37"/>
    <cellStyle name="_3GIS model v2.77_OUTPUT EB_Retail Fin Perform " xfId="38"/>
    <cellStyle name="_3GIS model v2.77_Report_Retail Fin Perform " xfId="39"/>
    <cellStyle name="_3GIS model v2.77_Retail Fin Perform " xfId="40"/>
    <cellStyle name="_3GIS model v2.77_Sheet2 2_Retail Fin Perform " xfId="41"/>
    <cellStyle name="_3GIS model v2.77_Sheet2_Retail Fin Perform " xfId="42"/>
    <cellStyle name="_Capex" xfId="43"/>
    <cellStyle name="_Capex 2" xfId="44"/>
    <cellStyle name="_Capex_29(d) - Gas extensions -tariffs" xfId="45"/>
    <cellStyle name="_UED AMP 2009-14 Final 250309 Less PU" xfId="46"/>
    <cellStyle name="_UED AMP 2009-14 Final 250309 Less PU_1011 monthly" xfId="47"/>
    <cellStyle name="20% - Accent1 2" xfId="48"/>
    <cellStyle name="20% - Accent2 2" xfId="8"/>
    <cellStyle name="20% - Accent3 2" xfId="49"/>
    <cellStyle name="20% - Accent4 2" xfId="50"/>
    <cellStyle name="20% - Accent5 2" xfId="51"/>
    <cellStyle name="20% - Accent6 2" xfId="52"/>
    <cellStyle name="40% - Accent1 2" xfId="53"/>
    <cellStyle name="40% - Accent2 2" xfId="54"/>
    <cellStyle name="40% - Accent3 2" xfId="55"/>
    <cellStyle name="40% - Accent4 2" xfId="56"/>
    <cellStyle name="40% - Accent5 2" xfId="57"/>
    <cellStyle name="40% - Accent6 2" xfId="58"/>
    <cellStyle name="60% - Accent1 2" xfId="59"/>
    <cellStyle name="60% - Accent2 2" xfId="60"/>
    <cellStyle name="60% - Accent3 2" xfId="61"/>
    <cellStyle name="60% - Accent4 2" xfId="62"/>
    <cellStyle name="60% - Accent5 2" xfId="63"/>
    <cellStyle name="60% - Accent6 2" xfId="64"/>
    <cellStyle name="Accent1 - 20%" xfId="65"/>
    <cellStyle name="Accent1 - 40%" xfId="66"/>
    <cellStyle name="Accent1 - 60%" xfId="67"/>
    <cellStyle name="Accent1 2" xfId="68"/>
    <cellStyle name="Accent2 - 20%" xfId="69"/>
    <cellStyle name="Accent2 - 40%" xfId="70"/>
    <cellStyle name="Accent2 - 60%" xfId="71"/>
    <cellStyle name="Accent2 2" xfId="72"/>
    <cellStyle name="Accent3 - 20%" xfId="73"/>
    <cellStyle name="Accent3 - 40%" xfId="74"/>
    <cellStyle name="Accent3 - 60%" xfId="75"/>
    <cellStyle name="Accent3 2" xfId="76"/>
    <cellStyle name="Accent4 - 20%" xfId="77"/>
    <cellStyle name="Accent4 - 40%" xfId="78"/>
    <cellStyle name="Accent4 - 60%" xfId="79"/>
    <cellStyle name="Accent4 2" xfId="80"/>
    <cellStyle name="Accent5 - 20%" xfId="81"/>
    <cellStyle name="Accent5 - 40%" xfId="82"/>
    <cellStyle name="Accent5 - 60%" xfId="83"/>
    <cellStyle name="Accent5 2" xfId="84"/>
    <cellStyle name="Accent6 - 20%" xfId="85"/>
    <cellStyle name="Accent6 - 40%" xfId="86"/>
    <cellStyle name="Accent6 - 60%" xfId="87"/>
    <cellStyle name="Accent6 2" xfId="88"/>
    <cellStyle name="Agara" xfId="89"/>
    <cellStyle name="B79812_.wvu.PrintTitlest" xfId="90"/>
    <cellStyle name="Bad 2" xfId="91"/>
    <cellStyle name="Black" xfId="92"/>
    <cellStyle name="Blockout" xfId="93"/>
    <cellStyle name="Blockout 2" xfId="94"/>
    <cellStyle name="Blue" xfId="95"/>
    <cellStyle name="Calculation 2" xfId="96"/>
    <cellStyle name="Check Cell 2" xfId="97"/>
    <cellStyle name="Check Cell 2 2 2 2" xfId="271"/>
    <cellStyle name="Comma" xfId="1" builtinId="3"/>
    <cellStyle name="Comma [0]7Z_87C" xfId="98"/>
    <cellStyle name="Comma 0" xfId="99"/>
    <cellStyle name="Comma 1" xfId="100"/>
    <cellStyle name="Comma 1 2" xfId="101"/>
    <cellStyle name="Comma 2" xfId="7"/>
    <cellStyle name="Comma 2 2" xfId="103"/>
    <cellStyle name="Comma 2 3" xfId="104"/>
    <cellStyle name="Comma 2 3 2" xfId="105"/>
    <cellStyle name="Comma 2 4" xfId="106"/>
    <cellStyle name="Comma 2 5" xfId="107"/>
    <cellStyle name="Comma 2 6" xfId="102"/>
    <cellStyle name="Comma 3" xfId="12"/>
    <cellStyle name="Comma 3 2" xfId="109"/>
    <cellStyle name="Comma 3 3" xfId="110"/>
    <cellStyle name="Comma 3 4" xfId="108"/>
    <cellStyle name="Comma 4" xfId="5"/>
    <cellStyle name="Comma 4 2" xfId="111"/>
    <cellStyle name="Comma 5" xfId="112"/>
    <cellStyle name="Comma 5 2" xfId="6"/>
    <cellStyle name="Comma 6" xfId="113"/>
    <cellStyle name="Comma 7" xfId="114"/>
    <cellStyle name="Comma 8" xfId="115"/>
    <cellStyle name="Comma 9" xfId="14"/>
    <cellStyle name="Comma0" xfId="116"/>
    <cellStyle name="Currency 11" xfId="117"/>
    <cellStyle name="Currency 11 2" xfId="118"/>
    <cellStyle name="Currency 2" xfId="119"/>
    <cellStyle name="Currency 2 2" xfId="120"/>
    <cellStyle name="Currency 3" xfId="121"/>
    <cellStyle name="Currency 3 2" xfId="122"/>
    <cellStyle name="Currency 4" xfId="123"/>
    <cellStyle name="Currency 4 2" xfId="124"/>
    <cellStyle name="Currency 5" xfId="273"/>
    <cellStyle name="D4_B8B1_005004B79812_.wvu.PrintTitlest" xfId="125"/>
    <cellStyle name="Date" xfId="126"/>
    <cellStyle name="Date 2" xfId="127"/>
    <cellStyle name="dms_NUM 2" xfId="13"/>
    <cellStyle name="Emphasis 1" xfId="128"/>
    <cellStyle name="Emphasis 2" xfId="129"/>
    <cellStyle name="Emphasis 3" xfId="130"/>
    <cellStyle name="Euro" xfId="131"/>
    <cellStyle name="Explanatory Text 2" xfId="132"/>
    <cellStyle name="Fixed" xfId="133"/>
    <cellStyle name="Fixed 2" xfId="134"/>
    <cellStyle name="Gilsans" xfId="135"/>
    <cellStyle name="Gilsansl" xfId="136"/>
    <cellStyle name="Good 2" xfId="137"/>
    <cellStyle name="Heading 1 2" xfId="138"/>
    <cellStyle name="Heading 1 2 2" xfId="139"/>
    <cellStyle name="Heading 1 3" xfId="140"/>
    <cellStyle name="Heading 2 2" xfId="141"/>
    <cellStyle name="Heading 2 2 2" xfId="142"/>
    <cellStyle name="Heading 2 3" xfId="143"/>
    <cellStyle name="Heading 3 2" xfId="144"/>
    <cellStyle name="Heading 3 2 2" xfId="145"/>
    <cellStyle name="Heading 3 2 3" xfId="146"/>
    <cellStyle name="Heading 3 3" xfId="147"/>
    <cellStyle name="Heading 4 2" xfId="148"/>
    <cellStyle name="Heading 4 2 2" xfId="149"/>
    <cellStyle name="Heading 4 3" xfId="150"/>
    <cellStyle name="Heading(4)" xfId="151"/>
    <cellStyle name="Hyperlink 2" xfId="152"/>
    <cellStyle name="Hyperlink Arrow" xfId="153"/>
    <cellStyle name="Hyperlink Text" xfId="154"/>
    <cellStyle name="import_ICRC Electricity model 1-1  (1 Feb 2003) " xfId="155"/>
    <cellStyle name="Input" xfId="3" builtinId="20"/>
    <cellStyle name="Input 2" xfId="156"/>
    <cellStyle name="Input1" xfId="157"/>
    <cellStyle name="Input1 2" xfId="158"/>
    <cellStyle name="Input1_ICRC Electricity model 1-1  (1 Feb 2003) " xfId="159"/>
    <cellStyle name="Input2" xfId="160"/>
    <cellStyle name="Input2 2" xfId="161"/>
    <cellStyle name="Input3" xfId="162"/>
    <cellStyle name="Input3 2" xfId="163"/>
    <cellStyle name="Lines" xfId="164"/>
    <cellStyle name="Linked Cell 2" xfId="165"/>
    <cellStyle name="Mine" xfId="166"/>
    <cellStyle name="Model Name" xfId="167"/>
    <cellStyle name="Neutral 2" xfId="168"/>
    <cellStyle name="Normal" xfId="0" builtinId="0"/>
    <cellStyle name="Normal - Style1" xfId="169"/>
    <cellStyle name="Normal 10" xfId="16"/>
    <cellStyle name="Normal 114" xfId="19"/>
    <cellStyle name="Normal 13" xfId="17"/>
    <cellStyle name="Normal 13 2" xfId="18"/>
    <cellStyle name="Normal 13_29(d) - Gas extensions -tariffs" xfId="170"/>
    <cellStyle name="Normal 14" xfId="272"/>
    <cellStyle name="Normal 15" xfId="171"/>
    <cellStyle name="Normal 16" xfId="172"/>
    <cellStyle name="Normal 2" xfId="9"/>
    <cellStyle name="Normal 2 2" xfId="173"/>
    <cellStyle name="Normal 2 2 2" xfId="15"/>
    <cellStyle name="Normal 2 3" xfId="174"/>
    <cellStyle name="Normal 2 3 2" xfId="175"/>
    <cellStyle name="Normal 2 3_29(d) - Gas extensions -tariffs" xfId="176"/>
    <cellStyle name="Normal 2 4" xfId="177"/>
    <cellStyle name="Normal 2 5" xfId="178"/>
    <cellStyle name="Normal 2_29(d) - Gas extensions -tariffs" xfId="179"/>
    <cellStyle name="Normal 3" xfId="10"/>
    <cellStyle name="Normal 3 2" xfId="180"/>
    <cellStyle name="Normal 3 2 2" xfId="4"/>
    <cellStyle name="Normal 3_29(d) - Gas extensions -tariffs" xfId="181"/>
    <cellStyle name="Normal 38" xfId="182"/>
    <cellStyle name="Normal 38 2" xfId="183"/>
    <cellStyle name="Normal 38_29(d) - Gas extensions -tariffs" xfId="184"/>
    <cellStyle name="Normal 4" xfId="185"/>
    <cellStyle name="Normal 4 2" xfId="186"/>
    <cellStyle name="Normal 4 3" xfId="187"/>
    <cellStyle name="Normal 4_29(d) - Gas extensions -tariffs" xfId="188"/>
    <cellStyle name="Normal 40" xfId="189"/>
    <cellStyle name="Normal 40 2" xfId="190"/>
    <cellStyle name="Normal 40_29(d) - Gas extensions -tariffs" xfId="191"/>
    <cellStyle name="Normal 5" xfId="192"/>
    <cellStyle name="Normal 5 2" xfId="193"/>
    <cellStyle name="Normal 6" xfId="194"/>
    <cellStyle name="Normal 6 2" xfId="195"/>
    <cellStyle name="Normal 7" xfId="196"/>
    <cellStyle name="Normal 7 2" xfId="197"/>
    <cellStyle name="Normal 8" xfId="198"/>
    <cellStyle name="Normal 8 2" xfId="274"/>
    <cellStyle name="Normal 9" xfId="199"/>
    <cellStyle name="Note 2" xfId="200"/>
    <cellStyle name="Output 2" xfId="201"/>
    <cellStyle name="Percent" xfId="2" builtinId="5"/>
    <cellStyle name="Percent [2]" xfId="202"/>
    <cellStyle name="Percent [2] 2" xfId="203"/>
    <cellStyle name="Percent [2]_29(d) - Gas extensions -tariffs" xfId="204"/>
    <cellStyle name="Percent 2" xfId="205"/>
    <cellStyle name="Percent 2 2" xfId="206"/>
    <cellStyle name="Percent 3" xfId="11"/>
    <cellStyle name="Percent 3 2" xfId="207"/>
    <cellStyle name="Percent 4" xfId="208"/>
    <cellStyle name="Percent 7" xfId="209"/>
    <cellStyle name="Percentage" xfId="210"/>
    <cellStyle name="Period Title" xfId="211"/>
    <cellStyle name="PSChar" xfId="212"/>
    <cellStyle name="PSDate" xfId="213"/>
    <cellStyle name="PSDec" xfId="214"/>
    <cellStyle name="PSDetail" xfId="215"/>
    <cellStyle name="PSHeading" xfId="216"/>
    <cellStyle name="PSInt" xfId="217"/>
    <cellStyle name="PSSpacer" xfId="218"/>
    <cellStyle name="Ratio" xfId="219"/>
    <cellStyle name="Ratio 2" xfId="220"/>
    <cellStyle name="Ratio_29(d) - Gas extensions -tariffs" xfId="221"/>
    <cellStyle name="Right Date" xfId="222"/>
    <cellStyle name="Right Number" xfId="223"/>
    <cellStyle name="Right Year" xfId="224"/>
    <cellStyle name="RIN_TB2" xfId="276"/>
    <cellStyle name="SAPError" xfId="225"/>
    <cellStyle name="SAPError 2" xfId="226"/>
    <cellStyle name="SAPKey" xfId="227"/>
    <cellStyle name="SAPKey 2" xfId="228"/>
    <cellStyle name="SAPLocked" xfId="229"/>
    <cellStyle name="SAPLocked 2" xfId="230"/>
    <cellStyle name="SAPOutput" xfId="231"/>
    <cellStyle name="SAPOutput 2" xfId="232"/>
    <cellStyle name="SAPSpace" xfId="233"/>
    <cellStyle name="SAPSpace 2" xfId="234"/>
    <cellStyle name="SAPText" xfId="235"/>
    <cellStyle name="SAPText 2" xfId="236"/>
    <cellStyle name="SAPUnLocked" xfId="237"/>
    <cellStyle name="SAPUnLocked 2" xfId="238"/>
    <cellStyle name="Sheet Title" xfId="239"/>
    <cellStyle name="Style 1" xfId="240"/>
    <cellStyle name="Style 1 2" xfId="241"/>
    <cellStyle name="Style 1_29(d) - Gas extensions -tariffs" xfId="242"/>
    <cellStyle name="Style2" xfId="243"/>
    <cellStyle name="Style3" xfId="244"/>
    <cellStyle name="Style4" xfId="245"/>
    <cellStyle name="Style4 2" xfId="246"/>
    <cellStyle name="Style4_29(d) - Gas extensions -tariffs" xfId="247"/>
    <cellStyle name="Style5" xfId="248"/>
    <cellStyle name="Style5 2" xfId="249"/>
    <cellStyle name="Style5_29(d) - Gas extensions -tariffs" xfId="250"/>
    <cellStyle name="Table Head Green" xfId="251"/>
    <cellStyle name="Table Head_pldt" xfId="252"/>
    <cellStyle name="Table Source" xfId="253"/>
    <cellStyle name="Table Units" xfId="254"/>
    <cellStyle name="Text" xfId="255"/>
    <cellStyle name="Text 2" xfId="256"/>
    <cellStyle name="Text 3" xfId="257"/>
    <cellStyle name="Text Head 1" xfId="258"/>
    <cellStyle name="Text Head 2" xfId="259"/>
    <cellStyle name="Text Indent 2" xfId="260"/>
    <cellStyle name="Theirs" xfId="261"/>
    <cellStyle name="Title 2" xfId="262"/>
    <cellStyle name="TOC 1" xfId="263"/>
    <cellStyle name="TOC 2" xfId="264"/>
    <cellStyle name="TOC 3" xfId="265"/>
    <cellStyle name="Total 2" xfId="266"/>
    <cellStyle name="Warning Text 2" xfId="267"/>
    <cellStyle name="year" xfId="268"/>
    <cellStyle name="year 2" xfId="269"/>
    <cellStyle name="year_29(d) - Gas extensions -tariffs" xfId="270"/>
  </cellStyles>
  <dxfs count="0"/>
  <tableStyles count="0" defaultTableStyle="TableStyleMedium2" defaultPivotStyle="PivotStyleLight16"/>
  <colors>
    <mruColors>
      <color rgb="FF9C8BC0"/>
      <color rgb="FF00B5CB"/>
      <color rgb="FF9C8B98"/>
      <color rgb="FF8C979D"/>
      <color rgb="FFFF7098"/>
      <color rgb="FFFF73F5"/>
      <color rgb="FFCBE3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Opex / Totex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'Input|Summary'!$C$57</c:f>
              <c:strCache>
                <c:ptCount val="1"/>
                <c:pt idx="0">
                  <c:v>Opex / Totex</c:v>
                </c:pt>
              </c:strCache>
            </c:strRef>
          </c:tx>
          <c:spPr>
            <a:solidFill>
              <a:srgbClr val="CBE338"/>
            </a:solidFill>
            <a:ln>
              <a:noFill/>
            </a:ln>
            <a:effectLst/>
          </c:spPr>
          <c:invertIfNegative val="0"/>
          <c:cat>
            <c:strRef>
              <c:f>'Input|Summary'!$B$58:$B$70</c:f>
              <c:strCache>
                <c:ptCount val="13"/>
                <c:pt idx="0">
                  <c:v>CIT</c:v>
                </c:pt>
                <c:pt idx="1">
                  <c:v>AND</c:v>
                </c:pt>
                <c:pt idx="2">
                  <c:v>AGD</c:v>
                </c:pt>
                <c:pt idx="3">
                  <c:v>ERG</c:v>
                </c:pt>
                <c:pt idx="4">
                  <c:v>ENX</c:v>
                </c:pt>
                <c:pt idx="5">
                  <c:v>END</c:v>
                </c:pt>
                <c:pt idx="6">
                  <c:v>PCR</c:v>
                </c:pt>
                <c:pt idx="7">
                  <c:v>ESS</c:v>
                </c:pt>
                <c:pt idx="8">
                  <c:v>JEN</c:v>
                </c:pt>
                <c:pt idx="9">
                  <c:v>TND</c:v>
                </c:pt>
                <c:pt idx="10">
                  <c:v>UED</c:v>
                </c:pt>
                <c:pt idx="11">
                  <c:v>SAP</c:v>
                </c:pt>
                <c:pt idx="12">
                  <c:v>ACT</c:v>
                </c:pt>
              </c:strCache>
            </c:strRef>
          </c:cat>
          <c:val>
            <c:numRef>
              <c:f>'Input|Summary'!$C$58:$C$70</c:f>
              <c:numCache>
                <c:formatCode>0.00%</c:formatCode>
                <c:ptCount val="13"/>
                <c:pt idx="0">
                  <c:v>0.30706643346655516</c:v>
                </c:pt>
                <c:pt idx="1">
                  <c:v>0.35899053559258803</c:v>
                </c:pt>
                <c:pt idx="2">
                  <c:v>0.36904062000664445</c:v>
                </c:pt>
                <c:pt idx="3">
                  <c:v>0.370042784641748</c:v>
                </c:pt>
                <c:pt idx="4">
                  <c:v>0.37227547678090184</c:v>
                </c:pt>
                <c:pt idx="5">
                  <c:v>0.38203932516553246</c:v>
                </c:pt>
                <c:pt idx="6">
                  <c:v>0.38422263236837995</c:v>
                </c:pt>
                <c:pt idx="7">
                  <c:v>0.39692013208611421</c:v>
                </c:pt>
                <c:pt idx="8">
                  <c:v>0.40712377320621873</c:v>
                </c:pt>
                <c:pt idx="9">
                  <c:v>0.40795013217092313</c:v>
                </c:pt>
                <c:pt idx="10">
                  <c:v>0.42425204903749431</c:v>
                </c:pt>
                <c:pt idx="11">
                  <c:v>0.44985011091262117</c:v>
                </c:pt>
                <c:pt idx="12">
                  <c:v>0.45602492372180209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2-4C63-926B-C85A6AC1E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2498992"/>
        <c:axId val="11324996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'Input|Summary'!#REF!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'Input|Summary'!$B$58:$B$70</c15:sqref>
                        </c15:formulaRef>
                      </c:ext>
                    </c:extLst>
                    <c:strCache>
                      <c:ptCount val="13"/>
                      <c:pt idx="0">
                        <c:v>CIT</c:v>
                      </c:pt>
                      <c:pt idx="1">
                        <c:v>AND</c:v>
                      </c:pt>
                      <c:pt idx="2">
                        <c:v>AGD</c:v>
                      </c:pt>
                      <c:pt idx="3">
                        <c:v>ERG</c:v>
                      </c:pt>
                      <c:pt idx="4">
                        <c:v>ENX</c:v>
                      </c:pt>
                      <c:pt idx="5">
                        <c:v>END</c:v>
                      </c:pt>
                      <c:pt idx="6">
                        <c:v>PCR</c:v>
                      </c:pt>
                      <c:pt idx="7">
                        <c:v>ESS</c:v>
                      </c:pt>
                      <c:pt idx="8">
                        <c:v>JEN</c:v>
                      </c:pt>
                      <c:pt idx="9">
                        <c:v>TND</c:v>
                      </c:pt>
                      <c:pt idx="10">
                        <c:v>UED</c:v>
                      </c:pt>
                      <c:pt idx="11">
                        <c:v>SAP</c:v>
                      </c:pt>
                      <c:pt idx="12">
                        <c:v>ACT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'Input|Summary'!#REF!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452-4C63-926B-C85A6AC1EDA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'Input|Summary'!#REF!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'Input|Summary'!$B$58:$B$70</c15:sqref>
                        </c15:formulaRef>
                      </c:ext>
                    </c:extLst>
                    <c:strCache>
                      <c:ptCount val="13"/>
                      <c:pt idx="0">
                        <c:v>CIT</c:v>
                      </c:pt>
                      <c:pt idx="1">
                        <c:v>AND</c:v>
                      </c:pt>
                      <c:pt idx="2">
                        <c:v>AGD</c:v>
                      </c:pt>
                      <c:pt idx="3">
                        <c:v>ERG</c:v>
                      </c:pt>
                      <c:pt idx="4">
                        <c:v>ENX</c:v>
                      </c:pt>
                      <c:pt idx="5">
                        <c:v>END</c:v>
                      </c:pt>
                      <c:pt idx="6">
                        <c:v>PCR</c:v>
                      </c:pt>
                      <c:pt idx="7">
                        <c:v>ESS</c:v>
                      </c:pt>
                      <c:pt idx="8">
                        <c:v>JEN</c:v>
                      </c:pt>
                      <c:pt idx="9">
                        <c:v>TND</c:v>
                      </c:pt>
                      <c:pt idx="10">
                        <c:v>UED</c:v>
                      </c:pt>
                      <c:pt idx="11">
                        <c:v>SAP</c:v>
                      </c:pt>
                      <c:pt idx="12">
                        <c:v>ACT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'Input|Summary'!#REF!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452-4C63-926B-C85A6AC1EDA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'Input|Summary'!$D$57</c:f>
              <c:strCache>
                <c:ptCount val="1"/>
                <c:pt idx="0">
                  <c:v>Overheads (opex) / Total Overheads</c:v>
                </c:pt>
              </c:strCache>
            </c:strRef>
          </c:tx>
          <c:spPr>
            <a:ln w="28575" cap="rnd">
              <a:solidFill>
                <a:srgbClr val="00B5CB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'Input|Summary'!$B$58:$B$70</c:f>
              <c:strCache>
                <c:ptCount val="13"/>
                <c:pt idx="0">
                  <c:v>CIT</c:v>
                </c:pt>
                <c:pt idx="1">
                  <c:v>AND</c:v>
                </c:pt>
                <c:pt idx="2">
                  <c:v>AGD</c:v>
                </c:pt>
                <c:pt idx="3">
                  <c:v>ERG</c:v>
                </c:pt>
                <c:pt idx="4">
                  <c:v>ENX</c:v>
                </c:pt>
                <c:pt idx="5">
                  <c:v>END</c:v>
                </c:pt>
                <c:pt idx="6">
                  <c:v>PCR</c:v>
                </c:pt>
                <c:pt idx="7">
                  <c:v>ESS</c:v>
                </c:pt>
                <c:pt idx="8">
                  <c:v>JEN</c:v>
                </c:pt>
                <c:pt idx="9">
                  <c:v>TND</c:v>
                </c:pt>
                <c:pt idx="10">
                  <c:v>UED</c:v>
                </c:pt>
                <c:pt idx="11">
                  <c:v>SAP</c:v>
                </c:pt>
                <c:pt idx="12">
                  <c:v>ACT</c:v>
                </c:pt>
              </c:strCache>
            </c:strRef>
          </c:cat>
          <c:val>
            <c:numRef>
              <c:f>'Input|Summary'!$D$58:$D$70</c:f>
              <c:numCache>
                <c:formatCode>0.00</c:formatCode>
                <c:ptCount val="13"/>
                <c:pt idx="0">
                  <c:v>0.58658101465346435</c:v>
                </c:pt>
                <c:pt idx="1">
                  <c:v>0.70318611891587113</c:v>
                </c:pt>
                <c:pt idx="2">
                  <c:v>0.65581469905705869</c:v>
                </c:pt>
                <c:pt idx="3">
                  <c:v>0.68026813710958789</c:v>
                </c:pt>
                <c:pt idx="4">
                  <c:v>0.65670169928758981</c:v>
                </c:pt>
                <c:pt idx="5">
                  <c:v>0.69007010364381183</c:v>
                </c:pt>
                <c:pt idx="6">
                  <c:v>0.62826635206397474</c:v>
                </c:pt>
                <c:pt idx="7">
                  <c:v>0.56335104732526664</c:v>
                </c:pt>
                <c:pt idx="8">
                  <c:v>0.67128474845933261</c:v>
                </c:pt>
                <c:pt idx="9">
                  <c:v>0.63530604619352238</c:v>
                </c:pt>
                <c:pt idx="10">
                  <c:v>0.92180016459761216</c:v>
                </c:pt>
                <c:pt idx="11">
                  <c:v>0.96561235672983947</c:v>
                </c:pt>
                <c:pt idx="12">
                  <c:v>0.63724365200908806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52-4C63-926B-C85A6AC1EDAA}"/>
            </c:ext>
          </c:extLst>
        </c:ser>
        <c:ser>
          <c:idx val="4"/>
          <c:order val="4"/>
          <c:tx>
            <c:strRef>
              <c:f>'Input|Summary'!$E$57</c:f>
              <c:strCache>
                <c:ptCount val="1"/>
                <c:pt idx="0">
                  <c:v>Corporate Overheads (opex) / Total Corporate Overheads</c:v>
                </c:pt>
              </c:strCache>
            </c:strRef>
          </c:tx>
          <c:spPr>
            <a:ln w="28575" cap="rnd">
              <a:solidFill>
                <a:srgbClr val="8C979D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'Input|Summary'!$B$58:$B$70</c:f>
              <c:strCache>
                <c:ptCount val="13"/>
                <c:pt idx="0">
                  <c:v>CIT</c:v>
                </c:pt>
                <c:pt idx="1">
                  <c:v>AND</c:v>
                </c:pt>
                <c:pt idx="2">
                  <c:v>AGD</c:v>
                </c:pt>
                <c:pt idx="3">
                  <c:v>ERG</c:v>
                </c:pt>
                <c:pt idx="4">
                  <c:v>ENX</c:v>
                </c:pt>
                <c:pt idx="5">
                  <c:v>END</c:v>
                </c:pt>
                <c:pt idx="6">
                  <c:v>PCR</c:v>
                </c:pt>
                <c:pt idx="7">
                  <c:v>ESS</c:v>
                </c:pt>
                <c:pt idx="8">
                  <c:v>JEN</c:v>
                </c:pt>
                <c:pt idx="9">
                  <c:v>TND</c:v>
                </c:pt>
                <c:pt idx="10">
                  <c:v>UED</c:v>
                </c:pt>
                <c:pt idx="11">
                  <c:v>SAP</c:v>
                </c:pt>
                <c:pt idx="12">
                  <c:v>ACT</c:v>
                </c:pt>
              </c:strCache>
            </c:strRef>
          </c:cat>
          <c:val>
            <c:numRef>
              <c:f>'Input|Summary'!$E$58:$E$70</c:f>
              <c:numCache>
                <c:formatCode>0.00</c:formatCode>
                <c:ptCount val="13"/>
                <c:pt idx="0">
                  <c:v>0.6169212103211591</c:v>
                </c:pt>
                <c:pt idx="1">
                  <c:v>0.77683553514371539</c:v>
                </c:pt>
                <c:pt idx="2">
                  <c:v>0.8724435590356131</c:v>
                </c:pt>
                <c:pt idx="3">
                  <c:v>0.69541981400692965</c:v>
                </c:pt>
                <c:pt idx="4">
                  <c:v>0.78398792309662113</c:v>
                </c:pt>
                <c:pt idx="5">
                  <c:v>0.68684704080979209</c:v>
                </c:pt>
                <c:pt idx="6">
                  <c:v>0.69829274643259753</c:v>
                </c:pt>
                <c:pt idx="7">
                  <c:v>0.55351121798182656</c:v>
                </c:pt>
                <c:pt idx="8">
                  <c:v>0.74318075916312709</c:v>
                </c:pt>
                <c:pt idx="9">
                  <c:v>0.73434626422743765</c:v>
                </c:pt>
                <c:pt idx="10">
                  <c:v>1</c:v>
                </c:pt>
                <c:pt idx="11">
                  <c:v>1.0942287641324298</c:v>
                </c:pt>
                <c:pt idx="12">
                  <c:v>0.61112230357404995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52-4C63-926B-C85A6AC1E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996240"/>
        <c:axId val="985995584"/>
      </c:lineChart>
      <c:catAx>
        <c:axId val="113249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2499648"/>
        <c:crosses val="autoZero"/>
        <c:auto val="1"/>
        <c:lblAlgn val="ctr"/>
        <c:lblOffset val="100"/>
        <c:noMultiLvlLbl val="0"/>
      </c:catAx>
      <c:valAx>
        <c:axId val="1132499648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Opex</a:t>
                </a:r>
                <a:r>
                  <a:rPr lang="en-US" sz="1000" baseline="0"/>
                  <a:t> / T</a:t>
                </a:r>
                <a:r>
                  <a:rPr lang="en-US" sz="1000"/>
                  <a:t>otex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2498992"/>
        <c:crosses val="autoZero"/>
        <c:crossBetween val="between"/>
      </c:valAx>
      <c:valAx>
        <c:axId val="985995584"/>
        <c:scaling>
          <c:orientation val="minMax"/>
          <c:max val="1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Overheads (opex) / Total Overheads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5996240"/>
        <c:crosses val="max"/>
        <c:crossBetween val="between"/>
      </c:valAx>
      <c:catAx>
        <c:axId val="98599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5995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3972201293855E-2"/>
          <c:y val="0.11470717447872662"/>
          <c:w val="0.87477981423894191"/>
          <c:h val="0.55075281898775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'Charts|Benchmarking Series (0)'!$B$61</c:f>
              <c:strCache>
                <c:ptCount val="1"/>
                <c:pt idx="0">
                  <c:v>Opex/Total Input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13-40C9-A22D-DA976162731A}"/>
              </c:ext>
            </c:extLst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13-40C9-A22D-DA976162731A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713-40C9-A22D-DA976162731A}"/>
              </c:ext>
            </c:extLst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713-40C9-A22D-DA976162731A}"/>
              </c:ext>
            </c:extLst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713-40C9-A22D-DA976162731A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713-40C9-A22D-DA976162731A}"/>
              </c:ext>
            </c:extLst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713-40C9-A22D-DA976162731A}"/>
              </c:ext>
            </c:extLst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713-40C9-A22D-DA976162731A}"/>
              </c:ext>
            </c:extLst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713-40C9-A22D-DA976162731A}"/>
              </c:ext>
            </c:extLst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713-40C9-A22D-DA976162731A}"/>
              </c:ext>
            </c:extLst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713-40C9-A22D-DA976162731A}"/>
              </c:ext>
            </c:extLst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5713-40C9-A22D-DA976162731A}"/>
              </c:ext>
            </c:extLst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5713-40C9-A22D-DA976162731A}"/>
              </c:ext>
            </c:extLst>
          </c:dPt>
          <c:cat>
            <c:strRef>
              <c:f>'Calcs|Ratio Analysis - Series 0'!$A$73:$A$85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AND</c:v>
                </c:pt>
                <c:pt idx="3">
                  <c:v>CIT</c:v>
                </c:pt>
                <c:pt idx="4">
                  <c:v>END</c:v>
                </c:pt>
                <c:pt idx="5">
                  <c:v>ENX</c:v>
                </c:pt>
                <c:pt idx="6">
                  <c:v>ERG</c:v>
                </c:pt>
                <c:pt idx="7">
                  <c:v>ESS</c:v>
                </c:pt>
                <c:pt idx="8">
                  <c:v>JEN</c:v>
                </c:pt>
                <c:pt idx="9">
                  <c:v>PCR</c:v>
                </c:pt>
                <c:pt idx="10">
                  <c:v>SAP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'Calcs|Ratio Analysis - Series 0'!$D$73:$D$85</c:f>
              <c:numCache>
                <c:formatCode>0.0%</c:formatCode>
                <c:ptCount val="13"/>
                <c:pt idx="0">
                  <c:v>1.1015153854808646</c:v>
                </c:pt>
                <c:pt idx="1">
                  <c:v>1.1387396056578614</c:v>
                </c:pt>
                <c:pt idx="2">
                  <c:v>1.0096634061174659</c:v>
                </c:pt>
                <c:pt idx="3">
                  <c:v>1</c:v>
                </c:pt>
                <c:pt idx="4">
                  <c:v>1.0994101935296292</c:v>
                </c:pt>
                <c:pt idx="5">
                  <c:v>1.0604022787792307</c:v>
                </c:pt>
                <c:pt idx="6">
                  <c:v>1.1686772100626632</c:v>
                </c:pt>
                <c:pt idx="7">
                  <c:v>1.0039608983233681</c:v>
                </c:pt>
                <c:pt idx="8">
                  <c:v>1.2015968604034062</c:v>
                </c:pt>
                <c:pt idx="9">
                  <c:v>0.8085333997251053</c:v>
                </c:pt>
                <c:pt idx="10">
                  <c:v>1.0819648384203249</c:v>
                </c:pt>
                <c:pt idx="11">
                  <c:v>0.81377435668259002</c:v>
                </c:pt>
                <c:pt idx="12">
                  <c:v>1.0781822547433844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13-40C9-A22D-DA9761627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383309696"/>
        <c:axId val="383311232"/>
      </c:barChart>
      <c:lineChart>
        <c:grouping val="standard"/>
        <c:varyColors val="0"/>
        <c:ser>
          <c:idx val="1"/>
          <c:order val="1"/>
          <c:tx>
            <c:strRef>
              <c:f>'Calcs|Ratio Analysis - Series 0'!$I$16</c:f>
              <c:strCache>
                <c:ptCount val="1"/>
                <c:pt idx="0">
                  <c:v>Customer-weighted - Benchmark Comparator Average</c:v>
                </c:pt>
              </c:strCache>
            </c:strRef>
          </c:tx>
          <c:spPr>
            <a:ln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'Calcs|Ratio Analysis - Series 0'!$BA$73:$BA$85</c:f>
              <c:numCache>
                <c:formatCode>0.0%</c:formatCode>
                <c:ptCount val="13"/>
                <c:pt idx="0">
                  <c:v>0.97223094175632108</c:v>
                </c:pt>
                <c:pt idx="1">
                  <c:v>0.97223094175632108</c:v>
                </c:pt>
                <c:pt idx="2">
                  <c:v>0.97223094175632108</c:v>
                </c:pt>
                <c:pt idx="3">
                  <c:v>0.97223094175632108</c:v>
                </c:pt>
                <c:pt idx="4">
                  <c:v>0.97223094175632108</c:v>
                </c:pt>
                <c:pt idx="5">
                  <c:v>0.97223094175632108</c:v>
                </c:pt>
                <c:pt idx="6">
                  <c:v>0.97223094175632108</c:v>
                </c:pt>
                <c:pt idx="7">
                  <c:v>0.97223094175632108</c:v>
                </c:pt>
                <c:pt idx="8">
                  <c:v>0.97223094175632108</c:v>
                </c:pt>
                <c:pt idx="9">
                  <c:v>0.97223094175632108</c:v>
                </c:pt>
                <c:pt idx="10">
                  <c:v>0.97223094175632108</c:v>
                </c:pt>
                <c:pt idx="11">
                  <c:v>0.97223094175632108</c:v>
                </c:pt>
                <c:pt idx="12">
                  <c:v>0.97223094175632108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713-40C9-A22D-DA9761627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09696"/>
        <c:axId val="383311232"/>
        <c:extLst/>
      </c:lineChart>
      <c:catAx>
        <c:axId val="3833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3311232"/>
        <c:crosses val="autoZero"/>
        <c:auto val="1"/>
        <c:lblAlgn val="ctr"/>
        <c:lblOffset val="100"/>
        <c:noMultiLvlLbl val="0"/>
      </c:catAx>
      <c:valAx>
        <c:axId val="38331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3309696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22437482940826772"/>
          <c:y val="0.88029762158335922"/>
          <c:w val="0.63455318720574394"/>
          <c:h val="0.10247161266472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/>
              <a:t>Opex / Total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'Input|Summary'!$C$73</c:f>
              <c:strCache>
                <c:ptCount val="1"/>
                <c:pt idx="0">
                  <c:v>Opex / Total Cost</c:v>
                </c:pt>
              </c:strCache>
            </c:strRef>
          </c:tx>
          <c:spPr>
            <a:solidFill>
              <a:srgbClr val="CBE338"/>
            </a:solidFill>
            <a:ln>
              <a:noFill/>
            </a:ln>
            <a:effectLst/>
          </c:spPr>
          <c:invertIfNegative val="0"/>
          <c:cat>
            <c:strRef>
              <c:f>'Input|Summary'!$B$74:$B$86</c:f>
              <c:strCache>
                <c:ptCount val="13"/>
                <c:pt idx="0">
                  <c:v>CIT</c:v>
                </c:pt>
                <c:pt idx="1">
                  <c:v>AGD</c:v>
                </c:pt>
                <c:pt idx="2">
                  <c:v>ERG</c:v>
                </c:pt>
                <c:pt idx="3">
                  <c:v>TND</c:v>
                </c:pt>
                <c:pt idx="4">
                  <c:v>SAP</c:v>
                </c:pt>
                <c:pt idx="5">
                  <c:v>ENX</c:v>
                </c:pt>
                <c:pt idx="6">
                  <c:v>END</c:v>
                </c:pt>
                <c:pt idx="7">
                  <c:v>UED</c:v>
                </c:pt>
                <c:pt idx="8">
                  <c:v>ESS</c:v>
                </c:pt>
                <c:pt idx="9">
                  <c:v>ACT</c:v>
                </c:pt>
                <c:pt idx="10">
                  <c:v>AND</c:v>
                </c:pt>
                <c:pt idx="11">
                  <c:v>PCR</c:v>
                </c:pt>
                <c:pt idx="12">
                  <c:v>JEN</c:v>
                </c:pt>
              </c:strCache>
            </c:strRef>
          </c:cat>
          <c:val>
            <c:numRef>
              <c:f>'Input|Summary'!$C$74:$C$86</c:f>
              <c:numCache>
                <c:formatCode>0.00%</c:formatCode>
                <c:ptCount val="13"/>
                <c:pt idx="0">
                  <c:v>0.27162573615321312</c:v>
                </c:pt>
                <c:pt idx="1">
                  <c:v>0.34511171027578103</c:v>
                </c:pt>
                <c:pt idx="2">
                  <c:v>0.35067517514627805</c:v>
                </c:pt>
                <c:pt idx="3">
                  <c:v>0.35245234171284312</c:v>
                </c:pt>
                <c:pt idx="4">
                  <c:v>0.35582386387426007</c:v>
                </c:pt>
                <c:pt idx="5">
                  <c:v>0.35681807946363198</c:v>
                </c:pt>
                <c:pt idx="6">
                  <c:v>0.3790210557830242</c:v>
                </c:pt>
                <c:pt idx="7">
                  <c:v>0.38271009209483037</c:v>
                </c:pt>
                <c:pt idx="8">
                  <c:v>0.389082856157065</c:v>
                </c:pt>
                <c:pt idx="9">
                  <c:v>0.38935438034302289</c:v>
                </c:pt>
                <c:pt idx="10">
                  <c:v>0.39476170681614575</c:v>
                </c:pt>
                <c:pt idx="11">
                  <c:v>0.39760619202307129</c:v>
                </c:pt>
                <c:pt idx="12">
                  <c:v>0.41663409646513005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F8A-4300-981C-5F98768CB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2368984"/>
        <c:axId val="852370952"/>
        <c:extLst/>
      </c:barChart>
      <c:lineChart>
        <c:grouping val="standard"/>
        <c:varyColors val="0"/>
        <c:ser>
          <c:idx val="1"/>
          <c:order val="1"/>
          <c:tx>
            <c:strRef>
              <c:f>'Input|Summary'!$D$73</c:f>
              <c:strCache>
                <c:ptCount val="1"/>
                <c:pt idx="0">
                  <c:v>Overheads (opex) / Total Overheads</c:v>
                </c:pt>
              </c:strCache>
            </c:strRef>
          </c:tx>
          <c:spPr>
            <a:ln w="28575" cap="rnd">
              <a:solidFill>
                <a:srgbClr val="00B5CB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'Input|Summary'!$B$74:$B$86</c:f>
              <c:strCache>
                <c:ptCount val="13"/>
                <c:pt idx="0">
                  <c:v>CIT</c:v>
                </c:pt>
                <c:pt idx="1">
                  <c:v>AGD</c:v>
                </c:pt>
                <c:pt idx="2">
                  <c:v>ERG</c:v>
                </c:pt>
                <c:pt idx="3">
                  <c:v>TND</c:v>
                </c:pt>
                <c:pt idx="4">
                  <c:v>SAP</c:v>
                </c:pt>
                <c:pt idx="5">
                  <c:v>ENX</c:v>
                </c:pt>
                <c:pt idx="6">
                  <c:v>END</c:v>
                </c:pt>
                <c:pt idx="7">
                  <c:v>UED</c:v>
                </c:pt>
                <c:pt idx="8">
                  <c:v>ESS</c:v>
                </c:pt>
                <c:pt idx="9">
                  <c:v>ACT</c:v>
                </c:pt>
                <c:pt idx="10">
                  <c:v>AND</c:v>
                </c:pt>
                <c:pt idx="11">
                  <c:v>PCR</c:v>
                </c:pt>
                <c:pt idx="12">
                  <c:v>JEN</c:v>
                </c:pt>
              </c:strCache>
            </c:strRef>
          </c:cat>
          <c:val>
            <c:numRef>
              <c:f>'Input|Summary'!$D$74:$D$86</c:f>
              <c:numCache>
                <c:formatCode>0.00</c:formatCode>
                <c:ptCount val="13"/>
                <c:pt idx="0">
                  <c:v>0.58658101465346435</c:v>
                </c:pt>
                <c:pt idx="1">
                  <c:v>0.65581469905705869</c:v>
                </c:pt>
                <c:pt idx="2">
                  <c:v>0.68026813710958789</c:v>
                </c:pt>
                <c:pt idx="3">
                  <c:v>0.63530604619352238</c:v>
                </c:pt>
                <c:pt idx="4">
                  <c:v>0.96561235672983947</c:v>
                </c:pt>
                <c:pt idx="5">
                  <c:v>0.65670169928758981</c:v>
                </c:pt>
                <c:pt idx="6">
                  <c:v>0.69007010364381183</c:v>
                </c:pt>
                <c:pt idx="7">
                  <c:v>0.92180016459761216</c:v>
                </c:pt>
                <c:pt idx="8">
                  <c:v>0.56335104732526664</c:v>
                </c:pt>
                <c:pt idx="9">
                  <c:v>0.63724365200908806</c:v>
                </c:pt>
                <c:pt idx="10">
                  <c:v>0.70318611891587113</c:v>
                </c:pt>
                <c:pt idx="11">
                  <c:v>0.62826635206397474</c:v>
                </c:pt>
                <c:pt idx="12">
                  <c:v>0.67128474845933261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A-4300-981C-5F98768CB8C9}"/>
            </c:ext>
          </c:extLst>
        </c:ser>
        <c:ser>
          <c:idx val="2"/>
          <c:order val="2"/>
          <c:tx>
            <c:strRef>
              <c:f>'Input|Summary'!$E$73</c:f>
              <c:strCache>
                <c:ptCount val="1"/>
                <c:pt idx="0">
                  <c:v>Corporate Overheads (opex) / Total Corporate Overheads</c:v>
                </c:pt>
              </c:strCache>
            </c:strRef>
          </c:tx>
          <c:spPr>
            <a:ln w="28575" cap="rnd">
              <a:solidFill>
                <a:srgbClr val="8C979D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'Input|Summary'!$B$74:$B$86</c:f>
              <c:strCache>
                <c:ptCount val="13"/>
                <c:pt idx="0">
                  <c:v>CIT</c:v>
                </c:pt>
                <c:pt idx="1">
                  <c:v>AGD</c:v>
                </c:pt>
                <c:pt idx="2">
                  <c:v>ERG</c:v>
                </c:pt>
                <c:pt idx="3">
                  <c:v>TND</c:v>
                </c:pt>
                <c:pt idx="4">
                  <c:v>SAP</c:v>
                </c:pt>
                <c:pt idx="5">
                  <c:v>ENX</c:v>
                </c:pt>
                <c:pt idx="6">
                  <c:v>END</c:v>
                </c:pt>
                <c:pt idx="7">
                  <c:v>UED</c:v>
                </c:pt>
                <c:pt idx="8">
                  <c:v>ESS</c:v>
                </c:pt>
                <c:pt idx="9">
                  <c:v>ACT</c:v>
                </c:pt>
                <c:pt idx="10">
                  <c:v>AND</c:v>
                </c:pt>
                <c:pt idx="11">
                  <c:v>PCR</c:v>
                </c:pt>
                <c:pt idx="12">
                  <c:v>JEN</c:v>
                </c:pt>
              </c:strCache>
            </c:strRef>
          </c:cat>
          <c:val>
            <c:numRef>
              <c:f>'Input|Summary'!$E$74:$E$86</c:f>
              <c:numCache>
                <c:formatCode>0.00</c:formatCode>
                <c:ptCount val="13"/>
                <c:pt idx="0">
                  <c:v>0.6169212103211591</c:v>
                </c:pt>
                <c:pt idx="1">
                  <c:v>0.8724435590356131</c:v>
                </c:pt>
                <c:pt idx="2">
                  <c:v>0.69541981400692965</c:v>
                </c:pt>
                <c:pt idx="3">
                  <c:v>0.73434626422743765</c:v>
                </c:pt>
                <c:pt idx="4">
                  <c:v>1.0942287641324298</c:v>
                </c:pt>
                <c:pt idx="5">
                  <c:v>0.78398792309662113</c:v>
                </c:pt>
                <c:pt idx="6">
                  <c:v>0.68684704080979209</c:v>
                </c:pt>
                <c:pt idx="7">
                  <c:v>1</c:v>
                </c:pt>
                <c:pt idx="8">
                  <c:v>0.55351121798182656</c:v>
                </c:pt>
                <c:pt idx="9">
                  <c:v>0.61112230357404995</c:v>
                </c:pt>
                <c:pt idx="10">
                  <c:v>0.77683553514371539</c:v>
                </c:pt>
                <c:pt idx="11">
                  <c:v>0.69829274643259753</c:v>
                </c:pt>
                <c:pt idx="12">
                  <c:v>0.74318075916312709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FF8A-4300-981C-5F98768CB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447120"/>
        <c:axId val="963444496"/>
      </c:lineChart>
      <c:catAx>
        <c:axId val="85236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2370952"/>
        <c:crosses val="autoZero"/>
        <c:auto val="1"/>
        <c:lblAlgn val="ctr"/>
        <c:lblOffset val="100"/>
        <c:noMultiLvlLbl val="0"/>
      </c:catAx>
      <c:valAx>
        <c:axId val="852370952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/>
                  <a:t>Opex</a:t>
                </a:r>
                <a:r>
                  <a:rPr lang="en-AU" baseline="0"/>
                  <a:t> / Totex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2368984"/>
        <c:crosses val="autoZero"/>
        <c:crossBetween val="between"/>
      </c:valAx>
      <c:valAx>
        <c:axId val="963444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Overheads (opex) / Total Overheads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3447120"/>
        <c:crosses val="max"/>
        <c:crossBetween val="between"/>
      </c:valAx>
      <c:catAx>
        <c:axId val="96344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3444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10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Opex / Total Inputs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'Input|Summary'!$C$89</c:f>
              <c:strCache>
                <c:ptCount val="1"/>
                <c:pt idx="0">
                  <c:v>Opex / Total Inputs </c:v>
                </c:pt>
              </c:strCache>
            </c:strRef>
          </c:tx>
          <c:spPr>
            <a:solidFill>
              <a:srgbClr val="CBE338"/>
            </a:solidFill>
            <a:ln>
              <a:noFill/>
            </a:ln>
            <a:effectLst/>
          </c:spPr>
          <c:invertIfNegative val="0"/>
          <c:cat>
            <c:strRef>
              <c:f>'Input|Summary'!$B$90:$B$102</c:f>
              <c:strCache>
                <c:ptCount val="13"/>
                <c:pt idx="0">
                  <c:v>PCR</c:v>
                </c:pt>
                <c:pt idx="1">
                  <c:v>TND</c:v>
                </c:pt>
                <c:pt idx="2">
                  <c:v>CIT</c:v>
                </c:pt>
                <c:pt idx="3">
                  <c:v>AND</c:v>
                </c:pt>
                <c:pt idx="4">
                  <c:v>ESS</c:v>
                </c:pt>
                <c:pt idx="5">
                  <c:v>SAP</c:v>
                </c:pt>
                <c:pt idx="6">
                  <c:v>ENX</c:v>
                </c:pt>
                <c:pt idx="7">
                  <c:v>UED</c:v>
                </c:pt>
                <c:pt idx="8">
                  <c:v>ACT</c:v>
                </c:pt>
                <c:pt idx="9">
                  <c:v>END</c:v>
                </c:pt>
                <c:pt idx="10">
                  <c:v>AGD</c:v>
                </c:pt>
                <c:pt idx="11">
                  <c:v>JEN</c:v>
                </c:pt>
                <c:pt idx="12">
                  <c:v>ERG</c:v>
                </c:pt>
              </c:strCache>
            </c:strRef>
          </c:cat>
          <c:val>
            <c:numRef>
              <c:f>'Input|Summary'!$C$90:$C$102</c:f>
              <c:numCache>
                <c:formatCode>0.00</c:formatCode>
                <c:ptCount val="13"/>
                <c:pt idx="0">
                  <c:v>0.78905753685211</c:v>
                </c:pt>
                <c:pt idx="1">
                  <c:v>0.82896103260809151</c:v>
                </c:pt>
                <c:pt idx="2">
                  <c:v>0.97956781763792933</c:v>
                </c:pt>
                <c:pt idx="3">
                  <c:v>0.99955294459568356</c:v>
                </c:pt>
                <c:pt idx="4">
                  <c:v>1.0244580795229508</c:v>
                </c:pt>
                <c:pt idx="5">
                  <c:v>1.048032351568849</c:v>
                </c:pt>
                <c:pt idx="6">
                  <c:v>1.052015516379462</c:v>
                </c:pt>
                <c:pt idx="7">
                  <c:v>1.0769863348934154</c:v>
                </c:pt>
                <c:pt idx="8">
                  <c:v>1.0854080131550543</c:v>
                </c:pt>
                <c:pt idx="9">
                  <c:v>1.1020569935514577</c:v>
                </c:pt>
                <c:pt idx="10">
                  <c:v>1.147696940997992</c:v>
                </c:pt>
                <c:pt idx="11">
                  <c:v>1.1755264156251302</c:v>
                </c:pt>
                <c:pt idx="12">
                  <c:v>1.183053975661251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651-413D-A532-EF9D7672C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4597920"/>
        <c:axId val="1134598248"/>
        <c:extLst/>
      </c:barChart>
      <c:lineChart>
        <c:grouping val="standard"/>
        <c:varyColors val="0"/>
        <c:ser>
          <c:idx val="1"/>
          <c:order val="1"/>
          <c:tx>
            <c:strRef>
              <c:f>'Input|Summary'!$D$89</c:f>
              <c:strCache>
                <c:ptCount val="1"/>
                <c:pt idx="0">
                  <c:v>Overheads (opex) / Total Overheads</c:v>
                </c:pt>
              </c:strCache>
            </c:strRef>
          </c:tx>
          <c:spPr>
            <a:ln w="28575" cap="rnd">
              <a:solidFill>
                <a:srgbClr val="00B5CB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'Input|Summary'!$B$90:$B$102</c:f>
              <c:strCache>
                <c:ptCount val="13"/>
                <c:pt idx="0">
                  <c:v>PCR</c:v>
                </c:pt>
                <c:pt idx="1">
                  <c:v>TND</c:v>
                </c:pt>
                <c:pt idx="2">
                  <c:v>CIT</c:v>
                </c:pt>
                <c:pt idx="3">
                  <c:v>AND</c:v>
                </c:pt>
                <c:pt idx="4">
                  <c:v>ESS</c:v>
                </c:pt>
                <c:pt idx="5">
                  <c:v>SAP</c:v>
                </c:pt>
                <c:pt idx="6">
                  <c:v>ENX</c:v>
                </c:pt>
                <c:pt idx="7">
                  <c:v>UED</c:v>
                </c:pt>
                <c:pt idx="8">
                  <c:v>ACT</c:v>
                </c:pt>
                <c:pt idx="9">
                  <c:v>END</c:v>
                </c:pt>
                <c:pt idx="10">
                  <c:v>AGD</c:v>
                </c:pt>
                <c:pt idx="11">
                  <c:v>JEN</c:v>
                </c:pt>
                <c:pt idx="12">
                  <c:v>ERG</c:v>
                </c:pt>
              </c:strCache>
            </c:strRef>
          </c:cat>
          <c:val>
            <c:numRef>
              <c:f>'Input|Summary'!$D$90:$D$102</c:f>
              <c:numCache>
                <c:formatCode>0.00</c:formatCode>
                <c:ptCount val="13"/>
                <c:pt idx="0">
                  <c:v>0.62826635206397474</c:v>
                </c:pt>
                <c:pt idx="1">
                  <c:v>0.63530604619352238</c:v>
                </c:pt>
                <c:pt idx="2">
                  <c:v>0.58658101465346435</c:v>
                </c:pt>
                <c:pt idx="3">
                  <c:v>0.70318611891587113</c:v>
                </c:pt>
                <c:pt idx="4">
                  <c:v>0.56335104732526664</c:v>
                </c:pt>
                <c:pt idx="5">
                  <c:v>0.96561235672983947</c:v>
                </c:pt>
                <c:pt idx="6">
                  <c:v>0.65670169928758981</c:v>
                </c:pt>
                <c:pt idx="7">
                  <c:v>0.92180016459761216</c:v>
                </c:pt>
                <c:pt idx="8">
                  <c:v>0.63724365200908806</c:v>
                </c:pt>
                <c:pt idx="9">
                  <c:v>0.69007010364381183</c:v>
                </c:pt>
                <c:pt idx="10">
                  <c:v>0.65581469905705869</c:v>
                </c:pt>
                <c:pt idx="11">
                  <c:v>0.67128474845933261</c:v>
                </c:pt>
                <c:pt idx="12">
                  <c:v>0.68026813710958789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651-413D-A532-EF9D7672C07F}"/>
            </c:ext>
          </c:extLst>
        </c:ser>
        <c:ser>
          <c:idx val="2"/>
          <c:order val="2"/>
          <c:tx>
            <c:strRef>
              <c:f>'Input|Summary'!$E$89</c:f>
              <c:strCache>
                <c:ptCount val="1"/>
                <c:pt idx="0">
                  <c:v>Corporate Overheads (opex) / Total Corporate Overheads</c:v>
                </c:pt>
              </c:strCache>
            </c:strRef>
          </c:tx>
          <c:spPr>
            <a:ln w="28575" cap="rnd">
              <a:solidFill>
                <a:srgbClr val="8C979D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'Input|Summary'!$B$90:$B$102</c:f>
              <c:strCache>
                <c:ptCount val="13"/>
                <c:pt idx="0">
                  <c:v>PCR</c:v>
                </c:pt>
                <c:pt idx="1">
                  <c:v>TND</c:v>
                </c:pt>
                <c:pt idx="2">
                  <c:v>CIT</c:v>
                </c:pt>
                <c:pt idx="3">
                  <c:v>AND</c:v>
                </c:pt>
                <c:pt idx="4">
                  <c:v>ESS</c:v>
                </c:pt>
                <c:pt idx="5">
                  <c:v>SAP</c:v>
                </c:pt>
                <c:pt idx="6">
                  <c:v>ENX</c:v>
                </c:pt>
                <c:pt idx="7">
                  <c:v>UED</c:v>
                </c:pt>
                <c:pt idx="8">
                  <c:v>ACT</c:v>
                </c:pt>
                <c:pt idx="9">
                  <c:v>END</c:v>
                </c:pt>
                <c:pt idx="10">
                  <c:v>AGD</c:v>
                </c:pt>
                <c:pt idx="11">
                  <c:v>JEN</c:v>
                </c:pt>
                <c:pt idx="12">
                  <c:v>ERG</c:v>
                </c:pt>
              </c:strCache>
            </c:strRef>
          </c:cat>
          <c:val>
            <c:numRef>
              <c:f>'Input|Summary'!$E$90:$E$102</c:f>
              <c:numCache>
                <c:formatCode>0.00</c:formatCode>
                <c:ptCount val="13"/>
                <c:pt idx="0">
                  <c:v>0.69829274643259753</c:v>
                </c:pt>
                <c:pt idx="1">
                  <c:v>0.73434626422743765</c:v>
                </c:pt>
                <c:pt idx="2">
                  <c:v>0.6169212103211591</c:v>
                </c:pt>
                <c:pt idx="3">
                  <c:v>0.77683553514371539</c:v>
                </c:pt>
                <c:pt idx="4">
                  <c:v>0.55351121798182656</c:v>
                </c:pt>
                <c:pt idx="5">
                  <c:v>1.0942287641324298</c:v>
                </c:pt>
                <c:pt idx="6">
                  <c:v>0.78398792309662113</c:v>
                </c:pt>
                <c:pt idx="7">
                  <c:v>1</c:v>
                </c:pt>
                <c:pt idx="8">
                  <c:v>0.61112230357404995</c:v>
                </c:pt>
                <c:pt idx="9">
                  <c:v>0.68684704080979209</c:v>
                </c:pt>
                <c:pt idx="10">
                  <c:v>0.8724435590356131</c:v>
                </c:pt>
                <c:pt idx="11">
                  <c:v>0.74318075916312709</c:v>
                </c:pt>
                <c:pt idx="12">
                  <c:v>0.69541981400692965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51-413D-A532-EF9D7672C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597920"/>
        <c:axId val="1134598248"/>
      </c:lineChart>
      <c:catAx>
        <c:axId val="11345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4598248"/>
        <c:crosses val="autoZero"/>
        <c:auto val="1"/>
        <c:lblAlgn val="ctr"/>
        <c:lblOffset val="100"/>
        <c:noMultiLvlLbl val="0"/>
      </c:catAx>
      <c:valAx>
        <c:axId val="1134598248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459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'Input|Summary'!$C$41</c:f>
              <c:strCache>
                <c:ptCount val="1"/>
                <c:pt idx="0">
                  <c:v>Opex / Totex</c:v>
                </c:pt>
              </c:strCache>
            </c:strRef>
          </c:tx>
          <c:spPr>
            <a:solidFill>
              <a:srgbClr val="CBE338"/>
            </a:solidFill>
            <a:ln>
              <a:noFill/>
            </a:ln>
            <a:effectLst/>
          </c:spPr>
          <c:invertIfNegative val="0"/>
          <c:cat>
            <c:strRef>
              <c:f>'Input|Summary'!$B$42:$B$54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CIT</c:v>
                </c:pt>
                <c:pt idx="3">
                  <c:v>END</c:v>
                </c:pt>
                <c:pt idx="4">
                  <c:v>ENX</c:v>
                </c:pt>
                <c:pt idx="5">
                  <c:v>ERG</c:v>
                </c:pt>
                <c:pt idx="6">
                  <c:v>ESS</c:v>
                </c:pt>
                <c:pt idx="7">
                  <c:v>JEN</c:v>
                </c:pt>
                <c:pt idx="8">
                  <c:v>PCR</c:v>
                </c:pt>
                <c:pt idx="9">
                  <c:v>SAP</c:v>
                </c:pt>
                <c:pt idx="10">
                  <c:v>AND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'Input|Summary'!$C$42:$C$54</c:f>
              <c:numCache>
                <c:formatCode>0.00%</c:formatCode>
                <c:ptCount val="13"/>
                <c:pt idx="0">
                  <c:v>0.45602492372180209</c:v>
                </c:pt>
                <c:pt idx="1">
                  <c:v>0.36904062000664445</c:v>
                </c:pt>
                <c:pt idx="2">
                  <c:v>0.30706643346655516</c:v>
                </c:pt>
                <c:pt idx="3">
                  <c:v>0.38203932516553246</c:v>
                </c:pt>
                <c:pt idx="4">
                  <c:v>0.37227547678090184</c:v>
                </c:pt>
                <c:pt idx="5">
                  <c:v>0.370042784641748</c:v>
                </c:pt>
                <c:pt idx="6">
                  <c:v>0.39692013208611421</c:v>
                </c:pt>
                <c:pt idx="7">
                  <c:v>0.40712377320621873</c:v>
                </c:pt>
                <c:pt idx="8">
                  <c:v>0.38422263236837995</c:v>
                </c:pt>
                <c:pt idx="9">
                  <c:v>0.44985011091262117</c:v>
                </c:pt>
                <c:pt idx="10">
                  <c:v>0.35899053559258803</c:v>
                </c:pt>
                <c:pt idx="11">
                  <c:v>0.40795013217092313</c:v>
                </c:pt>
                <c:pt idx="12">
                  <c:v>0.42425204903749431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B-443C-87EE-82F7AFCBC108}"/>
            </c:ext>
          </c:extLst>
        </c:ser>
        <c:ser>
          <c:idx val="1"/>
          <c:order val="1"/>
          <c:tx>
            <c:strRef>
              <c:f>'Input|Summary'!$D$41</c:f>
              <c:strCache>
                <c:ptCount val="1"/>
                <c:pt idx="0">
                  <c:v>Opex / Total Cost</c:v>
                </c:pt>
              </c:strCache>
            </c:strRef>
          </c:tx>
          <c:spPr>
            <a:solidFill>
              <a:srgbClr val="00B5CB"/>
            </a:solidFill>
            <a:ln>
              <a:noFill/>
            </a:ln>
            <a:effectLst/>
          </c:spPr>
          <c:invertIfNegative val="0"/>
          <c:cat>
            <c:strRef>
              <c:f>'Input|Summary'!$B$42:$B$54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CIT</c:v>
                </c:pt>
                <c:pt idx="3">
                  <c:v>END</c:v>
                </c:pt>
                <c:pt idx="4">
                  <c:v>ENX</c:v>
                </c:pt>
                <c:pt idx="5">
                  <c:v>ERG</c:v>
                </c:pt>
                <c:pt idx="6">
                  <c:v>ESS</c:v>
                </c:pt>
                <c:pt idx="7">
                  <c:v>JEN</c:v>
                </c:pt>
                <c:pt idx="8">
                  <c:v>PCR</c:v>
                </c:pt>
                <c:pt idx="9">
                  <c:v>SAP</c:v>
                </c:pt>
                <c:pt idx="10">
                  <c:v>AND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'Input|Summary'!$D$42:$D$54</c:f>
              <c:numCache>
                <c:formatCode>0.00%</c:formatCode>
                <c:ptCount val="13"/>
                <c:pt idx="0">
                  <c:v>0.38935438034302289</c:v>
                </c:pt>
                <c:pt idx="1">
                  <c:v>0.34511171027578103</c:v>
                </c:pt>
                <c:pt idx="2">
                  <c:v>0.27162573615321312</c:v>
                </c:pt>
                <c:pt idx="3">
                  <c:v>0.3790210557830242</c:v>
                </c:pt>
                <c:pt idx="4">
                  <c:v>0.35681807946363198</c:v>
                </c:pt>
                <c:pt idx="5">
                  <c:v>0.35067517514627805</c:v>
                </c:pt>
                <c:pt idx="6">
                  <c:v>0.389082856157065</c:v>
                </c:pt>
                <c:pt idx="7">
                  <c:v>0.41663409646513005</c:v>
                </c:pt>
                <c:pt idx="8">
                  <c:v>0.39760619202307129</c:v>
                </c:pt>
                <c:pt idx="9">
                  <c:v>0.35582386387426007</c:v>
                </c:pt>
                <c:pt idx="10">
                  <c:v>0.39476170681614575</c:v>
                </c:pt>
                <c:pt idx="11">
                  <c:v>0.35245234171284312</c:v>
                </c:pt>
                <c:pt idx="12">
                  <c:v>0.38271009209483037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B-443C-87EE-82F7AFCB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276400"/>
        <c:axId val="97228361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'Input|Summary'!$E$41</c15:sqref>
                        </c15:formulaRef>
                      </c:ext>
                    </c:extLst>
                    <c:strCache>
                      <c:ptCount val="1"/>
                      <c:pt idx="0">
                        <c:v>Opex / Total Inputs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'Input|Summary'!$B$42:$B$54</c15:sqref>
                        </c15:formulaRef>
                      </c:ext>
                    </c:extLst>
                    <c:strCache>
                      <c:ptCount val="13"/>
                      <c:pt idx="0">
                        <c:v>ACT</c:v>
                      </c:pt>
                      <c:pt idx="1">
                        <c:v>AGD</c:v>
                      </c:pt>
                      <c:pt idx="2">
                        <c:v>CIT</c:v>
                      </c:pt>
                      <c:pt idx="3">
                        <c:v>END</c:v>
                      </c:pt>
                      <c:pt idx="4">
                        <c:v>ENX</c:v>
                      </c:pt>
                      <c:pt idx="5">
                        <c:v>ERG</c:v>
                      </c:pt>
                      <c:pt idx="6">
                        <c:v>ESS</c:v>
                      </c:pt>
                      <c:pt idx="7">
                        <c:v>JEN</c:v>
                      </c:pt>
                      <c:pt idx="8">
                        <c:v>PCR</c:v>
                      </c:pt>
                      <c:pt idx="9">
                        <c:v>SAP</c:v>
                      </c:pt>
                      <c:pt idx="10">
                        <c:v>AND</c:v>
                      </c:pt>
                      <c:pt idx="11">
                        <c:v>TND</c:v>
                      </c:pt>
                      <c:pt idx="12">
                        <c:v>UED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'Input|Summary'!$E$42:$E$54</c15:sqref>
                        </c15:formulaRef>
                      </c:ext>
                    </c:extLst>
                    <c:numCache>
                      <c:formatCode>_-* #,##0.000_-;\-* #,##0.000_-;_-* "-"??_-;_-@_-</c:formatCode>
                      <c:ptCount val="13"/>
                      <c:pt idx="0">
                        <c:v>1.0854080131550543</c:v>
                      </c:pt>
                      <c:pt idx="1">
                        <c:v>1.147696940997992</c:v>
                      </c:pt>
                      <c:pt idx="2">
                        <c:v>0.97956781763792933</c:v>
                      </c:pt>
                      <c:pt idx="3">
                        <c:v>1.1020569935514577</c:v>
                      </c:pt>
                      <c:pt idx="4">
                        <c:v>1.052015516379462</c:v>
                      </c:pt>
                      <c:pt idx="5">
                        <c:v>1.183053975661251</c:v>
                      </c:pt>
                      <c:pt idx="6">
                        <c:v>1.0244580795229508</c:v>
                      </c:pt>
                      <c:pt idx="7">
                        <c:v>1.1755264156251302</c:v>
                      </c:pt>
                      <c:pt idx="8">
                        <c:v>0.78905753685211</c:v>
                      </c:pt>
                      <c:pt idx="9">
                        <c:v>1.048032351568849</c:v>
                      </c:pt>
                      <c:pt idx="10">
                        <c:v>0.99955294459568356</c:v>
                      </c:pt>
                      <c:pt idx="11">
                        <c:v>0.82896103260809151</c:v>
                      </c:pt>
                      <c:pt idx="12">
                        <c:v>1.0769863348934154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1CB-443C-87EE-82F7AFCBC10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'Input|Summary'!$F$41</c:f>
              <c:strCache>
                <c:ptCount val="1"/>
                <c:pt idx="0">
                  <c:v>Overheads (opex) / Total Overheads</c:v>
                </c:pt>
              </c:strCache>
            </c:strRef>
          </c:tx>
          <c:spPr>
            <a:ln w="28575" cap="rnd">
              <a:solidFill>
                <a:srgbClr val="9C8BC0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'Input|Summary'!$B$42:$B$54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CIT</c:v>
                </c:pt>
                <c:pt idx="3">
                  <c:v>END</c:v>
                </c:pt>
                <c:pt idx="4">
                  <c:v>ENX</c:v>
                </c:pt>
                <c:pt idx="5">
                  <c:v>ERG</c:v>
                </c:pt>
                <c:pt idx="6">
                  <c:v>ESS</c:v>
                </c:pt>
                <c:pt idx="7">
                  <c:v>JEN</c:v>
                </c:pt>
                <c:pt idx="8">
                  <c:v>PCR</c:v>
                </c:pt>
                <c:pt idx="9">
                  <c:v>SAP</c:v>
                </c:pt>
                <c:pt idx="10">
                  <c:v>AND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'Input|Summary'!$F$42:$F$54</c:f>
              <c:numCache>
                <c:formatCode>0.00</c:formatCode>
                <c:ptCount val="13"/>
                <c:pt idx="0">
                  <c:v>0.63724365200908806</c:v>
                </c:pt>
                <c:pt idx="1">
                  <c:v>0.65581469905705869</c:v>
                </c:pt>
                <c:pt idx="2">
                  <c:v>0.58658101465346435</c:v>
                </c:pt>
                <c:pt idx="3">
                  <c:v>0.69007010364381183</c:v>
                </c:pt>
                <c:pt idx="4">
                  <c:v>0.65670169928758981</c:v>
                </c:pt>
                <c:pt idx="5">
                  <c:v>0.68026813710958789</c:v>
                </c:pt>
                <c:pt idx="6">
                  <c:v>0.56335104732526664</c:v>
                </c:pt>
                <c:pt idx="7">
                  <c:v>0.67128474845933261</c:v>
                </c:pt>
                <c:pt idx="8">
                  <c:v>0.62826635206397474</c:v>
                </c:pt>
                <c:pt idx="9">
                  <c:v>0.96561235672983947</c:v>
                </c:pt>
                <c:pt idx="10">
                  <c:v>0.70318611891587113</c:v>
                </c:pt>
                <c:pt idx="11">
                  <c:v>0.63530604619352238</c:v>
                </c:pt>
                <c:pt idx="12">
                  <c:v>0.92180016459761216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CB-443C-87EE-82F7AFCBC108}"/>
            </c:ext>
          </c:extLst>
        </c:ser>
        <c:ser>
          <c:idx val="4"/>
          <c:order val="4"/>
          <c:tx>
            <c:strRef>
              <c:f>'Input|Summary'!$G$41</c:f>
              <c:strCache>
                <c:ptCount val="1"/>
                <c:pt idx="0">
                  <c:v>Corporate Overheads (opex) / Total Corporate Overheads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'Input|Summary'!$B$42:$B$54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CIT</c:v>
                </c:pt>
                <c:pt idx="3">
                  <c:v>END</c:v>
                </c:pt>
                <c:pt idx="4">
                  <c:v>ENX</c:v>
                </c:pt>
                <c:pt idx="5">
                  <c:v>ERG</c:v>
                </c:pt>
                <c:pt idx="6">
                  <c:v>ESS</c:v>
                </c:pt>
                <c:pt idx="7">
                  <c:v>JEN</c:v>
                </c:pt>
                <c:pt idx="8">
                  <c:v>PCR</c:v>
                </c:pt>
                <c:pt idx="9">
                  <c:v>SAP</c:v>
                </c:pt>
                <c:pt idx="10">
                  <c:v>AND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'Input|Summary'!$G$42:$G$54</c:f>
              <c:numCache>
                <c:formatCode>0.00</c:formatCode>
                <c:ptCount val="13"/>
                <c:pt idx="0">
                  <c:v>0.61112230357404995</c:v>
                </c:pt>
                <c:pt idx="1">
                  <c:v>0.8724435590356131</c:v>
                </c:pt>
                <c:pt idx="2">
                  <c:v>0.6169212103211591</c:v>
                </c:pt>
                <c:pt idx="3">
                  <c:v>0.68684704080979209</c:v>
                </c:pt>
                <c:pt idx="4">
                  <c:v>0.78398792309662113</c:v>
                </c:pt>
                <c:pt idx="5">
                  <c:v>0.69541981400692965</c:v>
                </c:pt>
                <c:pt idx="6">
                  <c:v>0.55351121798182656</c:v>
                </c:pt>
                <c:pt idx="7">
                  <c:v>0.74318075916312709</c:v>
                </c:pt>
                <c:pt idx="8">
                  <c:v>0.69829274643259753</c:v>
                </c:pt>
                <c:pt idx="9">
                  <c:v>1.0942287641324298</c:v>
                </c:pt>
                <c:pt idx="10">
                  <c:v>0.77683553514371539</c:v>
                </c:pt>
                <c:pt idx="11">
                  <c:v>0.73434626422743765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CB-443C-87EE-82F7AFCB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430720"/>
        <c:axId val="963429080"/>
      </c:lineChart>
      <c:catAx>
        <c:axId val="9722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83616"/>
        <c:crosses val="autoZero"/>
        <c:auto val="1"/>
        <c:lblAlgn val="ctr"/>
        <c:lblOffset val="100"/>
        <c:noMultiLvlLbl val="0"/>
      </c:catAx>
      <c:valAx>
        <c:axId val="9722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Opex</a:t>
                </a:r>
                <a:r>
                  <a:rPr lang="en-AU" baseline="0"/>
                  <a:t> / Capital Ratio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9.0651558073654385E-3"/>
              <c:y val="0.35835458989873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76400"/>
        <c:crosses val="autoZero"/>
        <c:crossBetween val="between"/>
      </c:valAx>
      <c:valAx>
        <c:axId val="9634290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Overheads (opex) / Total Overheads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430720"/>
        <c:crosses val="max"/>
        <c:crossBetween val="between"/>
      </c:valAx>
      <c:catAx>
        <c:axId val="96343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3429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3972201293855E-2"/>
          <c:y val="0.11470717447872662"/>
          <c:w val="0.87477981423894191"/>
          <c:h val="0.55075281898775541"/>
        </c:manualLayout>
      </c:layout>
      <c:barChart>
        <c:barDir val="col"/>
        <c:grouping val="clustered"/>
        <c:varyColors val="0"/>
        <c:ser>
          <c:idx val="0"/>
          <c:order val="0"/>
          <c:tx>
            <c:v>Opex/Totex</c:v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417-4D41-BF90-33E9D694DFE2}"/>
              </c:ext>
            </c:extLst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417-4D41-BF90-33E9D694DFE2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417-4D41-BF90-33E9D694DFE2}"/>
              </c:ext>
            </c:extLst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417-4D41-BF90-33E9D694DFE2}"/>
              </c:ext>
            </c:extLst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417-4D41-BF90-33E9D694DFE2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417-4D41-BF90-33E9D694DFE2}"/>
              </c:ext>
            </c:extLst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417-4D41-BF90-33E9D694DFE2}"/>
              </c:ext>
            </c:extLst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417-4D41-BF90-33E9D694DFE2}"/>
              </c:ext>
            </c:extLst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417-4D41-BF90-33E9D694DFE2}"/>
              </c:ext>
            </c:extLst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417-4D41-BF90-33E9D694DFE2}"/>
              </c:ext>
            </c:extLst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417-4D41-BF90-33E9D694DFE2}"/>
              </c:ext>
            </c:extLst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3417-4D41-BF90-33E9D694DFE2}"/>
              </c:ext>
            </c:extLst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3417-4D41-BF90-33E9D694DFE2}"/>
              </c:ext>
            </c:extLst>
          </c:dPt>
          <c:cat>
            <c:strRef>
              <c:f>'Calcs|Ratio Analysis - Series 0'!$A$27:$A$39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AND</c:v>
                </c:pt>
                <c:pt idx="3">
                  <c:v>CIT</c:v>
                </c:pt>
                <c:pt idx="4">
                  <c:v>END</c:v>
                </c:pt>
                <c:pt idx="5">
                  <c:v>ENX</c:v>
                </c:pt>
                <c:pt idx="6">
                  <c:v>ERG</c:v>
                </c:pt>
                <c:pt idx="7">
                  <c:v>ESS</c:v>
                </c:pt>
                <c:pt idx="8">
                  <c:v>JEN</c:v>
                </c:pt>
                <c:pt idx="9">
                  <c:v>PCR</c:v>
                </c:pt>
                <c:pt idx="10">
                  <c:v>SAP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'Calcs|Ratio Analysis - Series 0'!$C$27:$C$39</c:f>
              <c:numCache>
                <c:formatCode>0.0%</c:formatCode>
                <c:ptCount val="13"/>
                <c:pt idx="0">
                  <c:v>0.47358240210844949</c:v>
                </c:pt>
                <c:pt idx="1">
                  <c:v>0.36261359383343733</c:v>
                </c:pt>
                <c:pt idx="2">
                  <c:v>0.36912025861779413</c:v>
                </c:pt>
                <c:pt idx="3">
                  <c:v>0.3081473881367085</c:v>
                </c:pt>
                <c:pt idx="4">
                  <c:v>0.37285966176813451</c:v>
                </c:pt>
                <c:pt idx="5">
                  <c:v>0.35765294146764093</c:v>
                </c:pt>
                <c:pt idx="6">
                  <c:v>0.36253080309106916</c:v>
                </c:pt>
                <c:pt idx="7">
                  <c:v>0.38843657403475262</c:v>
                </c:pt>
                <c:pt idx="8">
                  <c:v>0.42684876031065855</c:v>
                </c:pt>
                <c:pt idx="9">
                  <c:v>0.39509782422463741</c:v>
                </c:pt>
                <c:pt idx="10">
                  <c:v>0.46017292016691963</c:v>
                </c:pt>
                <c:pt idx="11">
                  <c:v>0.39619772699572547</c:v>
                </c:pt>
                <c:pt idx="12">
                  <c:v>0.44481304170038499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417-4D41-BF90-33E9D694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383309696"/>
        <c:axId val="383311232"/>
      </c:barChart>
      <c:lineChart>
        <c:grouping val="standard"/>
        <c:varyColors val="0"/>
        <c:ser>
          <c:idx val="1"/>
          <c:order val="1"/>
          <c:tx>
            <c:strRef>
              <c:f>'Calcs|Ratio Analysis - Series 0'!$I$16</c:f>
              <c:strCache>
                <c:ptCount val="1"/>
                <c:pt idx="0">
                  <c:v>Customer-weighted - Benchmark Comparator Average</c:v>
                </c:pt>
              </c:strCache>
            </c:strRef>
          </c:tx>
          <c:spPr>
            <a:ln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'Calcs|Ratio Analysis - Series 0'!$AZ$27:$AZ$39</c:f>
              <c:numCache>
                <c:formatCode>0.0%</c:formatCode>
                <c:ptCount val="13"/>
                <c:pt idx="0">
                  <c:v>0.4160244094672223</c:v>
                </c:pt>
                <c:pt idx="1">
                  <c:v>0.4160244094672223</c:v>
                </c:pt>
                <c:pt idx="2">
                  <c:v>0.4160244094672223</c:v>
                </c:pt>
                <c:pt idx="3">
                  <c:v>0.4160244094672223</c:v>
                </c:pt>
                <c:pt idx="4">
                  <c:v>0.4160244094672223</c:v>
                </c:pt>
                <c:pt idx="5">
                  <c:v>0.4160244094672223</c:v>
                </c:pt>
                <c:pt idx="6">
                  <c:v>0.4160244094672223</c:v>
                </c:pt>
                <c:pt idx="7">
                  <c:v>0.4160244094672223</c:v>
                </c:pt>
                <c:pt idx="8">
                  <c:v>0.4160244094672223</c:v>
                </c:pt>
                <c:pt idx="9">
                  <c:v>0.4160244094672223</c:v>
                </c:pt>
                <c:pt idx="10">
                  <c:v>0.4160244094672223</c:v>
                </c:pt>
                <c:pt idx="11">
                  <c:v>0.4160244094672223</c:v>
                </c:pt>
                <c:pt idx="12">
                  <c:v>0.4160244094672223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17-4D41-BF90-33E9D694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09696"/>
        <c:axId val="383311232"/>
        <c:extLst/>
      </c:lineChart>
      <c:catAx>
        <c:axId val="3833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3311232"/>
        <c:crosses val="autoZero"/>
        <c:auto val="1"/>
        <c:lblAlgn val="ctr"/>
        <c:lblOffset val="100"/>
        <c:noMultiLvlLbl val="0"/>
      </c:catAx>
      <c:valAx>
        <c:axId val="38331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3309696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22437482940826772"/>
          <c:y val="0.88029762158335922"/>
          <c:w val="0.63455318720574394"/>
          <c:h val="0.10247161266472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3972201293855E-2"/>
          <c:y val="0.11470717447872662"/>
          <c:w val="0.87477981423894191"/>
          <c:h val="0.55075281898775541"/>
        </c:manualLayout>
      </c:layout>
      <c:barChart>
        <c:barDir val="col"/>
        <c:grouping val="clustered"/>
        <c:varyColors val="0"/>
        <c:ser>
          <c:idx val="0"/>
          <c:order val="0"/>
          <c:tx>
            <c:v>Opex/Totex</c:v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BB6-4E8B-8BBB-326AAB582021}"/>
              </c:ext>
            </c:extLst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BB6-4E8B-8BBB-326AAB582021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BB6-4E8B-8BBB-326AAB582021}"/>
              </c:ext>
            </c:extLst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BB6-4E8B-8BBB-326AAB582021}"/>
              </c:ext>
            </c:extLst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BB6-4E8B-8BBB-326AAB582021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BB6-4E8B-8BBB-326AAB582021}"/>
              </c:ext>
            </c:extLst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BB6-4E8B-8BBB-326AAB582021}"/>
              </c:ext>
            </c:extLst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BB6-4E8B-8BBB-326AAB582021}"/>
              </c:ext>
            </c:extLst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BB6-4E8B-8BBB-326AAB582021}"/>
              </c:ext>
            </c:extLst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BB6-4E8B-8BBB-326AAB582021}"/>
              </c:ext>
            </c:extLst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BB6-4E8B-8BBB-326AAB582021}"/>
              </c:ext>
            </c:extLst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EBB6-4E8B-8BBB-326AAB582021}"/>
              </c:ext>
            </c:extLst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EBB6-4E8B-8BBB-326AAB582021}"/>
              </c:ext>
            </c:extLst>
          </c:dPt>
          <c:cat>
            <c:strRef>
              <c:f>'Calcs|Ratio Analysis - Series 0'!$A$27:$A$39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AND</c:v>
                </c:pt>
                <c:pt idx="3">
                  <c:v>CIT</c:v>
                </c:pt>
                <c:pt idx="4">
                  <c:v>END</c:v>
                </c:pt>
                <c:pt idx="5">
                  <c:v>ENX</c:v>
                </c:pt>
                <c:pt idx="6">
                  <c:v>ERG</c:v>
                </c:pt>
                <c:pt idx="7">
                  <c:v>ESS</c:v>
                </c:pt>
                <c:pt idx="8">
                  <c:v>JEN</c:v>
                </c:pt>
                <c:pt idx="9">
                  <c:v>PCR</c:v>
                </c:pt>
                <c:pt idx="10">
                  <c:v>SAP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'Calcs|Ratio Analysis - Series 0'!$D$27:$D$39</c:f>
              <c:numCache>
                <c:formatCode>0.0%</c:formatCode>
                <c:ptCount val="13"/>
                <c:pt idx="0">
                  <c:v>0.45808293241074982</c:v>
                </c:pt>
                <c:pt idx="1">
                  <c:v>0.40207038854714128</c:v>
                </c:pt>
                <c:pt idx="2">
                  <c:v>0.36045590292559621</c:v>
                </c:pt>
                <c:pt idx="3">
                  <c:v>0.31315448838185556</c:v>
                </c:pt>
                <c:pt idx="4">
                  <c:v>0.40285037504719035</c:v>
                </c:pt>
                <c:pt idx="5">
                  <c:v>0.40393460122157587</c:v>
                </c:pt>
                <c:pt idx="6">
                  <c:v>0.38635540299777205</c:v>
                </c:pt>
                <c:pt idx="7">
                  <c:v>0.42267247898232069</c:v>
                </c:pt>
                <c:pt idx="8">
                  <c:v>0.41158931562677981</c:v>
                </c:pt>
                <c:pt idx="9">
                  <c:v>0.3696299719962573</c:v>
                </c:pt>
                <c:pt idx="10">
                  <c:v>0.43674108000623352</c:v>
                </c:pt>
                <c:pt idx="11">
                  <c:v>0.42437501760035695</c:v>
                </c:pt>
                <c:pt idx="12">
                  <c:v>0.41919527797337358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BB6-4E8B-8BBB-326AAB582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383309696"/>
        <c:axId val="383311232"/>
      </c:barChart>
      <c:lineChart>
        <c:grouping val="standard"/>
        <c:varyColors val="0"/>
        <c:ser>
          <c:idx val="1"/>
          <c:order val="1"/>
          <c:tx>
            <c:strRef>
              <c:f>'Calcs|Ratio Analysis - Series 0'!$I$16</c:f>
              <c:strCache>
                <c:ptCount val="1"/>
                <c:pt idx="0">
                  <c:v>Customer-weighted - Benchmark Comparator Average</c:v>
                </c:pt>
              </c:strCache>
            </c:strRef>
          </c:tx>
          <c:spPr>
            <a:ln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'Calcs|Ratio Analysis - Series 0'!$BA$27:$BA$39</c:f>
              <c:numCache>
                <c:formatCode>0.0%</c:formatCode>
                <c:ptCount val="13"/>
                <c:pt idx="0">
                  <c:v>0.39952880960460274</c:v>
                </c:pt>
                <c:pt idx="1">
                  <c:v>0.39952880960460274</c:v>
                </c:pt>
                <c:pt idx="2">
                  <c:v>0.39952880960460274</c:v>
                </c:pt>
                <c:pt idx="3">
                  <c:v>0.39952880960460274</c:v>
                </c:pt>
                <c:pt idx="4">
                  <c:v>0.39952880960460274</c:v>
                </c:pt>
                <c:pt idx="5">
                  <c:v>0.39952880960460274</c:v>
                </c:pt>
                <c:pt idx="6">
                  <c:v>0.39952880960460274</c:v>
                </c:pt>
                <c:pt idx="7">
                  <c:v>0.39952880960460274</c:v>
                </c:pt>
                <c:pt idx="8">
                  <c:v>0.39952880960460274</c:v>
                </c:pt>
                <c:pt idx="9">
                  <c:v>0.39952880960460274</c:v>
                </c:pt>
                <c:pt idx="10">
                  <c:v>0.39952880960460274</c:v>
                </c:pt>
                <c:pt idx="11">
                  <c:v>0.39952880960460274</c:v>
                </c:pt>
                <c:pt idx="12">
                  <c:v>0.39952880960460274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BB6-4E8B-8BBB-326AAB582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09696"/>
        <c:axId val="383311232"/>
        <c:extLst/>
      </c:lineChart>
      <c:catAx>
        <c:axId val="3833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3311232"/>
        <c:crosses val="autoZero"/>
        <c:auto val="1"/>
        <c:lblAlgn val="ctr"/>
        <c:lblOffset val="100"/>
        <c:noMultiLvlLbl val="0"/>
      </c:catAx>
      <c:valAx>
        <c:axId val="38331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3309696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22437482940826772"/>
          <c:y val="0.88029762158335922"/>
          <c:w val="0.63455318720574394"/>
          <c:h val="0.10247161266472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3972201293855E-2"/>
          <c:y val="0.11470717447872662"/>
          <c:w val="0.87477981423894191"/>
          <c:h val="0.55075281898775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'Charts|Benchmarking Series (0)'!$B$31</c:f>
              <c:strCache>
                <c:ptCount val="1"/>
                <c:pt idx="0">
                  <c:v>Opex/Total Cost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2B7-4568-A2CB-886050780D53}"/>
              </c:ext>
            </c:extLst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B7-4568-A2CB-886050780D53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B7-4568-A2CB-886050780D53}"/>
              </c:ext>
            </c:extLst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2B7-4568-A2CB-886050780D53}"/>
              </c:ext>
            </c:extLst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2B7-4568-A2CB-886050780D53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2B7-4568-A2CB-886050780D53}"/>
              </c:ext>
            </c:extLst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2B7-4568-A2CB-886050780D53}"/>
              </c:ext>
            </c:extLst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2B7-4568-A2CB-886050780D53}"/>
              </c:ext>
            </c:extLst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2B7-4568-A2CB-886050780D53}"/>
              </c:ext>
            </c:extLst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2B7-4568-A2CB-886050780D53}"/>
              </c:ext>
            </c:extLst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2B7-4568-A2CB-886050780D53}"/>
              </c:ext>
            </c:extLst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2B7-4568-A2CB-886050780D53}"/>
              </c:ext>
            </c:extLst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D2B7-4568-A2CB-886050780D53}"/>
              </c:ext>
            </c:extLst>
          </c:dPt>
          <c:cat>
            <c:strRef>
              <c:f>'Calcs|Ratio Analysis - Series 0'!$A$50:$A$62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AND</c:v>
                </c:pt>
                <c:pt idx="3">
                  <c:v>CIT</c:v>
                </c:pt>
                <c:pt idx="4">
                  <c:v>END</c:v>
                </c:pt>
                <c:pt idx="5">
                  <c:v>ENX</c:v>
                </c:pt>
                <c:pt idx="6">
                  <c:v>ERG</c:v>
                </c:pt>
                <c:pt idx="7">
                  <c:v>ESS</c:v>
                </c:pt>
                <c:pt idx="8">
                  <c:v>JEN</c:v>
                </c:pt>
                <c:pt idx="9">
                  <c:v>PCR</c:v>
                </c:pt>
                <c:pt idx="10">
                  <c:v>SAP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'Calcs|Ratio Analysis - Series 0'!$C$50:$C$62</c:f>
              <c:numCache>
                <c:formatCode>0.0%</c:formatCode>
                <c:ptCount val="13"/>
                <c:pt idx="0">
                  <c:v>0.39032212381164488</c:v>
                </c:pt>
                <c:pt idx="1">
                  <c:v>0.3644750839854709</c:v>
                </c:pt>
                <c:pt idx="2">
                  <c:v>0.39858763940062597</c:v>
                </c:pt>
                <c:pt idx="3">
                  <c:v>0.26476844035811359</c:v>
                </c:pt>
                <c:pt idx="4">
                  <c:v>0.38633615077021322</c:v>
                </c:pt>
                <c:pt idx="5">
                  <c:v>0.36088919249091078</c:v>
                </c:pt>
                <c:pt idx="6">
                  <c:v>0.35864074266907814</c:v>
                </c:pt>
                <c:pt idx="7">
                  <c:v>0.40037377780445299</c:v>
                </c:pt>
                <c:pt idx="8">
                  <c:v>0.42231444068008545</c:v>
                </c:pt>
                <c:pt idx="9">
                  <c:v>0.40148029214307279</c:v>
                </c:pt>
                <c:pt idx="10">
                  <c:v>0.34485236240891509</c:v>
                </c:pt>
                <c:pt idx="11">
                  <c:v>0.35094883284018086</c:v>
                </c:pt>
                <c:pt idx="12">
                  <c:v>0.38323540682211538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2B7-4568-A2CB-886050780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383309696"/>
        <c:axId val="383311232"/>
      </c:barChart>
      <c:lineChart>
        <c:grouping val="standard"/>
        <c:varyColors val="0"/>
        <c:ser>
          <c:idx val="2"/>
          <c:order val="1"/>
          <c:tx>
            <c:strRef>
              <c:f>'Calcs|Ratio Analysis - Series 0'!$I$16</c:f>
              <c:strCache>
                <c:ptCount val="1"/>
                <c:pt idx="0">
                  <c:v>Customer-weighted - Benchmark Comparator Average</c:v>
                </c:pt>
              </c:strCache>
            </c:strRef>
          </c:tx>
          <c:spPr>
            <a:ln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'Calcs|Ratio Analysis - Series 0'!$AZ$50:$AZ$62</c:f>
              <c:numCache>
                <c:formatCode>0.0%</c:formatCode>
                <c:ptCount val="13"/>
                <c:pt idx="0">
                  <c:v>0.36024867529542481</c:v>
                </c:pt>
                <c:pt idx="1">
                  <c:v>0.36024867529542481</c:v>
                </c:pt>
                <c:pt idx="2">
                  <c:v>0.36024867529542481</c:v>
                </c:pt>
                <c:pt idx="3">
                  <c:v>0.36024867529542481</c:v>
                </c:pt>
                <c:pt idx="4">
                  <c:v>0.36024867529542481</c:v>
                </c:pt>
                <c:pt idx="5">
                  <c:v>0.36024867529542481</c:v>
                </c:pt>
                <c:pt idx="6">
                  <c:v>0.36024867529542481</c:v>
                </c:pt>
                <c:pt idx="7">
                  <c:v>0.36024867529542481</c:v>
                </c:pt>
                <c:pt idx="8">
                  <c:v>0.36024867529542481</c:v>
                </c:pt>
                <c:pt idx="9">
                  <c:v>0.36024867529542481</c:v>
                </c:pt>
                <c:pt idx="10">
                  <c:v>0.36024867529542481</c:v>
                </c:pt>
                <c:pt idx="11">
                  <c:v>0.36024867529542481</c:v>
                </c:pt>
                <c:pt idx="12">
                  <c:v>0.36024867529542481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C9E-451A-BB92-F7C8F383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09696"/>
        <c:axId val="383311232"/>
        <c:extLst/>
      </c:lineChart>
      <c:catAx>
        <c:axId val="3833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3311232"/>
        <c:crosses val="autoZero"/>
        <c:auto val="1"/>
        <c:lblAlgn val="ctr"/>
        <c:lblOffset val="100"/>
        <c:noMultiLvlLbl val="0"/>
      </c:catAx>
      <c:valAx>
        <c:axId val="38331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330969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2437482940826772"/>
          <c:y val="0.88029762158335922"/>
          <c:w val="0.44579930715836036"/>
          <c:h val="5.173938021695785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3972201293855E-2"/>
          <c:y val="0.11470717447872662"/>
          <c:w val="0.87477981423894191"/>
          <c:h val="0.55075281898775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'Charts|Benchmarking Series (0)'!$B$61</c:f>
              <c:strCache>
                <c:ptCount val="1"/>
                <c:pt idx="0">
                  <c:v>Opex/Total Input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C82-4F1B-BE98-6C4BA3529AF3}"/>
              </c:ext>
            </c:extLst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C82-4F1B-BE98-6C4BA3529AF3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C82-4F1B-BE98-6C4BA3529AF3}"/>
              </c:ext>
            </c:extLst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C82-4F1B-BE98-6C4BA3529AF3}"/>
              </c:ext>
            </c:extLst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C82-4F1B-BE98-6C4BA3529AF3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C82-4F1B-BE98-6C4BA3529AF3}"/>
              </c:ext>
            </c:extLst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C82-4F1B-BE98-6C4BA3529AF3}"/>
              </c:ext>
            </c:extLst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C82-4F1B-BE98-6C4BA3529AF3}"/>
              </c:ext>
            </c:extLst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C82-4F1B-BE98-6C4BA3529AF3}"/>
              </c:ext>
            </c:extLst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C82-4F1B-BE98-6C4BA3529AF3}"/>
              </c:ext>
            </c:extLst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C82-4F1B-BE98-6C4BA3529AF3}"/>
              </c:ext>
            </c:extLst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C82-4F1B-BE98-6C4BA3529AF3}"/>
              </c:ext>
            </c:extLst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C82-4F1B-BE98-6C4BA3529AF3}"/>
              </c:ext>
            </c:extLst>
          </c:dPt>
          <c:cat>
            <c:strRef>
              <c:f>'Calcs|Ratio Analysis - Series 0'!$A$73:$A$85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AND</c:v>
                </c:pt>
                <c:pt idx="3">
                  <c:v>CIT</c:v>
                </c:pt>
                <c:pt idx="4">
                  <c:v>END</c:v>
                </c:pt>
                <c:pt idx="5">
                  <c:v>ENX</c:v>
                </c:pt>
                <c:pt idx="6">
                  <c:v>ERG</c:v>
                </c:pt>
                <c:pt idx="7">
                  <c:v>ESS</c:v>
                </c:pt>
                <c:pt idx="8">
                  <c:v>JEN</c:v>
                </c:pt>
                <c:pt idx="9">
                  <c:v>PCR</c:v>
                </c:pt>
                <c:pt idx="10">
                  <c:v>SAP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'Calcs|Ratio Analysis - Series 0'!$C$73:$C$85</c:f>
              <c:numCache>
                <c:formatCode>0.0%</c:formatCode>
                <c:ptCount val="13"/>
                <c:pt idx="0">
                  <c:v>1.1284372558803053</c:v>
                </c:pt>
                <c:pt idx="1">
                  <c:v>1.2335275719924763</c:v>
                </c:pt>
                <c:pt idx="2">
                  <c:v>1.0246451944960744</c:v>
                </c:pt>
                <c:pt idx="3">
                  <c:v>1</c:v>
                </c:pt>
                <c:pt idx="4">
                  <c:v>1.1919714400351553</c:v>
                </c:pt>
                <c:pt idx="5">
                  <c:v>1.1120146822067161</c:v>
                </c:pt>
                <c:pt idx="6">
                  <c:v>1.2634283196901857</c:v>
                </c:pt>
                <c:pt idx="7">
                  <c:v>1.0979820737424975</c:v>
                </c:pt>
                <c:pt idx="8">
                  <c:v>1.2324733163744359</c:v>
                </c:pt>
                <c:pt idx="9">
                  <c:v>0.83218435749641362</c:v>
                </c:pt>
                <c:pt idx="10">
                  <c:v>1.0646187932235047</c:v>
                </c:pt>
                <c:pt idx="11">
                  <c:v>0.87236994496861309</c:v>
                </c:pt>
                <c:pt idx="12">
                  <c:v>1.1383331746558463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C82-4F1B-BE98-6C4BA352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383309696"/>
        <c:axId val="383311232"/>
      </c:barChart>
      <c:lineChart>
        <c:grouping val="standard"/>
        <c:varyColors val="0"/>
        <c:ser>
          <c:idx val="1"/>
          <c:order val="1"/>
          <c:tx>
            <c:strRef>
              <c:f>'Calcs|Ratio Analysis - Series 0'!$I$16</c:f>
              <c:strCache>
                <c:ptCount val="1"/>
                <c:pt idx="0">
                  <c:v>Customer-weighted - Benchmark Comparator Average</c:v>
                </c:pt>
              </c:strCache>
            </c:strRef>
          </c:tx>
          <c:spPr>
            <a:ln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'Calcs|Ratio Analysis - Series 0'!$AZ$73:$AZ$85</c:f>
              <c:numCache>
                <c:formatCode>0.0%</c:formatCode>
                <c:ptCount val="13"/>
                <c:pt idx="0">
                  <c:v>0.99386289719162946</c:v>
                </c:pt>
                <c:pt idx="1">
                  <c:v>0.99386289719162946</c:v>
                </c:pt>
                <c:pt idx="2">
                  <c:v>0.99386289719162946</c:v>
                </c:pt>
                <c:pt idx="3">
                  <c:v>0.99386289719162946</c:v>
                </c:pt>
                <c:pt idx="4">
                  <c:v>0.99386289719162946</c:v>
                </c:pt>
                <c:pt idx="5">
                  <c:v>0.99386289719162946</c:v>
                </c:pt>
                <c:pt idx="6">
                  <c:v>0.99386289719162946</c:v>
                </c:pt>
                <c:pt idx="7">
                  <c:v>0.99386289719162946</c:v>
                </c:pt>
                <c:pt idx="8">
                  <c:v>0.99386289719162946</c:v>
                </c:pt>
                <c:pt idx="9">
                  <c:v>0.99386289719162946</c:v>
                </c:pt>
                <c:pt idx="10">
                  <c:v>0.99386289719162946</c:v>
                </c:pt>
                <c:pt idx="11">
                  <c:v>0.99386289719162946</c:v>
                </c:pt>
                <c:pt idx="12">
                  <c:v>0.99386289719162946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C82-4F1B-BE98-6C4BA352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09696"/>
        <c:axId val="383311232"/>
        <c:extLst/>
      </c:lineChart>
      <c:catAx>
        <c:axId val="3833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3311232"/>
        <c:crosses val="autoZero"/>
        <c:auto val="1"/>
        <c:lblAlgn val="ctr"/>
        <c:lblOffset val="100"/>
        <c:noMultiLvlLbl val="0"/>
      </c:catAx>
      <c:valAx>
        <c:axId val="38331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3309696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22437482940826772"/>
          <c:y val="0.88029762158335922"/>
          <c:w val="0.63455318720574394"/>
          <c:h val="0.10247161266472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093972201293855E-2"/>
          <c:y val="0.11470717447872662"/>
          <c:w val="0.87477981423894191"/>
          <c:h val="0.55075281898775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'Calcs|Ratio Analysis - Series 0'!$C$47:$E$47</c:f>
              <c:strCache>
                <c:ptCount val="1"/>
                <c:pt idx="0">
                  <c:v>Opex/Total Cost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CC0C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4C-454F-B539-7BC260E98E6D}"/>
              </c:ext>
            </c:extLst>
          </c:dPt>
          <c:dPt>
            <c:idx val="1"/>
            <c:invertIfNegative val="0"/>
            <c:bubble3D val="0"/>
            <c:spPr>
              <a:solidFill>
                <a:srgbClr val="9ECAE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4C-454F-B539-7BC260E98E6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54C-454F-B539-7BC260E98E6D}"/>
              </c:ext>
            </c:extLst>
          </c:dPt>
          <c:dPt>
            <c:idx val="3"/>
            <c:invertIfNegative val="0"/>
            <c:bubble3D val="0"/>
            <c:spPr>
              <a:solidFill>
                <a:srgbClr val="DEEB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54C-454F-B539-7BC260E98E6D}"/>
              </c:ext>
            </c:extLst>
          </c:dPt>
          <c:dPt>
            <c:idx val="4"/>
            <c:invertIfNegative val="0"/>
            <c:bubble3D val="0"/>
            <c:spPr>
              <a:solidFill>
                <a:srgbClr val="BD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54C-454F-B539-7BC260E98E6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54C-454F-B539-7BC260E98E6D}"/>
              </c:ext>
            </c:extLst>
          </c:dPt>
          <c:dPt>
            <c:idx val="6"/>
            <c:invertIfNegative val="0"/>
            <c:bubble3D val="0"/>
            <c:spPr>
              <a:solidFill>
                <a:srgbClr val="C6DB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54C-454F-B539-7BC260E98E6D}"/>
              </c:ext>
            </c:extLst>
          </c:dPt>
          <c:dPt>
            <c:idx val="7"/>
            <c:invertIfNegative val="0"/>
            <c:bubble3D val="0"/>
            <c:spPr>
              <a:solidFill>
                <a:srgbClr val="41AB5D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54C-454F-B539-7BC260E98E6D}"/>
              </c:ext>
            </c:extLst>
          </c:dPt>
          <c:dPt>
            <c:idx val="8"/>
            <c:invertIfNegative val="0"/>
            <c:bubble3D val="0"/>
            <c:spPr>
              <a:solidFill>
                <a:srgbClr val="74C47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54C-454F-B539-7BC260E98E6D}"/>
              </c:ext>
            </c:extLst>
          </c:dPt>
          <c:dPt>
            <c:idx val="9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54C-454F-B539-7BC260E98E6D}"/>
              </c:ext>
            </c:extLst>
          </c:dPt>
          <c:dPt>
            <c:idx val="10"/>
            <c:invertIfNegative val="0"/>
            <c:bubble3D val="0"/>
            <c:spPr>
              <a:solidFill>
                <a:srgbClr val="238B4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54C-454F-B539-7BC260E98E6D}"/>
              </c:ext>
            </c:extLst>
          </c:dPt>
          <c:dPt>
            <c:idx val="11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54C-454F-B539-7BC260E98E6D}"/>
              </c:ext>
            </c:extLst>
          </c:dPt>
          <c:dPt>
            <c:idx val="12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54C-454F-B539-7BC260E98E6D}"/>
              </c:ext>
            </c:extLst>
          </c:dPt>
          <c:cat>
            <c:strRef>
              <c:f>'Calcs|Ratio Analysis - Series 0'!$A$50:$A$62</c:f>
              <c:strCache>
                <c:ptCount val="13"/>
                <c:pt idx="0">
                  <c:v>ACT</c:v>
                </c:pt>
                <c:pt idx="1">
                  <c:v>AGD</c:v>
                </c:pt>
                <c:pt idx="2">
                  <c:v>AND</c:v>
                </c:pt>
                <c:pt idx="3">
                  <c:v>CIT</c:v>
                </c:pt>
                <c:pt idx="4">
                  <c:v>END</c:v>
                </c:pt>
                <c:pt idx="5">
                  <c:v>ENX</c:v>
                </c:pt>
                <c:pt idx="6">
                  <c:v>ERG</c:v>
                </c:pt>
                <c:pt idx="7">
                  <c:v>ESS</c:v>
                </c:pt>
                <c:pt idx="8">
                  <c:v>JEN</c:v>
                </c:pt>
                <c:pt idx="9">
                  <c:v>PCR</c:v>
                </c:pt>
                <c:pt idx="10">
                  <c:v>SAP</c:v>
                </c:pt>
                <c:pt idx="11">
                  <c:v>TND</c:v>
                </c:pt>
                <c:pt idx="12">
                  <c:v>UED</c:v>
                </c:pt>
              </c:strCache>
            </c:strRef>
          </c:cat>
          <c:val>
            <c:numRef>
              <c:f>'Calcs|Ratio Analysis - Series 0'!$D$50:$D$62</c:f>
              <c:numCache>
                <c:formatCode>0.0%</c:formatCode>
                <c:ptCount val="13"/>
                <c:pt idx="0">
                  <c:v>0.38544197792698254</c:v>
                </c:pt>
                <c:pt idx="1">
                  <c:v>0.32871259677853421</c:v>
                </c:pt>
                <c:pt idx="2">
                  <c:v>0.39562498610892349</c:v>
                </c:pt>
                <c:pt idx="3">
                  <c:v>0.27706496617206761</c:v>
                </c:pt>
                <c:pt idx="4">
                  <c:v>0.38109608397377343</c:v>
                </c:pt>
                <c:pt idx="5">
                  <c:v>0.35974784271277849</c:v>
                </c:pt>
                <c:pt idx="6">
                  <c:v>0.35402398062680246</c:v>
                </c:pt>
                <c:pt idx="7">
                  <c:v>0.38756525411448828</c:v>
                </c:pt>
                <c:pt idx="8">
                  <c:v>0.41249499131929906</c:v>
                </c:pt>
                <c:pt idx="9">
                  <c:v>0.39982584064697435</c:v>
                </c:pt>
                <c:pt idx="10">
                  <c:v>0.36827306443018087</c:v>
                </c:pt>
                <c:pt idx="11">
                  <c:v>0.3489007318006363</c:v>
                </c:pt>
                <c:pt idx="12">
                  <c:v>0.37638299437757217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54C-454F-B539-7BC260E98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383309696"/>
        <c:axId val="383311232"/>
      </c:barChart>
      <c:lineChart>
        <c:grouping val="standard"/>
        <c:varyColors val="0"/>
        <c:ser>
          <c:idx val="1"/>
          <c:order val="1"/>
          <c:tx>
            <c:strRef>
              <c:f>'Calcs|Ratio Analysis - Series 0'!$I$16</c:f>
              <c:strCache>
                <c:ptCount val="1"/>
                <c:pt idx="0">
                  <c:v>Customer-weighted - Benchmark Comparator Average</c:v>
                </c:pt>
              </c:strCache>
            </c:strRef>
          </c:tx>
          <c:spPr>
            <a:ln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'Calcs|Ratio Analysis - Series 0'!$BA$50:$BA$62</c:f>
              <c:numCache>
                <c:formatCode>0.0%</c:formatCode>
                <c:ptCount val="13"/>
                <c:pt idx="0">
                  <c:v>0.36650463462586741</c:v>
                </c:pt>
                <c:pt idx="1">
                  <c:v>0.36650463462586741</c:v>
                </c:pt>
                <c:pt idx="2">
                  <c:v>0.36650463462586741</c:v>
                </c:pt>
                <c:pt idx="3">
                  <c:v>0.36650463462586741</c:v>
                </c:pt>
                <c:pt idx="4">
                  <c:v>0.36650463462586741</c:v>
                </c:pt>
                <c:pt idx="5">
                  <c:v>0.36650463462586741</c:v>
                </c:pt>
                <c:pt idx="6">
                  <c:v>0.36650463462586741</c:v>
                </c:pt>
                <c:pt idx="7">
                  <c:v>0.36650463462586741</c:v>
                </c:pt>
                <c:pt idx="8">
                  <c:v>0.36650463462586741</c:v>
                </c:pt>
                <c:pt idx="9">
                  <c:v>0.36650463462586741</c:v>
                </c:pt>
                <c:pt idx="10">
                  <c:v>0.36650463462586741</c:v>
                </c:pt>
                <c:pt idx="11">
                  <c:v>0.36650463462586741</c:v>
                </c:pt>
                <c:pt idx="12">
                  <c:v>0.36650463462586741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54C-454F-B539-7BC260E98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309696"/>
        <c:axId val="383311232"/>
        <c:extLst/>
      </c:lineChart>
      <c:catAx>
        <c:axId val="3833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3311232"/>
        <c:crosses val="autoZero"/>
        <c:auto val="1"/>
        <c:lblAlgn val="ctr"/>
        <c:lblOffset val="100"/>
        <c:noMultiLvlLbl val="0"/>
      </c:catAx>
      <c:valAx>
        <c:axId val="383311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3309696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22437482940826772"/>
          <c:y val="0.88029762158335922"/>
          <c:w val="0.63455318720574394"/>
          <c:h val="0.10247161266472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44096</xdr:colOff>
      <xdr:row>39</xdr:row>
      <xdr:rowOff>44802</xdr:rowOff>
    </xdr:from>
    <xdr:to>
      <xdr:col>20</xdr:col>
      <xdr:colOff>769055</xdr:colOff>
      <xdr:row>61</xdr:row>
      <xdr:rowOff>100542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C28438-6122-46C3-853C-77901F005A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44096</xdr:colOff>
      <xdr:row>63</xdr:row>
      <xdr:rowOff>131234</xdr:rowOff>
    </xdr:from>
    <xdr:to>
      <xdr:col>20</xdr:col>
      <xdr:colOff>800805</xdr:colOff>
      <xdr:row>86</xdr:row>
      <xdr:rowOff>123473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167759-12E3-460A-81B2-79215FDF9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74083</xdr:colOff>
      <xdr:row>89</xdr:row>
      <xdr:rowOff>16580</xdr:rowOff>
    </xdr:from>
    <xdr:to>
      <xdr:col>20</xdr:col>
      <xdr:colOff>814917</xdr:colOff>
      <xdr:row>111</xdr:row>
      <xdr:rowOff>167568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449731-7657-4854-A03D-2F7BFFBB65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39</xdr:row>
      <xdr:rowOff>57150</xdr:rowOff>
    </xdr:from>
    <xdr:to>
      <xdr:col>31</xdr:col>
      <xdr:colOff>920750</xdr:colOff>
      <xdr:row>66</xdr:row>
      <xdr:rowOff>174625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3F6A76-1F56-4A94-84DC-520776D1C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5</xdr:row>
      <xdr:rowOff>9525</xdr:rowOff>
    </xdr:from>
    <xdr:to>
      <xdr:col>14</xdr:col>
      <xdr:colOff>476250</xdr:colOff>
      <xdr:row>28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5</xdr:row>
      <xdr:rowOff>66675</xdr:rowOff>
    </xdr:from>
    <xdr:to>
      <xdr:col>28</xdr:col>
      <xdr:colOff>447676</xdr:colOff>
      <xdr:row>28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14</xdr:col>
      <xdr:colOff>447676</xdr:colOff>
      <xdr:row>57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14</xdr:col>
      <xdr:colOff>447676</xdr:colOff>
      <xdr:row>87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34</xdr:row>
      <xdr:rowOff>0</xdr:rowOff>
    </xdr:from>
    <xdr:to>
      <xdr:col>28</xdr:col>
      <xdr:colOff>438151</xdr:colOff>
      <xdr:row>57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571500</xdr:colOff>
      <xdr:row>63</xdr:row>
      <xdr:rowOff>38100</xdr:rowOff>
    </xdr:from>
    <xdr:to>
      <xdr:col>29</xdr:col>
      <xdr:colOff>409576</xdr:colOff>
      <xdr:row>86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Opex%20modelling\CAM%20and%20Capitalisation%20policy%20review\Analysis\Econometrics\Sourcedata\New%20Opex%20Capex%20Ratio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---&gt;"/>
      <sheetName val="Input|Consolidated RIN data"/>
      <sheetName val="Input|Benchmarking Data"/>
      <sheetName val="Input|Opex - Network Services"/>
      <sheetName val="Input|Capex - Network Services"/>
      <sheetName val="Input|CP Recast"/>
      <sheetName val="Input|Ergon Recast"/>
      <sheetName val="Input|Upcoming CAM Backcast"/>
      <sheetName val="Input|Opex Quant"/>
      <sheetName val="Input|Opex Quant-short"/>
      <sheetName val="Input|Efficiency (S0-L)"/>
      <sheetName val="Input|Efficiency (S0-S)"/>
      <sheetName val="Input|Efficiency (S3-L)"/>
      <sheetName val="Input|Efficiency (S3-S)"/>
      <sheetName val="Input|Overheads Source Data"/>
      <sheetName val="Input|Overheads Tables"/>
      <sheetName val="Input|Opex Overheads Series"/>
      <sheetName val="Input|Customers"/>
      <sheetName val="Input|Capex - Cap cons"/>
      <sheetName val="Input|Summary"/>
      <sheetName val="Calcs+Charts ---&gt;"/>
      <sheetName val="Calcs|Ratio Analysis - Series 0"/>
      <sheetName val="Charts|Benchmarking Series (0)"/>
      <sheetName val="Calcs|Ratio Analysis - Series 2"/>
      <sheetName val="Charts|CAM at Submission (2)"/>
      <sheetName val="Calcs|Ratio Analysis - Series 3"/>
      <sheetName val="Charts|Current CAM Backcast (3)"/>
      <sheetName val="Calcs|Ratio Analysis-Series 3.5"/>
      <sheetName val="Charts|Upcoming CAM series(3.5)"/>
      <sheetName val="Calcs|Ratio Analysis - Series 4"/>
      <sheetName val="Charts|Fixed Overheads (4)"/>
      <sheetName val="Outputs ---&gt;"/>
      <sheetName val="Output|Ratio comparison"/>
      <sheetName val="Calcs|Delta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M30">
            <v>499608402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8">
          <cell r="C58">
            <v>23827.52832627132</v>
          </cell>
        </row>
      </sheetData>
      <sheetData sheetId="20"/>
      <sheetData sheetId="21">
        <row r="27">
          <cell r="B27" t="str">
            <v>Evoenergy Distribution</v>
          </cell>
        </row>
        <row r="37">
          <cell r="D37">
            <v>0.43508146552685723</v>
          </cell>
        </row>
        <row r="38">
          <cell r="D38">
            <v>0.42425713294770073</v>
          </cell>
        </row>
        <row r="39">
          <cell r="D39">
            <v>0.41915166200873988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G10">
            <v>0.13022165750061093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F12"/>
  <sheetViews>
    <sheetView showGridLines="0" tabSelected="1" workbookViewId="0"/>
  </sheetViews>
  <sheetFormatPr defaultRowHeight="14.5" customHeight="1"/>
  <sheetData>
    <row r="2" spans="1:6" ht="23.5">
      <c r="A2" s="125"/>
      <c r="B2" s="124" t="s">
        <v>189</v>
      </c>
      <c r="C2" s="125"/>
      <c r="D2" s="125"/>
      <c r="E2" s="125"/>
      <c r="F2" s="125"/>
    </row>
    <row r="4" spans="1:6">
      <c r="B4" s="6" t="s">
        <v>190</v>
      </c>
    </row>
    <row r="5" spans="1:6">
      <c r="B5" t="s">
        <v>192</v>
      </c>
    </row>
    <row r="6" spans="1:6">
      <c r="B6" s="126" t="s">
        <v>191</v>
      </c>
    </row>
    <row r="7" spans="1:6">
      <c r="B7" s="126" t="s">
        <v>193</v>
      </c>
    </row>
    <row r="8" spans="1:6">
      <c r="B8" s="126" t="s">
        <v>194</v>
      </c>
    </row>
    <row r="11" spans="1:6">
      <c r="B11" s="127" t="s">
        <v>195</v>
      </c>
    </row>
    <row r="12" spans="1:6">
      <c r="B12" t="s">
        <v>196</v>
      </c>
      <c r="C12" t="s">
        <v>197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GP66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5" customHeight="1"/>
  <cols>
    <col min="1" max="1" width="14" customWidth="1"/>
    <col min="2" max="2" width="38.26953125" customWidth="1"/>
    <col min="4" max="11" width="17" bestFit="1" customWidth="1"/>
    <col min="12" max="12" width="16" customWidth="1"/>
    <col min="13" max="14" width="17" bestFit="1" customWidth="1"/>
    <col min="15" max="18" width="17" customWidth="1"/>
    <col min="19" max="29" width="15.26953125" bestFit="1" customWidth="1"/>
    <col min="30" max="33" width="15.26953125" customWidth="1"/>
    <col min="34" max="44" width="15.453125" bestFit="1" customWidth="1"/>
    <col min="45" max="48" width="15.453125" customWidth="1"/>
    <col min="49" max="59" width="15.453125" bestFit="1" customWidth="1"/>
    <col min="60" max="63" width="15.453125" customWidth="1"/>
    <col min="64" max="74" width="15.453125" bestFit="1" customWidth="1"/>
    <col min="75" max="78" width="15.453125" customWidth="1"/>
    <col min="79" max="84" width="15.453125" bestFit="1" customWidth="1"/>
    <col min="85" max="87" width="15.26953125" bestFit="1" customWidth="1"/>
    <col min="88" max="89" width="15.453125" bestFit="1" customWidth="1"/>
    <col min="90" max="93" width="15.453125" customWidth="1"/>
    <col min="94" max="104" width="15.26953125" bestFit="1" customWidth="1"/>
    <col min="105" max="108" width="15.26953125" customWidth="1"/>
    <col min="109" max="119" width="14.26953125" bestFit="1" customWidth="1"/>
    <col min="120" max="123" width="14.26953125" customWidth="1"/>
    <col min="124" max="126" width="14.26953125" bestFit="1" customWidth="1"/>
    <col min="127" max="128" width="15.26953125" bestFit="1" customWidth="1"/>
    <col min="129" max="130" width="14.26953125" bestFit="1" customWidth="1"/>
    <col min="131" max="134" width="15.26953125" bestFit="1" customWidth="1"/>
    <col min="135" max="138" width="15.26953125" customWidth="1"/>
    <col min="139" max="149" width="15.26953125" bestFit="1" customWidth="1"/>
    <col min="150" max="153" width="15.26953125" customWidth="1"/>
    <col min="154" max="155" width="15.26953125" bestFit="1" customWidth="1"/>
    <col min="156" max="156" width="14.26953125" bestFit="1" customWidth="1"/>
    <col min="157" max="157" width="15.26953125" bestFit="1" customWidth="1"/>
    <col min="158" max="161" width="14.26953125" bestFit="1" customWidth="1"/>
    <col min="162" max="162" width="15.26953125" bestFit="1" customWidth="1"/>
    <col min="163" max="163" width="14.26953125" bestFit="1" customWidth="1"/>
    <col min="164" max="164" width="15.26953125" bestFit="1" customWidth="1"/>
    <col min="165" max="168" width="15.26953125" customWidth="1"/>
    <col min="169" max="179" width="14.26953125" bestFit="1" customWidth="1"/>
    <col min="180" max="183" width="14.26953125" customWidth="1"/>
    <col min="184" max="194" width="14.26953125" bestFit="1" customWidth="1"/>
    <col min="195" max="196" width="13.26953125" bestFit="1" customWidth="1"/>
    <col min="197" max="197" width="12.54296875" bestFit="1" customWidth="1"/>
    <col min="198" max="198" width="11.453125" customWidth="1"/>
  </cols>
  <sheetData>
    <row r="1" spans="1:198">
      <c r="A1" s="60" t="s">
        <v>89</v>
      </c>
    </row>
    <row r="2" spans="1:198">
      <c r="A2" s="60" t="s">
        <v>90</v>
      </c>
    </row>
    <row r="3" spans="1:198">
      <c r="A3" s="60"/>
      <c r="B3" t="s">
        <v>42</v>
      </c>
      <c r="D3">
        <v>2006</v>
      </c>
      <c r="E3">
        <v>2007</v>
      </c>
      <c r="F3">
        <v>2008</v>
      </c>
      <c r="G3">
        <v>2009</v>
      </c>
      <c r="H3">
        <v>2010</v>
      </c>
      <c r="I3">
        <v>2011</v>
      </c>
      <c r="J3">
        <v>2012</v>
      </c>
      <c r="K3">
        <v>2013</v>
      </c>
      <c r="L3">
        <v>2014</v>
      </c>
      <c r="M3">
        <v>2015</v>
      </c>
      <c r="N3">
        <v>2016</v>
      </c>
      <c r="O3">
        <v>2017</v>
      </c>
      <c r="P3">
        <v>2018</v>
      </c>
      <c r="Q3">
        <v>2019</v>
      </c>
      <c r="R3" s="129">
        <v>2020</v>
      </c>
      <c r="S3">
        <v>2006</v>
      </c>
      <c r="T3">
        <v>2007</v>
      </c>
      <c r="U3">
        <v>2008</v>
      </c>
      <c r="V3">
        <v>2009</v>
      </c>
      <c r="W3">
        <v>2010</v>
      </c>
      <c r="X3">
        <v>2011</v>
      </c>
      <c r="Y3">
        <v>2012</v>
      </c>
      <c r="Z3">
        <v>2013</v>
      </c>
      <c r="AA3">
        <v>2014</v>
      </c>
      <c r="AB3">
        <v>2015</v>
      </c>
      <c r="AC3">
        <v>2016</v>
      </c>
      <c r="AD3">
        <v>2017</v>
      </c>
      <c r="AE3">
        <v>2018</v>
      </c>
      <c r="AF3">
        <v>2019</v>
      </c>
      <c r="AG3" s="129">
        <v>2020</v>
      </c>
      <c r="AH3">
        <v>2006</v>
      </c>
      <c r="AI3">
        <v>2007</v>
      </c>
      <c r="AJ3">
        <v>2008</v>
      </c>
      <c r="AK3">
        <v>2009</v>
      </c>
      <c r="AL3">
        <v>2010</v>
      </c>
      <c r="AM3">
        <v>2011</v>
      </c>
      <c r="AN3">
        <v>2012</v>
      </c>
      <c r="AO3">
        <v>2013</v>
      </c>
      <c r="AP3">
        <v>2014</v>
      </c>
      <c r="AQ3">
        <v>2015</v>
      </c>
      <c r="AR3">
        <v>2016</v>
      </c>
      <c r="AS3">
        <v>2017</v>
      </c>
      <c r="AT3">
        <v>2018</v>
      </c>
      <c r="AU3">
        <v>2019</v>
      </c>
      <c r="AV3" s="129">
        <v>2020</v>
      </c>
      <c r="AW3">
        <v>2006</v>
      </c>
      <c r="AX3">
        <v>2007</v>
      </c>
      <c r="AY3">
        <v>2008</v>
      </c>
      <c r="AZ3">
        <v>2009</v>
      </c>
      <c r="BA3">
        <v>2010</v>
      </c>
      <c r="BB3">
        <v>2011</v>
      </c>
      <c r="BC3">
        <v>2012</v>
      </c>
      <c r="BD3">
        <v>2013</v>
      </c>
      <c r="BE3">
        <v>2014</v>
      </c>
      <c r="BF3">
        <v>2015</v>
      </c>
      <c r="BG3">
        <v>2016</v>
      </c>
      <c r="BH3">
        <v>2017</v>
      </c>
      <c r="BI3">
        <v>2018</v>
      </c>
      <c r="BJ3">
        <v>2019</v>
      </c>
      <c r="BK3" s="129">
        <v>2020</v>
      </c>
      <c r="BL3">
        <v>2006</v>
      </c>
      <c r="BM3">
        <v>2007</v>
      </c>
      <c r="BN3">
        <v>2008</v>
      </c>
      <c r="BO3">
        <v>2009</v>
      </c>
      <c r="BP3">
        <v>2010</v>
      </c>
      <c r="BQ3">
        <v>2011</v>
      </c>
      <c r="BR3">
        <v>2012</v>
      </c>
      <c r="BS3">
        <v>2013</v>
      </c>
      <c r="BT3">
        <v>2014</v>
      </c>
      <c r="BU3">
        <v>2015</v>
      </c>
      <c r="BV3">
        <v>2016</v>
      </c>
      <c r="BW3">
        <v>2017</v>
      </c>
      <c r="BX3">
        <v>2018</v>
      </c>
      <c r="BY3">
        <v>2019</v>
      </c>
      <c r="BZ3" s="129">
        <v>2020</v>
      </c>
      <c r="CA3">
        <v>2006</v>
      </c>
      <c r="CB3">
        <v>2007</v>
      </c>
      <c r="CC3">
        <v>2008</v>
      </c>
      <c r="CD3">
        <v>2009</v>
      </c>
      <c r="CE3">
        <v>2010</v>
      </c>
      <c r="CF3">
        <v>2011</v>
      </c>
      <c r="CG3">
        <v>2012</v>
      </c>
      <c r="CH3">
        <v>2013</v>
      </c>
      <c r="CI3">
        <v>2014</v>
      </c>
      <c r="CJ3">
        <v>2015</v>
      </c>
      <c r="CK3">
        <v>2016</v>
      </c>
      <c r="CL3">
        <v>2017</v>
      </c>
      <c r="CM3">
        <v>2018</v>
      </c>
      <c r="CN3">
        <v>2019</v>
      </c>
      <c r="CO3" s="129">
        <v>2020</v>
      </c>
      <c r="CP3">
        <v>2006</v>
      </c>
      <c r="CQ3">
        <v>2007</v>
      </c>
      <c r="CR3">
        <v>2008</v>
      </c>
      <c r="CS3">
        <v>2009</v>
      </c>
      <c r="CT3">
        <v>2010</v>
      </c>
      <c r="CU3">
        <v>2011</v>
      </c>
      <c r="CV3">
        <v>2012</v>
      </c>
      <c r="CW3">
        <v>2013</v>
      </c>
      <c r="CX3">
        <v>2014</v>
      </c>
      <c r="CY3">
        <v>2015</v>
      </c>
      <c r="CZ3">
        <v>2016</v>
      </c>
      <c r="DA3">
        <v>2017</v>
      </c>
      <c r="DB3">
        <v>2018</v>
      </c>
      <c r="DC3">
        <v>2019</v>
      </c>
      <c r="DD3" s="129">
        <v>2020</v>
      </c>
      <c r="DE3">
        <v>2006</v>
      </c>
      <c r="DF3">
        <v>2007</v>
      </c>
      <c r="DG3">
        <v>2008</v>
      </c>
      <c r="DH3">
        <v>2009</v>
      </c>
      <c r="DI3">
        <v>2010</v>
      </c>
      <c r="DJ3">
        <v>2011</v>
      </c>
      <c r="DK3">
        <v>2012</v>
      </c>
      <c r="DL3">
        <v>2013</v>
      </c>
      <c r="DM3">
        <v>2014</v>
      </c>
      <c r="DN3">
        <v>2015</v>
      </c>
      <c r="DO3">
        <v>2016</v>
      </c>
      <c r="DP3">
        <v>2017</v>
      </c>
      <c r="DQ3">
        <v>2018</v>
      </c>
      <c r="DR3">
        <v>2019</v>
      </c>
      <c r="DS3" s="129">
        <v>2020</v>
      </c>
      <c r="DT3">
        <v>2006</v>
      </c>
      <c r="DU3">
        <v>2007</v>
      </c>
      <c r="DV3">
        <v>2008</v>
      </c>
      <c r="DW3">
        <v>2009</v>
      </c>
      <c r="DX3">
        <v>2010</v>
      </c>
      <c r="DY3">
        <v>2011</v>
      </c>
      <c r="DZ3">
        <v>2012</v>
      </c>
      <c r="EA3">
        <v>2013</v>
      </c>
      <c r="EB3">
        <v>2014</v>
      </c>
      <c r="EC3">
        <v>2015</v>
      </c>
      <c r="ED3">
        <v>2016</v>
      </c>
      <c r="EE3">
        <v>2017</v>
      </c>
      <c r="EF3">
        <v>2018</v>
      </c>
      <c r="EG3">
        <v>2019</v>
      </c>
      <c r="EH3" s="129">
        <v>2020</v>
      </c>
      <c r="EI3">
        <v>2006</v>
      </c>
      <c r="EJ3">
        <v>2007</v>
      </c>
      <c r="EK3">
        <v>2008</v>
      </c>
      <c r="EL3">
        <v>2009</v>
      </c>
      <c r="EM3">
        <v>2010</v>
      </c>
      <c r="EN3">
        <v>2011</v>
      </c>
      <c r="EO3">
        <v>2012</v>
      </c>
      <c r="EP3">
        <v>2013</v>
      </c>
      <c r="EQ3">
        <v>2014</v>
      </c>
      <c r="ER3">
        <v>2015</v>
      </c>
      <c r="ES3">
        <v>2016</v>
      </c>
      <c r="ET3">
        <v>2017</v>
      </c>
      <c r="EU3">
        <v>2018</v>
      </c>
      <c r="EV3">
        <v>2019</v>
      </c>
      <c r="EW3" s="129">
        <v>2020</v>
      </c>
      <c r="EX3">
        <v>2006</v>
      </c>
      <c r="EY3">
        <v>2007</v>
      </c>
      <c r="EZ3">
        <v>2008</v>
      </c>
      <c r="FA3">
        <v>2009</v>
      </c>
      <c r="FB3">
        <v>2010</v>
      </c>
      <c r="FC3">
        <v>2011</v>
      </c>
      <c r="FD3">
        <v>2012</v>
      </c>
      <c r="FE3">
        <v>2013</v>
      </c>
      <c r="FF3">
        <v>2014</v>
      </c>
      <c r="FG3">
        <v>2015</v>
      </c>
      <c r="FH3">
        <v>2016</v>
      </c>
      <c r="FI3">
        <v>2017</v>
      </c>
      <c r="FJ3">
        <v>2018</v>
      </c>
      <c r="FK3">
        <v>2019</v>
      </c>
      <c r="FL3" s="129">
        <v>2020</v>
      </c>
      <c r="FM3">
        <v>2006</v>
      </c>
      <c r="FN3">
        <v>2007</v>
      </c>
      <c r="FO3">
        <v>2008</v>
      </c>
      <c r="FP3">
        <v>2009</v>
      </c>
      <c r="FQ3">
        <v>2010</v>
      </c>
      <c r="FR3">
        <v>2011</v>
      </c>
      <c r="FS3">
        <v>2012</v>
      </c>
      <c r="FT3">
        <v>2013</v>
      </c>
      <c r="FU3">
        <v>2014</v>
      </c>
      <c r="FV3">
        <v>2015</v>
      </c>
      <c r="FW3">
        <v>2016</v>
      </c>
      <c r="FX3">
        <v>2017</v>
      </c>
      <c r="FY3">
        <v>2018</v>
      </c>
      <c r="FZ3">
        <v>2019</v>
      </c>
      <c r="GA3">
        <v>2020</v>
      </c>
      <c r="GB3">
        <v>2006</v>
      </c>
      <c r="GC3">
        <v>2007</v>
      </c>
      <c r="GD3">
        <v>2008</v>
      </c>
      <c r="GE3">
        <v>2009</v>
      </c>
      <c r="GF3">
        <v>2010</v>
      </c>
      <c r="GG3">
        <v>2011</v>
      </c>
      <c r="GH3">
        <v>2012</v>
      </c>
      <c r="GI3">
        <v>2013</v>
      </c>
      <c r="GJ3">
        <v>2014</v>
      </c>
      <c r="GK3">
        <v>2015</v>
      </c>
      <c r="GL3">
        <v>2016</v>
      </c>
      <c r="GM3">
        <v>2017</v>
      </c>
      <c r="GN3">
        <v>2018</v>
      </c>
      <c r="GO3">
        <v>2019</v>
      </c>
      <c r="GP3" s="129">
        <v>2020</v>
      </c>
    </row>
    <row r="4" spans="1:198">
      <c r="A4" s="7"/>
      <c r="B4" s="7" t="s">
        <v>43</v>
      </c>
      <c r="C4" s="7"/>
      <c r="D4" s="61" t="s">
        <v>44</v>
      </c>
      <c r="E4" s="61" t="s">
        <v>44</v>
      </c>
      <c r="F4" s="61" t="s">
        <v>44</v>
      </c>
      <c r="G4" s="61" t="s">
        <v>44</v>
      </c>
      <c r="H4" s="61" t="s">
        <v>44</v>
      </c>
      <c r="I4" s="61" t="s">
        <v>44</v>
      </c>
      <c r="J4" s="61" t="s">
        <v>44</v>
      </c>
      <c r="K4" s="61" t="s">
        <v>44</v>
      </c>
      <c r="L4" s="61" t="s">
        <v>44</v>
      </c>
      <c r="M4" s="61" t="s">
        <v>44</v>
      </c>
      <c r="N4" s="61" t="s">
        <v>44</v>
      </c>
      <c r="O4" s="61" t="s">
        <v>44</v>
      </c>
      <c r="P4" s="61" t="s">
        <v>44</v>
      </c>
      <c r="Q4" s="61" t="s">
        <v>44</v>
      </c>
      <c r="R4" s="130" t="s">
        <v>44</v>
      </c>
      <c r="S4" s="61" t="s">
        <v>45</v>
      </c>
      <c r="T4" s="61" t="s">
        <v>45</v>
      </c>
      <c r="U4" s="61" t="s">
        <v>45</v>
      </c>
      <c r="V4" s="61" t="s">
        <v>45</v>
      </c>
      <c r="W4" s="61" t="s">
        <v>45</v>
      </c>
      <c r="X4" s="61" t="s">
        <v>45</v>
      </c>
      <c r="Y4" s="61" t="s">
        <v>45</v>
      </c>
      <c r="Z4" s="61" t="s">
        <v>45</v>
      </c>
      <c r="AA4" s="61" t="s">
        <v>45</v>
      </c>
      <c r="AB4" s="61" t="s">
        <v>45</v>
      </c>
      <c r="AC4" s="61" t="s">
        <v>45</v>
      </c>
      <c r="AD4" s="61" t="s">
        <v>45</v>
      </c>
      <c r="AE4" s="61" t="s">
        <v>45</v>
      </c>
      <c r="AF4" s="61" t="s">
        <v>45</v>
      </c>
      <c r="AG4" s="136" t="s">
        <v>45</v>
      </c>
      <c r="AH4" s="62" t="s">
        <v>46</v>
      </c>
      <c r="AI4" s="62" t="s">
        <v>46</v>
      </c>
      <c r="AJ4" s="62" t="s">
        <v>46</v>
      </c>
      <c r="AK4" s="62" t="s">
        <v>46</v>
      </c>
      <c r="AL4" s="62" t="s">
        <v>46</v>
      </c>
      <c r="AM4" s="62" t="s">
        <v>46</v>
      </c>
      <c r="AN4" s="62" t="s">
        <v>46</v>
      </c>
      <c r="AO4" s="62" t="s">
        <v>46</v>
      </c>
      <c r="AP4" s="62" t="s">
        <v>46</v>
      </c>
      <c r="AQ4" s="62" t="s">
        <v>46</v>
      </c>
      <c r="AR4" s="62" t="s">
        <v>46</v>
      </c>
      <c r="AS4" s="62" t="s">
        <v>46</v>
      </c>
      <c r="AT4" s="62" t="s">
        <v>46</v>
      </c>
      <c r="AU4" s="62" t="s">
        <v>46</v>
      </c>
      <c r="AV4" s="130" t="s">
        <v>46</v>
      </c>
      <c r="AW4" s="61" t="s">
        <v>47</v>
      </c>
      <c r="AX4" s="61" t="s">
        <v>47</v>
      </c>
      <c r="AY4" s="61" t="s">
        <v>47</v>
      </c>
      <c r="AZ4" s="61" t="s">
        <v>47</v>
      </c>
      <c r="BA4" s="61" t="s">
        <v>47</v>
      </c>
      <c r="BB4" s="61" t="s">
        <v>47</v>
      </c>
      <c r="BC4" s="61" t="s">
        <v>47</v>
      </c>
      <c r="BD4" s="61" t="s">
        <v>47</v>
      </c>
      <c r="BE4" s="61" t="s">
        <v>47</v>
      </c>
      <c r="BF4" s="61" t="s">
        <v>47</v>
      </c>
      <c r="BG4" s="61" t="s">
        <v>47</v>
      </c>
      <c r="BH4" s="61" t="s">
        <v>47</v>
      </c>
      <c r="BI4" s="61" t="s">
        <v>47</v>
      </c>
      <c r="BJ4" s="61" t="s">
        <v>47</v>
      </c>
      <c r="BK4" s="136" t="s">
        <v>47</v>
      </c>
      <c r="BL4" s="62" t="s">
        <v>48</v>
      </c>
      <c r="BM4" s="62" t="s">
        <v>48</v>
      </c>
      <c r="BN4" s="62" t="s">
        <v>48</v>
      </c>
      <c r="BO4" s="62" t="s">
        <v>48</v>
      </c>
      <c r="BP4" s="62" t="s">
        <v>48</v>
      </c>
      <c r="BQ4" s="62" t="s">
        <v>48</v>
      </c>
      <c r="BR4" s="62" t="s">
        <v>48</v>
      </c>
      <c r="BS4" s="62" t="s">
        <v>48</v>
      </c>
      <c r="BT4" s="62" t="s">
        <v>48</v>
      </c>
      <c r="BU4" s="62" t="s">
        <v>48</v>
      </c>
      <c r="BV4" s="62" t="s">
        <v>48</v>
      </c>
      <c r="BW4" s="62" t="s">
        <v>48</v>
      </c>
      <c r="BX4" s="62" t="s">
        <v>48</v>
      </c>
      <c r="BY4" s="62" t="s">
        <v>48</v>
      </c>
      <c r="BZ4" s="130" t="s">
        <v>48</v>
      </c>
      <c r="CA4" s="61" t="s">
        <v>49</v>
      </c>
      <c r="CB4" s="61" t="s">
        <v>49</v>
      </c>
      <c r="CC4" s="61" t="s">
        <v>49</v>
      </c>
      <c r="CD4" s="61" t="s">
        <v>49</v>
      </c>
      <c r="CE4" s="61" t="s">
        <v>49</v>
      </c>
      <c r="CF4" s="61" t="s">
        <v>49</v>
      </c>
      <c r="CG4" s="61" t="s">
        <v>49</v>
      </c>
      <c r="CH4" s="61" t="s">
        <v>49</v>
      </c>
      <c r="CI4" s="61" t="s">
        <v>49</v>
      </c>
      <c r="CJ4" s="61" t="s">
        <v>49</v>
      </c>
      <c r="CK4" s="61" t="s">
        <v>49</v>
      </c>
      <c r="CL4" s="61" t="s">
        <v>49</v>
      </c>
      <c r="CM4" s="61" t="s">
        <v>49</v>
      </c>
      <c r="CN4" s="61" t="s">
        <v>49</v>
      </c>
      <c r="CO4" s="136" t="s">
        <v>49</v>
      </c>
      <c r="CP4" s="62" t="s">
        <v>50</v>
      </c>
      <c r="CQ4" s="62" t="s">
        <v>50</v>
      </c>
      <c r="CR4" s="62" t="s">
        <v>50</v>
      </c>
      <c r="CS4" s="62" t="s">
        <v>50</v>
      </c>
      <c r="CT4" s="62" t="s">
        <v>50</v>
      </c>
      <c r="CU4" s="62" t="s">
        <v>50</v>
      </c>
      <c r="CV4" s="62" t="s">
        <v>50</v>
      </c>
      <c r="CW4" s="62" t="s">
        <v>50</v>
      </c>
      <c r="CX4" s="62" t="s">
        <v>50</v>
      </c>
      <c r="CY4" s="62" t="s">
        <v>50</v>
      </c>
      <c r="CZ4" s="62" t="s">
        <v>50</v>
      </c>
      <c r="DA4" s="62" t="s">
        <v>50</v>
      </c>
      <c r="DB4" s="62" t="s">
        <v>50</v>
      </c>
      <c r="DC4" s="62" t="s">
        <v>50</v>
      </c>
      <c r="DD4" s="130" t="s">
        <v>50</v>
      </c>
      <c r="DE4" s="61" t="s">
        <v>51</v>
      </c>
      <c r="DF4" s="61" t="s">
        <v>51</v>
      </c>
      <c r="DG4" s="61" t="s">
        <v>51</v>
      </c>
      <c r="DH4" s="61" t="s">
        <v>51</v>
      </c>
      <c r="DI4" s="61" t="s">
        <v>51</v>
      </c>
      <c r="DJ4" s="61" t="s">
        <v>51</v>
      </c>
      <c r="DK4" s="61" t="s">
        <v>51</v>
      </c>
      <c r="DL4" s="61" t="s">
        <v>51</v>
      </c>
      <c r="DM4" s="61" t="s">
        <v>51</v>
      </c>
      <c r="DN4" s="61" t="s">
        <v>51</v>
      </c>
      <c r="DO4" s="61" t="s">
        <v>51</v>
      </c>
      <c r="DP4" s="61" t="s">
        <v>51</v>
      </c>
      <c r="DQ4" s="61" t="s">
        <v>51</v>
      </c>
      <c r="DR4" s="61" t="s">
        <v>51</v>
      </c>
      <c r="DS4" s="136" t="s">
        <v>51</v>
      </c>
      <c r="DT4" s="62" t="s">
        <v>52</v>
      </c>
      <c r="DU4" s="62" t="s">
        <v>52</v>
      </c>
      <c r="DV4" s="62" t="s">
        <v>52</v>
      </c>
      <c r="DW4" s="62" t="s">
        <v>52</v>
      </c>
      <c r="DX4" s="62" t="s">
        <v>52</v>
      </c>
      <c r="DY4" s="62" t="s">
        <v>52</v>
      </c>
      <c r="DZ4" s="62" t="s">
        <v>52</v>
      </c>
      <c r="EA4" s="62" t="s">
        <v>52</v>
      </c>
      <c r="EB4" s="62" t="s">
        <v>52</v>
      </c>
      <c r="EC4" s="62" t="s">
        <v>52</v>
      </c>
      <c r="ED4" s="62" t="s">
        <v>52</v>
      </c>
      <c r="EE4" s="62" t="s">
        <v>52</v>
      </c>
      <c r="EF4" s="62" t="s">
        <v>52</v>
      </c>
      <c r="EG4" s="62" t="s">
        <v>52</v>
      </c>
      <c r="EH4" s="130" t="s">
        <v>52</v>
      </c>
      <c r="EI4" s="61" t="s">
        <v>53</v>
      </c>
      <c r="EJ4" s="61" t="s">
        <v>53</v>
      </c>
      <c r="EK4" s="61" t="s">
        <v>53</v>
      </c>
      <c r="EL4" s="61" t="s">
        <v>53</v>
      </c>
      <c r="EM4" s="61" t="s">
        <v>53</v>
      </c>
      <c r="EN4" s="61" t="s">
        <v>53</v>
      </c>
      <c r="EO4" s="61" t="s">
        <v>53</v>
      </c>
      <c r="EP4" s="61" t="s">
        <v>53</v>
      </c>
      <c r="EQ4" s="61" t="s">
        <v>53</v>
      </c>
      <c r="ER4" s="61" t="s">
        <v>53</v>
      </c>
      <c r="ES4" s="61" t="s">
        <v>53</v>
      </c>
      <c r="ET4" s="61" t="s">
        <v>53</v>
      </c>
      <c r="EU4" s="61" t="s">
        <v>53</v>
      </c>
      <c r="EV4" s="61" t="s">
        <v>53</v>
      </c>
      <c r="EW4" s="136" t="s">
        <v>53</v>
      </c>
      <c r="EX4" s="62" t="s">
        <v>54</v>
      </c>
      <c r="EY4" s="62" t="s">
        <v>54</v>
      </c>
      <c r="EZ4" s="62" t="s">
        <v>54</v>
      </c>
      <c r="FA4" s="62" t="s">
        <v>54</v>
      </c>
      <c r="FB4" s="62" t="s">
        <v>54</v>
      </c>
      <c r="FC4" s="62" t="s">
        <v>54</v>
      </c>
      <c r="FD4" s="62" t="s">
        <v>54</v>
      </c>
      <c r="FE4" s="62" t="s">
        <v>54</v>
      </c>
      <c r="FF4" s="62" t="s">
        <v>54</v>
      </c>
      <c r="FG4" s="62" t="s">
        <v>54</v>
      </c>
      <c r="FH4" s="62" t="s">
        <v>54</v>
      </c>
      <c r="FI4" s="62" t="s">
        <v>54</v>
      </c>
      <c r="FJ4" s="62" t="s">
        <v>54</v>
      </c>
      <c r="FK4" s="62" t="s">
        <v>54</v>
      </c>
      <c r="FL4" s="130" t="s">
        <v>54</v>
      </c>
      <c r="FM4" s="61" t="s">
        <v>55</v>
      </c>
      <c r="FN4" s="61" t="s">
        <v>55</v>
      </c>
      <c r="FO4" s="61" t="s">
        <v>55</v>
      </c>
      <c r="FP4" s="61" t="s">
        <v>55</v>
      </c>
      <c r="FQ4" s="61" t="s">
        <v>55</v>
      </c>
      <c r="FR4" s="61" t="s">
        <v>55</v>
      </c>
      <c r="FS4" s="61" t="s">
        <v>55</v>
      </c>
      <c r="FT4" s="61" t="s">
        <v>55</v>
      </c>
      <c r="FU4" s="61" t="s">
        <v>55</v>
      </c>
      <c r="FV4" s="61" t="s">
        <v>55</v>
      </c>
      <c r="FW4" s="61" t="s">
        <v>55</v>
      </c>
      <c r="FX4" s="61" t="s">
        <v>55</v>
      </c>
      <c r="FY4" s="61" t="s">
        <v>55</v>
      </c>
      <c r="FZ4" s="61" t="s">
        <v>55</v>
      </c>
      <c r="GA4" s="61" t="s">
        <v>55</v>
      </c>
      <c r="GB4" s="62" t="s">
        <v>56</v>
      </c>
      <c r="GC4" s="62" t="s">
        <v>56</v>
      </c>
      <c r="GD4" s="62" t="s">
        <v>56</v>
      </c>
      <c r="GE4" s="62" t="s">
        <v>56</v>
      </c>
      <c r="GF4" s="62" t="s">
        <v>56</v>
      </c>
      <c r="GG4" s="62" t="s">
        <v>56</v>
      </c>
      <c r="GH4" s="62" t="s">
        <v>56</v>
      </c>
      <c r="GI4" s="62" t="s">
        <v>56</v>
      </c>
      <c r="GJ4" s="62" t="s">
        <v>56</v>
      </c>
      <c r="GK4" s="62" t="s">
        <v>56</v>
      </c>
      <c r="GL4" s="62" t="s">
        <v>56</v>
      </c>
      <c r="GM4" s="62" t="s">
        <v>56</v>
      </c>
      <c r="GN4" s="62" t="s">
        <v>56</v>
      </c>
      <c r="GO4" s="62" t="s">
        <v>56</v>
      </c>
      <c r="GP4" s="129" t="s">
        <v>56</v>
      </c>
    </row>
    <row r="5" spans="1:198">
      <c r="B5" t="s">
        <v>91</v>
      </c>
      <c r="C5" t="s">
        <v>5</v>
      </c>
      <c r="D5">
        <v>106</v>
      </c>
      <c r="E5">
        <v>107</v>
      </c>
      <c r="F5">
        <v>108</v>
      </c>
      <c r="G5">
        <v>109</v>
      </c>
      <c r="H5">
        <v>110</v>
      </c>
      <c r="I5">
        <v>111</v>
      </c>
      <c r="J5">
        <v>112</v>
      </c>
      <c r="K5">
        <v>113</v>
      </c>
      <c r="L5">
        <v>114</v>
      </c>
      <c r="M5">
        <v>115</v>
      </c>
      <c r="N5">
        <v>116</v>
      </c>
      <c r="O5">
        <v>117</v>
      </c>
      <c r="P5">
        <v>118</v>
      </c>
      <c r="Q5">
        <v>119</v>
      </c>
      <c r="R5" s="129">
        <v>120</v>
      </c>
      <c r="S5">
        <v>206</v>
      </c>
      <c r="T5">
        <v>207</v>
      </c>
      <c r="U5">
        <v>208</v>
      </c>
      <c r="V5">
        <v>209</v>
      </c>
      <c r="W5">
        <v>210</v>
      </c>
      <c r="X5">
        <v>211</v>
      </c>
      <c r="Y5">
        <v>212</v>
      </c>
      <c r="Z5">
        <v>213</v>
      </c>
      <c r="AA5">
        <v>214</v>
      </c>
      <c r="AB5">
        <v>215</v>
      </c>
      <c r="AC5">
        <v>216</v>
      </c>
      <c r="AD5">
        <v>217</v>
      </c>
      <c r="AE5">
        <v>218</v>
      </c>
      <c r="AF5">
        <v>219</v>
      </c>
      <c r="AG5" s="129">
        <v>220</v>
      </c>
      <c r="AH5">
        <v>306</v>
      </c>
      <c r="AI5">
        <v>307</v>
      </c>
      <c r="AJ5">
        <v>308</v>
      </c>
      <c r="AK5">
        <v>309</v>
      </c>
      <c r="AL5">
        <v>310</v>
      </c>
      <c r="AM5">
        <v>311</v>
      </c>
      <c r="AN5">
        <v>312</v>
      </c>
      <c r="AO5">
        <v>313</v>
      </c>
      <c r="AP5">
        <v>314</v>
      </c>
      <c r="AQ5">
        <v>315</v>
      </c>
      <c r="AR5">
        <v>316</v>
      </c>
      <c r="AS5">
        <v>317</v>
      </c>
      <c r="AT5">
        <v>318</v>
      </c>
      <c r="AU5">
        <v>319</v>
      </c>
      <c r="AV5" s="129">
        <v>320</v>
      </c>
      <c r="AW5">
        <v>406</v>
      </c>
      <c r="AX5">
        <v>407</v>
      </c>
      <c r="AY5">
        <v>408</v>
      </c>
      <c r="AZ5">
        <v>409</v>
      </c>
      <c r="BA5">
        <v>410</v>
      </c>
      <c r="BB5">
        <v>411</v>
      </c>
      <c r="BC5">
        <v>412</v>
      </c>
      <c r="BD5">
        <v>413</v>
      </c>
      <c r="BE5">
        <v>414</v>
      </c>
      <c r="BF5">
        <v>415</v>
      </c>
      <c r="BG5">
        <v>416</v>
      </c>
      <c r="BH5">
        <v>417</v>
      </c>
      <c r="BI5">
        <v>418</v>
      </c>
      <c r="BJ5">
        <v>419</v>
      </c>
      <c r="BK5" s="129">
        <v>420</v>
      </c>
      <c r="BL5">
        <v>506</v>
      </c>
      <c r="BM5">
        <v>507</v>
      </c>
      <c r="BN5">
        <v>508</v>
      </c>
      <c r="BO5">
        <v>509</v>
      </c>
      <c r="BP5">
        <v>510</v>
      </c>
      <c r="BQ5">
        <v>511</v>
      </c>
      <c r="BR5">
        <v>512</v>
      </c>
      <c r="BS5">
        <v>513</v>
      </c>
      <c r="BT5">
        <v>514</v>
      </c>
      <c r="BU5">
        <v>515</v>
      </c>
      <c r="BV5">
        <v>516</v>
      </c>
      <c r="BW5">
        <v>517</v>
      </c>
      <c r="BX5">
        <v>518</v>
      </c>
      <c r="BY5">
        <v>519</v>
      </c>
      <c r="BZ5" s="129">
        <v>520</v>
      </c>
      <c r="CA5">
        <v>606</v>
      </c>
      <c r="CB5">
        <v>607</v>
      </c>
      <c r="CC5">
        <v>608</v>
      </c>
      <c r="CD5">
        <v>609</v>
      </c>
      <c r="CE5">
        <v>610</v>
      </c>
      <c r="CF5">
        <v>611</v>
      </c>
      <c r="CG5">
        <v>612</v>
      </c>
      <c r="CH5">
        <v>613</v>
      </c>
      <c r="CI5">
        <v>614</v>
      </c>
      <c r="CJ5">
        <v>615</v>
      </c>
      <c r="CK5">
        <v>616</v>
      </c>
      <c r="CL5">
        <v>617</v>
      </c>
      <c r="CM5">
        <v>618</v>
      </c>
      <c r="CN5">
        <v>619</v>
      </c>
      <c r="CO5" s="129">
        <v>620</v>
      </c>
      <c r="CP5">
        <v>706</v>
      </c>
      <c r="CQ5">
        <v>707</v>
      </c>
      <c r="CR5">
        <v>708</v>
      </c>
      <c r="CS5">
        <v>709</v>
      </c>
      <c r="CT5">
        <v>710</v>
      </c>
      <c r="CU5">
        <v>711</v>
      </c>
      <c r="CV5">
        <v>712</v>
      </c>
      <c r="CW5">
        <v>713</v>
      </c>
      <c r="CX5">
        <v>714</v>
      </c>
      <c r="CY5">
        <v>715</v>
      </c>
      <c r="CZ5">
        <v>716</v>
      </c>
      <c r="DA5">
        <v>717</v>
      </c>
      <c r="DB5">
        <v>718</v>
      </c>
      <c r="DC5">
        <v>719</v>
      </c>
      <c r="DD5" s="129">
        <v>720</v>
      </c>
      <c r="DE5">
        <v>806</v>
      </c>
      <c r="DF5">
        <v>807</v>
      </c>
      <c r="DG5">
        <v>808</v>
      </c>
      <c r="DH5">
        <v>809</v>
      </c>
      <c r="DI5">
        <v>810</v>
      </c>
      <c r="DJ5">
        <v>811</v>
      </c>
      <c r="DK5">
        <v>812</v>
      </c>
      <c r="DL5">
        <v>813</v>
      </c>
      <c r="DM5">
        <v>814</v>
      </c>
      <c r="DN5">
        <v>815</v>
      </c>
      <c r="DO5">
        <v>816</v>
      </c>
      <c r="DP5">
        <v>817</v>
      </c>
      <c r="DQ5">
        <v>818</v>
      </c>
      <c r="DR5">
        <v>819</v>
      </c>
      <c r="DS5" s="129">
        <v>820</v>
      </c>
      <c r="DT5">
        <v>906</v>
      </c>
      <c r="DU5">
        <v>907</v>
      </c>
      <c r="DV5">
        <v>908</v>
      </c>
      <c r="DW5">
        <v>909</v>
      </c>
      <c r="DX5">
        <v>910</v>
      </c>
      <c r="DY5">
        <v>911</v>
      </c>
      <c r="DZ5">
        <v>912</v>
      </c>
      <c r="EA5">
        <v>913</v>
      </c>
      <c r="EB5">
        <v>914</v>
      </c>
      <c r="EC5">
        <v>915</v>
      </c>
      <c r="ED5">
        <v>916</v>
      </c>
      <c r="EE5">
        <v>917</v>
      </c>
      <c r="EF5">
        <v>918</v>
      </c>
      <c r="EG5">
        <v>919</v>
      </c>
      <c r="EH5" s="129">
        <v>920</v>
      </c>
      <c r="EI5">
        <v>1006</v>
      </c>
      <c r="EJ5">
        <v>1007</v>
      </c>
      <c r="EK5">
        <v>1008</v>
      </c>
      <c r="EL5">
        <v>1009</v>
      </c>
      <c r="EM5">
        <v>1010</v>
      </c>
      <c r="EN5">
        <v>1011</v>
      </c>
      <c r="EO5">
        <v>1012</v>
      </c>
      <c r="EP5">
        <v>1013</v>
      </c>
      <c r="EQ5">
        <v>1014</v>
      </c>
      <c r="ER5">
        <v>1015</v>
      </c>
      <c r="ES5">
        <v>1016</v>
      </c>
      <c r="ET5">
        <v>1017</v>
      </c>
      <c r="EU5">
        <v>1018</v>
      </c>
      <c r="EV5">
        <v>1019</v>
      </c>
      <c r="EW5" s="129">
        <v>1020</v>
      </c>
      <c r="EX5">
        <v>1106</v>
      </c>
      <c r="EY5">
        <v>1107</v>
      </c>
      <c r="EZ5">
        <v>1108</v>
      </c>
      <c r="FA5">
        <v>1109</v>
      </c>
      <c r="FB5">
        <v>1110</v>
      </c>
      <c r="FC5">
        <v>1111</v>
      </c>
      <c r="FD5">
        <v>1112</v>
      </c>
      <c r="FE5">
        <v>1113</v>
      </c>
      <c r="FF5">
        <v>1114</v>
      </c>
      <c r="FG5">
        <v>1115</v>
      </c>
      <c r="FH5">
        <v>1116</v>
      </c>
      <c r="FI5">
        <v>1117</v>
      </c>
      <c r="FJ5">
        <v>1118</v>
      </c>
      <c r="FK5">
        <v>1119</v>
      </c>
      <c r="FL5" s="129">
        <v>1120</v>
      </c>
      <c r="FM5">
        <v>1206</v>
      </c>
      <c r="FN5">
        <v>1207</v>
      </c>
      <c r="FO5">
        <v>1208</v>
      </c>
      <c r="FP5">
        <v>1209</v>
      </c>
      <c r="FQ5">
        <v>1210</v>
      </c>
      <c r="FR5">
        <v>1211</v>
      </c>
      <c r="FS5">
        <v>1212</v>
      </c>
      <c r="FT5">
        <v>1213</v>
      </c>
      <c r="FU5">
        <v>1214</v>
      </c>
      <c r="FV5">
        <v>1215</v>
      </c>
      <c r="FW5">
        <v>1216</v>
      </c>
      <c r="FX5">
        <v>1217</v>
      </c>
      <c r="FY5">
        <v>1218</v>
      </c>
      <c r="FZ5">
        <v>1219</v>
      </c>
      <c r="GA5">
        <v>1220</v>
      </c>
      <c r="GB5">
        <v>1306</v>
      </c>
      <c r="GC5">
        <v>1307</v>
      </c>
      <c r="GD5">
        <v>1308</v>
      </c>
      <c r="GE5">
        <v>1309</v>
      </c>
      <c r="GF5">
        <v>1310</v>
      </c>
      <c r="GG5">
        <v>1311</v>
      </c>
      <c r="GH5">
        <v>1312</v>
      </c>
      <c r="GI5">
        <v>1313</v>
      </c>
      <c r="GJ5">
        <v>1314</v>
      </c>
      <c r="GK5">
        <v>1315</v>
      </c>
      <c r="GL5">
        <v>1316</v>
      </c>
      <c r="GM5">
        <v>1317</v>
      </c>
      <c r="GN5">
        <v>1318</v>
      </c>
      <c r="GO5">
        <v>1319</v>
      </c>
      <c r="GP5" s="129">
        <v>1320</v>
      </c>
    </row>
    <row r="6" spans="1:198">
      <c r="A6" s="63" t="s">
        <v>92</v>
      </c>
      <c r="B6" s="64" t="s">
        <v>93</v>
      </c>
      <c r="C6" s="64" t="s">
        <v>94</v>
      </c>
      <c r="D6" s="65">
        <v>123812.96047000001</v>
      </c>
      <c r="E6" s="65">
        <v>129893.05255000004</v>
      </c>
      <c r="F6" s="65">
        <v>141828.84094999998</v>
      </c>
      <c r="G6" s="65">
        <v>153911.19712</v>
      </c>
      <c r="H6" s="65">
        <v>177165.81729999994</v>
      </c>
      <c r="I6" s="65">
        <v>201540.49049000005</v>
      </c>
      <c r="J6" s="65">
        <v>208839.71218999999</v>
      </c>
      <c r="K6" s="65">
        <v>227101.20575999995</v>
      </c>
      <c r="L6" s="65">
        <v>241614.01500000001</v>
      </c>
      <c r="M6" s="65">
        <v>281013.17300000001</v>
      </c>
      <c r="N6" s="65">
        <v>268689.96865000011</v>
      </c>
      <c r="O6" s="65">
        <v>274489.47700000001</v>
      </c>
      <c r="P6" s="65">
        <v>273535.505</v>
      </c>
      <c r="Q6" s="65">
        <v>269665.89799999999</v>
      </c>
      <c r="R6" s="75">
        <v>159118.91678</v>
      </c>
      <c r="S6" s="65">
        <v>931134.98300000001</v>
      </c>
      <c r="T6" s="65">
        <v>986177.03700000001</v>
      </c>
      <c r="U6" s="65">
        <v>1068611.5919999999</v>
      </c>
      <c r="V6" s="65">
        <v>1161223.024</v>
      </c>
      <c r="W6" s="65">
        <v>1397318.351</v>
      </c>
      <c r="X6" s="65">
        <v>1705464.0060000001</v>
      </c>
      <c r="Y6" s="65">
        <v>2007552.9990000001</v>
      </c>
      <c r="Z6" s="65">
        <v>2440566.8110000002</v>
      </c>
      <c r="AA6" s="65">
        <v>2388579.7429999998</v>
      </c>
      <c r="AB6" s="65">
        <v>2257099.8803619999</v>
      </c>
      <c r="AC6" s="65">
        <v>1690384.5129489999</v>
      </c>
      <c r="AD6" s="65">
        <v>1731583.890684</v>
      </c>
      <c r="AE6" s="65">
        <v>1686327.1976799998</v>
      </c>
      <c r="AF6" s="65">
        <v>1702683.7692200001</v>
      </c>
      <c r="AG6" s="75">
        <v>1494517.9201</v>
      </c>
      <c r="AH6" s="65">
        <v>200073.03136667682</v>
      </c>
      <c r="AI6" s="65">
        <v>206555.97587283049</v>
      </c>
      <c r="AJ6" s="65">
        <v>203856.14609293183</v>
      </c>
      <c r="AK6" s="65">
        <v>209688.45736742695</v>
      </c>
      <c r="AL6" s="65">
        <v>216323.16287489678</v>
      </c>
      <c r="AM6" s="65">
        <v>200440.93685006851</v>
      </c>
      <c r="AN6" s="65">
        <v>215841.72190210561</v>
      </c>
      <c r="AO6" s="65">
        <v>234920.70824071046</v>
      </c>
      <c r="AP6" s="65">
        <v>255238.19502540567</v>
      </c>
      <c r="AQ6" s="65">
        <v>287665.23217571038</v>
      </c>
      <c r="AR6" s="65">
        <v>279300.35700000002</v>
      </c>
      <c r="AS6" s="65">
        <v>278537.163</v>
      </c>
      <c r="AT6" s="65">
        <v>290594.46942042134</v>
      </c>
      <c r="AU6" s="65">
        <v>299178.86200000002</v>
      </c>
      <c r="AV6" s="75">
        <v>290406.80499999999</v>
      </c>
      <c r="AW6" s="65">
        <v>533636.00000000047</v>
      </c>
      <c r="AX6" s="65">
        <v>562936.11209093523</v>
      </c>
      <c r="AY6" s="65">
        <v>637518.00000000047</v>
      </c>
      <c r="AZ6" s="65">
        <v>672638.99999999988</v>
      </c>
      <c r="BA6" s="65">
        <v>777696.00000000047</v>
      </c>
      <c r="BB6" s="65">
        <v>897763.7850000005</v>
      </c>
      <c r="BC6" s="65">
        <v>991679.29192332737</v>
      </c>
      <c r="BD6" s="65">
        <v>1028796.6007166066</v>
      </c>
      <c r="BE6" s="65">
        <v>1009898.5404404285</v>
      </c>
      <c r="BF6" s="65">
        <v>984528.01809113158</v>
      </c>
      <c r="BG6" s="65">
        <v>844067.30425054953</v>
      </c>
      <c r="BH6" s="65">
        <v>875734.34661291656</v>
      </c>
      <c r="BI6" s="65">
        <v>841273.9070548109</v>
      </c>
      <c r="BJ6" s="65">
        <v>871635.72199999995</v>
      </c>
      <c r="BK6" s="75">
        <v>831927.69067513</v>
      </c>
      <c r="BL6" s="65">
        <v>632714.9370700001</v>
      </c>
      <c r="BM6" s="65">
        <v>687490.90300000005</v>
      </c>
      <c r="BN6" s="65">
        <v>754341.99898000003</v>
      </c>
      <c r="BO6" s="65">
        <v>910554.74898999999</v>
      </c>
      <c r="BP6" s="65">
        <v>992683.17102000001</v>
      </c>
      <c r="BQ6" s="65">
        <v>1029442.47199</v>
      </c>
      <c r="BR6" s="65">
        <v>1182545.6609199997</v>
      </c>
      <c r="BS6" s="65">
        <v>1364438.8873800002</v>
      </c>
      <c r="BT6" s="65">
        <v>1608331.7000000009</v>
      </c>
      <c r="BU6" s="65">
        <v>1906174.3997</v>
      </c>
      <c r="BV6" s="65">
        <v>1761864.1033099999</v>
      </c>
      <c r="BW6" s="65">
        <v>1729655.83681</v>
      </c>
      <c r="BX6" s="65">
        <v>1484134.0339600001</v>
      </c>
      <c r="BY6" s="65">
        <v>1385341.1059300001</v>
      </c>
      <c r="BZ6" s="75">
        <v>1362883.56272</v>
      </c>
      <c r="CA6" s="65">
        <v>720365.08428699337</v>
      </c>
      <c r="CB6" s="65">
        <v>734849.82044899859</v>
      </c>
      <c r="CC6" s="65">
        <v>803915.45786809828</v>
      </c>
      <c r="CD6" s="65">
        <v>881017.66923981672</v>
      </c>
      <c r="CE6" s="65">
        <v>912581.28054941061</v>
      </c>
      <c r="CF6" s="65">
        <v>1086680.9601014098</v>
      </c>
      <c r="CG6" s="65">
        <v>1199985.9376226987</v>
      </c>
      <c r="CH6" s="65">
        <v>1400181.9793999081</v>
      </c>
      <c r="CI6" s="65">
        <v>1598898.2505699995</v>
      </c>
      <c r="CJ6" s="65">
        <v>1822414.5129239999</v>
      </c>
      <c r="CK6" s="65">
        <v>1475878.0946500001</v>
      </c>
      <c r="CL6" s="65">
        <v>1513405.62197</v>
      </c>
      <c r="CM6" s="65">
        <v>1371675.6054800001</v>
      </c>
      <c r="CN6" s="65">
        <v>1315809.9661799998</v>
      </c>
      <c r="CO6" s="75">
        <v>1323887.9464799999</v>
      </c>
      <c r="CP6" s="65">
        <v>576733.24159000046</v>
      </c>
      <c r="CQ6" s="65">
        <v>634922.14037999965</v>
      </c>
      <c r="CR6" s="65">
        <v>681455.9845500004</v>
      </c>
      <c r="CS6" s="65">
        <v>735766.80999999947</v>
      </c>
      <c r="CT6" s="65">
        <v>875643.267996546</v>
      </c>
      <c r="CU6" s="65">
        <v>1000999.09814</v>
      </c>
      <c r="CV6" s="65">
        <v>1256803.3475500001</v>
      </c>
      <c r="CW6" s="65">
        <v>1495565.0600099999</v>
      </c>
      <c r="CX6" s="65">
        <v>1392957.757560001</v>
      </c>
      <c r="CY6" s="65">
        <v>1380238.2966600002</v>
      </c>
      <c r="CZ6" s="66">
        <v>858797.71768700005</v>
      </c>
      <c r="DA6" s="66">
        <v>954630.18105999974</v>
      </c>
      <c r="DB6" s="66">
        <v>977173.63151999994</v>
      </c>
      <c r="DC6" s="66">
        <v>989541.99999730196</v>
      </c>
      <c r="DD6" s="75">
        <v>978143.27500000002</v>
      </c>
      <c r="DE6" s="65">
        <v>152261.73300000001</v>
      </c>
      <c r="DF6" s="65">
        <v>162280.796</v>
      </c>
      <c r="DG6" s="65">
        <v>167094.94899999999</v>
      </c>
      <c r="DH6" s="65">
        <v>178881.4</v>
      </c>
      <c r="DI6" s="65">
        <v>173420.79199999999</v>
      </c>
      <c r="DJ6" s="65">
        <v>188226.924</v>
      </c>
      <c r="DK6" s="65">
        <v>199696.90100000001</v>
      </c>
      <c r="DL6" s="65">
        <v>226279.41500000001</v>
      </c>
      <c r="DM6" s="65">
        <v>245399.77781213619</v>
      </c>
      <c r="DN6" s="65">
        <v>259269.55251884062</v>
      </c>
      <c r="DO6" s="65">
        <v>255405.79855339968</v>
      </c>
      <c r="DP6" s="65">
        <v>271530.98361194419</v>
      </c>
      <c r="DQ6" s="65">
        <v>251121.15023789418</v>
      </c>
      <c r="DR6" s="65">
        <v>258839.94775075899</v>
      </c>
      <c r="DS6" s="75">
        <v>272388.63637196063</v>
      </c>
      <c r="DT6" s="67">
        <v>391330.18778942211</v>
      </c>
      <c r="DU6" s="67">
        <v>401367.64361668529</v>
      </c>
      <c r="DV6" s="67">
        <v>409784.76060345169</v>
      </c>
      <c r="DW6" s="67">
        <v>432205.48869995569</v>
      </c>
      <c r="DX6" s="67">
        <v>424679.58163422067</v>
      </c>
      <c r="DY6" s="67">
        <v>427813.3949111338</v>
      </c>
      <c r="DZ6" s="67">
        <v>466747.15044109448</v>
      </c>
      <c r="EA6" s="67">
        <v>533356.44608149596</v>
      </c>
      <c r="EB6" s="65">
        <v>589558.35702229186</v>
      </c>
      <c r="EC6" s="65">
        <v>657071.10638974747</v>
      </c>
      <c r="ED6" s="65">
        <v>620603.67599999998</v>
      </c>
      <c r="EE6" s="65">
        <v>628568.88166999992</v>
      </c>
      <c r="EF6" s="65">
        <v>631624.84339372406</v>
      </c>
      <c r="EG6" s="65">
        <v>656090.03</v>
      </c>
      <c r="EH6" s="75">
        <v>689625.04090999998</v>
      </c>
      <c r="EI6" s="65">
        <v>457278</v>
      </c>
      <c r="EJ6" s="65">
        <v>477674</v>
      </c>
      <c r="EK6" s="65">
        <v>498786.99999999994</v>
      </c>
      <c r="EL6" s="65">
        <v>526557</v>
      </c>
      <c r="EM6" s="65">
        <v>553315</v>
      </c>
      <c r="EN6" s="65">
        <v>617017</v>
      </c>
      <c r="EO6" s="65">
        <v>773858</v>
      </c>
      <c r="EP6" s="65">
        <v>817054.99999999988</v>
      </c>
      <c r="EQ6" s="65">
        <v>849891</v>
      </c>
      <c r="ER6" s="65">
        <v>928118.152</v>
      </c>
      <c r="ES6" s="65">
        <v>679011.68146343366</v>
      </c>
      <c r="ET6" s="65">
        <v>755805.87073743483</v>
      </c>
      <c r="EU6" s="65">
        <v>788554.42116848426</v>
      </c>
      <c r="EV6" s="65">
        <v>804157.86660331069</v>
      </c>
      <c r="EW6" s="75">
        <v>837347.53909783997</v>
      </c>
      <c r="EX6" s="65">
        <v>303689.386</v>
      </c>
      <c r="EY6" s="65">
        <v>325573.57199999999</v>
      </c>
      <c r="EZ6" s="65">
        <v>336022.29200000002</v>
      </c>
      <c r="FA6" s="65">
        <v>334758.11900000001</v>
      </c>
      <c r="FB6" s="65">
        <v>384938.57199999999</v>
      </c>
      <c r="FC6" s="65">
        <v>417259.06099999999</v>
      </c>
      <c r="FD6" s="65">
        <v>449355.391</v>
      </c>
      <c r="FE6" s="65">
        <v>503966.85800000001</v>
      </c>
      <c r="FF6" s="65">
        <v>581638.63787298894</v>
      </c>
      <c r="FG6" s="65">
        <v>653340.8257201151</v>
      </c>
      <c r="FH6" s="65">
        <v>587230.40989595791</v>
      </c>
      <c r="FI6" s="65">
        <v>641498.53709876933</v>
      </c>
      <c r="FJ6" s="65">
        <v>615139.54106559139</v>
      </c>
      <c r="FK6" s="65">
        <v>664919.45261148503</v>
      </c>
      <c r="FL6" s="75">
        <v>679971.69006940222</v>
      </c>
      <c r="FM6" s="65">
        <v>133199.44504551197</v>
      </c>
      <c r="FN6" s="65">
        <v>143591.43233179968</v>
      </c>
      <c r="FO6" s="65">
        <v>169895.2861684286</v>
      </c>
      <c r="FP6" s="65">
        <v>189948.78255572508</v>
      </c>
      <c r="FQ6" s="65">
        <v>219922.71267865124</v>
      </c>
      <c r="FR6" s="65">
        <v>222788.62717334702</v>
      </c>
      <c r="FS6" s="65">
        <v>242386.2095357276</v>
      </c>
      <c r="FT6" s="65">
        <v>265295.27302944881</v>
      </c>
      <c r="FU6" s="65">
        <v>272799.71101693233</v>
      </c>
      <c r="FV6" s="65">
        <v>285233.97467088467</v>
      </c>
      <c r="FW6" s="65">
        <v>306171.74588812841</v>
      </c>
      <c r="FX6" s="65">
        <v>299387.55147921597</v>
      </c>
      <c r="FY6" s="65">
        <v>242840.39820961899</v>
      </c>
      <c r="FZ6" s="65">
        <v>241349.37899999999</v>
      </c>
      <c r="GA6" s="75">
        <v>243883.57290999999</v>
      </c>
      <c r="GB6" s="65">
        <v>283130.99999999994</v>
      </c>
      <c r="GC6" s="65">
        <v>295134.19043839059</v>
      </c>
      <c r="GD6" s="65">
        <v>297723.08690209209</v>
      </c>
      <c r="GE6" s="65">
        <v>295080.53083594044</v>
      </c>
      <c r="GF6" s="65">
        <v>299854.14771826315</v>
      </c>
      <c r="GG6" s="65">
        <v>307260.6458411187</v>
      </c>
      <c r="GH6" s="65">
        <v>323956.46034624206</v>
      </c>
      <c r="GI6" s="65">
        <v>343019.40000000008</v>
      </c>
      <c r="GJ6" s="65">
        <v>353127.69877597032</v>
      </c>
      <c r="GK6" s="65">
        <v>401226.15590535337</v>
      </c>
      <c r="GL6" s="65">
        <v>374366.61388000019</v>
      </c>
      <c r="GM6" s="65">
        <v>402138.65700000001</v>
      </c>
      <c r="GN6" s="65">
        <v>413537.19477034756</v>
      </c>
      <c r="GO6" s="65">
        <v>431637.56800000003</v>
      </c>
      <c r="GP6" s="129">
        <v>469850.20899999997</v>
      </c>
    </row>
    <row r="7" spans="1:198">
      <c r="A7" s="64"/>
      <c r="B7" s="64" t="s">
        <v>95</v>
      </c>
      <c r="C7" s="64" t="s">
        <v>96</v>
      </c>
      <c r="D7" s="65">
        <v>2758.2599927699998</v>
      </c>
      <c r="E7" s="65">
        <v>2820.8384251699999</v>
      </c>
      <c r="F7" s="65">
        <v>2847.3026528300002</v>
      </c>
      <c r="G7" s="65">
        <v>2872.9189710000001</v>
      </c>
      <c r="H7" s="65">
        <v>2896.4430109999998</v>
      </c>
      <c r="I7" s="65">
        <v>2909.8907380000001</v>
      </c>
      <c r="J7" s="65">
        <v>2891.1396340000001</v>
      </c>
      <c r="K7" s="65">
        <v>2903.9244520000002</v>
      </c>
      <c r="L7" s="65">
        <v>2829.7719999999999</v>
      </c>
      <c r="M7" s="65">
        <v>2856.06</v>
      </c>
      <c r="N7" s="65">
        <v>2876.1119615900002</v>
      </c>
      <c r="O7" s="65">
        <v>2914</v>
      </c>
      <c r="P7" s="65">
        <v>2852</v>
      </c>
      <c r="Q7" s="65">
        <v>2886.2457939999999</v>
      </c>
      <c r="R7" s="75">
        <v>2854.9406302799998</v>
      </c>
      <c r="S7" s="65">
        <v>30120.253331110001</v>
      </c>
      <c r="T7" s="65">
        <v>30441.837283100002</v>
      </c>
      <c r="U7" s="65">
        <v>30555.27845758</v>
      </c>
      <c r="V7" s="65">
        <v>30707.253764559999</v>
      </c>
      <c r="W7" s="65">
        <v>30533.414655159999</v>
      </c>
      <c r="X7" s="65">
        <v>30569.629007539999</v>
      </c>
      <c r="Y7" s="65">
        <v>29344.73392938</v>
      </c>
      <c r="Z7" s="65">
        <v>26338.085908860001</v>
      </c>
      <c r="AA7" s="65">
        <v>25523.446190039998</v>
      </c>
      <c r="AB7" s="65">
        <v>25630.065756200001</v>
      </c>
      <c r="AC7" s="65">
        <v>25617.65634822</v>
      </c>
      <c r="AD7" s="65">
        <v>25668.78047116</v>
      </c>
      <c r="AE7" s="65">
        <v>25387</v>
      </c>
      <c r="AF7" s="65">
        <v>25424</v>
      </c>
      <c r="AG7" s="75">
        <v>24934</v>
      </c>
      <c r="AH7" s="65">
        <v>5974.99264692</v>
      </c>
      <c r="AI7" s="65">
        <v>6079.2982329099996</v>
      </c>
      <c r="AJ7" s="65">
        <v>6099.5968399399999</v>
      </c>
      <c r="AK7" s="65">
        <v>6096.4719590200002</v>
      </c>
      <c r="AL7" s="65">
        <v>6209.71105902</v>
      </c>
      <c r="AM7" s="65">
        <v>6105.0505741699999</v>
      </c>
      <c r="AN7" s="65">
        <v>6085.13012299</v>
      </c>
      <c r="AO7" s="65">
        <v>5981.3549491699996</v>
      </c>
      <c r="AP7" s="65">
        <v>5919.4004886299999</v>
      </c>
      <c r="AQ7" s="65">
        <v>5944.1730621799998</v>
      </c>
      <c r="AR7" s="65">
        <v>5876</v>
      </c>
      <c r="AS7" s="65">
        <v>5917.32</v>
      </c>
      <c r="AT7" s="65">
        <v>5823.7689717774501</v>
      </c>
      <c r="AU7" s="65">
        <v>5813</v>
      </c>
      <c r="AV7" s="75">
        <v>5179</v>
      </c>
      <c r="AW7" s="65">
        <v>17195.999999970001</v>
      </c>
      <c r="AX7" s="65">
        <v>17482.559368909999</v>
      </c>
      <c r="AY7" s="65">
        <v>18111.696999970001</v>
      </c>
      <c r="AZ7" s="65">
        <v>17425.961999980002</v>
      </c>
      <c r="BA7" s="65">
        <v>17410.772999979999</v>
      </c>
      <c r="BB7" s="65">
        <v>17501.186278220001</v>
      </c>
      <c r="BC7" s="65">
        <v>16505.80020157</v>
      </c>
      <c r="BD7" s="65">
        <v>16000.807428079999</v>
      </c>
      <c r="BE7" s="65">
        <v>15636.951096819999</v>
      </c>
      <c r="BF7" s="65">
        <v>16127.50073084</v>
      </c>
      <c r="BG7" s="65">
        <v>16645.296944400001</v>
      </c>
      <c r="BH7" s="65">
        <v>16716.157015690002</v>
      </c>
      <c r="BI7" s="65">
        <v>16639.359420824945</v>
      </c>
      <c r="BJ7" s="65">
        <v>16758.896350652896</v>
      </c>
      <c r="BK7" s="75">
        <v>16511.359433517937</v>
      </c>
      <c r="BL7" s="65">
        <v>20618</v>
      </c>
      <c r="BM7" s="65">
        <v>20707</v>
      </c>
      <c r="BN7" s="65">
        <v>21155</v>
      </c>
      <c r="BO7" s="65">
        <v>21994</v>
      </c>
      <c r="BP7" s="65">
        <v>22193</v>
      </c>
      <c r="BQ7" s="65">
        <v>21454</v>
      </c>
      <c r="BR7" s="65">
        <v>21210</v>
      </c>
      <c r="BS7" s="65">
        <v>21055</v>
      </c>
      <c r="BT7" s="65">
        <v>20838.067203139999</v>
      </c>
      <c r="BU7" s="65">
        <v>21154.47097101</v>
      </c>
      <c r="BV7" s="65">
        <v>21138.128272040001</v>
      </c>
      <c r="BW7" s="65">
        <v>21354.62835024</v>
      </c>
      <c r="BX7" s="65">
        <v>21261.95727436</v>
      </c>
      <c r="BY7" s="65">
        <v>21427</v>
      </c>
      <c r="BZ7" s="75">
        <v>21141</v>
      </c>
      <c r="CA7" s="65">
        <v>13486.171</v>
      </c>
      <c r="CB7" s="65">
        <v>13576.44</v>
      </c>
      <c r="CC7" s="65">
        <v>13813.450999999999</v>
      </c>
      <c r="CD7" s="65">
        <v>14130.074000000001</v>
      </c>
      <c r="CE7" s="65">
        <v>14256.528</v>
      </c>
      <c r="CF7" s="65">
        <v>13227.153</v>
      </c>
      <c r="CG7" s="65">
        <v>13691.726000000001</v>
      </c>
      <c r="CH7" s="65">
        <v>13495.528</v>
      </c>
      <c r="CI7" s="65">
        <v>13716.244895010001</v>
      </c>
      <c r="CJ7" s="65">
        <v>13656.12758506</v>
      </c>
      <c r="CK7" s="65">
        <v>13747.385347830001</v>
      </c>
      <c r="CL7" s="65">
        <v>13331.96414966</v>
      </c>
      <c r="CM7" s="65">
        <v>13243.175958469001</v>
      </c>
      <c r="CN7" s="65">
        <v>13504</v>
      </c>
      <c r="CO7" s="75">
        <v>13567</v>
      </c>
      <c r="CP7" s="65">
        <v>11964.83999997</v>
      </c>
      <c r="CQ7" s="65">
        <v>11974.11999997</v>
      </c>
      <c r="CR7" s="65">
        <v>12036.899999970001</v>
      </c>
      <c r="CS7" s="65">
        <v>12121.430282969999</v>
      </c>
      <c r="CT7" s="65">
        <v>12103.51999997</v>
      </c>
      <c r="CU7" s="65">
        <v>11943.293001</v>
      </c>
      <c r="CV7" s="65">
        <v>11853.304757</v>
      </c>
      <c r="CW7" s="65">
        <v>12291.140578</v>
      </c>
      <c r="CX7" s="65">
        <v>12029.802982650001</v>
      </c>
      <c r="CY7" s="65">
        <v>12270.65744144</v>
      </c>
      <c r="CZ7" s="65">
        <v>12313.244188389999</v>
      </c>
      <c r="DA7" s="65">
        <v>12388.53640411</v>
      </c>
      <c r="DB7" s="65">
        <v>12532.744000000001</v>
      </c>
      <c r="DC7" s="65">
        <v>12730.251</v>
      </c>
      <c r="DD7" s="75">
        <v>12450.35</v>
      </c>
      <c r="DE7" s="65">
        <v>4278.87</v>
      </c>
      <c r="DF7" s="65">
        <v>4378.72</v>
      </c>
      <c r="DG7" s="65">
        <v>4489.68</v>
      </c>
      <c r="DH7" s="65">
        <v>4374.97</v>
      </c>
      <c r="DI7" s="65">
        <v>4450.3100000000004</v>
      </c>
      <c r="DJ7" s="65">
        <v>4414.67</v>
      </c>
      <c r="DK7" s="65">
        <v>4364.37</v>
      </c>
      <c r="DL7" s="65">
        <v>4253.7160999999996</v>
      </c>
      <c r="DM7" s="65">
        <v>4135.5218560000003</v>
      </c>
      <c r="DN7" s="65">
        <v>4212.0177640000002</v>
      </c>
      <c r="DO7" s="65">
        <v>4186.8922570000004</v>
      </c>
      <c r="DP7" s="65">
        <v>4264.3874379999997</v>
      </c>
      <c r="DQ7" s="65">
        <v>4218.7103520000001</v>
      </c>
      <c r="DR7" s="65">
        <v>4228.6504601656134</v>
      </c>
      <c r="DS7" s="75">
        <v>4106.5999422816358</v>
      </c>
      <c r="DT7" s="65">
        <v>10147.79959052</v>
      </c>
      <c r="DU7" s="65">
        <v>10299.201244219999</v>
      </c>
      <c r="DV7" s="65">
        <v>10510.32741704</v>
      </c>
      <c r="DW7" s="65">
        <v>10490.717127579999</v>
      </c>
      <c r="DX7" s="65">
        <v>10678.1059554</v>
      </c>
      <c r="DY7" s="65">
        <v>10470.676586559999</v>
      </c>
      <c r="DZ7" s="65">
        <v>10743.806137</v>
      </c>
      <c r="EA7" s="65">
        <v>10555.881312179999</v>
      </c>
      <c r="EB7" s="65">
        <v>10332.96148991</v>
      </c>
      <c r="EC7" s="65">
        <v>10712.655443809999</v>
      </c>
      <c r="ED7" s="65">
        <v>10657</v>
      </c>
      <c r="EE7" s="65">
        <v>10720.33</v>
      </c>
      <c r="EF7" s="65">
        <v>10752.71477788992</v>
      </c>
      <c r="EG7" s="65">
        <v>10882</v>
      </c>
      <c r="EH7" s="75">
        <v>10649</v>
      </c>
      <c r="EI7" s="65">
        <v>10954.5</v>
      </c>
      <c r="EJ7" s="65">
        <v>11258.6</v>
      </c>
      <c r="EK7" s="65">
        <v>11344.3</v>
      </c>
      <c r="EL7" s="65">
        <v>11266.7</v>
      </c>
      <c r="EM7" s="65">
        <v>11503.5</v>
      </c>
      <c r="EN7" s="65">
        <v>11258.9</v>
      </c>
      <c r="EO7" s="65">
        <v>11018.6</v>
      </c>
      <c r="EP7" s="65">
        <v>11008.1</v>
      </c>
      <c r="EQ7" s="65">
        <v>10603.247999990001</v>
      </c>
      <c r="ER7" s="65">
        <v>10342.49554686</v>
      </c>
      <c r="ES7" s="65">
        <v>10355.11590954</v>
      </c>
      <c r="ET7" s="65">
        <v>10214.620056350001</v>
      </c>
      <c r="EU7" s="65">
        <v>10153.866861921533</v>
      </c>
      <c r="EV7" s="65">
        <v>10050.961123487396</v>
      </c>
      <c r="EW7" s="75">
        <v>9849.6525178623633</v>
      </c>
      <c r="EX7" s="65">
        <v>7397.94</v>
      </c>
      <c r="EY7" s="65">
        <v>7500.0230000000001</v>
      </c>
      <c r="EZ7" s="65">
        <v>7885.9660000000003</v>
      </c>
      <c r="FA7" s="65">
        <v>7750.0280000000002</v>
      </c>
      <c r="FB7" s="65">
        <v>7909.0959999999995</v>
      </c>
      <c r="FC7" s="65">
        <v>7629.5309999999999</v>
      </c>
      <c r="FD7" s="65">
        <v>7594.7439999999997</v>
      </c>
      <c r="FE7" s="65">
        <v>7501</v>
      </c>
      <c r="FF7" s="65">
        <v>7447.6489588900004</v>
      </c>
      <c r="FG7" s="65">
        <v>7686.1017265999999</v>
      </c>
      <c r="FH7" s="65">
        <v>7559.8541987799999</v>
      </c>
      <c r="FI7" s="65">
        <v>7673.2611600199998</v>
      </c>
      <c r="FJ7" s="65">
        <v>7570.2769071659204</v>
      </c>
      <c r="FK7" s="65">
        <v>7658.2961505345838</v>
      </c>
      <c r="FL7" s="75">
        <v>7460.3336079387345</v>
      </c>
      <c r="FM7" s="65">
        <v>4448.6720436300002</v>
      </c>
      <c r="FN7" s="65">
        <v>4417.0736412400001</v>
      </c>
      <c r="FO7" s="65">
        <v>4441.0496229999999</v>
      </c>
      <c r="FP7" s="65">
        <v>4586.05031005</v>
      </c>
      <c r="FQ7" s="65">
        <v>4545.2267016599999</v>
      </c>
      <c r="FR7" s="65">
        <v>4444.8157984199997</v>
      </c>
      <c r="FS7" s="65">
        <v>4317.9943187299996</v>
      </c>
      <c r="FT7" s="65">
        <v>4247.66200639</v>
      </c>
      <c r="FU7" s="65">
        <v>4111.7477722699996</v>
      </c>
      <c r="FV7" s="65">
        <v>4185.7266220000001</v>
      </c>
      <c r="FW7" s="65">
        <v>4243.3220810000003</v>
      </c>
      <c r="FX7" s="65">
        <v>4192.7450019999997</v>
      </c>
      <c r="FY7" s="65">
        <v>4293.0444434479996</v>
      </c>
      <c r="FZ7" s="65">
        <v>4320.7732638806638</v>
      </c>
      <c r="GA7" s="75">
        <v>4401.1362683291673</v>
      </c>
      <c r="GB7" s="65">
        <v>7915.3399999699996</v>
      </c>
      <c r="GC7" s="65">
        <v>7972.7465784200003</v>
      </c>
      <c r="GD7" s="65">
        <v>7895.8596746900002</v>
      </c>
      <c r="GE7" s="65">
        <v>8013.4135843399999</v>
      </c>
      <c r="GF7" s="65">
        <v>8163.2832633400003</v>
      </c>
      <c r="GG7" s="65">
        <v>8022.5268351200002</v>
      </c>
      <c r="GH7" s="65">
        <v>8120.6288164799998</v>
      </c>
      <c r="GI7" s="65">
        <v>7856.2712161199997</v>
      </c>
      <c r="GJ7" s="65">
        <v>7696.3088216699998</v>
      </c>
      <c r="GK7" s="65">
        <v>7604.0173143399998</v>
      </c>
      <c r="GL7" s="65">
        <v>8067.9294112199996</v>
      </c>
      <c r="GM7" s="65">
        <v>7844</v>
      </c>
      <c r="GN7" s="65">
        <v>7666.5935195514658</v>
      </c>
      <c r="GO7" s="65">
        <v>7693</v>
      </c>
      <c r="GP7" s="129">
        <v>7502</v>
      </c>
    </row>
    <row r="8" spans="1:198">
      <c r="A8" s="64"/>
      <c r="B8" s="64" t="s">
        <v>23</v>
      </c>
      <c r="C8" s="64" t="s">
        <v>5</v>
      </c>
      <c r="D8" s="65">
        <v>154510</v>
      </c>
      <c r="E8" s="65">
        <v>156360</v>
      </c>
      <c r="F8" s="65">
        <v>158455</v>
      </c>
      <c r="G8" s="65">
        <v>161092</v>
      </c>
      <c r="H8" s="65">
        <v>164900</v>
      </c>
      <c r="I8" s="65">
        <v>168937</v>
      </c>
      <c r="J8" s="65">
        <v>173186</v>
      </c>
      <c r="K8" s="65">
        <v>177255</v>
      </c>
      <c r="L8" s="65">
        <v>178710</v>
      </c>
      <c r="M8" s="65">
        <v>181851</v>
      </c>
      <c r="N8" s="65">
        <v>184961.5</v>
      </c>
      <c r="O8" s="65">
        <v>191482</v>
      </c>
      <c r="P8" s="65">
        <v>197537</v>
      </c>
      <c r="Q8" s="65">
        <v>198432</v>
      </c>
      <c r="R8" s="75">
        <v>207237.00000000399</v>
      </c>
      <c r="S8" s="65">
        <v>1546194.5</v>
      </c>
      <c r="T8" s="65">
        <v>1561613.99999999</v>
      </c>
      <c r="U8" s="65">
        <v>1574317.99999999</v>
      </c>
      <c r="V8" s="65">
        <v>1586138</v>
      </c>
      <c r="W8" s="65">
        <v>1596897.5</v>
      </c>
      <c r="X8" s="65">
        <v>1608734.5</v>
      </c>
      <c r="Y8" s="65">
        <v>1621658.49999999</v>
      </c>
      <c r="Z8" s="65">
        <v>1635052.5</v>
      </c>
      <c r="AA8" s="65">
        <v>1651159.5</v>
      </c>
      <c r="AB8" s="65">
        <v>1669558.5</v>
      </c>
      <c r="AC8" s="65">
        <v>1688281.7206584599</v>
      </c>
      <c r="AD8" s="65">
        <v>1706913.49999999</v>
      </c>
      <c r="AE8" s="65">
        <v>1727294</v>
      </c>
      <c r="AF8" s="65">
        <v>1746274</v>
      </c>
      <c r="AG8" s="75">
        <v>1762079</v>
      </c>
      <c r="AH8" s="65">
        <v>294971.65817282</v>
      </c>
      <c r="AI8" s="65">
        <v>299951.29418557999</v>
      </c>
      <c r="AJ8" s="65">
        <v>303151.80398685997</v>
      </c>
      <c r="AK8" s="65">
        <v>305984.98426971998</v>
      </c>
      <c r="AL8" s="65">
        <v>310174.96273257001</v>
      </c>
      <c r="AM8" s="65">
        <v>314439.61807552999</v>
      </c>
      <c r="AN8" s="65">
        <v>318643.22002328001</v>
      </c>
      <c r="AO8" s="65">
        <v>322735.81579785002</v>
      </c>
      <c r="AP8" s="65">
        <v>325917.15180559002</v>
      </c>
      <c r="AQ8" s="65">
        <v>327907.17472150002</v>
      </c>
      <c r="AR8" s="65">
        <v>336070</v>
      </c>
      <c r="AS8" s="65">
        <v>339400</v>
      </c>
      <c r="AT8" s="65">
        <v>342668.99999999994</v>
      </c>
      <c r="AU8" s="65">
        <v>345009</v>
      </c>
      <c r="AV8" s="75">
        <v>346468</v>
      </c>
      <c r="AW8" s="65">
        <v>849548.29330194998</v>
      </c>
      <c r="AX8" s="65">
        <v>859722.30529924994</v>
      </c>
      <c r="AY8" s="65">
        <v>869654.53679640999</v>
      </c>
      <c r="AZ8" s="65">
        <v>878612.20779661997</v>
      </c>
      <c r="BA8" s="65">
        <v>886064.29272154998</v>
      </c>
      <c r="BB8" s="65">
        <v>895088.26980019</v>
      </c>
      <c r="BC8" s="65">
        <v>903746.68839344999</v>
      </c>
      <c r="BD8" s="65">
        <v>919384.82389899995</v>
      </c>
      <c r="BE8" s="65">
        <v>940028.5</v>
      </c>
      <c r="BF8" s="65">
        <v>955832.5</v>
      </c>
      <c r="BG8" s="65">
        <v>968354.5</v>
      </c>
      <c r="BH8" s="65">
        <v>984229.5</v>
      </c>
      <c r="BI8" s="65">
        <v>1005561.9999999999</v>
      </c>
      <c r="BJ8" s="65">
        <v>1027585.5</v>
      </c>
      <c r="BK8" s="75">
        <v>1049164.5</v>
      </c>
      <c r="BL8" s="65">
        <v>1212063.56238094</v>
      </c>
      <c r="BM8" s="65">
        <v>1236100.97666665</v>
      </c>
      <c r="BN8" s="65">
        <v>1263762.9433333301</v>
      </c>
      <c r="BO8" s="65">
        <v>1287435.6833333101</v>
      </c>
      <c r="BP8" s="65">
        <v>1307554.33333332</v>
      </c>
      <c r="BQ8" s="65">
        <v>1326563.49999999</v>
      </c>
      <c r="BR8" s="65">
        <v>1343864.49999999</v>
      </c>
      <c r="BS8" s="65">
        <v>1359711.49999999</v>
      </c>
      <c r="BT8" s="65">
        <v>1376483</v>
      </c>
      <c r="BU8" s="65">
        <v>1397191</v>
      </c>
      <c r="BV8" s="65">
        <v>1421522</v>
      </c>
      <c r="BW8" s="65">
        <v>1448247</v>
      </c>
      <c r="BX8" s="65">
        <v>1473805</v>
      </c>
      <c r="BY8" s="65">
        <v>1496317</v>
      </c>
      <c r="BZ8" s="75">
        <v>1516198</v>
      </c>
      <c r="CA8" s="65">
        <v>624130</v>
      </c>
      <c r="CB8" s="65">
        <v>635123</v>
      </c>
      <c r="CC8" s="65">
        <v>647729</v>
      </c>
      <c r="CD8" s="65">
        <v>663216</v>
      </c>
      <c r="CE8" s="65">
        <v>676960</v>
      </c>
      <c r="CF8" s="65">
        <v>688959</v>
      </c>
      <c r="CG8" s="65">
        <v>699264</v>
      </c>
      <c r="CH8" s="65">
        <v>710431</v>
      </c>
      <c r="CI8" s="65">
        <v>721930</v>
      </c>
      <c r="CJ8" s="65">
        <v>728290.5</v>
      </c>
      <c r="CK8" s="65">
        <v>739353.5</v>
      </c>
      <c r="CL8" s="65">
        <v>745501</v>
      </c>
      <c r="CM8" s="65">
        <v>760121.99999999988</v>
      </c>
      <c r="CN8" s="65">
        <v>765924</v>
      </c>
      <c r="CO8" s="75">
        <v>762303</v>
      </c>
      <c r="CP8" s="65">
        <v>799028</v>
      </c>
      <c r="CQ8" s="65">
        <v>805190</v>
      </c>
      <c r="CR8" s="65">
        <v>814865</v>
      </c>
      <c r="CS8" s="65">
        <v>821578</v>
      </c>
      <c r="CT8" s="65">
        <v>825215</v>
      </c>
      <c r="CU8" s="65">
        <v>834417</v>
      </c>
      <c r="CV8" s="65">
        <v>838385</v>
      </c>
      <c r="CW8" s="65">
        <v>844244</v>
      </c>
      <c r="CX8" s="65">
        <v>854231</v>
      </c>
      <c r="CY8" s="65">
        <v>867001</v>
      </c>
      <c r="CZ8" s="65">
        <v>879064.5</v>
      </c>
      <c r="DA8" s="65">
        <v>891934.5</v>
      </c>
      <c r="DB8" s="65">
        <v>905969.99999999988</v>
      </c>
      <c r="DC8" s="65">
        <v>916470.5</v>
      </c>
      <c r="DD8" s="75">
        <v>925966.00000000012</v>
      </c>
      <c r="DE8" s="65">
        <v>293175.49999997998</v>
      </c>
      <c r="DF8" s="65">
        <v>299118.49999998999</v>
      </c>
      <c r="DG8" s="65">
        <v>302627.49999998999</v>
      </c>
      <c r="DH8" s="65">
        <v>305242.99999997998</v>
      </c>
      <c r="DI8" s="65">
        <v>309597.99999998999</v>
      </c>
      <c r="DJ8" s="65">
        <v>307191</v>
      </c>
      <c r="DK8" s="65">
        <v>312839</v>
      </c>
      <c r="DL8" s="65">
        <v>319591</v>
      </c>
      <c r="DM8" s="65">
        <v>325927.00000000006</v>
      </c>
      <c r="DN8" s="65">
        <v>332267</v>
      </c>
      <c r="DO8" s="65">
        <v>339467</v>
      </c>
      <c r="DP8" s="65">
        <v>346887</v>
      </c>
      <c r="DQ8" s="65">
        <v>353729</v>
      </c>
      <c r="DR8" s="65">
        <v>360430.99999999994</v>
      </c>
      <c r="DS8" s="75">
        <v>366841.00000000012</v>
      </c>
      <c r="DT8" s="65">
        <v>663966.35730240005</v>
      </c>
      <c r="DU8" s="65">
        <v>675821.59009509999</v>
      </c>
      <c r="DV8" s="65">
        <v>688356.43188220996</v>
      </c>
      <c r="DW8" s="65">
        <v>701004.54183501995</v>
      </c>
      <c r="DX8" s="65">
        <v>715219.69663429004</v>
      </c>
      <c r="DY8" s="65">
        <v>731281.52706412005</v>
      </c>
      <c r="DZ8" s="65">
        <v>743561.51547831995</v>
      </c>
      <c r="EA8" s="65">
        <v>753913.41676781001</v>
      </c>
      <c r="EB8" s="65">
        <v>765240.73900238005</v>
      </c>
      <c r="EC8" s="65">
        <v>777161.00874875998</v>
      </c>
      <c r="ED8" s="65">
        <v>799540</v>
      </c>
      <c r="EE8" s="65">
        <v>816349</v>
      </c>
      <c r="EF8" s="65">
        <v>835781</v>
      </c>
      <c r="EG8" s="65">
        <v>853771</v>
      </c>
      <c r="EH8" s="75">
        <v>863408</v>
      </c>
      <c r="EI8" s="65">
        <v>778839</v>
      </c>
      <c r="EJ8" s="65">
        <v>779426</v>
      </c>
      <c r="EK8" s="65">
        <v>781110</v>
      </c>
      <c r="EL8" s="65">
        <v>814467</v>
      </c>
      <c r="EM8" s="65">
        <v>826964</v>
      </c>
      <c r="EN8" s="65">
        <v>836055</v>
      </c>
      <c r="EO8" s="65">
        <v>844153</v>
      </c>
      <c r="EP8" s="65">
        <v>847766</v>
      </c>
      <c r="EQ8" s="65">
        <v>851766.5</v>
      </c>
      <c r="ER8" s="65">
        <v>853939</v>
      </c>
      <c r="ES8" s="65">
        <v>858646.5</v>
      </c>
      <c r="ET8" s="65">
        <v>878299.5</v>
      </c>
      <c r="EU8" s="65">
        <v>894397</v>
      </c>
      <c r="EV8" s="65">
        <v>906197.49999999977</v>
      </c>
      <c r="EW8" s="75">
        <v>914602.99999999965</v>
      </c>
      <c r="EX8" s="65">
        <v>605407.99999997998</v>
      </c>
      <c r="EY8" s="65">
        <v>616585.49999997998</v>
      </c>
      <c r="EZ8" s="65">
        <v>627552.49999997998</v>
      </c>
      <c r="FA8" s="65">
        <v>638613.49999996996</v>
      </c>
      <c r="FB8" s="65">
        <v>645694.49999998999</v>
      </c>
      <c r="FC8" s="65">
        <v>654640.99999997998</v>
      </c>
      <c r="FD8" s="65">
        <v>668702.99999996996</v>
      </c>
      <c r="FE8" s="65">
        <v>681298.99999996996</v>
      </c>
      <c r="FF8" s="65">
        <v>685193.99999998999</v>
      </c>
      <c r="FG8" s="65">
        <v>706424</v>
      </c>
      <c r="FH8" s="65">
        <v>712767</v>
      </c>
      <c r="FI8" s="65">
        <v>734644</v>
      </c>
      <c r="FJ8" s="65">
        <v>741836</v>
      </c>
      <c r="FK8" s="65">
        <v>762382</v>
      </c>
      <c r="FL8" s="75">
        <v>776854.00000000012</v>
      </c>
      <c r="FM8" s="65">
        <v>250642.5242013</v>
      </c>
      <c r="FN8" s="65">
        <v>255484.38545674999</v>
      </c>
      <c r="FO8" s="65">
        <v>260424.25945124001</v>
      </c>
      <c r="FP8" s="65">
        <v>265464.13023523003</v>
      </c>
      <c r="FQ8" s="65">
        <v>270606.02202186</v>
      </c>
      <c r="FR8" s="65">
        <v>275851.99999998999</v>
      </c>
      <c r="FS8" s="65">
        <v>278391.99999998999</v>
      </c>
      <c r="FT8" s="65">
        <v>279867.99999998999</v>
      </c>
      <c r="FU8" s="65">
        <v>280750</v>
      </c>
      <c r="FV8" s="65">
        <v>283059</v>
      </c>
      <c r="FW8" s="65">
        <v>285325</v>
      </c>
      <c r="FX8" s="65">
        <v>287651.5001</v>
      </c>
      <c r="FY8" s="65">
        <v>287936</v>
      </c>
      <c r="FZ8" s="65">
        <v>290446</v>
      </c>
      <c r="GA8" s="75">
        <v>293949</v>
      </c>
      <c r="GB8" s="65">
        <v>612728</v>
      </c>
      <c r="GC8" s="65">
        <v>618250</v>
      </c>
      <c r="GD8" s="65">
        <v>624094</v>
      </c>
      <c r="GE8" s="65">
        <v>628120</v>
      </c>
      <c r="GF8" s="65">
        <v>633823</v>
      </c>
      <c r="GG8" s="65">
        <v>641129.77419353998</v>
      </c>
      <c r="GH8" s="65">
        <v>647892</v>
      </c>
      <c r="GI8" s="65">
        <v>656516</v>
      </c>
      <c r="GJ8" s="65">
        <v>658453</v>
      </c>
      <c r="GK8" s="65">
        <v>664549</v>
      </c>
      <c r="GL8" s="65">
        <v>669826</v>
      </c>
      <c r="GM8" s="65">
        <v>676807</v>
      </c>
      <c r="GN8" s="65">
        <v>685025</v>
      </c>
      <c r="GO8" s="65">
        <v>697594</v>
      </c>
      <c r="GP8" s="129">
        <v>703119</v>
      </c>
    </row>
    <row r="9" spans="1:198">
      <c r="A9" s="64"/>
      <c r="B9" s="64" t="s">
        <v>97</v>
      </c>
      <c r="C9" s="64" t="s">
        <v>98</v>
      </c>
      <c r="D9" s="65">
        <v>630.12</v>
      </c>
      <c r="E9" s="65">
        <v>610.67999999999995</v>
      </c>
      <c r="F9" s="65">
        <v>625.12800000000004</v>
      </c>
      <c r="G9" s="65">
        <v>615.16800000000001</v>
      </c>
      <c r="H9" s="65">
        <v>617.76</v>
      </c>
      <c r="I9" s="65">
        <v>620.80999999999995</v>
      </c>
      <c r="J9" s="65">
        <v>701.69200000000001</v>
      </c>
      <c r="K9" s="65">
        <v>697.803</v>
      </c>
      <c r="L9" s="65">
        <v>669.9</v>
      </c>
      <c r="M9" s="65">
        <v>723.98900000000003</v>
      </c>
      <c r="N9" s="65">
        <v>669.24199999999996</v>
      </c>
      <c r="O9" s="65">
        <v>682</v>
      </c>
      <c r="P9" s="65">
        <v>690.8768</v>
      </c>
      <c r="Q9" s="65">
        <v>691</v>
      </c>
      <c r="R9" s="75">
        <v>684</v>
      </c>
      <c r="S9" s="65">
        <v>6109.7635600000003</v>
      </c>
      <c r="T9" s="65">
        <v>6019.4088400000001</v>
      </c>
      <c r="U9" s="65">
        <v>6280.2569100000001</v>
      </c>
      <c r="V9" s="65">
        <v>6372.643</v>
      </c>
      <c r="W9" s="65">
        <v>6305.1046800000004</v>
      </c>
      <c r="X9" s="65">
        <v>6555.2656999999999</v>
      </c>
      <c r="Y9" s="65">
        <v>5958.1553700000004</v>
      </c>
      <c r="Z9" s="65">
        <v>6004.79190406</v>
      </c>
      <c r="AA9" s="65">
        <v>5165.4497899999997</v>
      </c>
      <c r="AB9" s="65">
        <v>5367.3402900000001</v>
      </c>
      <c r="AC9" s="65">
        <v>5798.3421600000001</v>
      </c>
      <c r="AD9" s="65">
        <v>6226.4351800000004</v>
      </c>
      <c r="AE9" s="65">
        <v>5767</v>
      </c>
      <c r="AF9" s="65">
        <v>5931</v>
      </c>
      <c r="AG9" s="75">
        <v>6011</v>
      </c>
      <c r="AH9" s="65">
        <v>1311.96</v>
      </c>
      <c r="AI9" s="65">
        <v>1348.64</v>
      </c>
      <c r="AJ9" s="65">
        <v>1410.96</v>
      </c>
      <c r="AK9" s="65">
        <v>1448.8</v>
      </c>
      <c r="AL9" s="65">
        <v>1389.2</v>
      </c>
      <c r="AM9" s="65">
        <v>1432.5</v>
      </c>
      <c r="AN9" s="65">
        <v>1358.8</v>
      </c>
      <c r="AO9" s="65">
        <v>1447.9</v>
      </c>
      <c r="AP9" s="65">
        <v>1439.32</v>
      </c>
      <c r="AQ9" s="65">
        <v>1244.1674392</v>
      </c>
      <c r="AR9" s="65">
        <v>1373</v>
      </c>
      <c r="AS9" s="65">
        <v>1478</v>
      </c>
      <c r="AT9" s="65">
        <v>1527.7799520000001</v>
      </c>
      <c r="AU9" s="65">
        <v>1484</v>
      </c>
      <c r="AV9" s="75">
        <v>1542</v>
      </c>
      <c r="AW9" s="65">
        <v>3779.0286552100001</v>
      </c>
      <c r="AX9" s="65">
        <v>3704.4117377299999</v>
      </c>
      <c r="AY9" s="65">
        <v>3690.1265355</v>
      </c>
      <c r="AZ9" s="65">
        <v>4004.2594068600001</v>
      </c>
      <c r="BA9" s="65">
        <v>3928.5643727000001</v>
      </c>
      <c r="BB9" s="65">
        <v>4162.0593220700002</v>
      </c>
      <c r="BC9" s="65">
        <v>3377.31322821</v>
      </c>
      <c r="BD9" s="65">
        <v>3825.0089998899998</v>
      </c>
      <c r="BE9" s="65">
        <v>3361.1572785799999</v>
      </c>
      <c r="BF9" s="65">
        <v>3592.95984146</v>
      </c>
      <c r="BG9" s="65">
        <v>4096.74707253</v>
      </c>
      <c r="BH9" s="65">
        <v>4344.0417028000002</v>
      </c>
      <c r="BI9" s="65">
        <v>4007.2025363243602</v>
      </c>
      <c r="BJ9" s="65">
        <v>4159.4866072986497</v>
      </c>
      <c r="BK9" s="75">
        <v>4260.7803490849383</v>
      </c>
      <c r="BL9" s="65">
        <v>4225.3853993399998</v>
      </c>
      <c r="BM9" s="65">
        <v>4618</v>
      </c>
      <c r="BN9" s="65">
        <v>4796.7614080399999</v>
      </c>
      <c r="BO9" s="65">
        <v>5027.5095144200004</v>
      </c>
      <c r="BP9" s="65">
        <v>5297.7098321900003</v>
      </c>
      <c r="BQ9" s="65">
        <v>5048.7678794800004</v>
      </c>
      <c r="BR9" s="65">
        <v>4633.7388400999998</v>
      </c>
      <c r="BS9" s="65">
        <v>4685.88684844</v>
      </c>
      <c r="BT9" s="65">
        <v>4518.2367792100003</v>
      </c>
      <c r="BU9" s="65">
        <v>4744.3609999999999</v>
      </c>
      <c r="BV9" s="65">
        <v>4807.4521409600002</v>
      </c>
      <c r="BW9" s="65">
        <v>5047.2200098000003</v>
      </c>
      <c r="BX9" s="65">
        <v>5083.9193487167395</v>
      </c>
      <c r="BY9" s="65">
        <v>5216.25</v>
      </c>
      <c r="BZ9" s="75">
        <v>5336</v>
      </c>
      <c r="CA9" s="65">
        <v>2804.212</v>
      </c>
      <c r="CB9" s="65">
        <v>2851.5990000000002</v>
      </c>
      <c r="CC9" s="65">
        <v>3078.596</v>
      </c>
      <c r="CD9" s="65">
        <v>3040.864</v>
      </c>
      <c r="CE9" s="65">
        <v>3238.0459999999998</v>
      </c>
      <c r="CF9" s="65">
        <v>3057.3649999999998</v>
      </c>
      <c r="CG9" s="65">
        <v>3212.5889999999999</v>
      </c>
      <c r="CH9" s="65">
        <v>3149.4879999999998</v>
      </c>
      <c r="CI9" s="65">
        <v>3083.3670000000002</v>
      </c>
      <c r="CJ9" s="65">
        <v>3113.0050005899998</v>
      </c>
      <c r="CK9" s="65">
        <v>3060.09299087</v>
      </c>
      <c r="CL9" s="65">
        <v>3152.9</v>
      </c>
      <c r="CM9" s="65">
        <v>3091.36</v>
      </c>
      <c r="CN9" s="65">
        <v>3108.277</v>
      </c>
      <c r="CO9" s="75">
        <v>2976</v>
      </c>
      <c r="CP9" s="65">
        <v>2473.79407167</v>
      </c>
      <c r="CQ9" s="65">
        <v>2586.2495781600001</v>
      </c>
      <c r="CR9" s="65">
        <v>2558.21198774</v>
      </c>
      <c r="CS9" s="65">
        <v>2589.0927531799998</v>
      </c>
      <c r="CT9" s="65">
        <v>2589.9727824299998</v>
      </c>
      <c r="CU9" s="65">
        <v>2541.78606124</v>
      </c>
      <c r="CV9" s="65">
        <v>2462.9661823699998</v>
      </c>
      <c r="CW9" s="65">
        <v>2562.8678676899999</v>
      </c>
      <c r="CX9" s="65">
        <v>2967.8844979999999</v>
      </c>
      <c r="CY9" s="65">
        <v>2724.0675080000001</v>
      </c>
      <c r="CZ9" s="65">
        <v>2847.7780039999998</v>
      </c>
      <c r="DA9" s="65">
        <v>2964.6780480000002</v>
      </c>
      <c r="DB9" s="65">
        <v>2965</v>
      </c>
      <c r="DC9" s="65">
        <v>3031</v>
      </c>
      <c r="DD9" s="75">
        <v>2994</v>
      </c>
      <c r="DE9" s="65">
        <v>836.98500799999999</v>
      </c>
      <c r="DF9" s="65">
        <v>901.72535600000003</v>
      </c>
      <c r="DG9" s="65">
        <v>958.34431600000005</v>
      </c>
      <c r="DH9" s="65">
        <v>1019.66512</v>
      </c>
      <c r="DI9" s="65">
        <v>993.45596399999999</v>
      </c>
      <c r="DJ9" s="65">
        <v>1017.041108</v>
      </c>
      <c r="DK9" s="65">
        <v>892.449252</v>
      </c>
      <c r="DL9" s="65">
        <v>977</v>
      </c>
      <c r="DM9" s="65">
        <v>1013.2929901</v>
      </c>
      <c r="DN9" s="65">
        <v>876.42929976000005</v>
      </c>
      <c r="DO9" s="65">
        <v>987.00584000000003</v>
      </c>
      <c r="DP9" s="65">
        <v>956.53558655999996</v>
      </c>
      <c r="DQ9" s="65">
        <v>982.80725600000005</v>
      </c>
      <c r="DR9" s="65">
        <v>1026.0431919615999</v>
      </c>
      <c r="DS9" s="75">
        <v>1050.4283640000001</v>
      </c>
      <c r="DT9" s="65">
        <v>2069.6999999999998</v>
      </c>
      <c r="DU9" s="65">
        <v>2183.549</v>
      </c>
      <c r="DV9" s="65">
        <v>2313.63</v>
      </c>
      <c r="DW9" s="65">
        <v>2516.69</v>
      </c>
      <c r="DX9" s="65">
        <v>2446.64</v>
      </c>
      <c r="DY9" s="65">
        <v>2383.48</v>
      </c>
      <c r="DZ9" s="65">
        <v>2267.0300000000002</v>
      </c>
      <c r="EA9" s="65">
        <v>2413.48</v>
      </c>
      <c r="EB9" s="65">
        <v>2571.31</v>
      </c>
      <c r="EC9" s="65">
        <v>2301.43869</v>
      </c>
      <c r="ED9" s="65">
        <v>2524</v>
      </c>
      <c r="EE9" s="65">
        <v>2505</v>
      </c>
      <c r="EF9" s="65">
        <v>2614.17022</v>
      </c>
      <c r="EG9" s="65">
        <v>2626</v>
      </c>
      <c r="EH9" s="75">
        <v>2679</v>
      </c>
      <c r="EI9" s="65">
        <v>2765.2886760000001</v>
      </c>
      <c r="EJ9" s="65">
        <v>2746.0278239999998</v>
      </c>
      <c r="EK9" s="65">
        <v>2959.9079360000001</v>
      </c>
      <c r="EL9" s="65">
        <v>3192.7919959999999</v>
      </c>
      <c r="EM9" s="65">
        <v>3096.2725460000001</v>
      </c>
      <c r="EN9" s="65">
        <v>3096.3392140000001</v>
      </c>
      <c r="EO9" s="65">
        <v>2768.2162320000002</v>
      </c>
      <c r="EP9" s="65">
        <v>2902.2357059999999</v>
      </c>
      <c r="EQ9" s="65">
        <v>3048.9762519999999</v>
      </c>
      <c r="ER9" s="65">
        <v>2746.4357559999999</v>
      </c>
      <c r="ES9" s="65">
        <v>2775.961812</v>
      </c>
      <c r="ET9" s="65">
        <v>2939.338526</v>
      </c>
      <c r="EU9" s="65">
        <v>2787.5683640000002</v>
      </c>
      <c r="EV9" s="65">
        <v>3118</v>
      </c>
      <c r="EW9" s="75">
        <v>2947.15663</v>
      </c>
      <c r="EX9" s="65">
        <v>1616.768</v>
      </c>
      <c r="EY9" s="65">
        <v>1689.1969999999999</v>
      </c>
      <c r="EZ9" s="65">
        <v>1801.394</v>
      </c>
      <c r="FA9" s="65">
        <v>1930.99232807</v>
      </c>
      <c r="FB9" s="65">
        <v>1937.704264</v>
      </c>
      <c r="FC9" s="65">
        <v>1838.472352</v>
      </c>
      <c r="FD9" s="65">
        <v>1793.255484</v>
      </c>
      <c r="FE9" s="65">
        <v>1881.4148680000001</v>
      </c>
      <c r="FF9" s="65">
        <v>1942.955156</v>
      </c>
      <c r="FG9" s="65">
        <v>1816.759</v>
      </c>
      <c r="FH9" s="65">
        <v>1951.7954540000001</v>
      </c>
      <c r="FI9" s="65">
        <v>1942.0717212</v>
      </c>
      <c r="FJ9" s="65">
        <v>1942.1035879999999</v>
      </c>
      <c r="FK9" s="65">
        <v>2026.9370560000002</v>
      </c>
      <c r="FL9" s="75">
        <v>2114.9357599999998</v>
      </c>
      <c r="FM9" s="65">
        <v>1063</v>
      </c>
      <c r="FN9" s="65">
        <v>1148</v>
      </c>
      <c r="FO9" s="65">
        <v>1154</v>
      </c>
      <c r="FP9" s="65">
        <v>1134</v>
      </c>
      <c r="FQ9" s="65">
        <v>1111</v>
      </c>
      <c r="FR9" s="65">
        <v>1082</v>
      </c>
      <c r="FS9" s="65">
        <v>1042</v>
      </c>
      <c r="FT9" s="65">
        <v>1022</v>
      </c>
      <c r="FU9" s="65">
        <v>1052.3589992</v>
      </c>
      <c r="FV9" s="65">
        <v>1044.250546</v>
      </c>
      <c r="FW9" s="65">
        <v>1075.038816</v>
      </c>
      <c r="FX9" s="65">
        <v>1064.268376</v>
      </c>
      <c r="FY9" s="65">
        <v>1064.7223899999999</v>
      </c>
      <c r="FZ9" s="65">
        <v>1026.4160747088699</v>
      </c>
      <c r="GA9" s="75">
        <v>1079.383921874</v>
      </c>
      <c r="GB9" s="65">
        <v>1724.0199811800001</v>
      </c>
      <c r="GC9" s="65">
        <v>1819.64476949</v>
      </c>
      <c r="GD9" s="65">
        <v>1949.3399704399999</v>
      </c>
      <c r="GE9" s="65">
        <v>2136.74219451</v>
      </c>
      <c r="GF9" s="65">
        <v>2038.7711396</v>
      </c>
      <c r="GG9" s="65">
        <v>1975.2444353599999</v>
      </c>
      <c r="GH9" s="65">
        <v>1814.848504</v>
      </c>
      <c r="GI9" s="65">
        <v>2037.0437320000001</v>
      </c>
      <c r="GJ9" s="65">
        <v>2142.611222</v>
      </c>
      <c r="GK9" s="65">
        <v>1823.9849107800001</v>
      </c>
      <c r="GL9" s="65">
        <v>2008.7</v>
      </c>
      <c r="GM9" s="65">
        <v>1989.64</v>
      </c>
      <c r="GN9" s="65">
        <v>2060.1515262197099</v>
      </c>
      <c r="GO9" s="65">
        <v>2103.748</v>
      </c>
      <c r="GP9" s="129">
        <v>2102.9459999999999</v>
      </c>
    </row>
    <row r="10" spans="1:198">
      <c r="A10" s="63"/>
      <c r="B10" s="68" t="s">
        <v>99</v>
      </c>
      <c r="C10" s="64" t="s">
        <v>98</v>
      </c>
      <c r="D10" s="65">
        <v>630.12</v>
      </c>
      <c r="E10" s="65">
        <v>630.12</v>
      </c>
      <c r="F10" s="65">
        <v>630.12</v>
      </c>
      <c r="G10" s="65">
        <v>630.12</v>
      </c>
      <c r="H10" s="65">
        <v>630.12</v>
      </c>
      <c r="I10" s="65">
        <v>630.12</v>
      </c>
      <c r="J10" s="65">
        <v>701.69200000000001</v>
      </c>
      <c r="K10" s="65">
        <v>701.69200000000001</v>
      </c>
      <c r="L10" s="65">
        <v>701.69200000000001</v>
      </c>
      <c r="M10" s="65">
        <v>723.98900000000003</v>
      </c>
      <c r="N10" s="65">
        <v>723.98900000000003</v>
      </c>
      <c r="O10" s="65">
        <v>723.98900000000003</v>
      </c>
      <c r="P10" s="65">
        <v>723.98900000000003</v>
      </c>
      <c r="Q10" s="65">
        <v>723.98900000000003</v>
      </c>
      <c r="R10" s="75">
        <v>723.98900000000003</v>
      </c>
      <c r="S10" s="65">
        <v>6109.7635600000003</v>
      </c>
      <c r="T10" s="65">
        <v>6109.7635600000003</v>
      </c>
      <c r="U10" s="65">
        <v>6280.2569100000001</v>
      </c>
      <c r="V10" s="65">
        <v>6372.643</v>
      </c>
      <c r="W10" s="65">
        <v>6372.643</v>
      </c>
      <c r="X10" s="65">
        <v>6555.2656999999999</v>
      </c>
      <c r="Y10" s="65">
        <v>6555.2656999999999</v>
      </c>
      <c r="Z10" s="65">
        <v>6555.2656999999999</v>
      </c>
      <c r="AA10" s="65">
        <v>6555.2656999999999</v>
      </c>
      <c r="AB10" s="65">
        <v>6555.2656999999999</v>
      </c>
      <c r="AC10" s="65">
        <v>6555.2656999999999</v>
      </c>
      <c r="AD10" s="65">
        <v>6555.2656999999999</v>
      </c>
      <c r="AE10" s="65">
        <v>6555.2656999999999</v>
      </c>
      <c r="AF10" s="65">
        <v>6555.2656999999999</v>
      </c>
      <c r="AG10" s="75">
        <v>6555.2656999999999</v>
      </c>
      <c r="AH10" s="65">
        <v>1311.96</v>
      </c>
      <c r="AI10" s="65">
        <v>1348.64</v>
      </c>
      <c r="AJ10" s="65">
        <v>1410.96</v>
      </c>
      <c r="AK10" s="65">
        <v>1448.8</v>
      </c>
      <c r="AL10" s="65">
        <v>1448.8</v>
      </c>
      <c r="AM10" s="65">
        <v>1448.8</v>
      </c>
      <c r="AN10" s="65">
        <v>1448.8</v>
      </c>
      <c r="AO10" s="65">
        <v>1448.8</v>
      </c>
      <c r="AP10" s="65">
        <v>1448.8</v>
      </c>
      <c r="AQ10" s="65">
        <v>1448.8</v>
      </c>
      <c r="AR10" s="65">
        <v>1448.8</v>
      </c>
      <c r="AS10" s="65">
        <v>1478</v>
      </c>
      <c r="AT10" s="65">
        <v>1527.7799520000001</v>
      </c>
      <c r="AU10" s="65">
        <v>1527.7799520000001</v>
      </c>
      <c r="AV10" s="75">
        <v>1542</v>
      </c>
      <c r="AW10" s="65">
        <v>3779.0286552100001</v>
      </c>
      <c r="AX10" s="65">
        <v>3779.0286552100001</v>
      </c>
      <c r="AY10" s="65">
        <v>3779.0286552100001</v>
      </c>
      <c r="AZ10" s="65">
        <v>4004.2594068600001</v>
      </c>
      <c r="BA10" s="65">
        <v>4004.2594068600001</v>
      </c>
      <c r="BB10" s="65">
        <v>4162.0593220700002</v>
      </c>
      <c r="BC10" s="65">
        <v>4162.0593220700002</v>
      </c>
      <c r="BD10" s="65">
        <v>4162.0593220700002</v>
      </c>
      <c r="BE10" s="65">
        <v>4162.0593220700002</v>
      </c>
      <c r="BF10" s="65">
        <v>4162.0593220700002</v>
      </c>
      <c r="BG10" s="65">
        <v>4162.0593220700002</v>
      </c>
      <c r="BH10" s="65">
        <v>4344.0417028000002</v>
      </c>
      <c r="BI10" s="65">
        <v>4344.0417028000002</v>
      </c>
      <c r="BJ10" s="65">
        <v>4344.0417028000002</v>
      </c>
      <c r="BK10" s="75">
        <v>4344.0417028000002</v>
      </c>
      <c r="BL10" s="65">
        <v>4225.3853993399998</v>
      </c>
      <c r="BM10" s="65">
        <v>4618</v>
      </c>
      <c r="BN10" s="65">
        <v>4796.7614080399999</v>
      </c>
      <c r="BO10" s="65">
        <v>5027.5095144200004</v>
      </c>
      <c r="BP10" s="65">
        <v>5297.7098321900003</v>
      </c>
      <c r="BQ10" s="65">
        <v>5297.7098321900003</v>
      </c>
      <c r="BR10" s="65">
        <v>5297.7098321900003</v>
      </c>
      <c r="BS10" s="65">
        <v>5297.7098321900003</v>
      </c>
      <c r="BT10" s="65">
        <v>5297.7098321900003</v>
      </c>
      <c r="BU10" s="65">
        <v>5297.7098321900003</v>
      </c>
      <c r="BV10" s="65">
        <v>5297.7098321900003</v>
      </c>
      <c r="BW10" s="65">
        <v>5297.7098321900003</v>
      </c>
      <c r="BX10" s="65">
        <v>5297.7098321900003</v>
      </c>
      <c r="BY10" s="65">
        <v>5297.7098321900003</v>
      </c>
      <c r="BZ10" s="75">
        <v>5336</v>
      </c>
      <c r="CA10" s="65">
        <v>2804.212</v>
      </c>
      <c r="CB10" s="65">
        <v>2851.5990000000002</v>
      </c>
      <c r="CC10" s="65">
        <v>3078.596</v>
      </c>
      <c r="CD10" s="65">
        <v>3078.596</v>
      </c>
      <c r="CE10" s="65">
        <v>3238.0459999999998</v>
      </c>
      <c r="CF10" s="65">
        <v>3238.0459999999998</v>
      </c>
      <c r="CG10" s="65">
        <v>3238.0459999999998</v>
      </c>
      <c r="CH10" s="65">
        <v>3238.0459999999998</v>
      </c>
      <c r="CI10" s="65">
        <v>3238.0459999999998</v>
      </c>
      <c r="CJ10" s="65">
        <v>3238.0459999999998</v>
      </c>
      <c r="CK10" s="65">
        <v>3238.0459999999998</v>
      </c>
      <c r="CL10" s="65">
        <v>3238.0459999999998</v>
      </c>
      <c r="CM10" s="65">
        <v>3238.0459999999998</v>
      </c>
      <c r="CN10" s="65">
        <v>3238.0459999999998</v>
      </c>
      <c r="CO10" s="75">
        <v>3238.0459999999998</v>
      </c>
      <c r="CP10" s="65">
        <v>2473.79407167</v>
      </c>
      <c r="CQ10" s="65">
        <v>2586.2495781600001</v>
      </c>
      <c r="CR10" s="65">
        <v>2586.2495781600001</v>
      </c>
      <c r="CS10" s="65">
        <v>2589.0927531799998</v>
      </c>
      <c r="CT10" s="65">
        <v>2589.9727824299998</v>
      </c>
      <c r="CU10" s="65">
        <v>2589.9727824299998</v>
      </c>
      <c r="CV10" s="65">
        <v>2589.9727824299998</v>
      </c>
      <c r="CW10" s="65">
        <v>2589.9727824299998</v>
      </c>
      <c r="CX10" s="65">
        <v>2967.8844979999999</v>
      </c>
      <c r="CY10" s="65">
        <v>2967.8844979999999</v>
      </c>
      <c r="CZ10" s="65">
        <v>2967.8844979999999</v>
      </c>
      <c r="DA10" s="65">
        <v>2967.8844979999999</v>
      </c>
      <c r="DB10" s="65">
        <v>2967.8844979999999</v>
      </c>
      <c r="DC10" s="65">
        <v>3031</v>
      </c>
      <c r="DD10" s="75">
        <v>3031</v>
      </c>
      <c r="DE10" s="65">
        <v>836.98500799999999</v>
      </c>
      <c r="DF10" s="65">
        <v>901.72535600000003</v>
      </c>
      <c r="DG10" s="65">
        <v>958.34431600000005</v>
      </c>
      <c r="DH10" s="65">
        <v>1019.66512</v>
      </c>
      <c r="DI10" s="65">
        <v>1019.66512</v>
      </c>
      <c r="DJ10" s="65">
        <v>1019.66512</v>
      </c>
      <c r="DK10" s="65">
        <v>1019.66512</v>
      </c>
      <c r="DL10" s="65">
        <v>1019.66512</v>
      </c>
      <c r="DM10" s="65">
        <v>1019.66512</v>
      </c>
      <c r="DN10" s="65">
        <v>1019.66512</v>
      </c>
      <c r="DO10" s="65">
        <v>1019.66512</v>
      </c>
      <c r="DP10" s="65">
        <v>1019.66512</v>
      </c>
      <c r="DQ10" s="65">
        <v>1019.66512</v>
      </c>
      <c r="DR10" s="65">
        <v>1026.0431919615999</v>
      </c>
      <c r="DS10" s="75">
        <v>1050.4283640000001</v>
      </c>
      <c r="DT10" s="65">
        <v>2069.6999999999998</v>
      </c>
      <c r="DU10" s="65">
        <v>2183.549</v>
      </c>
      <c r="DV10" s="65">
        <v>2313.63</v>
      </c>
      <c r="DW10" s="65">
        <v>2516.69</v>
      </c>
      <c r="DX10" s="65">
        <v>2516.69</v>
      </c>
      <c r="DY10" s="65">
        <v>2516.69</v>
      </c>
      <c r="DZ10" s="65">
        <v>2516.69</v>
      </c>
      <c r="EA10" s="65">
        <v>2516.69</v>
      </c>
      <c r="EB10" s="65">
        <v>2571.31</v>
      </c>
      <c r="EC10" s="65">
        <v>2571.31</v>
      </c>
      <c r="ED10" s="65">
        <v>2571.31</v>
      </c>
      <c r="EE10" s="65">
        <v>2571.31</v>
      </c>
      <c r="EF10" s="65">
        <v>2614.17022</v>
      </c>
      <c r="EG10" s="65">
        <v>2626</v>
      </c>
      <c r="EH10" s="75">
        <v>2679</v>
      </c>
      <c r="EI10" s="65">
        <v>2765.2886760000001</v>
      </c>
      <c r="EJ10" s="65">
        <v>2765.2886760000001</v>
      </c>
      <c r="EK10" s="65">
        <v>2959.9079360000001</v>
      </c>
      <c r="EL10" s="65">
        <v>3192.7919959999999</v>
      </c>
      <c r="EM10" s="65">
        <v>3192.7919959999999</v>
      </c>
      <c r="EN10" s="65">
        <v>3192.7919959999999</v>
      </c>
      <c r="EO10" s="65">
        <v>3192.7919959999999</v>
      </c>
      <c r="EP10" s="65">
        <v>3192.7919959999999</v>
      </c>
      <c r="EQ10" s="65">
        <v>3192.7919959999999</v>
      </c>
      <c r="ER10" s="65">
        <v>3192.7919959999999</v>
      </c>
      <c r="ES10" s="65">
        <v>3192.7919959999999</v>
      </c>
      <c r="ET10" s="65">
        <v>3192.7919959999999</v>
      </c>
      <c r="EU10" s="65">
        <v>3192.7919959999999</v>
      </c>
      <c r="EV10" s="65">
        <v>3192.7919959999999</v>
      </c>
      <c r="EW10" s="75">
        <v>3192.7919959999999</v>
      </c>
      <c r="EX10" s="65">
        <v>1616.768</v>
      </c>
      <c r="EY10" s="65">
        <v>1689.1969999999999</v>
      </c>
      <c r="EZ10" s="65">
        <v>1801.394</v>
      </c>
      <c r="FA10" s="65">
        <v>1930.99232807</v>
      </c>
      <c r="FB10" s="65">
        <v>1937.704264</v>
      </c>
      <c r="FC10" s="65">
        <v>1937.704264</v>
      </c>
      <c r="FD10" s="65">
        <v>1937.704264</v>
      </c>
      <c r="FE10" s="65">
        <v>1937.704264</v>
      </c>
      <c r="FF10" s="65">
        <v>1942.955156</v>
      </c>
      <c r="FG10" s="65">
        <v>1942.955156</v>
      </c>
      <c r="FH10" s="65">
        <v>1951.7954540000001</v>
      </c>
      <c r="FI10" s="65">
        <v>1951.7954540000001</v>
      </c>
      <c r="FJ10" s="65">
        <v>1951.7954540000001</v>
      </c>
      <c r="FK10" s="65">
        <v>2026.9370560000002</v>
      </c>
      <c r="FL10" s="75">
        <v>2114.9357599999998</v>
      </c>
      <c r="FM10" s="65">
        <v>1063</v>
      </c>
      <c r="FN10" s="65">
        <v>1148</v>
      </c>
      <c r="FO10" s="65">
        <v>1154</v>
      </c>
      <c r="FP10" s="65">
        <v>1154</v>
      </c>
      <c r="FQ10" s="65">
        <v>1154</v>
      </c>
      <c r="FR10" s="65">
        <v>1154</v>
      </c>
      <c r="FS10" s="65">
        <v>1154</v>
      </c>
      <c r="FT10" s="65">
        <v>1154</v>
      </c>
      <c r="FU10" s="65">
        <v>1154</v>
      </c>
      <c r="FV10" s="65">
        <v>1154</v>
      </c>
      <c r="FW10" s="65">
        <v>1154</v>
      </c>
      <c r="FX10" s="65">
        <v>1154</v>
      </c>
      <c r="FY10" s="65">
        <v>1154</v>
      </c>
      <c r="FZ10" s="65">
        <v>1154</v>
      </c>
      <c r="GA10" s="75">
        <v>1154</v>
      </c>
      <c r="GB10" s="65">
        <v>1724.0199811800001</v>
      </c>
      <c r="GC10" s="65">
        <v>1819.64476949</v>
      </c>
      <c r="GD10" s="65">
        <v>1949.3399704399999</v>
      </c>
      <c r="GE10" s="65">
        <v>2136.74219451</v>
      </c>
      <c r="GF10" s="65">
        <v>2136.74219451</v>
      </c>
      <c r="GG10" s="65">
        <v>2136.74219451</v>
      </c>
      <c r="GH10" s="65">
        <v>2136.74219451</v>
      </c>
      <c r="GI10" s="65">
        <v>2136.74219451</v>
      </c>
      <c r="GJ10" s="65">
        <v>2142.611222</v>
      </c>
      <c r="GK10" s="65">
        <v>2142.611222</v>
      </c>
      <c r="GL10" s="65">
        <v>2142.611222</v>
      </c>
      <c r="GM10" s="65">
        <v>2142.611222</v>
      </c>
      <c r="GN10" s="65">
        <v>2142.611222</v>
      </c>
      <c r="GO10" s="65">
        <v>2142.611222</v>
      </c>
      <c r="GP10" s="129">
        <v>2142.611222</v>
      </c>
    </row>
    <row r="11" spans="1:198">
      <c r="A11" s="64"/>
      <c r="B11" s="68" t="s">
        <v>100</v>
      </c>
      <c r="C11" s="64" t="s">
        <v>101</v>
      </c>
      <c r="D11" s="65">
        <v>4648.9298843800007</v>
      </c>
      <c r="E11" s="65">
        <v>4684.4700128799996</v>
      </c>
      <c r="F11" s="65">
        <v>4740.2956055499999</v>
      </c>
      <c r="G11" s="65">
        <v>4813.32598547</v>
      </c>
      <c r="H11" s="65">
        <v>4886.0807436100004</v>
      </c>
      <c r="I11" s="65">
        <v>4989.9214909300008</v>
      </c>
      <c r="J11" s="65">
        <v>5107.7929082199998</v>
      </c>
      <c r="K11" s="65">
        <v>5170.81141794</v>
      </c>
      <c r="L11" s="65">
        <v>5219.8147170499997</v>
      </c>
      <c r="M11" s="65">
        <v>5272.0840285900003</v>
      </c>
      <c r="N11" s="65">
        <v>5311.5686703199999</v>
      </c>
      <c r="O11" s="65">
        <v>5333</v>
      </c>
      <c r="P11" s="65">
        <v>5384.2018715490003</v>
      </c>
      <c r="Q11" s="65">
        <v>5435.15285838</v>
      </c>
      <c r="R11" s="75">
        <v>5610.1767300000001</v>
      </c>
      <c r="S11" s="65">
        <v>38742.394999999997</v>
      </c>
      <c r="T11" s="65">
        <v>38874.940199999997</v>
      </c>
      <c r="U11" s="65">
        <v>39223.906199999998</v>
      </c>
      <c r="V11" s="65">
        <v>39462.306199999999</v>
      </c>
      <c r="W11" s="65">
        <v>39745.275500000003</v>
      </c>
      <c r="X11" s="65">
        <v>40272.423000000003</v>
      </c>
      <c r="Y11" s="65">
        <v>40626.293000000005</v>
      </c>
      <c r="Z11" s="65">
        <v>40963.506000000001</v>
      </c>
      <c r="AA11" s="65">
        <v>41271.487999999998</v>
      </c>
      <c r="AB11" s="65">
        <v>41323.58393845</v>
      </c>
      <c r="AC11" s="65">
        <v>41453.2107359</v>
      </c>
      <c r="AD11" s="65">
        <v>41642.275513569999</v>
      </c>
      <c r="AE11" s="65">
        <v>41847</v>
      </c>
      <c r="AF11" s="65">
        <v>42007</v>
      </c>
      <c r="AG11" s="75">
        <v>42294.520000000004</v>
      </c>
      <c r="AH11" s="65">
        <v>3951.6253540100001</v>
      </c>
      <c r="AI11" s="65">
        <v>4075.7738424899999</v>
      </c>
      <c r="AJ11" s="65">
        <v>4036.36450483</v>
      </c>
      <c r="AK11" s="65">
        <v>4069.7536800400003</v>
      </c>
      <c r="AL11" s="65">
        <v>4099.4109698000002</v>
      </c>
      <c r="AM11" s="65">
        <v>4284</v>
      </c>
      <c r="AN11" s="65">
        <v>4303</v>
      </c>
      <c r="AO11" s="65">
        <v>4347</v>
      </c>
      <c r="AP11" s="67">
        <v>4481.4749609999999</v>
      </c>
      <c r="AQ11" s="65">
        <v>4505.4781199999998</v>
      </c>
      <c r="AR11" s="65">
        <v>4541.2000000000007</v>
      </c>
      <c r="AS11" s="65">
        <v>4549.55</v>
      </c>
      <c r="AT11" s="65">
        <v>4535.9908390000001</v>
      </c>
      <c r="AU11" s="65">
        <v>4557.5199999999995</v>
      </c>
      <c r="AV11" s="75">
        <v>4569.1409999999996</v>
      </c>
      <c r="AW11" s="65">
        <v>32432</v>
      </c>
      <c r="AX11" s="65">
        <v>32832</v>
      </c>
      <c r="AY11" s="65">
        <v>33299</v>
      </c>
      <c r="AZ11" s="65">
        <v>33579</v>
      </c>
      <c r="BA11" s="65">
        <v>33817</v>
      </c>
      <c r="BB11" s="65">
        <v>34172</v>
      </c>
      <c r="BC11" s="65">
        <v>34568</v>
      </c>
      <c r="BD11" s="65">
        <v>35029</v>
      </c>
      <c r="BE11" s="65">
        <v>35491.989000000001</v>
      </c>
      <c r="BF11" s="65">
        <v>36005.181619000003</v>
      </c>
      <c r="BG11" s="65">
        <v>36467.860999999997</v>
      </c>
      <c r="BH11" s="65">
        <v>36993.039377000001</v>
      </c>
      <c r="BI11" s="65">
        <v>37543.074810000006</v>
      </c>
      <c r="BJ11" s="65">
        <v>38284.300771000002</v>
      </c>
      <c r="BK11" s="75">
        <v>38725.005837251832</v>
      </c>
      <c r="BL11" s="65">
        <v>46658</v>
      </c>
      <c r="BM11" s="65">
        <v>47645</v>
      </c>
      <c r="BN11" s="65">
        <v>48486</v>
      </c>
      <c r="BO11" s="65">
        <v>49427</v>
      </c>
      <c r="BP11" s="65">
        <v>50117</v>
      </c>
      <c r="BQ11" s="65">
        <v>50771</v>
      </c>
      <c r="BR11" s="65">
        <v>51342</v>
      </c>
      <c r="BS11" s="65">
        <v>51781</v>
      </c>
      <c r="BT11" s="65">
        <v>52097.040999999997</v>
      </c>
      <c r="BU11" s="65">
        <v>52564.710000000006</v>
      </c>
      <c r="BV11" s="65">
        <v>53201.880000000005</v>
      </c>
      <c r="BW11" s="65">
        <v>53757</v>
      </c>
      <c r="BX11" s="65">
        <v>54266</v>
      </c>
      <c r="BY11" s="65">
        <v>54777</v>
      </c>
      <c r="BZ11" s="75">
        <v>55190</v>
      </c>
      <c r="CA11" s="65">
        <v>148353.43893726001</v>
      </c>
      <c r="CB11" s="65">
        <v>150136.49844103999</v>
      </c>
      <c r="CC11" s="65">
        <v>150660.03925174</v>
      </c>
      <c r="CD11" s="65">
        <v>151770.05533772</v>
      </c>
      <c r="CE11" s="65">
        <v>152579.65545786</v>
      </c>
      <c r="CF11" s="65">
        <v>152729.53246679998</v>
      </c>
      <c r="CG11" s="65">
        <v>153747.85140546001</v>
      </c>
      <c r="CH11" s="65">
        <v>150472.37732775</v>
      </c>
      <c r="CI11" s="65">
        <v>151121.81199999998</v>
      </c>
      <c r="CJ11" s="65">
        <v>152459.5</v>
      </c>
      <c r="CK11" s="65">
        <v>152254.63888908</v>
      </c>
      <c r="CL11" s="65">
        <v>152491.37408914001</v>
      </c>
      <c r="CM11" s="65">
        <v>151975.9735270222</v>
      </c>
      <c r="CN11" s="65">
        <v>152279.1829897149</v>
      </c>
      <c r="CO11" s="75">
        <v>152896.21000000002</v>
      </c>
      <c r="CP11" s="65">
        <v>199551</v>
      </c>
      <c r="CQ11" s="65">
        <v>189452</v>
      </c>
      <c r="CR11" s="65">
        <v>185829</v>
      </c>
      <c r="CS11" s="65">
        <v>187750</v>
      </c>
      <c r="CT11" s="65">
        <v>188634</v>
      </c>
      <c r="CU11" s="65">
        <v>190592</v>
      </c>
      <c r="CV11" s="65">
        <v>190819</v>
      </c>
      <c r="CW11" s="65">
        <v>191107</v>
      </c>
      <c r="CX11" s="65">
        <v>191156.07199999999</v>
      </c>
      <c r="CY11" s="65">
        <v>191475.29249707001</v>
      </c>
      <c r="CZ11" s="65">
        <v>191945.32419555</v>
      </c>
      <c r="DA11" s="65">
        <v>192103.12437839</v>
      </c>
      <c r="DB11" s="65">
        <v>192203.6</v>
      </c>
      <c r="DC11" s="65">
        <v>192537.939828</v>
      </c>
      <c r="DD11" s="75">
        <v>192685.01</v>
      </c>
      <c r="DE11" s="65">
        <v>5718.7325857100004</v>
      </c>
      <c r="DF11" s="65">
        <v>5769.8560802100001</v>
      </c>
      <c r="DG11" s="65">
        <v>5868.0882146499998</v>
      </c>
      <c r="DH11" s="65">
        <v>5926.7301499999994</v>
      </c>
      <c r="DI11" s="65">
        <v>5970.9719999999998</v>
      </c>
      <c r="DJ11" s="65">
        <v>6041.5939481299993</v>
      </c>
      <c r="DK11" s="65">
        <v>6102.4391066500002</v>
      </c>
      <c r="DL11" s="65">
        <v>6134.8447602399992</v>
      </c>
      <c r="DM11" s="65">
        <v>6160.5729461899991</v>
      </c>
      <c r="DN11" s="65">
        <v>6246.3146799999995</v>
      </c>
      <c r="DO11" s="65">
        <v>6300.9202911100001</v>
      </c>
      <c r="DP11" s="65">
        <v>6344.7098376100002</v>
      </c>
      <c r="DQ11" s="65">
        <v>6567.6</v>
      </c>
      <c r="DR11" s="65">
        <v>6627.926915</v>
      </c>
      <c r="DS11" s="75">
        <v>6698.6166149999999</v>
      </c>
      <c r="DT11" s="65">
        <v>71676.861903020006</v>
      </c>
      <c r="DU11" s="65">
        <v>71930.499999939988</v>
      </c>
      <c r="DV11" s="65">
        <v>72120.499999919994</v>
      </c>
      <c r="DW11" s="65">
        <v>72939.230183259991</v>
      </c>
      <c r="DX11" s="65">
        <v>73498.507812569995</v>
      </c>
      <c r="DY11" s="65">
        <v>73133</v>
      </c>
      <c r="DZ11" s="65">
        <v>73597</v>
      </c>
      <c r="EA11" s="65">
        <v>73889</v>
      </c>
      <c r="EB11" s="65">
        <v>74181.439138999995</v>
      </c>
      <c r="EC11" s="65">
        <v>74451.769539970002</v>
      </c>
      <c r="ED11" s="65">
        <v>74675.100000000006</v>
      </c>
      <c r="EE11" s="65">
        <v>75120.61</v>
      </c>
      <c r="EF11" s="65">
        <v>75412.168957000002</v>
      </c>
      <c r="EG11" s="65">
        <v>75815.150000000009</v>
      </c>
      <c r="EH11" s="75">
        <v>76306.47</v>
      </c>
      <c r="EI11" s="65">
        <v>84830.405693389999</v>
      </c>
      <c r="EJ11" s="65">
        <v>85326.12062151001</v>
      </c>
      <c r="EK11" s="65">
        <v>85821.835549620009</v>
      </c>
      <c r="EL11" s="65">
        <v>86624.718034969992</v>
      </c>
      <c r="EM11" s="65">
        <v>87208.550876540001</v>
      </c>
      <c r="EN11" s="65">
        <v>87193.681405939991</v>
      </c>
      <c r="EO11" s="65">
        <v>87647.69703553</v>
      </c>
      <c r="EP11" s="65">
        <v>87882.27</v>
      </c>
      <c r="EQ11" s="65">
        <v>88082.643000000011</v>
      </c>
      <c r="ER11" s="65">
        <v>88201</v>
      </c>
      <c r="ES11" s="65">
        <v>88808</v>
      </c>
      <c r="ET11" s="65">
        <v>88971</v>
      </c>
      <c r="EU11" s="65">
        <v>89311</v>
      </c>
      <c r="EV11" s="65">
        <v>89298</v>
      </c>
      <c r="EW11" s="75">
        <v>89416</v>
      </c>
      <c r="EX11" s="65">
        <v>41507.07</v>
      </c>
      <c r="EY11" s="65">
        <v>41835.892999999996</v>
      </c>
      <c r="EZ11" s="65">
        <v>42110.843000000001</v>
      </c>
      <c r="FA11" s="65">
        <v>42711.531000000003</v>
      </c>
      <c r="FB11" s="65">
        <v>42968.714999999997</v>
      </c>
      <c r="FC11" s="65">
        <v>43213.931000000004</v>
      </c>
      <c r="FD11" s="65">
        <v>43702.130999999994</v>
      </c>
      <c r="FE11" s="65">
        <v>43821.926999999996</v>
      </c>
      <c r="FF11" s="65">
        <v>44255.045791259996</v>
      </c>
      <c r="FG11" s="65">
        <v>44349.203980980004</v>
      </c>
      <c r="FH11" s="65">
        <v>44703.30605698</v>
      </c>
      <c r="FI11" s="65">
        <v>44907.44428797</v>
      </c>
      <c r="FJ11" s="65">
        <v>45114.59</v>
      </c>
      <c r="FK11" s="65">
        <v>45494.429999999993</v>
      </c>
      <c r="FL11" s="75">
        <v>45734.09</v>
      </c>
      <c r="FM11" s="65">
        <v>21209.899999999998</v>
      </c>
      <c r="FN11" s="65">
        <v>21210.1</v>
      </c>
      <c r="FO11" s="65">
        <v>21210.1</v>
      </c>
      <c r="FP11" s="65">
        <v>21267.8</v>
      </c>
      <c r="FQ11" s="65">
        <v>21631.7</v>
      </c>
      <c r="FR11" s="65">
        <v>22027.100000000002</v>
      </c>
      <c r="FS11" s="65">
        <v>22222.1</v>
      </c>
      <c r="FT11" s="65">
        <v>22335.9</v>
      </c>
      <c r="FU11" s="65">
        <v>22495.899999999998</v>
      </c>
      <c r="FV11" s="65">
        <v>22629.244999999999</v>
      </c>
      <c r="FW11" s="65">
        <v>22681.082999999999</v>
      </c>
      <c r="FX11" s="65">
        <v>22725.012999999999</v>
      </c>
      <c r="FY11" s="65">
        <v>22767.252</v>
      </c>
      <c r="FZ11" s="65">
        <v>22862.294399999984</v>
      </c>
      <c r="GA11" s="75">
        <v>22911.734</v>
      </c>
      <c r="GB11" s="65">
        <v>12384</v>
      </c>
      <c r="GC11" s="65">
        <v>12476.3</v>
      </c>
      <c r="GD11" s="65">
        <v>12582.7</v>
      </c>
      <c r="GE11" s="65">
        <v>12537.5</v>
      </c>
      <c r="GF11" s="65">
        <v>12644.400000000001</v>
      </c>
      <c r="GG11" s="65">
        <v>12725.4</v>
      </c>
      <c r="GH11" s="65">
        <v>12817.6</v>
      </c>
      <c r="GI11" s="65">
        <v>12834.7</v>
      </c>
      <c r="GJ11" s="65">
        <v>12823.414999999999</v>
      </c>
      <c r="GK11" s="65">
        <v>12873.2217655</v>
      </c>
      <c r="GL11" s="65">
        <v>12875.46695939</v>
      </c>
      <c r="GM11" s="65">
        <v>13342.25</v>
      </c>
      <c r="GN11" s="65">
        <v>13381.789999999999</v>
      </c>
      <c r="GO11" s="65">
        <v>13407.810000000001</v>
      </c>
      <c r="GP11" s="129">
        <v>13426.19</v>
      </c>
    </row>
    <row r="12" spans="1:198">
      <c r="A12" s="64"/>
      <c r="B12" s="68" t="s">
        <v>102</v>
      </c>
      <c r="C12" s="64" t="s">
        <v>103</v>
      </c>
      <c r="D12" s="65">
        <v>5407850</v>
      </c>
      <c r="E12" s="65">
        <v>6926748</v>
      </c>
      <c r="F12" s="65">
        <v>4056448</v>
      </c>
      <c r="G12" s="65">
        <v>4816650.8</v>
      </c>
      <c r="H12" s="65">
        <v>4254420</v>
      </c>
      <c r="I12" s="65">
        <v>8058294.9000000004</v>
      </c>
      <c r="J12" s="65">
        <v>5628545</v>
      </c>
      <c r="K12" s="65">
        <v>5087218.5</v>
      </c>
      <c r="L12" s="65">
        <v>4790500.26</v>
      </c>
      <c r="M12" s="65">
        <v>5977442.3699999992</v>
      </c>
      <c r="N12" s="65">
        <v>6491438.767763</v>
      </c>
      <c r="O12" s="65">
        <v>7563539</v>
      </c>
      <c r="P12" s="65">
        <v>6202661.7999999998</v>
      </c>
      <c r="Q12" s="65">
        <v>6933856.0075200005</v>
      </c>
      <c r="R12" s="75">
        <v>7214141.0918791387</v>
      </c>
      <c r="S12" s="65">
        <v>134503459.55499998</v>
      </c>
      <c r="T12" s="65">
        <v>133517996.99999915</v>
      </c>
      <c r="U12" s="65">
        <v>152756075.53999904</v>
      </c>
      <c r="V12" s="65">
        <v>168923697</v>
      </c>
      <c r="W12" s="65">
        <v>126059088.64999999</v>
      </c>
      <c r="X12" s="65">
        <v>143708252.88499999</v>
      </c>
      <c r="Y12" s="65">
        <v>128548869.2949992</v>
      </c>
      <c r="Z12" s="65">
        <v>110562250.05000001</v>
      </c>
      <c r="AA12" s="65">
        <v>126346724.94</v>
      </c>
      <c r="AB12" s="65">
        <v>119206476.90000001</v>
      </c>
      <c r="AC12" s="65">
        <v>128321001.73572741</v>
      </c>
      <c r="AD12" s="65">
        <v>134783693.99504238</v>
      </c>
      <c r="AE12" s="65">
        <v>120202389.46000001</v>
      </c>
      <c r="AF12" s="65">
        <v>130359354.10000001</v>
      </c>
      <c r="AG12" s="75">
        <v>162417880.78436238</v>
      </c>
      <c r="AH12" s="65">
        <v>7293342.6063465932</v>
      </c>
      <c r="AI12" s="65">
        <v>6570798.3498260593</v>
      </c>
      <c r="AJ12" s="65">
        <v>5032657.4450852545</v>
      </c>
      <c r="AK12" s="65">
        <v>9062886.09154566</v>
      </c>
      <c r="AL12" s="65">
        <v>9311824.1755525805</v>
      </c>
      <c r="AM12" s="65">
        <v>7141087.2005083272</v>
      </c>
      <c r="AN12" s="65">
        <v>9286900.1328187324</v>
      </c>
      <c r="AO12" s="65">
        <v>8689276.3808355127</v>
      </c>
      <c r="AP12" s="65">
        <v>11246478.305796752</v>
      </c>
      <c r="AQ12" s="65">
        <v>8650433.0482293796</v>
      </c>
      <c r="AR12" s="65">
        <v>8233715</v>
      </c>
      <c r="AS12" s="65">
        <v>6924380.6472039996</v>
      </c>
      <c r="AT12" s="65">
        <v>8573281.1578471996</v>
      </c>
      <c r="AU12" s="65">
        <v>7463714.0105855661</v>
      </c>
      <c r="AV12" s="75">
        <v>9659171.1362626143</v>
      </c>
      <c r="AW12" s="65">
        <v>84360145.524883628</v>
      </c>
      <c r="AX12" s="65">
        <v>82533341.308727995</v>
      </c>
      <c r="AY12" s="65">
        <v>88443866.392194897</v>
      </c>
      <c r="AZ12" s="65">
        <v>84610355.610814497</v>
      </c>
      <c r="BA12" s="65">
        <v>70353504.842091069</v>
      </c>
      <c r="BB12" s="65">
        <v>68832287.947634622</v>
      </c>
      <c r="BC12" s="65">
        <v>84319566.027108878</v>
      </c>
      <c r="BD12" s="65">
        <v>95891837.132665694</v>
      </c>
      <c r="BE12" s="65">
        <v>77646354.099999994</v>
      </c>
      <c r="BF12" s="65">
        <v>87288448.048976302</v>
      </c>
      <c r="BG12" s="65">
        <v>83967105.682609797</v>
      </c>
      <c r="BH12" s="65">
        <v>72276202.255756572</v>
      </c>
      <c r="BI12" s="65">
        <v>70980698.167166486</v>
      </c>
      <c r="BJ12" s="65">
        <v>80209142.209789023</v>
      </c>
      <c r="BK12" s="75">
        <v>91686898.070405588</v>
      </c>
      <c r="BL12" s="65">
        <v>155413748.34898591</v>
      </c>
      <c r="BM12" s="65">
        <v>109049908.4272584</v>
      </c>
      <c r="BN12" s="65">
        <v>126812450.62025197</v>
      </c>
      <c r="BO12" s="65">
        <v>116885067.60830815</v>
      </c>
      <c r="BP12" s="65">
        <v>114640198.46186861</v>
      </c>
      <c r="BQ12" s="65">
        <v>104504882.90297826</v>
      </c>
      <c r="BR12" s="65">
        <v>86238363.800658911</v>
      </c>
      <c r="BS12" s="65">
        <v>91512742.219708622</v>
      </c>
      <c r="BT12" s="65">
        <v>96414375.251999989</v>
      </c>
      <c r="BU12" s="65">
        <v>118009546.242</v>
      </c>
      <c r="BV12" s="65">
        <v>105267968.66599999</v>
      </c>
      <c r="BW12" s="65">
        <v>90399577.74000001</v>
      </c>
      <c r="BX12" s="65">
        <v>99574687.215000004</v>
      </c>
      <c r="BY12" s="65">
        <v>103183027.686</v>
      </c>
      <c r="BZ12" s="75">
        <v>111052406.31200001</v>
      </c>
      <c r="CA12" s="65">
        <v>237473975.44</v>
      </c>
      <c r="CB12" s="65">
        <v>167713754.995</v>
      </c>
      <c r="CC12" s="65">
        <v>205115046.972</v>
      </c>
      <c r="CD12" s="65">
        <v>233494477.824</v>
      </c>
      <c r="CE12" s="65">
        <v>238455775.20000002</v>
      </c>
      <c r="CF12" s="65">
        <v>223886183.51700002</v>
      </c>
      <c r="CG12" s="65">
        <v>206843689.72800002</v>
      </c>
      <c r="CH12" s="65">
        <v>187628379.25500003</v>
      </c>
      <c r="CI12" s="65">
        <v>164640034.92199999</v>
      </c>
      <c r="CJ12" s="65">
        <v>204687647.26410002</v>
      </c>
      <c r="CK12" s="65">
        <v>207382224.37455001</v>
      </c>
      <c r="CL12" s="65">
        <v>162143485.49600002</v>
      </c>
      <c r="CM12" s="65">
        <v>178563299.50799996</v>
      </c>
      <c r="CN12" s="65">
        <v>211769484.24360001</v>
      </c>
      <c r="CO12" s="75">
        <v>206596386.0783</v>
      </c>
      <c r="CP12" s="65">
        <v>237311316</v>
      </c>
      <c r="CQ12" s="65">
        <v>178993737</v>
      </c>
      <c r="CR12" s="65">
        <v>177966516</v>
      </c>
      <c r="CS12" s="65">
        <v>214431858</v>
      </c>
      <c r="CT12" s="65">
        <v>162154747.5</v>
      </c>
      <c r="CU12" s="65">
        <v>185657782.5</v>
      </c>
      <c r="CV12" s="65">
        <v>199116437.5</v>
      </c>
      <c r="CW12" s="65">
        <v>196286730</v>
      </c>
      <c r="CX12" s="65">
        <v>154786657.19999999</v>
      </c>
      <c r="CY12" s="65">
        <v>192100101.75690925</v>
      </c>
      <c r="CZ12" s="65">
        <v>188250162.95580041</v>
      </c>
      <c r="DA12" s="65">
        <v>210416858.68565479</v>
      </c>
      <c r="DB12" s="65">
        <v>192163221.56505713</v>
      </c>
      <c r="DC12" s="65">
        <v>216653626.20000002</v>
      </c>
      <c r="DD12" s="75">
        <v>225143290.45306671</v>
      </c>
      <c r="DE12" s="65">
        <v>20235369.488817796</v>
      </c>
      <c r="DF12" s="65">
        <v>20283591.0915595</v>
      </c>
      <c r="DG12" s="65">
        <v>19028704.558093194</v>
      </c>
      <c r="DH12" s="65">
        <v>21757584.999298334</v>
      </c>
      <c r="DI12" s="65">
        <v>19302438.998155475</v>
      </c>
      <c r="DJ12" s="65">
        <v>16968817.265684791</v>
      </c>
      <c r="DK12" s="65">
        <v>15717640.163464339</v>
      </c>
      <c r="DL12" s="65">
        <v>19108873.445255522</v>
      </c>
      <c r="DM12" s="65">
        <v>19106302.379743535</v>
      </c>
      <c r="DN12" s="65">
        <v>15599341.08478486</v>
      </c>
      <c r="DO12" s="65">
        <v>15478430.59376891</v>
      </c>
      <c r="DP12" s="65">
        <v>14699143.932740368</v>
      </c>
      <c r="DQ12" s="65">
        <v>15278319.827320997</v>
      </c>
      <c r="DR12" s="65">
        <v>17134132.648820642</v>
      </c>
      <c r="DS12" s="75">
        <v>18235593.583854686</v>
      </c>
      <c r="DT12" s="65">
        <v>80443332.094001859</v>
      </c>
      <c r="DU12" s="65">
        <v>95025646.526530951</v>
      </c>
      <c r="DV12" s="65">
        <v>81850127.721740201</v>
      </c>
      <c r="DW12" s="65">
        <v>119358793.62941194</v>
      </c>
      <c r="DX12" s="65">
        <v>107246504.70367856</v>
      </c>
      <c r="DY12" s="65">
        <v>91494776.323231354</v>
      </c>
      <c r="DZ12" s="65">
        <v>96324336.432473004</v>
      </c>
      <c r="EA12" s="65">
        <v>104908294.33977765</v>
      </c>
      <c r="EB12" s="65">
        <v>127203679.77559343</v>
      </c>
      <c r="EC12" s="65">
        <v>104448171.64126278</v>
      </c>
      <c r="ED12" s="65">
        <v>103700337.99999999</v>
      </c>
      <c r="EE12" s="65">
        <v>81712865.819419503</v>
      </c>
      <c r="EF12" s="65">
        <v>112549869.16252954</v>
      </c>
      <c r="EG12" s="65">
        <v>111084379.78812456</v>
      </c>
      <c r="EH12" s="75">
        <v>109693578.80362846</v>
      </c>
      <c r="EI12" s="65">
        <v>121810419.60000001</v>
      </c>
      <c r="EJ12" s="65">
        <v>140452565.19999999</v>
      </c>
      <c r="EK12" s="65">
        <v>101231856</v>
      </c>
      <c r="EL12" s="65">
        <v>111093298.80000001</v>
      </c>
      <c r="EM12" s="65">
        <v>149349698.40000001</v>
      </c>
      <c r="EN12" s="65">
        <v>135190093.5</v>
      </c>
      <c r="EO12" s="65">
        <v>109824305.3</v>
      </c>
      <c r="EP12" s="65">
        <v>121484867.80000001</v>
      </c>
      <c r="EQ12" s="65">
        <v>142756065.40000001</v>
      </c>
      <c r="ER12" s="65">
        <v>105632254.3</v>
      </c>
      <c r="ES12" s="65">
        <v>119326104.105</v>
      </c>
      <c r="ET12" s="65">
        <v>132983327.295</v>
      </c>
      <c r="EU12" s="65">
        <v>117774196.96000001</v>
      </c>
      <c r="EV12" s="65">
        <v>132631066.09999998</v>
      </c>
      <c r="EW12" s="75">
        <v>109660899.69999996</v>
      </c>
      <c r="EX12" s="65">
        <v>114752059.3599962</v>
      </c>
      <c r="EY12" s="65">
        <v>109259567.18549645</v>
      </c>
      <c r="EZ12" s="65">
        <v>82905960.774997368</v>
      </c>
      <c r="FA12" s="65">
        <v>113754945.52799465</v>
      </c>
      <c r="FB12" s="65">
        <v>83853116.242498711</v>
      </c>
      <c r="FC12" s="65">
        <v>95229971.628997087</v>
      </c>
      <c r="FD12" s="65">
        <v>83990434.20599623</v>
      </c>
      <c r="FE12" s="65">
        <v>90696698.683295384</v>
      </c>
      <c r="FF12" s="65">
        <v>107775984.12155855</v>
      </c>
      <c r="FG12" s="65">
        <v>96612686.824812084</v>
      </c>
      <c r="FH12" s="65">
        <v>122149257.4901785</v>
      </c>
      <c r="FI12" s="65">
        <v>89098031.048304155</v>
      </c>
      <c r="FJ12" s="65">
        <v>124256145.12019625</v>
      </c>
      <c r="FK12" s="65">
        <v>136680614.75925046</v>
      </c>
      <c r="FL12" s="75">
        <v>134261565.76942348</v>
      </c>
      <c r="FM12" s="65">
        <v>33084813.194571599</v>
      </c>
      <c r="FN12" s="65">
        <v>44198798.684017748</v>
      </c>
      <c r="FO12" s="65">
        <v>45574245.403967001</v>
      </c>
      <c r="FP12" s="65">
        <v>53358290.177281238</v>
      </c>
      <c r="FQ12" s="65">
        <v>55474234.514481299</v>
      </c>
      <c r="FR12" s="65">
        <v>38343427.999998607</v>
      </c>
      <c r="FS12" s="65">
        <v>44542719.999998398</v>
      </c>
      <c r="FT12" s="65">
        <v>38341915.999998629</v>
      </c>
      <c r="FU12" s="65">
        <v>51894387.594767503</v>
      </c>
      <c r="FV12" s="65">
        <v>39984348.222000003</v>
      </c>
      <c r="FW12" s="65">
        <v>42914591.950000003</v>
      </c>
      <c r="FX12" s="65">
        <v>39294345.519660406</v>
      </c>
      <c r="FY12" s="65">
        <v>45306264.087136574</v>
      </c>
      <c r="FZ12" s="65">
        <v>45975869.696757205</v>
      </c>
      <c r="GA12" s="75">
        <v>44501080.555966005</v>
      </c>
      <c r="GB12" s="65">
        <v>30973222.230952159</v>
      </c>
      <c r="GC12" s="65">
        <v>37497590.835594997</v>
      </c>
      <c r="GD12" s="65">
        <v>39096276.594857819</v>
      </c>
      <c r="GE12" s="65">
        <v>38623528.176550806</v>
      </c>
      <c r="GF12" s="65">
        <v>35947861.109551586</v>
      </c>
      <c r="GG12" s="65">
        <v>39092592.632198021</v>
      </c>
      <c r="GH12" s="65">
        <v>50957447.901975721</v>
      </c>
      <c r="GI12" s="65">
        <v>48293316.960000001</v>
      </c>
      <c r="GJ12" s="65">
        <v>51319924.699038446</v>
      </c>
      <c r="GK12" s="65">
        <v>44060927.798000008</v>
      </c>
      <c r="GL12" s="65">
        <v>36621453.705943063</v>
      </c>
      <c r="GM12" s="65">
        <v>29060954.190626003</v>
      </c>
      <c r="GN12" s="65">
        <v>31642756.486146308</v>
      </c>
      <c r="GO12" s="65">
        <v>30244229.725640003</v>
      </c>
      <c r="GP12" s="129">
        <v>23424353.235479999</v>
      </c>
    </row>
    <row r="13" spans="1:198">
      <c r="A13" s="69"/>
      <c r="B13" s="69" t="s">
        <v>104</v>
      </c>
      <c r="C13" s="69" t="s">
        <v>105</v>
      </c>
      <c r="D13" s="70">
        <v>0.92604872145817463</v>
      </c>
      <c r="E13" s="70">
        <v>0.9654110409010781</v>
      </c>
      <c r="F13" s="70">
        <v>0.99271414857373808</v>
      </c>
      <c r="G13" s="70">
        <v>1.0288775444602214</v>
      </c>
      <c r="H13" s="70">
        <v>1.0355155731553662</v>
      </c>
      <c r="I13" s="70">
        <v>1.0586015375642108</v>
      </c>
      <c r="J13" s="70">
        <v>1.0432487104742647</v>
      </c>
      <c r="K13" s="70">
        <v>1.0470551453519887</v>
      </c>
      <c r="L13" s="70">
        <v>1.0369908379168897</v>
      </c>
      <c r="M13" s="70">
        <v>1.0443940545351458</v>
      </c>
      <c r="N13" s="70">
        <v>1.0549488904186248</v>
      </c>
      <c r="O13" s="70">
        <v>1.0355483704428379</v>
      </c>
      <c r="P13" s="70">
        <v>0.99553890960151459</v>
      </c>
      <c r="Q13" s="70">
        <v>1.0242771129145516</v>
      </c>
      <c r="R13" s="131">
        <v>0.97902754755858301</v>
      </c>
      <c r="S13" s="70">
        <v>1.0944230507686274</v>
      </c>
      <c r="T13" s="70">
        <v>1.1375997648450613</v>
      </c>
      <c r="U13" s="70">
        <v>1.1679337869148636</v>
      </c>
      <c r="V13" s="70">
        <v>1.2055557116050859</v>
      </c>
      <c r="W13" s="70">
        <v>1.2325397270874563</v>
      </c>
      <c r="X13" s="70">
        <v>1.2658222999967359</v>
      </c>
      <c r="Y13" s="70">
        <v>1.2465570474939076</v>
      </c>
      <c r="Z13" s="70">
        <v>1.1299122026919788</v>
      </c>
      <c r="AA13" s="70">
        <v>1.1208575509784271</v>
      </c>
      <c r="AB13" s="70">
        <v>1.1216404710288841</v>
      </c>
      <c r="AC13" s="70">
        <v>1.1465928020043616</v>
      </c>
      <c r="AD13" s="70">
        <v>1.1488670794085241</v>
      </c>
      <c r="AE13" s="70">
        <v>1.151107761964242</v>
      </c>
      <c r="AF13" s="70">
        <v>1.1591606261849063</v>
      </c>
      <c r="AG13" s="131">
        <v>1.145467000213193</v>
      </c>
      <c r="AH13" s="70">
        <v>1.2036123267258085</v>
      </c>
      <c r="AI13" s="70">
        <v>1.2352021335691368</v>
      </c>
      <c r="AJ13" s="70">
        <v>1.2782674920886894</v>
      </c>
      <c r="AK13" s="70">
        <v>1.2677550003441431</v>
      </c>
      <c r="AL13" s="70">
        <v>1.3121960242180588</v>
      </c>
      <c r="AM13" s="70">
        <v>1.3336176416724559</v>
      </c>
      <c r="AN13" s="70">
        <v>1.3261032260776742</v>
      </c>
      <c r="AO13" s="70">
        <v>1.3170641330951487</v>
      </c>
      <c r="AP13" s="70">
        <v>1.3399863035702637</v>
      </c>
      <c r="AQ13" s="70">
        <v>1.3547697517015194</v>
      </c>
      <c r="AR13" s="70">
        <v>1.3248310876275866</v>
      </c>
      <c r="AS13" s="70">
        <v>1.3446533853159679</v>
      </c>
      <c r="AT13" s="70">
        <v>1.3409349952779144</v>
      </c>
      <c r="AU13" s="70">
        <v>1.3502438518589779</v>
      </c>
      <c r="AV13" s="131">
        <v>1.1661874341939336</v>
      </c>
      <c r="AW13" s="70">
        <v>1.2564870921234654</v>
      </c>
      <c r="AX13" s="70">
        <v>1.314385259209317</v>
      </c>
      <c r="AY13" s="70">
        <v>1.3648913444741733</v>
      </c>
      <c r="AZ13" s="70">
        <v>1.3372646391058176</v>
      </c>
      <c r="BA13" s="70">
        <v>1.3695161517162284</v>
      </c>
      <c r="BB13" s="70">
        <v>1.4051603780723017</v>
      </c>
      <c r="BC13" s="70">
        <v>1.3444386093530263</v>
      </c>
      <c r="BD13" s="70">
        <v>1.300197435836935</v>
      </c>
      <c r="BE13" s="70">
        <v>1.2810480058350207</v>
      </c>
      <c r="BF13" s="70">
        <v>1.3115369215836743</v>
      </c>
      <c r="BG13" s="70">
        <v>1.3485720597117652</v>
      </c>
      <c r="BH13" s="70">
        <v>1.3526161729746702</v>
      </c>
      <c r="BI13" s="70">
        <v>1.3513494997850664</v>
      </c>
      <c r="BJ13" s="70">
        <v>1.3539327309509686</v>
      </c>
      <c r="BK13" s="131">
        <v>1.3320825934407583</v>
      </c>
      <c r="BL13" s="70">
        <v>0.96035877597893005</v>
      </c>
      <c r="BM13" s="70">
        <v>0.98511794532191232</v>
      </c>
      <c r="BN13" s="70">
        <v>1.0091516945003955</v>
      </c>
      <c r="BO13" s="70">
        <v>1.0748305352446028</v>
      </c>
      <c r="BP13" s="70">
        <v>1.0922351030085176</v>
      </c>
      <c r="BQ13" s="70">
        <v>1.0739701380194671</v>
      </c>
      <c r="BR13" s="70">
        <v>1.0872760922011928</v>
      </c>
      <c r="BS13" s="70">
        <v>1.0987536386263312</v>
      </c>
      <c r="BT13" s="70">
        <v>1.1109051855922389</v>
      </c>
      <c r="BU13" s="70">
        <v>1.1285810790362512</v>
      </c>
      <c r="BV13" s="70">
        <v>1.1269449352333307</v>
      </c>
      <c r="BW13" s="70">
        <v>1.1299602509432143</v>
      </c>
      <c r="BX13" s="70">
        <v>1.1297254613411918</v>
      </c>
      <c r="BY13" s="70">
        <v>1.1355044192050465</v>
      </c>
      <c r="BZ13" s="131">
        <v>1.1077131026931175</v>
      </c>
      <c r="CA13" s="70">
        <v>1.3564676705576155</v>
      </c>
      <c r="CB13" s="70">
        <v>1.3893694817387783</v>
      </c>
      <c r="CC13" s="70">
        <v>1.4145696142204836</v>
      </c>
      <c r="CD13" s="70">
        <v>1.4736252197446309</v>
      </c>
      <c r="CE13" s="70">
        <v>1.4713241207811205</v>
      </c>
      <c r="CF13" s="70">
        <v>1.3686446676615416</v>
      </c>
      <c r="CG13" s="70">
        <v>1.4424785750889062</v>
      </c>
      <c r="CH13" s="70">
        <v>1.4316430436105143</v>
      </c>
      <c r="CI13" s="70">
        <v>1.4915996498516504</v>
      </c>
      <c r="CJ13" s="70">
        <v>1.5158152471929542</v>
      </c>
      <c r="CK13" s="70">
        <v>1.5285168336370307</v>
      </c>
      <c r="CL13" s="70">
        <v>1.4628482761588748</v>
      </c>
      <c r="CM13" s="70">
        <v>1.4676108573957409</v>
      </c>
      <c r="CN13" s="70">
        <v>1.5243080043680195</v>
      </c>
      <c r="CO13" s="131">
        <v>1.5451909249027092</v>
      </c>
      <c r="CP13" s="70">
        <v>0.84105479303205788</v>
      </c>
      <c r="CQ13" s="70">
        <v>0.87334628497723044</v>
      </c>
      <c r="CR13" s="70">
        <v>0.89851500422168162</v>
      </c>
      <c r="CS13" s="70">
        <v>0.92409920796509726</v>
      </c>
      <c r="CT13" s="70">
        <v>0.9383822734981605</v>
      </c>
      <c r="CU13" s="70">
        <v>0.95184047150740625</v>
      </c>
      <c r="CV13" s="70">
        <v>0.98442029501183659</v>
      </c>
      <c r="CW13" s="70">
        <v>1.0546441115702687</v>
      </c>
      <c r="CX13" s="70">
        <v>1.0532438477108019</v>
      </c>
      <c r="CY13" s="70">
        <v>1.0794655061178542</v>
      </c>
      <c r="CZ13" s="70">
        <v>1.0816728357096808</v>
      </c>
      <c r="DA13" s="70">
        <v>1.0846106433717249</v>
      </c>
      <c r="DB13" s="70">
        <v>1.1108376811568847</v>
      </c>
      <c r="DC13" s="70">
        <v>1.143330694418583</v>
      </c>
      <c r="DD13" s="131">
        <v>1.1225153294857282</v>
      </c>
      <c r="DE13" s="70">
        <v>0.89390707576618322</v>
      </c>
      <c r="DF13" s="70">
        <v>0.91991926940339108</v>
      </c>
      <c r="DG13" s="70">
        <v>0.97384566813160567</v>
      </c>
      <c r="DH13" s="70">
        <v>0.93482590377195196</v>
      </c>
      <c r="DI13" s="70">
        <v>0.96135750941632558</v>
      </c>
      <c r="DJ13" s="70">
        <v>0.97377063283984056</v>
      </c>
      <c r="DK13" s="70">
        <v>0.96195021150369564</v>
      </c>
      <c r="DL13" s="70">
        <v>0.95366923386570002</v>
      </c>
      <c r="DM13" s="70">
        <v>0.95558791088778361</v>
      </c>
      <c r="DN13" s="70">
        <v>0.97359237531509557</v>
      </c>
      <c r="DO13" s="70">
        <v>0.95544512813233851</v>
      </c>
      <c r="DP13" s="70">
        <v>0.96170186697596816</v>
      </c>
      <c r="DQ13" s="70">
        <v>0.94894532696465683</v>
      </c>
      <c r="DR13" s="70">
        <v>0.93264869292888686</v>
      </c>
      <c r="DS13" s="131">
        <v>0.84174430651524057</v>
      </c>
      <c r="DT13" s="70">
        <v>0.9152021400236704</v>
      </c>
      <c r="DU13" s="70">
        <v>0.93888054469504678</v>
      </c>
      <c r="DV13" s="70">
        <v>0.97487736103104172</v>
      </c>
      <c r="DW13" s="70">
        <v>0.95252674067479137</v>
      </c>
      <c r="DX13" s="70">
        <v>0.99199457829059956</v>
      </c>
      <c r="DY13" s="70">
        <v>0.99160167180950798</v>
      </c>
      <c r="DZ13" s="70">
        <v>1.0176710920151977</v>
      </c>
      <c r="EA13" s="70">
        <v>1.0083449528385484</v>
      </c>
      <c r="EB13" s="70">
        <v>0.9971809360231001</v>
      </c>
      <c r="EC13" s="70">
        <v>1.035815815056895</v>
      </c>
      <c r="ED13" s="70">
        <v>1.0089309441373928</v>
      </c>
      <c r="EE13" s="70">
        <v>1.0066424289420408</v>
      </c>
      <c r="EF13" s="70">
        <v>1.0078086185824531</v>
      </c>
      <c r="EG13" s="70">
        <v>1.0121657770812797</v>
      </c>
      <c r="EH13" s="131">
        <v>0.95390367777029039</v>
      </c>
      <c r="EI13" s="70">
        <v>0.8413709876296821</v>
      </c>
      <c r="EJ13" s="70">
        <v>0.89404761518055909</v>
      </c>
      <c r="EK13" s="70">
        <v>0.92092285120953521</v>
      </c>
      <c r="EL13" s="70">
        <v>0.90730575191008167</v>
      </c>
      <c r="EM13" s="70">
        <v>0.92537609070478744</v>
      </c>
      <c r="EN13" s="70">
        <v>0.92191621867160434</v>
      </c>
      <c r="EO13" s="70">
        <v>0.92847660603016957</v>
      </c>
      <c r="EP13" s="70">
        <v>0.95072838227885781</v>
      </c>
      <c r="EQ13" s="70">
        <v>0.93806765127714065</v>
      </c>
      <c r="ER13" s="70">
        <v>0.91468209087845509</v>
      </c>
      <c r="ES13" s="70">
        <v>0.91825363465147547</v>
      </c>
      <c r="ET13" s="70">
        <v>0.89926916020809244</v>
      </c>
      <c r="EU13" s="70">
        <v>0.89900475462542195</v>
      </c>
      <c r="EV13" s="70">
        <v>0.89744242866395174</v>
      </c>
      <c r="EW13" s="131">
        <v>0.88482690993491986</v>
      </c>
      <c r="EX13" s="70">
        <v>0.63974986659871524</v>
      </c>
      <c r="EY13" s="70">
        <v>0.65122642131247688</v>
      </c>
      <c r="EZ13" s="70">
        <v>0.70661145606366571</v>
      </c>
      <c r="FA13" s="70">
        <v>0.68310162509049988</v>
      </c>
      <c r="FB13" s="70">
        <v>0.71684837048219485</v>
      </c>
      <c r="FC13" s="70">
        <v>0.70726028329520096</v>
      </c>
      <c r="FD13" s="70">
        <v>0.69737388422313062</v>
      </c>
      <c r="FE13" s="70">
        <v>0.69629455277372965</v>
      </c>
      <c r="FF13" s="70">
        <v>0.70446783192726981</v>
      </c>
      <c r="FG13" s="70">
        <v>0.71914842476427843</v>
      </c>
      <c r="FH13" s="70">
        <v>0.71234344718145348</v>
      </c>
      <c r="FI13" s="70">
        <v>0.71039376963349565</v>
      </c>
      <c r="FJ13" s="70">
        <v>0.70905006739966725</v>
      </c>
      <c r="FK13" s="70">
        <v>0.7028512793095969</v>
      </c>
      <c r="FL13" s="131">
        <v>0.65238991123385548</v>
      </c>
      <c r="FM13" s="70">
        <v>0.85064982170982595</v>
      </c>
      <c r="FN13" s="70">
        <v>0.85644468847848176</v>
      </c>
      <c r="FO13" s="70">
        <v>0.80183166461918076</v>
      </c>
      <c r="FP13" s="70">
        <v>0.92436594487424417</v>
      </c>
      <c r="FQ13" s="70">
        <v>0.91987360700537046</v>
      </c>
      <c r="FR13" s="70">
        <v>0.90145625885628544</v>
      </c>
      <c r="FS13" s="70">
        <v>0.90173818884844315</v>
      </c>
      <c r="FT13" s="70">
        <v>0.90504111224043537</v>
      </c>
      <c r="FU13" s="70">
        <v>0.88703584437414673</v>
      </c>
      <c r="FV13" s="70">
        <v>0.92754238982404869</v>
      </c>
      <c r="FW13" s="70">
        <v>0.94926567231643089</v>
      </c>
      <c r="FX13" s="70">
        <v>0.93733066236601281</v>
      </c>
      <c r="FY13" s="70">
        <v>0.9804554959268873</v>
      </c>
      <c r="FZ13" s="70">
        <v>0.99675407217895673</v>
      </c>
      <c r="GA13" s="131">
        <v>1.0083413336633675</v>
      </c>
      <c r="GB13" s="70">
        <v>0.70513925882990647</v>
      </c>
      <c r="GC13" s="70">
        <v>0.72179937446768139</v>
      </c>
      <c r="GD13" s="70">
        <v>0.72385075463271675</v>
      </c>
      <c r="GE13" s="70">
        <v>0.75139573433354201</v>
      </c>
      <c r="GF13" s="70">
        <v>0.78282341528723465</v>
      </c>
      <c r="GG13" s="70">
        <v>0.78879845778107871</v>
      </c>
      <c r="GH13" s="70">
        <v>0.80458159754021152</v>
      </c>
      <c r="GI13" s="70">
        <v>0.79027303200009202</v>
      </c>
      <c r="GJ13" s="70">
        <v>0.79646135347303715</v>
      </c>
      <c r="GK13" s="70">
        <v>0.79507148591616106</v>
      </c>
      <c r="GL13" s="70">
        <v>0.83169669516352529</v>
      </c>
      <c r="GM13" s="70">
        <v>0.82045162209811662</v>
      </c>
      <c r="GN13" s="70">
        <v>0.80651698614513867</v>
      </c>
      <c r="GO13" s="70">
        <v>0.80666422519042735</v>
      </c>
      <c r="GP13" s="129">
        <v>0.76044369234491382</v>
      </c>
    </row>
    <row r="14" spans="1:198">
      <c r="A14" s="63" t="s">
        <v>106</v>
      </c>
      <c r="B14" s="64" t="s">
        <v>107</v>
      </c>
      <c r="C14" s="64" t="s">
        <v>94</v>
      </c>
      <c r="D14" s="65">
        <v>32644.372461278101</v>
      </c>
      <c r="E14" s="65">
        <v>33989.78368583</v>
      </c>
      <c r="F14" s="65">
        <v>37658.377116216798</v>
      </c>
      <c r="G14" s="65">
        <v>39959.378599711999</v>
      </c>
      <c r="H14" s="65">
        <v>46087.463131805001</v>
      </c>
      <c r="I14" s="65">
        <v>53239.636389662104</v>
      </c>
      <c r="J14" s="65">
        <v>58764.115947737497</v>
      </c>
      <c r="K14" s="65">
        <v>66417.409985292601</v>
      </c>
      <c r="L14" s="65">
        <v>77223.594865233899</v>
      </c>
      <c r="M14" s="65">
        <v>73579.8426807426</v>
      </c>
      <c r="N14" s="65">
        <v>40562.178874851801</v>
      </c>
      <c r="O14" s="65">
        <v>46909.595999999998</v>
      </c>
      <c r="P14" s="65">
        <v>55849.335000000006</v>
      </c>
      <c r="Q14" s="65">
        <v>55021.766000000003</v>
      </c>
      <c r="R14" s="75">
        <v>53278.416409999998</v>
      </c>
      <c r="S14" s="65">
        <v>357834.496219308</v>
      </c>
      <c r="T14" s="65">
        <v>316522.99188389303</v>
      </c>
      <c r="U14" s="65">
        <v>467809.12217390706</v>
      </c>
      <c r="V14" s="65">
        <v>441027.33814656798</v>
      </c>
      <c r="W14" s="65">
        <v>511184.26885726303</v>
      </c>
      <c r="X14" s="65">
        <v>506684.85404769296</v>
      </c>
      <c r="Y14" s="65">
        <v>577601.0955064391</v>
      </c>
      <c r="Z14" s="65">
        <v>471121.68333051505</v>
      </c>
      <c r="AA14" s="65">
        <v>539569.59182207996</v>
      </c>
      <c r="AB14" s="65">
        <v>647227.97580349504</v>
      </c>
      <c r="AC14" s="65">
        <v>588178.86646726506</v>
      </c>
      <c r="AD14" s="65">
        <v>529666.46092261001</v>
      </c>
      <c r="AE14" s="65">
        <v>463137.071</v>
      </c>
      <c r="AF14" s="65">
        <v>445750.647</v>
      </c>
      <c r="AG14" s="75">
        <v>403448.37900000002</v>
      </c>
      <c r="AH14" s="65">
        <v>26412.589009526593</v>
      </c>
      <c r="AI14" s="65">
        <v>31329.710649259305</v>
      </c>
      <c r="AJ14" s="65">
        <v>31120.531390019252</v>
      </c>
      <c r="AK14" s="65">
        <v>37629.540867755153</v>
      </c>
      <c r="AL14" s="65">
        <v>42279.50798262329</v>
      </c>
      <c r="AM14" s="65">
        <v>40682.50401969807</v>
      </c>
      <c r="AN14" s="65">
        <v>52808.972782802135</v>
      </c>
      <c r="AO14" s="65">
        <v>52531.24811007821</v>
      </c>
      <c r="AP14" s="65">
        <v>55150.625983108068</v>
      </c>
      <c r="AQ14" s="65">
        <v>54114.799686988088</v>
      </c>
      <c r="AR14" s="65">
        <v>55415.462309842202</v>
      </c>
      <c r="AS14" s="65">
        <v>54481.132864804596</v>
      </c>
      <c r="AT14" s="65">
        <v>48229.038177939598</v>
      </c>
      <c r="AU14" s="65">
        <v>55345.957048282602</v>
      </c>
      <c r="AV14" s="75">
        <v>52908.6784500219</v>
      </c>
      <c r="AW14" s="65">
        <v>156824.91789216301</v>
      </c>
      <c r="AX14" s="65">
        <v>176841.394432931</v>
      </c>
      <c r="AY14" s="65">
        <v>224408.06001672801</v>
      </c>
      <c r="AZ14" s="65">
        <v>214131.30026509601</v>
      </c>
      <c r="BA14" s="65">
        <v>210431.13798086398</v>
      </c>
      <c r="BB14" s="65">
        <v>229554.29065953402</v>
      </c>
      <c r="BC14" s="65">
        <v>240838.12724750797</v>
      </c>
      <c r="BD14" s="65">
        <v>222645.27398422701</v>
      </c>
      <c r="BE14" s="65">
        <v>258321.99304766802</v>
      </c>
      <c r="BF14" s="65">
        <v>270954.43519109796</v>
      </c>
      <c r="BG14" s="65">
        <v>295663.49812986702</v>
      </c>
      <c r="BH14" s="65">
        <v>276143.80499999999</v>
      </c>
      <c r="BI14" s="65">
        <v>257322.89818438003</v>
      </c>
      <c r="BJ14" s="65">
        <v>248955.63635370001</v>
      </c>
      <c r="BK14" s="75">
        <v>226772.79477854402</v>
      </c>
      <c r="BL14" s="65">
        <v>189286.786515969</v>
      </c>
      <c r="BM14" s="65">
        <v>229999.82498122202</v>
      </c>
      <c r="BN14" s="65">
        <v>249220.28103108701</v>
      </c>
      <c r="BO14" s="65">
        <v>269392.65438000002</v>
      </c>
      <c r="BP14" s="65">
        <v>278759.46135</v>
      </c>
      <c r="BQ14" s="65">
        <v>317627.73702</v>
      </c>
      <c r="BR14" s="65">
        <v>350958.66492000007</v>
      </c>
      <c r="BS14" s="65">
        <v>387877.9989499998</v>
      </c>
      <c r="BT14" s="65">
        <v>365738.55767000001</v>
      </c>
      <c r="BU14" s="65">
        <v>381461.5461299998</v>
      </c>
      <c r="BV14" s="65">
        <v>344893.63842298696</v>
      </c>
      <c r="BW14" s="65">
        <v>353346.31027999998</v>
      </c>
      <c r="BX14" s="65">
        <v>362234.78839999996</v>
      </c>
      <c r="BY14" s="65">
        <v>350114.929</v>
      </c>
      <c r="BZ14" s="75">
        <v>338318.7</v>
      </c>
      <c r="CA14" s="65">
        <v>259957.891</v>
      </c>
      <c r="CB14" s="65">
        <v>241890.48055000001</v>
      </c>
      <c r="CC14" s="65">
        <v>269457.2365</v>
      </c>
      <c r="CD14" s="65">
        <v>270466.59799000004</v>
      </c>
      <c r="CE14" s="65">
        <v>270621.21470000001</v>
      </c>
      <c r="CF14" s="65">
        <v>345122.06182</v>
      </c>
      <c r="CG14" s="65">
        <v>363976.48437000008</v>
      </c>
      <c r="CH14" s="65">
        <v>298481.04830000014</v>
      </c>
      <c r="CI14" s="65">
        <v>308046.36037000001</v>
      </c>
      <c r="CJ14" s="65">
        <v>362830.15773000004</v>
      </c>
      <c r="CK14" s="65">
        <v>371607.978</v>
      </c>
      <c r="CL14" s="65">
        <v>341013.31</v>
      </c>
      <c r="CM14" s="65">
        <v>357962.68099999998</v>
      </c>
      <c r="CN14" s="65">
        <v>368947.33100000001</v>
      </c>
      <c r="CO14" s="75">
        <v>390182.78992536996</v>
      </c>
      <c r="CP14" s="67">
        <v>198507.61938633298</v>
      </c>
      <c r="CQ14" s="67">
        <v>249199.63407414002</v>
      </c>
      <c r="CR14" s="67">
        <v>304612.28626150603</v>
      </c>
      <c r="CS14" s="67">
        <v>296582.84979402204</v>
      </c>
      <c r="CT14" s="67">
        <v>324946.11772000004</v>
      </c>
      <c r="CU14" s="67">
        <v>336208.00537622103</v>
      </c>
      <c r="CV14" s="67">
        <v>429455.71274000197</v>
      </c>
      <c r="CW14" s="67">
        <v>401260.42950844707</v>
      </c>
      <c r="CX14" s="65">
        <v>390948.49645502307</v>
      </c>
      <c r="CY14" s="65">
        <v>391299.86702397501</v>
      </c>
      <c r="CZ14" s="65">
        <v>313936.839553856</v>
      </c>
      <c r="DA14" s="65">
        <v>321942.69254999899</v>
      </c>
      <c r="DB14" s="65">
        <v>345390.71399999998</v>
      </c>
      <c r="DC14" s="65">
        <v>401766.886</v>
      </c>
      <c r="DD14" s="75">
        <v>394653.58999999997</v>
      </c>
      <c r="DE14" s="65">
        <v>46756.092287101899</v>
      </c>
      <c r="DF14" s="65">
        <v>51252.352222211397</v>
      </c>
      <c r="DG14" s="65">
        <v>43220.358648427202</v>
      </c>
      <c r="DH14" s="65">
        <v>48349.725749867001</v>
      </c>
      <c r="DI14" s="65">
        <v>58605.575110382997</v>
      </c>
      <c r="DJ14" s="65">
        <v>59886.898408099398</v>
      </c>
      <c r="DK14" s="65">
        <v>70098.067766092601</v>
      </c>
      <c r="DL14" s="65">
        <v>69150.303926688197</v>
      </c>
      <c r="DM14" s="65">
        <v>69918.556613006105</v>
      </c>
      <c r="DN14" s="65">
        <v>73079.730390022902</v>
      </c>
      <c r="DO14" s="65">
        <v>78683.548999999999</v>
      </c>
      <c r="DP14" s="65">
        <v>84039.021999999997</v>
      </c>
      <c r="DQ14" s="65">
        <v>79198.771999999997</v>
      </c>
      <c r="DR14" s="65">
        <v>84456.982650000005</v>
      </c>
      <c r="DS14" s="75">
        <v>73865.819759999998</v>
      </c>
      <c r="DT14" s="65">
        <v>116861.47857915258</v>
      </c>
      <c r="DU14" s="65">
        <v>106359.56772461215</v>
      </c>
      <c r="DV14" s="65">
        <v>113514.72915098233</v>
      </c>
      <c r="DW14" s="65">
        <v>128379.6119855967</v>
      </c>
      <c r="DX14" s="65">
        <v>127280.19704758523</v>
      </c>
      <c r="DY14" s="65">
        <v>137174.04028031268</v>
      </c>
      <c r="DZ14" s="65">
        <v>167745.95206778086</v>
      </c>
      <c r="EA14" s="65">
        <v>183726.35284227453</v>
      </c>
      <c r="EB14" s="65">
        <v>171080.18289509552</v>
      </c>
      <c r="EC14" s="65">
        <v>186774.27334163259</v>
      </c>
      <c r="ED14" s="65">
        <v>161157.56975476799</v>
      </c>
      <c r="EE14" s="65">
        <v>177216.06576257499</v>
      </c>
      <c r="EF14" s="65">
        <v>186388.80132767701</v>
      </c>
      <c r="EG14" s="65">
        <v>184353.73967465901</v>
      </c>
      <c r="EH14" s="75">
        <v>176109.71939909199</v>
      </c>
      <c r="EI14" s="65">
        <v>112506.535</v>
      </c>
      <c r="EJ14" s="65">
        <v>108991.583</v>
      </c>
      <c r="EK14" s="65">
        <v>126897.568</v>
      </c>
      <c r="EL14" s="65">
        <v>145514.894</v>
      </c>
      <c r="EM14" s="65">
        <v>147956.514</v>
      </c>
      <c r="EN14" s="65">
        <v>191519.79500000001</v>
      </c>
      <c r="EO14" s="65">
        <v>203371.86</v>
      </c>
      <c r="EP14" s="65">
        <v>222412.64300000001</v>
      </c>
      <c r="EQ14" s="65">
        <v>233849.701</v>
      </c>
      <c r="ER14" s="65">
        <v>248377.486889666</v>
      </c>
      <c r="ES14" s="65">
        <v>211867.16309531001</v>
      </c>
      <c r="ET14" s="65">
        <v>248667.39895521599</v>
      </c>
      <c r="EU14" s="65">
        <v>249010.83126000001</v>
      </c>
      <c r="EV14" s="65">
        <v>261706.81672</v>
      </c>
      <c r="EW14" s="75">
        <v>237845.67388999998</v>
      </c>
      <c r="EX14" s="65">
        <v>81250.614026765543</v>
      </c>
      <c r="EY14" s="65">
        <v>103209.38645113776</v>
      </c>
      <c r="EZ14" s="65">
        <v>116017.52463473017</v>
      </c>
      <c r="FA14" s="65">
        <v>137883.29635850366</v>
      </c>
      <c r="FB14" s="65">
        <v>137860.36087647689</v>
      </c>
      <c r="FC14" s="65">
        <v>143839.81850797526</v>
      </c>
      <c r="FD14" s="65">
        <v>157205.91921771257</v>
      </c>
      <c r="FE14" s="65">
        <v>179574.56650939499</v>
      </c>
      <c r="FF14" s="65">
        <v>189806.67514137062</v>
      </c>
      <c r="FG14" s="65">
        <v>204651.59938180444</v>
      </c>
      <c r="FH14" s="65">
        <v>229428.02527883899</v>
      </c>
      <c r="FI14" s="65">
        <v>204947.924709871</v>
      </c>
      <c r="FJ14" s="65">
        <v>193557.933375539</v>
      </c>
      <c r="FK14" s="65">
        <v>204177.44023405801</v>
      </c>
      <c r="FL14" s="75">
        <v>217757.13255408776</v>
      </c>
      <c r="FM14" s="65">
        <v>48648.823897879505</v>
      </c>
      <c r="FN14" s="65">
        <v>50748.109417397798</v>
      </c>
      <c r="FO14" s="65">
        <v>53289.0230297776</v>
      </c>
      <c r="FP14" s="65">
        <v>61973.7059213752</v>
      </c>
      <c r="FQ14" s="65">
        <v>75037.978098049192</v>
      </c>
      <c r="FR14" s="65">
        <v>74900.179665433403</v>
      </c>
      <c r="FS14" s="65">
        <v>84369.777789408996</v>
      </c>
      <c r="FT14" s="65">
        <v>70674.63604085501</v>
      </c>
      <c r="FU14" s="65">
        <v>74075.862810526407</v>
      </c>
      <c r="FV14" s="65">
        <v>64088.129960287195</v>
      </c>
      <c r="FW14" s="65">
        <v>69929.810763066795</v>
      </c>
      <c r="FX14" s="65">
        <v>93577.683630547996</v>
      </c>
      <c r="FY14" s="65">
        <v>86416.346934444198</v>
      </c>
      <c r="FZ14" s="65">
        <v>78404.001088851903</v>
      </c>
      <c r="GA14" s="75">
        <v>82673.057705970088</v>
      </c>
      <c r="GB14" s="65">
        <v>83237</v>
      </c>
      <c r="GC14" s="65">
        <v>81473</v>
      </c>
      <c r="GD14" s="65">
        <v>85413.886309046997</v>
      </c>
      <c r="GE14" s="65">
        <v>89047.922493129998</v>
      </c>
      <c r="GF14" s="65">
        <v>96130.066559793398</v>
      </c>
      <c r="GG14" s="65">
        <v>121992.755514909</v>
      </c>
      <c r="GH14" s="65">
        <v>126519.882999029</v>
      </c>
      <c r="GI14" s="65">
        <v>116175.49106407601</v>
      </c>
      <c r="GJ14" s="65">
        <v>121867.70902049799</v>
      </c>
      <c r="GK14" s="65">
        <v>117721.494565381</v>
      </c>
      <c r="GL14" s="65">
        <v>138427.94329502599</v>
      </c>
      <c r="GM14" s="65">
        <v>132835.09312937901</v>
      </c>
      <c r="GN14" s="65">
        <v>108242.14191396099</v>
      </c>
      <c r="GO14" s="65">
        <v>110815.785</v>
      </c>
      <c r="GP14" s="129">
        <v>118042.307</v>
      </c>
    </row>
    <row r="15" spans="1:198">
      <c r="A15" s="59"/>
      <c r="B15" s="69" t="s">
        <v>108</v>
      </c>
      <c r="C15" s="59" t="s">
        <v>109</v>
      </c>
      <c r="D15" s="71">
        <v>1</v>
      </c>
      <c r="E15" s="71">
        <v>1.0452706061118502</v>
      </c>
      <c r="F15" s="71">
        <v>1.0868513886863425</v>
      </c>
      <c r="G15" s="71">
        <v>1.1312938389976723</v>
      </c>
      <c r="H15" s="71">
        <v>1.1567726142472725</v>
      </c>
      <c r="I15" s="71">
        <v>1.1995563047985374</v>
      </c>
      <c r="J15" s="71">
        <v>1.2385017561810374</v>
      </c>
      <c r="K15" s="71">
        <v>1.2784871711292933</v>
      </c>
      <c r="L15" s="71">
        <v>1.31342981598297</v>
      </c>
      <c r="M15" s="71">
        <v>1.3426915893028719</v>
      </c>
      <c r="N15" s="72">
        <v>1.3656987165194989</v>
      </c>
      <c r="O15" s="72">
        <v>1.3915711944071918</v>
      </c>
      <c r="P15" s="71">
        <v>1.4221959608382064</v>
      </c>
      <c r="Q15" s="72">
        <v>1.4566653878659828</v>
      </c>
      <c r="R15" s="132">
        <v>1.4854493464845773</v>
      </c>
      <c r="S15" s="71">
        <v>1</v>
      </c>
      <c r="T15" s="71">
        <v>1.0452706061118502</v>
      </c>
      <c r="U15" s="71">
        <v>1.0868513886863425</v>
      </c>
      <c r="V15" s="71">
        <v>1.1312938389976723</v>
      </c>
      <c r="W15" s="71">
        <v>1.1567726142472725</v>
      </c>
      <c r="X15" s="71">
        <v>1.1995563047985374</v>
      </c>
      <c r="Y15" s="71">
        <v>1.2385017561810374</v>
      </c>
      <c r="Z15" s="71">
        <v>1.2784871711292933</v>
      </c>
      <c r="AA15" s="71">
        <v>1.31342981598297</v>
      </c>
      <c r="AB15" s="71">
        <v>1.3426915893028719</v>
      </c>
      <c r="AC15" s="72">
        <v>1.3656987165194989</v>
      </c>
      <c r="AD15" s="72">
        <v>1.3915711944071918</v>
      </c>
      <c r="AE15" s="72">
        <v>1.4221959608382064</v>
      </c>
      <c r="AF15" s="72">
        <v>1.4566653878659828</v>
      </c>
      <c r="AG15" s="137">
        <v>1.4854493464845773</v>
      </c>
      <c r="AH15" s="71">
        <v>1.0258476465181641</v>
      </c>
      <c r="AI15" s="71">
        <v>1.0650547188806361</v>
      </c>
      <c r="AJ15" s="71">
        <v>1.1122878618798167</v>
      </c>
      <c r="AK15" s="71">
        <v>1.1400308454887336</v>
      </c>
      <c r="AL15" s="71">
        <v>1.178546598199947</v>
      </c>
      <c r="AM15" s="71">
        <v>1.2206323874885738</v>
      </c>
      <c r="AN15" s="71">
        <v>1.2580479670432216</v>
      </c>
      <c r="AO15" s="71">
        <v>1.2966368788866152</v>
      </c>
      <c r="AP15" s="71">
        <v>1.3299716632564171</v>
      </c>
      <c r="AQ15" s="71">
        <v>1.3538343217460784</v>
      </c>
      <c r="AR15" s="72">
        <v>1.3778751883264413</v>
      </c>
      <c r="AS15" s="72">
        <v>1.4052358278483659</v>
      </c>
      <c r="AT15" s="72">
        <v>1.4413653470691277</v>
      </c>
      <c r="AU15" s="72">
        <v>1.4719176166201573</v>
      </c>
      <c r="AV15" s="137">
        <v>1.495454244929719</v>
      </c>
      <c r="AW15" s="71">
        <v>1</v>
      </c>
      <c r="AX15" s="71">
        <v>1.0452706061118502</v>
      </c>
      <c r="AY15" s="71">
        <v>1.0868513886863425</v>
      </c>
      <c r="AZ15" s="71">
        <v>1.1312938389976723</v>
      </c>
      <c r="BA15" s="71">
        <v>1.1567726142472725</v>
      </c>
      <c r="BB15" s="71">
        <v>1.1995563047985374</v>
      </c>
      <c r="BC15" s="71">
        <v>1.2385017561810374</v>
      </c>
      <c r="BD15" s="71">
        <v>1.2784871711292933</v>
      </c>
      <c r="BE15" s="71">
        <v>1.31342981598297</v>
      </c>
      <c r="BF15" s="71">
        <v>1.3426915893028719</v>
      </c>
      <c r="BG15" s="72">
        <v>1.3656987165194989</v>
      </c>
      <c r="BH15" s="72">
        <v>1.3915711944071918</v>
      </c>
      <c r="BI15" s="72">
        <v>1.4221959608382064</v>
      </c>
      <c r="BJ15" s="72">
        <v>1.4566653878659828</v>
      </c>
      <c r="BK15" s="137">
        <v>1.4854493464845773</v>
      </c>
      <c r="BL15" s="71">
        <v>1</v>
      </c>
      <c r="BM15" s="71">
        <v>1.0452706061118502</v>
      </c>
      <c r="BN15" s="71">
        <v>1.0868513886863425</v>
      </c>
      <c r="BO15" s="71">
        <v>1.1312938389976723</v>
      </c>
      <c r="BP15" s="71">
        <v>1.1567726142472725</v>
      </c>
      <c r="BQ15" s="71">
        <v>1.1995563047985374</v>
      </c>
      <c r="BR15" s="71">
        <v>1.2385017561810374</v>
      </c>
      <c r="BS15" s="71">
        <v>1.2784871711292933</v>
      </c>
      <c r="BT15" s="71">
        <v>1.31342981598297</v>
      </c>
      <c r="BU15" s="71">
        <v>1.3426915893028719</v>
      </c>
      <c r="BV15" s="72">
        <v>1.3656987165194989</v>
      </c>
      <c r="BW15" s="72">
        <v>1.3915711944071918</v>
      </c>
      <c r="BX15" s="72">
        <v>1.4221959608382064</v>
      </c>
      <c r="BY15" s="72">
        <v>1.4566653878659828</v>
      </c>
      <c r="BZ15" s="137">
        <v>1.4854493464845773</v>
      </c>
      <c r="CA15" s="71">
        <v>1</v>
      </c>
      <c r="CB15" s="71">
        <v>1.0452706061118502</v>
      </c>
      <c r="CC15" s="71">
        <v>1.0868513886863425</v>
      </c>
      <c r="CD15" s="71">
        <v>1.1312938389976723</v>
      </c>
      <c r="CE15" s="71">
        <v>1.1567726142472725</v>
      </c>
      <c r="CF15" s="71">
        <v>1.1995563047985374</v>
      </c>
      <c r="CG15" s="71">
        <v>1.2385017561810374</v>
      </c>
      <c r="CH15" s="71">
        <v>1.2784871711292933</v>
      </c>
      <c r="CI15" s="71">
        <v>1.31342981598297</v>
      </c>
      <c r="CJ15" s="71">
        <v>1.3426915893028719</v>
      </c>
      <c r="CK15" s="71">
        <v>1.3656987165194989</v>
      </c>
      <c r="CL15" s="71">
        <v>1.3915711944071918</v>
      </c>
      <c r="CM15" s="71">
        <v>1.4221959608382064</v>
      </c>
      <c r="CN15" s="71">
        <v>1.4566653878659828</v>
      </c>
      <c r="CO15" s="137">
        <v>1.4854493464845773</v>
      </c>
      <c r="CP15" s="71">
        <v>1</v>
      </c>
      <c r="CQ15" s="71">
        <v>1.0452706061118502</v>
      </c>
      <c r="CR15" s="71">
        <v>1.0868513886863425</v>
      </c>
      <c r="CS15" s="71">
        <v>1.1312938389976723</v>
      </c>
      <c r="CT15" s="71">
        <v>1.1567726142472725</v>
      </c>
      <c r="CU15" s="71">
        <v>1.1995563047985374</v>
      </c>
      <c r="CV15" s="71">
        <v>1.2385017561810374</v>
      </c>
      <c r="CW15" s="71">
        <v>1.2784871711292933</v>
      </c>
      <c r="CX15" s="71">
        <v>1.31342981598297</v>
      </c>
      <c r="CY15" s="71">
        <v>1.3426915893028719</v>
      </c>
      <c r="CZ15" s="72">
        <v>1.3656987165194989</v>
      </c>
      <c r="DA15" s="72">
        <v>1.3915711944071918</v>
      </c>
      <c r="DB15" s="72">
        <v>1.4221959608382064</v>
      </c>
      <c r="DC15" s="72">
        <v>1.4566653878659828</v>
      </c>
      <c r="DD15" s="137">
        <v>1.4854493464845773</v>
      </c>
      <c r="DE15" s="71">
        <v>1.0258476465181641</v>
      </c>
      <c r="DF15" s="71">
        <v>1.0650547188806361</v>
      </c>
      <c r="DG15" s="71">
        <v>1.1122878618798167</v>
      </c>
      <c r="DH15" s="71">
        <v>1.1400308454887336</v>
      </c>
      <c r="DI15" s="71">
        <v>1.178546598199947</v>
      </c>
      <c r="DJ15" s="71">
        <v>1.2206323874885738</v>
      </c>
      <c r="DK15" s="71">
        <v>1.2580479670432216</v>
      </c>
      <c r="DL15" s="71">
        <v>1.2966368788866152</v>
      </c>
      <c r="DM15" s="71">
        <v>1.3299716632564171</v>
      </c>
      <c r="DN15" s="71">
        <v>1.3538343217460784</v>
      </c>
      <c r="DO15" s="72">
        <v>1.3778751883264413</v>
      </c>
      <c r="DP15" s="72">
        <v>1.4052358278483659</v>
      </c>
      <c r="DQ15" s="72">
        <v>1.4413653470691277</v>
      </c>
      <c r="DR15" s="72">
        <v>1.4719176166201573</v>
      </c>
      <c r="DS15" s="137">
        <v>1.495454244929719</v>
      </c>
      <c r="DT15" s="71">
        <v>1.0258476465181641</v>
      </c>
      <c r="DU15" s="71">
        <v>1.0650547188806361</v>
      </c>
      <c r="DV15" s="71">
        <v>1.1122878618798167</v>
      </c>
      <c r="DW15" s="71">
        <v>1.1400308454887336</v>
      </c>
      <c r="DX15" s="71">
        <v>1.178546598199947</v>
      </c>
      <c r="DY15" s="71">
        <v>1.2206323874885738</v>
      </c>
      <c r="DZ15" s="71">
        <v>1.2580479670432216</v>
      </c>
      <c r="EA15" s="71">
        <v>1.2966368788866152</v>
      </c>
      <c r="EB15" s="71">
        <v>1.3299716632564171</v>
      </c>
      <c r="EC15" s="71">
        <v>1.3538343217460784</v>
      </c>
      <c r="ED15" s="72">
        <v>1.3778751883264413</v>
      </c>
      <c r="EE15" s="72">
        <v>1.4052358278483659</v>
      </c>
      <c r="EF15" s="72">
        <v>1.4413653470691277</v>
      </c>
      <c r="EG15" s="72">
        <v>1.4719176166201573</v>
      </c>
      <c r="EH15" s="137">
        <v>1.495454244929719</v>
      </c>
      <c r="EI15" s="71">
        <v>1</v>
      </c>
      <c r="EJ15" s="71">
        <v>1.0452706061118502</v>
      </c>
      <c r="EK15" s="71">
        <v>1.0868513886863425</v>
      </c>
      <c r="EL15" s="71">
        <v>1.1312938389976723</v>
      </c>
      <c r="EM15" s="71">
        <v>1.1567726142472725</v>
      </c>
      <c r="EN15" s="71">
        <v>1.1995563047985374</v>
      </c>
      <c r="EO15" s="71">
        <v>1.2385017561810374</v>
      </c>
      <c r="EP15" s="71">
        <v>1.2784871711292933</v>
      </c>
      <c r="EQ15" s="71">
        <v>1.31342981598297</v>
      </c>
      <c r="ER15" s="71">
        <v>1.3426915893028719</v>
      </c>
      <c r="ES15" s="72">
        <v>1.3656987165194989</v>
      </c>
      <c r="ET15" s="72">
        <v>1.3915711944071918</v>
      </c>
      <c r="EU15" s="72">
        <v>1.4221959608382064</v>
      </c>
      <c r="EV15" s="72">
        <v>1.4566653878659828</v>
      </c>
      <c r="EW15" s="137">
        <v>1.4854493464845773</v>
      </c>
      <c r="EX15" s="71">
        <v>1.0258476465181641</v>
      </c>
      <c r="EY15" s="71">
        <v>1.0650547188806361</v>
      </c>
      <c r="EZ15" s="71">
        <v>1.1122878618798167</v>
      </c>
      <c r="FA15" s="71">
        <v>1.1400308454887336</v>
      </c>
      <c r="FB15" s="71">
        <v>1.178546598199947</v>
      </c>
      <c r="FC15" s="71">
        <v>1.2206323874885738</v>
      </c>
      <c r="FD15" s="71">
        <v>1.2580479670432216</v>
      </c>
      <c r="FE15" s="71">
        <v>1.2966368788866152</v>
      </c>
      <c r="FF15" s="71">
        <v>1.3299716632564171</v>
      </c>
      <c r="FG15" s="71">
        <v>1.3538343217460784</v>
      </c>
      <c r="FH15" s="72">
        <v>1.3778751883264413</v>
      </c>
      <c r="FI15" s="72">
        <v>1.4052358278483659</v>
      </c>
      <c r="FJ15" s="72">
        <v>1.4413653470691277</v>
      </c>
      <c r="FK15" s="72">
        <v>1.4719176166201573</v>
      </c>
      <c r="FL15" s="137">
        <v>1.495454244929719</v>
      </c>
      <c r="FM15" s="71">
        <v>1</v>
      </c>
      <c r="FN15" s="71">
        <v>1.0452706061118502</v>
      </c>
      <c r="FO15" s="71">
        <v>1.0868513886863425</v>
      </c>
      <c r="FP15" s="71">
        <v>1.1312938389976723</v>
      </c>
      <c r="FQ15" s="71">
        <v>1.1567726142472725</v>
      </c>
      <c r="FR15" s="71">
        <v>1.1995563047985374</v>
      </c>
      <c r="FS15" s="71">
        <v>1.2385017561810374</v>
      </c>
      <c r="FT15" s="71">
        <v>1.2784871711292933</v>
      </c>
      <c r="FU15" s="71">
        <v>1.31342981598297</v>
      </c>
      <c r="FV15" s="71">
        <v>1.3426915893028719</v>
      </c>
      <c r="FW15" s="72">
        <v>1.3656987165194989</v>
      </c>
      <c r="FX15" s="72">
        <v>1.3915711944071918</v>
      </c>
      <c r="FY15" s="72">
        <v>1.4221959608382064</v>
      </c>
      <c r="FZ15" s="72">
        <v>1.4566653878659828</v>
      </c>
      <c r="GA15" s="137">
        <v>1.4854493464845773</v>
      </c>
      <c r="GB15" s="71">
        <v>1.0258476465181641</v>
      </c>
      <c r="GC15" s="71">
        <v>1.0650547188806361</v>
      </c>
      <c r="GD15" s="71">
        <v>1.1122878618798167</v>
      </c>
      <c r="GE15" s="71">
        <v>1.1400308454887336</v>
      </c>
      <c r="GF15" s="71">
        <v>1.178546598199947</v>
      </c>
      <c r="GG15" s="71">
        <v>1.2206323874885738</v>
      </c>
      <c r="GH15" s="71">
        <v>1.2580479670432216</v>
      </c>
      <c r="GI15" s="71">
        <v>1.2966368788866152</v>
      </c>
      <c r="GJ15" s="71">
        <v>1.3299716632564171</v>
      </c>
      <c r="GK15" s="71">
        <v>1.3538343217460784</v>
      </c>
      <c r="GL15" s="72">
        <v>1.3778751883264413</v>
      </c>
      <c r="GM15" s="72">
        <v>1.4052358278483659</v>
      </c>
      <c r="GN15" s="72">
        <v>1.4413653470691277</v>
      </c>
      <c r="GO15" s="72">
        <v>1.4719176166201573</v>
      </c>
      <c r="GP15" s="129">
        <v>1.495454244929719</v>
      </c>
    </row>
    <row r="16" spans="1:198">
      <c r="A16" s="73" t="s">
        <v>110</v>
      </c>
      <c r="B16" s="64" t="s">
        <v>111</v>
      </c>
      <c r="C16" s="64" t="s">
        <v>112</v>
      </c>
      <c r="D16" s="65">
        <v>66641.97792997495</v>
      </c>
      <c r="E16" s="65">
        <v>66616.317929976736</v>
      </c>
      <c r="F16" s="65">
        <v>66578.637929976743</v>
      </c>
      <c r="G16" s="65">
        <v>66558.987929976749</v>
      </c>
      <c r="H16" s="65">
        <v>66563.467929976745</v>
      </c>
      <c r="I16" s="65">
        <v>66578.637929976743</v>
      </c>
      <c r="J16" s="65">
        <v>73215.772379708636</v>
      </c>
      <c r="K16" s="65">
        <v>73172.532379708631</v>
      </c>
      <c r="L16" s="65">
        <v>73111.144154050635</v>
      </c>
      <c r="M16" s="65">
        <v>72942.29113405064</v>
      </c>
      <c r="N16" s="65">
        <v>73021.882908981424</v>
      </c>
      <c r="O16" s="65">
        <v>70861.449000000008</v>
      </c>
      <c r="P16" s="65">
        <v>70965.979141372693</v>
      </c>
      <c r="Q16" s="65">
        <v>70975.732471484254</v>
      </c>
      <c r="R16" s="75">
        <v>70998.387446930923</v>
      </c>
      <c r="S16" s="65">
        <v>369147.85844608</v>
      </c>
      <c r="T16" s="65">
        <v>352096.69283686002</v>
      </c>
      <c r="U16" s="65">
        <v>352262.42849614</v>
      </c>
      <c r="V16" s="65">
        <v>356293.73830512003</v>
      </c>
      <c r="W16" s="65">
        <v>360395.12858699996</v>
      </c>
      <c r="X16" s="65">
        <v>367332.34136914002</v>
      </c>
      <c r="Y16" s="65">
        <v>369906.82511918002</v>
      </c>
      <c r="Z16" s="65">
        <v>373615.4582692</v>
      </c>
      <c r="AA16" s="65">
        <v>360867.13134105998</v>
      </c>
      <c r="AB16" s="65">
        <v>374971.00489172898</v>
      </c>
      <c r="AC16" s="65">
        <v>370176.04873398266</v>
      </c>
      <c r="AD16" s="65">
        <v>378559.77803357469</v>
      </c>
      <c r="AE16" s="65">
        <v>365305.66399999999</v>
      </c>
      <c r="AF16" s="65">
        <v>367711.783</v>
      </c>
      <c r="AG16" s="75">
        <v>359650.80343999999</v>
      </c>
      <c r="AH16" s="65">
        <v>9444.0851721039999</v>
      </c>
      <c r="AI16" s="65">
        <v>9574.8742107479993</v>
      </c>
      <c r="AJ16" s="65">
        <v>9160.6784443380002</v>
      </c>
      <c r="AK16" s="65">
        <v>9156.3871544839985</v>
      </c>
      <c r="AL16" s="65">
        <v>9128.3728503000002</v>
      </c>
      <c r="AM16" s="65">
        <v>9296</v>
      </c>
      <c r="AN16" s="65">
        <v>9305</v>
      </c>
      <c r="AO16" s="65">
        <v>9305.6</v>
      </c>
      <c r="AP16" s="65">
        <v>9526.140324</v>
      </c>
      <c r="AQ16" s="65">
        <v>9549.6080569999995</v>
      </c>
      <c r="AR16" s="65">
        <v>9524.7999999999993</v>
      </c>
      <c r="AS16" s="65">
        <v>9529.5679999999993</v>
      </c>
      <c r="AT16" s="65">
        <v>9406.5040939999999</v>
      </c>
      <c r="AU16" s="65">
        <v>9404.6229999999996</v>
      </c>
      <c r="AV16" s="75">
        <v>9361</v>
      </c>
      <c r="AW16" s="65">
        <v>361698.66133729997</v>
      </c>
      <c r="AX16" s="65">
        <v>364029.15811134002</v>
      </c>
      <c r="AY16" s="65">
        <v>369441.28956628003</v>
      </c>
      <c r="AZ16" s="65">
        <v>370154.79606488999</v>
      </c>
      <c r="BA16" s="65">
        <v>370510.67589879001</v>
      </c>
      <c r="BB16" s="65">
        <v>370248.21771976002</v>
      </c>
      <c r="BC16" s="65">
        <v>373373.49994809</v>
      </c>
      <c r="BD16" s="65">
        <v>379110.64412001998</v>
      </c>
      <c r="BE16" s="65">
        <v>371435.09018270002</v>
      </c>
      <c r="BF16" s="65">
        <v>376802.76098682999</v>
      </c>
      <c r="BG16" s="65">
        <v>374737.23728200002</v>
      </c>
      <c r="BH16" s="65">
        <v>374131.7644890768</v>
      </c>
      <c r="BI16" s="65">
        <v>361540.03500498109</v>
      </c>
      <c r="BJ16" s="65">
        <v>361714.55831452704</v>
      </c>
      <c r="BK16" s="75">
        <v>322033.4893264008</v>
      </c>
      <c r="BL16" s="65">
        <v>268723.49851646001</v>
      </c>
      <c r="BM16" s="65">
        <v>276954.7350177</v>
      </c>
      <c r="BN16" s="65">
        <v>277071.40836359997</v>
      </c>
      <c r="BO16" s="65">
        <v>281940.74364618002</v>
      </c>
      <c r="BP16" s="65">
        <v>287156.85963564995</v>
      </c>
      <c r="BQ16" s="65">
        <v>291840.26044515002</v>
      </c>
      <c r="BR16" s="65">
        <v>300834.54290162004</v>
      </c>
      <c r="BS16" s="65">
        <v>301575.45697412</v>
      </c>
      <c r="BT16" s="65">
        <v>305994.48277069506</v>
      </c>
      <c r="BU16" s="65">
        <v>303206.26513999997</v>
      </c>
      <c r="BV16" s="65">
        <v>305527.64090799296</v>
      </c>
      <c r="BW16" s="65">
        <v>310189.46355156001</v>
      </c>
      <c r="BX16" s="65">
        <v>309406.71600000001</v>
      </c>
      <c r="BY16" s="65">
        <v>307901.16000000003</v>
      </c>
      <c r="BZ16" s="75">
        <v>308833.935</v>
      </c>
      <c r="CA16" s="65">
        <v>503554.02779607894</v>
      </c>
      <c r="CB16" s="65">
        <v>512796.49808522686</v>
      </c>
      <c r="CC16" s="65">
        <v>519453.95317260909</v>
      </c>
      <c r="CD16" s="65">
        <v>532211.13062248204</v>
      </c>
      <c r="CE16" s="65">
        <v>537644.62355645013</v>
      </c>
      <c r="CF16" s="65">
        <v>543146.7263070629</v>
      </c>
      <c r="CG16" s="65">
        <v>551441.83917870815</v>
      </c>
      <c r="CH16" s="65">
        <v>495895.46209190495</v>
      </c>
      <c r="CI16" s="65">
        <v>498372.96663400001</v>
      </c>
      <c r="CJ16" s="65">
        <v>506773.19334499998</v>
      </c>
      <c r="CK16" s="65">
        <v>503400.24252869852</v>
      </c>
      <c r="CL16" s="65">
        <v>522393.24990099639</v>
      </c>
      <c r="CM16" s="65">
        <v>529124.67765171698</v>
      </c>
      <c r="CN16" s="65">
        <v>525061.46159284329</v>
      </c>
      <c r="CO16" s="75">
        <v>530108.99176</v>
      </c>
      <c r="CP16" s="65">
        <v>493276.94351282995</v>
      </c>
      <c r="CQ16" s="65">
        <v>521433.51393672999</v>
      </c>
      <c r="CR16" s="65">
        <v>542124.7360427801</v>
      </c>
      <c r="CS16" s="65">
        <v>576284.94644679001</v>
      </c>
      <c r="CT16" s="65">
        <v>613972.70045738993</v>
      </c>
      <c r="CU16" s="65">
        <v>644284.15985258995</v>
      </c>
      <c r="CV16" s="65">
        <v>656562.64248104999</v>
      </c>
      <c r="CW16" s="65">
        <v>705073.51331669011</v>
      </c>
      <c r="CX16" s="65">
        <v>718515.90621954994</v>
      </c>
      <c r="CY16" s="65">
        <v>743357.86753302172</v>
      </c>
      <c r="CZ16" s="65">
        <v>773325.58589928178</v>
      </c>
      <c r="DA16" s="65">
        <v>773206.03945624433</v>
      </c>
      <c r="DB16" s="65">
        <v>770171.92957743246</v>
      </c>
      <c r="DC16" s="65">
        <v>771894.79900976969</v>
      </c>
      <c r="DD16" s="75">
        <v>782935.99538144004</v>
      </c>
      <c r="DE16" s="65">
        <v>45656.573497153135</v>
      </c>
      <c r="DF16" s="65">
        <v>45783.649410775019</v>
      </c>
      <c r="DG16" s="65">
        <v>46117.228989973853</v>
      </c>
      <c r="DH16" s="65">
        <v>47598.501305966907</v>
      </c>
      <c r="DI16" s="65">
        <v>47741.113243065025</v>
      </c>
      <c r="DJ16" s="65">
        <v>47257.609319000592</v>
      </c>
      <c r="DK16" s="65">
        <v>47329.801719777046</v>
      </c>
      <c r="DL16" s="65">
        <v>47625.066106218343</v>
      </c>
      <c r="DM16" s="65">
        <v>46911.235234127555</v>
      </c>
      <c r="DN16" s="65">
        <v>47036.969016300645</v>
      </c>
      <c r="DO16" s="65">
        <v>47278.814498436652</v>
      </c>
      <c r="DP16" s="65">
        <v>47115.370241662873</v>
      </c>
      <c r="DQ16" s="65">
        <v>51339.597348372612</v>
      </c>
      <c r="DR16" s="65">
        <v>51505.909860107364</v>
      </c>
      <c r="DS16" s="75">
        <v>50972.788700000005</v>
      </c>
      <c r="DT16" s="65">
        <v>433040.93615598918</v>
      </c>
      <c r="DU16" s="65">
        <v>433401.89680865419</v>
      </c>
      <c r="DV16" s="65">
        <v>434638.89982719999</v>
      </c>
      <c r="DW16" s="65">
        <v>433216.21978264721</v>
      </c>
      <c r="DX16" s="65">
        <v>433313.32542137522</v>
      </c>
      <c r="DY16" s="65">
        <v>434042.16</v>
      </c>
      <c r="DZ16" s="65">
        <v>435577.88</v>
      </c>
      <c r="EA16" s="65">
        <v>436396.04</v>
      </c>
      <c r="EB16" s="65">
        <v>434519.73817320005</v>
      </c>
      <c r="EC16" s="65">
        <v>434596.02557511721</v>
      </c>
      <c r="ED16" s="65">
        <v>438242.1</v>
      </c>
      <c r="EE16" s="65">
        <v>440290.00760000001</v>
      </c>
      <c r="EF16" s="65">
        <v>439513.895624</v>
      </c>
      <c r="EG16" s="65">
        <v>439863.94200000004</v>
      </c>
      <c r="EH16" s="75">
        <v>439863.36</v>
      </c>
      <c r="EI16" s="65">
        <v>199463.62080414803</v>
      </c>
      <c r="EJ16" s="65">
        <v>200531.94265839702</v>
      </c>
      <c r="EK16" s="65">
        <v>201600.26451220381</v>
      </c>
      <c r="EL16" s="65">
        <v>203545.34608975166</v>
      </c>
      <c r="EM16" s="65">
        <v>205917.90829487069</v>
      </c>
      <c r="EN16" s="65">
        <v>202018.93148644234</v>
      </c>
      <c r="EO16" s="65">
        <v>203075.25844979269</v>
      </c>
      <c r="EP16" s="65">
        <v>203577.8828584732</v>
      </c>
      <c r="EQ16" s="65">
        <v>202439.02936541344</v>
      </c>
      <c r="ER16" s="65">
        <v>202158.61399084001</v>
      </c>
      <c r="ES16" s="65">
        <v>201652.28</v>
      </c>
      <c r="ET16" s="65">
        <v>203423.83653885999</v>
      </c>
      <c r="EU16" s="65">
        <v>205100.26026064405</v>
      </c>
      <c r="EV16" s="65">
        <v>205181.83</v>
      </c>
      <c r="EW16" s="75">
        <v>206711.58843433426</v>
      </c>
      <c r="EX16" s="65">
        <v>194630.49106672243</v>
      </c>
      <c r="EY16" s="65">
        <v>195465.24069154978</v>
      </c>
      <c r="EZ16" s="65">
        <v>196360.88792207703</v>
      </c>
      <c r="FA16" s="65">
        <v>198954.66359498043</v>
      </c>
      <c r="FB16" s="65">
        <v>201209.69797591248</v>
      </c>
      <c r="FC16" s="65">
        <v>201330.58359615726</v>
      </c>
      <c r="FD16" s="65">
        <v>203680.31904203066</v>
      </c>
      <c r="FE16" s="65">
        <v>202045.84280412446</v>
      </c>
      <c r="FF16" s="65">
        <v>208634.24797102256</v>
      </c>
      <c r="FG16" s="65">
        <v>205431.81149641523</v>
      </c>
      <c r="FH16" s="65">
        <v>210327.7032810128</v>
      </c>
      <c r="FI16" s="65">
        <v>209653.86496712378</v>
      </c>
      <c r="FJ16" s="65">
        <v>204819.05</v>
      </c>
      <c r="FK16" s="65">
        <v>203524.64658902181</v>
      </c>
      <c r="FL16" s="75">
        <v>206415.90435</v>
      </c>
      <c r="FM16" s="65">
        <v>96997.590000000011</v>
      </c>
      <c r="FN16" s="65">
        <v>96997.590000000011</v>
      </c>
      <c r="FO16" s="65">
        <v>96997.590000000011</v>
      </c>
      <c r="FP16" s="65">
        <v>96931.47</v>
      </c>
      <c r="FQ16" s="65">
        <v>98747.398000000001</v>
      </c>
      <c r="FR16" s="65">
        <v>99687.459000000003</v>
      </c>
      <c r="FS16" s="65">
        <v>100341.16699999999</v>
      </c>
      <c r="FT16" s="65">
        <v>100667.928</v>
      </c>
      <c r="FU16" s="65">
        <v>101187.4526</v>
      </c>
      <c r="FV16" s="65">
        <v>101667.87363599999</v>
      </c>
      <c r="FW16" s="65">
        <v>102302.29891300001</v>
      </c>
      <c r="FX16" s="65">
        <v>103415.850788</v>
      </c>
      <c r="FY16" s="65">
        <v>105173.41147599998</v>
      </c>
      <c r="FZ16" s="65">
        <v>106049.30033399999</v>
      </c>
      <c r="GA16" s="75">
        <v>106292.907359</v>
      </c>
      <c r="GB16" s="65">
        <v>87030.67</v>
      </c>
      <c r="GC16" s="65">
        <v>88019.839999999997</v>
      </c>
      <c r="GD16" s="65">
        <v>90153.049999999988</v>
      </c>
      <c r="GE16" s="65">
        <v>88860.93</v>
      </c>
      <c r="GF16" s="65">
        <v>92814.62</v>
      </c>
      <c r="GG16" s="65">
        <v>93763.02</v>
      </c>
      <c r="GH16" s="65">
        <v>97849.73000000001</v>
      </c>
      <c r="GI16" s="65">
        <v>95807.513999999996</v>
      </c>
      <c r="GJ16" s="65">
        <v>100519.00660930722</v>
      </c>
      <c r="GK16" s="65">
        <v>100627.45524548143</v>
      </c>
      <c r="GL16" s="65">
        <v>99486.860830015023</v>
      </c>
      <c r="GM16" s="65">
        <v>99066.911200000002</v>
      </c>
      <c r="GN16" s="65">
        <v>99663.033171108924</v>
      </c>
      <c r="GO16" s="65">
        <v>99740.511270000003</v>
      </c>
      <c r="GP16" s="129">
        <v>100463.54858999999</v>
      </c>
    </row>
    <row r="17" spans="1:198">
      <c r="A17" s="64"/>
      <c r="B17" s="64" t="s">
        <v>113</v>
      </c>
      <c r="C17" s="64" t="s">
        <v>112</v>
      </c>
      <c r="D17" s="65">
        <v>8639.0433985344753</v>
      </c>
      <c r="E17" s="65">
        <v>8783.5101808252839</v>
      </c>
      <c r="F17" s="65">
        <v>9005.875008807534</v>
      </c>
      <c r="G17" s="65">
        <v>9261.0386222647503</v>
      </c>
      <c r="H17" s="65">
        <v>9522.3733254344606</v>
      </c>
      <c r="I17" s="65">
        <v>9808.2940336609026</v>
      </c>
      <c r="J17" s="65">
        <v>10242.268627096844</v>
      </c>
      <c r="K17" s="65">
        <v>10545.250611207492</v>
      </c>
      <c r="L17" s="65">
        <v>11593.354152631324</v>
      </c>
      <c r="M17" s="65">
        <v>11770.591030838388</v>
      </c>
      <c r="N17" s="65">
        <v>11906.969083963755</v>
      </c>
      <c r="O17" s="65">
        <v>12041.324000000001</v>
      </c>
      <c r="P17" s="65">
        <v>12171.701589966568</v>
      </c>
      <c r="Q17" s="65">
        <v>12338.879965209791</v>
      </c>
      <c r="R17" s="75">
        <v>12702.788367499999</v>
      </c>
      <c r="S17" s="65">
        <v>160125.99350509001</v>
      </c>
      <c r="T17" s="65">
        <v>161155.18111656999</v>
      </c>
      <c r="U17" s="65">
        <v>161019.70945293002</v>
      </c>
      <c r="V17" s="65">
        <v>159032.38039023001</v>
      </c>
      <c r="W17" s="65">
        <v>163422.75309581001</v>
      </c>
      <c r="X17" s="65">
        <v>166901.89598393999</v>
      </c>
      <c r="Y17" s="65">
        <v>170513.38132731998</v>
      </c>
      <c r="Z17" s="65">
        <v>175190.06419718999</v>
      </c>
      <c r="AA17" s="65">
        <v>182680.57028217</v>
      </c>
      <c r="AB17" s="65">
        <v>173152.92008825392</v>
      </c>
      <c r="AC17" s="65">
        <v>180033.01305805522</v>
      </c>
      <c r="AD17" s="65">
        <v>183648.65578813828</v>
      </c>
      <c r="AE17" s="65">
        <v>179711.66099999999</v>
      </c>
      <c r="AF17" s="65">
        <v>177005.174</v>
      </c>
      <c r="AG17" s="75">
        <v>183843.00161000001</v>
      </c>
      <c r="AH17" s="65">
        <v>8302.5464017659997</v>
      </c>
      <c r="AI17" s="65">
        <v>8751.9325211960004</v>
      </c>
      <c r="AJ17" s="65">
        <v>9045.6616350999993</v>
      </c>
      <c r="AK17" s="65">
        <v>9217.7462212060018</v>
      </c>
      <c r="AL17" s="65">
        <v>9408.9829267599998</v>
      </c>
      <c r="AM17" s="65">
        <v>9831.2000000000007</v>
      </c>
      <c r="AN17" s="65">
        <v>10475.6</v>
      </c>
      <c r="AO17" s="65">
        <v>10642.4</v>
      </c>
      <c r="AP17" s="65">
        <v>11017.004272099999</v>
      </c>
      <c r="AQ17" s="65">
        <v>11161.336988000001</v>
      </c>
      <c r="AR17" s="65">
        <v>11555.64</v>
      </c>
      <c r="AS17" s="65">
        <v>11609.838</v>
      </c>
      <c r="AT17" s="65">
        <v>11478.084546</v>
      </c>
      <c r="AU17" s="65">
        <v>11485.364</v>
      </c>
      <c r="AV17" s="75">
        <v>11854.250400000001</v>
      </c>
      <c r="AW17" s="65">
        <v>28776.883775369999</v>
      </c>
      <c r="AX17" s="65">
        <v>31421.317635899999</v>
      </c>
      <c r="AY17" s="65">
        <v>33628.608799410002</v>
      </c>
      <c r="AZ17" s="65">
        <v>35779.019110979993</v>
      </c>
      <c r="BA17" s="65">
        <v>36883.005437660002</v>
      </c>
      <c r="BB17" s="65">
        <v>39143.7225674</v>
      </c>
      <c r="BC17" s="65">
        <v>44125.279245420003</v>
      </c>
      <c r="BD17" s="65">
        <v>47963.77713088</v>
      </c>
      <c r="BE17" s="65">
        <v>51899.115297600001</v>
      </c>
      <c r="BF17" s="65">
        <v>53850.085308575042</v>
      </c>
      <c r="BG17" s="65">
        <v>55149.796966000009</v>
      </c>
      <c r="BH17" s="65">
        <v>58151.240966589074</v>
      </c>
      <c r="BI17" s="65">
        <v>59763.94027443853</v>
      </c>
      <c r="BJ17" s="65">
        <v>62577.793472880978</v>
      </c>
      <c r="BK17" s="75">
        <v>59033.21527727654</v>
      </c>
      <c r="BL17" s="65">
        <v>43547.388968273081</v>
      </c>
      <c r="BM17" s="65">
        <v>49295.347501933604</v>
      </c>
      <c r="BN17" s="65">
        <v>55841.26084750364</v>
      </c>
      <c r="BO17" s="65">
        <v>59556.382657503636</v>
      </c>
      <c r="BP17" s="65">
        <v>63144.477744578602</v>
      </c>
      <c r="BQ17" s="65">
        <v>67820.195219287009</v>
      </c>
      <c r="BR17" s="65">
        <v>69346.522563655279</v>
      </c>
      <c r="BS17" s="65">
        <v>71324.602519291962</v>
      </c>
      <c r="BT17" s="65">
        <v>75295.836928097066</v>
      </c>
      <c r="BU17" s="65">
        <v>77970.168677226</v>
      </c>
      <c r="BV17" s="65">
        <v>78570.838586226004</v>
      </c>
      <c r="BW17" s="65">
        <v>79818.918755270002</v>
      </c>
      <c r="BX17" s="65">
        <v>80557.290617027596</v>
      </c>
      <c r="BY17" s="65">
        <v>80860.606</v>
      </c>
      <c r="BZ17" s="75">
        <v>83896.329039999997</v>
      </c>
      <c r="CA17" s="65">
        <v>9806.8052019999996</v>
      </c>
      <c r="CB17" s="65">
        <v>10799.359343999999</v>
      </c>
      <c r="CC17" s="65">
        <v>12131.96926</v>
      </c>
      <c r="CD17" s="65">
        <v>13198.509571999999</v>
      </c>
      <c r="CE17" s="65">
        <v>14535.797414000001</v>
      </c>
      <c r="CF17" s="65">
        <v>15417.069712</v>
      </c>
      <c r="CG17" s="65">
        <v>16181.972421</v>
      </c>
      <c r="CH17" s="65">
        <v>16705.040078000002</v>
      </c>
      <c r="CI17" s="65">
        <v>17323.417554</v>
      </c>
      <c r="CJ17" s="65">
        <v>18126.967841999998</v>
      </c>
      <c r="CK17" s="65">
        <v>18616.316290228515</v>
      </c>
      <c r="CL17" s="65">
        <v>19508.58235364782</v>
      </c>
      <c r="CM17" s="65">
        <v>19043.873536331939</v>
      </c>
      <c r="CN17" s="65">
        <v>19292.058321500004</v>
      </c>
      <c r="CO17" s="75">
        <v>19391.976570000003</v>
      </c>
      <c r="CP17" s="65">
        <v>12445.655221049999</v>
      </c>
      <c r="CQ17" s="65">
        <v>14319.472694460001</v>
      </c>
      <c r="CR17" s="65">
        <v>9461.951664799999</v>
      </c>
      <c r="CS17" s="65">
        <v>11030.608813140001</v>
      </c>
      <c r="CT17" s="65">
        <v>12056.547973819999</v>
      </c>
      <c r="CU17" s="65">
        <v>13939.590964739999</v>
      </c>
      <c r="CV17" s="65">
        <v>15604.853893330002</v>
      </c>
      <c r="CW17" s="65">
        <v>17049.10952795</v>
      </c>
      <c r="CX17" s="65">
        <v>18888.510049474997</v>
      </c>
      <c r="CY17" s="65">
        <v>20060.998377501353</v>
      </c>
      <c r="CZ17" s="65">
        <v>20402.49285129306</v>
      </c>
      <c r="DA17" s="65">
        <v>20958.483368236692</v>
      </c>
      <c r="DB17" s="65">
        <v>21386.147818927144</v>
      </c>
      <c r="DC17" s="65">
        <v>21762.056984070361</v>
      </c>
      <c r="DD17" s="75">
        <v>22284.218872727</v>
      </c>
      <c r="DE17" s="65">
        <v>7741.3366514648906</v>
      </c>
      <c r="DF17" s="65">
        <v>7816.2117530760515</v>
      </c>
      <c r="DG17" s="65">
        <v>8321.5204996243265</v>
      </c>
      <c r="DH17" s="65">
        <v>8596.2708746607786</v>
      </c>
      <c r="DI17" s="65">
        <v>8897.870394640051</v>
      </c>
      <c r="DJ17" s="65">
        <v>9255.9789809954727</v>
      </c>
      <c r="DK17" s="65">
        <v>9745.9115065183505</v>
      </c>
      <c r="DL17" s="65">
        <v>10045.034257861151</v>
      </c>
      <c r="DM17" s="65">
        <v>10510.062990348641</v>
      </c>
      <c r="DN17" s="65">
        <v>11125.397480616281</v>
      </c>
      <c r="DO17" s="65">
        <v>11447.534849351714</v>
      </c>
      <c r="DP17" s="65">
        <v>11876.842908132201</v>
      </c>
      <c r="DQ17" s="65">
        <v>13044.077841167546</v>
      </c>
      <c r="DR17" s="65">
        <v>13657.59703663136</v>
      </c>
      <c r="DS17" s="75">
        <v>14452.559678198</v>
      </c>
      <c r="DT17" s="65">
        <v>8427.9442803031998</v>
      </c>
      <c r="DU17" s="65">
        <v>8871.1844657195998</v>
      </c>
      <c r="DV17" s="65">
        <v>8944.9106948612007</v>
      </c>
      <c r="DW17" s="65">
        <v>11579.778856474801</v>
      </c>
      <c r="DX17" s="65">
        <v>12953.6704825424</v>
      </c>
      <c r="DY17" s="65">
        <v>12007.4</v>
      </c>
      <c r="DZ17" s="65">
        <v>12032.6</v>
      </c>
      <c r="EA17" s="65">
        <v>12719.08</v>
      </c>
      <c r="EB17" s="67">
        <v>13265.887135999999</v>
      </c>
      <c r="EC17" s="65">
        <v>14339.967782000002</v>
      </c>
      <c r="ED17" s="65">
        <v>14933.872000000001</v>
      </c>
      <c r="EE17" s="65">
        <v>15909.2364</v>
      </c>
      <c r="EF17" s="65">
        <v>16701.6104108</v>
      </c>
      <c r="EG17" s="65">
        <v>17943.7804</v>
      </c>
      <c r="EH17" s="75">
        <v>19345.448799999998</v>
      </c>
      <c r="EI17" s="65">
        <v>22392.324078240155</v>
      </c>
      <c r="EJ17" s="65">
        <v>23163.095182201952</v>
      </c>
      <c r="EK17" s="65">
        <v>23933.866286009172</v>
      </c>
      <c r="EL17" s="65">
        <v>25238.349353591449</v>
      </c>
      <c r="EM17" s="65">
        <v>25798.474905738105</v>
      </c>
      <c r="EN17" s="65">
        <v>25373.075487495989</v>
      </c>
      <c r="EO17" s="65">
        <v>26710.922403416182</v>
      </c>
      <c r="EP17" s="65">
        <v>27019.0355800916</v>
      </c>
      <c r="EQ17" s="65">
        <v>27511.137921216912</v>
      </c>
      <c r="ER17" s="65">
        <v>28099.87693486</v>
      </c>
      <c r="ES17" s="65">
        <v>28556.179999999997</v>
      </c>
      <c r="ET17" s="65">
        <v>28792.699224299999</v>
      </c>
      <c r="EU17" s="65">
        <v>29372.130984876756</v>
      </c>
      <c r="EV17" s="65">
        <v>30034.069000000003</v>
      </c>
      <c r="EW17" s="75">
        <v>30761.205651118737</v>
      </c>
      <c r="EX17" s="65">
        <v>14064.178801419703</v>
      </c>
      <c r="EY17" s="65">
        <v>15149.108587224431</v>
      </c>
      <c r="EZ17" s="65">
        <v>15594.762998434511</v>
      </c>
      <c r="FA17" s="65">
        <v>16720.006212994362</v>
      </c>
      <c r="FB17" s="65">
        <v>17405.300197856282</v>
      </c>
      <c r="FC17" s="65">
        <v>18204.18949602843</v>
      </c>
      <c r="FD17" s="65">
        <v>19261.483942312603</v>
      </c>
      <c r="FE17" s="65">
        <v>20271.301190269602</v>
      </c>
      <c r="FF17" s="65">
        <v>21383.13213422833</v>
      </c>
      <c r="FG17" s="65">
        <v>22385.224850327733</v>
      </c>
      <c r="FH17" s="65">
        <v>23497.874909517417</v>
      </c>
      <c r="FI17" s="65">
        <v>24834.107365371485</v>
      </c>
      <c r="FJ17" s="65">
        <v>26656.8649</v>
      </c>
      <c r="FK17" s="65">
        <v>27640.586144325276</v>
      </c>
      <c r="FL17" s="75">
        <v>29120.393169999999</v>
      </c>
      <c r="FM17" s="65">
        <v>9677.4930000000004</v>
      </c>
      <c r="FN17" s="65">
        <v>9679.7529999999988</v>
      </c>
      <c r="FO17" s="65">
        <v>9679.7529999999988</v>
      </c>
      <c r="FP17" s="65">
        <v>10122.813</v>
      </c>
      <c r="FQ17" s="65">
        <v>10487.999000000002</v>
      </c>
      <c r="FR17" s="65">
        <v>11084.817999999999</v>
      </c>
      <c r="FS17" s="65">
        <v>11254.73</v>
      </c>
      <c r="FT17" s="65">
        <v>11310.740000000002</v>
      </c>
      <c r="FU17" s="65">
        <v>11698.561600000001</v>
      </c>
      <c r="FV17" s="65">
        <v>11774.544911999999</v>
      </c>
      <c r="FW17" s="65">
        <v>11942.852430000001</v>
      </c>
      <c r="FX17" s="65">
        <v>12012.117990000001</v>
      </c>
      <c r="FY17" s="65">
        <v>12154.355274000001</v>
      </c>
      <c r="FZ17" s="65">
        <v>12296.390148199871</v>
      </c>
      <c r="GA17" s="75">
        <v>12460.991718000001</v>
      </c>
      <c r="GB17" s="65">
        <v>9129.9730000000018</v>
      </c>
      <c r="GC17" s="65">
        <v>9515.4220000000005</v>
      </c>
      <c r="GD17" s="65">
        <v>10058.644999999999</v>
      </c>
      <c r="GE17" s="65">
        <v>10142.206</v>
      </c>
      <c r="GF17" s="65">
        <v>10604.732</v>
      </c>
      <c r="GG17" s="65">
        <v>11096.473999999998</v>
      </c>
      <c r="GH17" s="65">
        <v>11332.956</v>
      </c>
      <c r="GI17" s="65">
        <v>11762.09</v>
      </c>
      <c r="GJ17" s="65">
        <v>11915.10601393415</v>
      </c>
      <c r="GK17" s="65">
        <v>12277.168828405385</v>
      </c>
      <c r="GL17" s="65">
        <v>12388.871038834232</v>
      </c>
      <c r="GM17" s="65">
        <v>13059.985199999999</v>
      </c>
      <c r="GN17" s="65">
        <v>13174.478585613386</v>
      </c>
      <c r="GO17" s="65">
        <v>13454.510690000001</v>
      </c>
      <c r="GP17" s="129">
        <v>13717.634740000001</v>
      </c>
    </row>
    <row r="18" spans="1:198">
      <c r="A18" s="64"/>
      <c r="B18" s="64" t="s">
        <v>114</v>
      </c>
      <c r="C18" s="64" t="s">
        <v>115</v>
      </c>
      <c r="D18" s="65">
        <v>3025</v>
      </c>
      <c r="E18" s="65">
        <v>3095</v>
      </c>
      <c r="F18" s="65">
        <v>3159</v>
      </c>
      <c r="G18" s="65">
        <v>3245</v>
      </c>
      <c r="H18" s="65">
        <v>3300</v>
      </c>
      <c r="I18" s="65">
        <v>3389</v>
      </c>
      <c r="J18" s="65">
        <v>3411</v>
      </c>
      <c r="K18" s="65">
        <v>3478.4</v>
      </c>
      <c r="L18" s="65">
        <v>3578.0740000000001</v>
      </c>
      <c r="M18" s="65">
        <v>3629.0149999999999</v>
      </c>
      <c r="N18" s="65">
        <v>3661.3710000000001</v>
      </c>
      <c r="O18" s="65">
        <v>3680.2170000000001</v>
      </c>
      <c r="P18" s="65">
        <v>3725</v>
      </c>
      <c r="Q18" s="65">
        <v>3848.7649999999999</v>
      </c>
      <c r="R18" s="75">
        <v>3903.4050000000002</v>
      </c>
      <c r="S18" s="65">
        <v>31958.094309790002</v>
      </c>
      <c r="T18" s="65">
        <v>33084.875131709996</v>
      </c>
      <c r="U18" s="65">
        <v>34151.69336143</v>
      </c>
      <c r="V18" s="65">
        <v>35456.214680179997</v>
      </c>
      <c r="W18" s="65">
        <v>36761.735998939999</v>
      </c>
      <c r="X18" s="65">
        <v>37517.344463289999</v>
      </c>
      <c r="Y18" s="65">
        <v>38597.714546889998</v>
      </c>
      <c r="Z18" s="65">
        <v>39695</v>
      </c>
      <c r="AA18" s="65">
        <v>40828.44</v>
      </c>
      <c r="AB18" s="65">
        <v>41252.409</v>
      </c>
      <c r="AC18" s="65">
        <v>41526.663</v>
      </c>
      <c r="AD18" s="65">
        <v>39727.641000000003</v>
      </c>
      <c r="AE18" s="65">
        <v>40403</v>
      </c>
      <c r="AF18" s="65">
        <v>40380</v>
      </c>
      <c r="AG18" s="75">
        <v>40872</v>
      </c>
      <c r="AH18" s="65">
        <v>5912.1100000000006</v>
      </c>
      <c r="AI18" s="65">
        <v>5992.46</v>
      </c>
      <c r="AJ18" s="65">
        <v>6217.3099999999995</v>
      </c>
      <c r="AK18" s="65">
        <v>6295.4400000000005</v>
      </c>
      <c r="AL18" s="65">
        <v>6503.29</v>
      </c>
      <c r="AM18" s="65">
        <v>6604.49</v>
      </c>
      <c r="AN18" s="65">
        <v>6707.91</v>
      </c>
      <c r="AO18" s="65">
        <v>6820.51</v>
      </c>
      <c r="AP18" s="65">
        <v>6997.8899999999994</v>
      </c>
      <c r="AQ18" s="65">
        <v>7029.6</v>
      </c>
      <c r="AR18" s="65">
        <v>7122</v>
      </c>
      <c r="AS18" s="65">
        <v>7110.04</v>
      </c>
      <c r="AT18" s="65">
        <v>7166.91</v>
      </c>
      <c r="AU18" s="65">
        <v>7265.46</v>
      </c>
      <c r="AV18" s="75">
        <v>7394</v>
      </c>
      <c r="AW18" s="65">
        <v>19159.945</v>
      </c>
      <c r="AX18" s="65">
        <v>20563.017</v>
      </c>
      <c r="AY18" s="65">
        <v>21282.077000000001</v>
      </c>
      <c r="AZ18" s="65">
        <v>21898.857</v>
      </c>
      <c r="BA18" s="65">
        <v>22587.909</v>
      </c>
      <c r="BB18" s="65">
        <v>22861.43</v>
      </c>
      <c r="BC18" s="65">
        <v>23573.559000000001</v>
      </c>
      <c r="BD18" s="65">
        <v>24343.163</v>
      </c>
      <c r="BE18" s="65">
        <v>24793.402999999998</v>
      </c>
      <c r="BF18" s="65">
        <v>24793.731</v>
      </c>
      <c r="BG18" s="65">
        <v>25176.856</v>
      </c>
      <c r="BH18" s="65">
        <v>25326.802</v>
      </c>
      <c r="BI18" s="65">
        <v>25676.953000000001</v>
      </c>
      <c r="BJ18" s="65">
        <v>25856.748500000002</v>
      </c>
      <c r="BK18" s="75">
        <v>26420.354499999405</v>
      </c>
      <c r="BL18" s="65">
        <v>25804.399970409999</v>
      </c>
      <c r="BM18" s="65">
        <v>27928.99996316</v>
      </c>
      <c r="BN18" s="65">
        <v>29027.79996049</v>
      </c>
      <c r="BO18" s="65">
        <v>30140.39996278</v>
      </c>
      <c r="BP18" s="65">
        <v>31001.7999624</v>
      </c>
      <c r="BQ18" s="65">
        <v>32046.099969260002</v>
      </c>
      <c r="BR18" s="65">
        <v>32813.699960869999</v>
      </c>
      <c r="BS18" s="65">
        <v>33351.299960869997</v>
      </c>
      <c r="BT18" s="65">
        <v>34058.281000000003</v>
      </c>
      <c r="BU18" s="65">
        <v>35203.376000000004</v>
      </c>
      <c r="BV18" s="65">
        <v>35649.19200114</v>
      </c>
      <c r="BW18" s="65">
        <v>36127.738023650003</v>
      </c>
      <c r="BX18" s="65">
        <v>36361.477826512099</v>
      </c>
      <c r="BY18" s="65">
        <v>36727</v>
      </c>
      <c r="BZ18" s="75">
        <v>37058</v>
      </c>
      <c r="CA18" s="65">
        <v>13474.203</v>
      </c>
      <c r="CB18" s="65">
        <v>13884.902999999998</v>
      </c>
      <c r="CC18" s="65">
        <v>13994.891</v>
      </c>
      <c r="CD18" s="65">
        <v>14130.690999999999</v>
      </c>
      <c r="CE18" s="65">
        <v>14907.521000000001</v>
      </c>
      <c r="CF18" s="65">
        <v>15363.471</v>
      </c>
      <c r="CG18" s="65">
        <v>16014.411</v>
      </c>
      <c r="CH18" s="65">
        <v>16553.133000000002</v>
      </c>
      <c r="CI18" s="67">
        <v>17655.125</v>
      </c>
      <c r="CJ18" s="67">
        <v>17751.260999999999</v>
      </c>
      <c r="CK18" s="67">
        <v>18429.554</v>
      </c>
      <c r="CL18" s="67">
        <v>18811.401000000002</v>
      </c>
      <c r="CM18" s="67">
        <v>18909.72</v>
      </c>
      <c r="CN18" s="67">
        <v>18969.221000000001</v>
      </c>
      <c r="CO18" s="75">
        <v>18805.440000000002</v>
      </c>
      <c r="CP18" s="67">
        <v>16019.808999999999</v>
      </c>
      <c r="CQ18" s="67">
        <v>17194.629000000001</v>
      </c>
      <c r="CR18" s="67">
        <v>18301.537499999999</v>
      </c>
      <c r="CS18" s="67">
        <v>18853.002999999997</v>
      </c>
      <c r="CT18" s="67">
        <v>19846.777000000002</v>
      </c>
      <c r="CU18" s="67">
        <v>20162.110999999997</v>
      </c>
      <c r="CV18" s="67">
        <v>20508.110999999997</v>
      </c>
      <c r="CW18" s="67">
        <v>20606.610999999997</v>
      </c>
      <c r="CX18" s="65">
        <v>20583.061000000002</v>
      </c>
      <c r="CY18" s="65">
        <v>20958.561000000002</v>
      </c>
      <c r="CZ18" s="65">
        <v>21212.864500000003</v>
      </c>
      <c r="DA18" s="65">
        <v>21342.279000000002</v>
      </c>
      <c r="DB18" s="65">
        <v>21490.144500000002</v>
      </c>
      <c r="DC18" s="65">
        <v>22027.109</v>
      </c>
      <c r="DD18" s="75">
        <v>22211.743000000002</v>
      </c>
      <c r="DE18" s="65">
        <v>3299.6099999999997</v>
      </c>
      <c r="DF18" s="65">
        <v>3322.4364999999998</v>
      </c>
      <c r="DG18" s="65">
        <v>3531.2629999999999</v>
      </c>
      <c r="DH18" s="65">
        <v>3679.2860000000001</v>
      </c>
      <c r="DI18" s="65">
        <v>3647.4229999999998</v>
      </c>
      <c r="DJ18" s="65">
        <v>3969.46</v>
      </c>
      <c r="DK18" s="65">
        <v>4017.4859999999999</v>
      </c>
      <c r="DL18" s="65">
        <v>4096.3490000000002</v>
      </c>
      <c r="DM18" s="65">
        <v>4171.43</v>
      </c>
      <c r="DN18" s="65">
        <v>4403</v>
      </c>
      <c r="DO18" s="65">
        <v>4468.7800000000007</v>
      </c>
      <c r="DP18" s="65">
        <v>4490.3989999999994</v>
      </c>
      <c r="DQ18" s="65">
        <v>4607</v>
      </c>
      <c r="DR18" s="65">
        <v>4710.7950000000001</v>
      </c>
      <c r="DS18" s="75">
        <v>4885.3109999999997</v>
      </c>
      <c r="DT18" s="65">
        <v>7892.0730000000003</v>
      </c>
      <c r="DU18" s="65">
        <v>8166.0036811300006</v>
      </c>
      <c r="DV18" s="65">
        <v>8513.232</v>
      </c>
      <c r="DW18" s="65">
        <v>8744.8450000000012</v>
      </c>
      <c r="DX18" s="65">
        <v>8973.5139999999992</v>
      </c>
      <c r="DY18" s="65">
        <v>9208.7740000000013</v>
      </c>
      <c r="DZ18" s="65">
        <v>9464.1719999999987</v>
      </c>
      <c r="EA18" s="65">
        <v>9795.3270000000011</v>
      </c>
      <c r="EB18" s="65">
        <v>10106.59</v>
      </c>
      <c r="EC18" s="65">
        <v>10205.43</v>
      </c>
      <c r="ED18" s="65">
        <v>10416</v>
      </c>
      <c r="EE18" s="65">
        <v>10715.23</v>
      </c>
      <c r="EF18" s="65">
        <v>10964.749</v>
      </c>
      <c r="EG18" s="65">
        <v>11183.74</v>
      </c>
      <c r="EH18" s="75">
        <v>11557</v>
      </c>
      <c r="EI18" s="65">
        <v>11112.16</v>
      </c>
      <c r="EJ18" s="65">
        <v>11670.060000000001</v>
      </c>
      <c r="EK18" s="65">
        <v>11918.555</v>
      </c>
      <c r="EL18" s="65">
        <v>12270.805</v>
      </c>
      <c r="EM18" s="65">
        <v>12839.705</v>
      </c>
      <c r="EN18" s="65">
        <v>13193.69</v>
      </c>
      <c r="EO18" s="65">
        <v>13742.990000000002</v>
      </c>
      <c r="EP18" s="65">
        <v>14057.79</v>
      </c>
      <c r="EQ18" s="65">
        <v>14342.679</v>
      </c>
      <c r="ER18" s="65">
        <v>14610.155000000001</v>
      </c>
      <c r="ES18" s="65">
        <v>14736.8652</v>
      </c>
      <c r="ET18" s="65">
        <v>14799.0478</v>
      </c>
      <c r="EU18" s="65">
        <v>14934.82835</v>
      </c>
      <c r="EV18" s="65">
        <v>14982.476999999999</v>
      </c>
      <c r="EW18" s="75">
        <v>15145.277399999999</v>
      </c>
      <c r="EX18" s="65">
        <v>6625.2309999999998</v>
      </c>
      <c r="EY18" s="65">
        <v>7046.08</v>
      </c>
      <c r="EZ18" s="65">
        <v>7153.4579999999996</v>
      </c>
      <c r="FA18" s="65">
        <v>7938.7690000000002</v>
      </c>
      <c r="FB18" s="65">
        <v>7845.6940000000004</v>
      </c>
      <c r="FC18" s="65">
        <v>8211.0469999999987</v>
      </c>
      <c r="FD18" s="65">
        <v>8281.0550000000003</v>
      </c>
      <c r="FE18" s="65">
        <v>8474.7350000000006</v>
      </c>
      <c r="FF18" s="65">
        <v>8470.2330000000002</v>
      </c>
      <c r="FG18" s="65">
        <v>8698.9840000000004</v>
      </c>
      <c r="FH18" s="65">
        <v>8961.6899999999987</v>
      </c>
      <c r="FI18" s="65">
        <v>9057.723</v>
      </c>
      <c r="FJ18" s="65">
        <v>9340.33</v>
      </c>
      <c r="FK18" s="65">
        <v>9369.08</v>
      </c>
      <c r="FL18" s="75">
        <v>9464.23</v>
      </c>
      <c r="FM18" s="65">
        <v>3217.8</v>
      </c>
      <c r="FN18" s="65">
        <v>3337.5</v>
      </c>
      <c r="FO18" s="65">
        <v>3500.2</v>
      </c>
      <c r="FP18" s="65">
        <v>3644.6</v>
      </c>
      <c r="FQ18" s="65">
        <v>3802.5</v>
      </c>
      <c r="FR18" s="65">
        <v>3988.6</v>
      </c>
      <c r="FS18" s="65">
        <v>4097.3</v>
      </c>
      <c r="FT18" s="65">
        <v>4129.6000000000004</v>
      </c>
      <c r="FU18" s="65">
        <v>4217.5630000000001</v>
      </c>
      <c r="FV18" s="65">
        <v>4277.9690000000001</v>
      </c>
      <c r="FW18" s="65">
        <v>4302.5779999999995</v>
      </c>
      <c r="FX18" s="65">
        <v>4390.4169999999995</v>
      </c>
      <c r="FY18" s="65">
        <v>4379.2250000000004</v>
      </c>
      <c r="FZ18" s="65">
        <v>4470</v>
      </c>
      <c r="GA18" s="75">
        <v>4550.7430000000004</v>
      </c>
      <c r="GB18" s="65">
        <v>6198</v>
      </c>
      <c r="GC18" s="65">
        <v>6385</v>
      </c>
      <c r="GD18" s="65">
        <v>6585</v>
      </c>
      <c r="GE18" s="65">
        <v>6912</v>
      </c>
      <c r="GF18" s="65">
        <v>7148</v>
      </c>
      <c r="GG18" s="65">
        <v>7264</v>
      </c>
      <c r="GH18" s="65">
        <v>7605</v>
      </c>
      <c r="GI18" s="65">
        <v>7877</v>
      </c>
      <c r="GJ18" s="65">
        <v>7997.1180000000004</v>
      </c>
      <c r="GK18" s="65">
        <v>8044.8959999999997</v>
      </c>
      <c r="GL18" s="65">
        <v>8140.1580000000004</v>
      </c>
      <c r="GM18" s="65">
        <v>8308.9599999999991</v>
      </c>
      <c r="GN18" s="65">
        <v>8496.33</v>
      </c>
      <c r="GO18" s="65">
        <v>8610.9520000000011</v>
      </c>
      <c r="GP18" s="129">
        <v>8677.741</v>
      </c>
    </row>
    <row r="19" spans="1:198">
      <c r="A19" s="64"/>
      <c r="B19" s="68" t="s">
        <v>116</v>
      </c>
      <c r="C19" s="64" t="s">
        <v>115</v>
      </c>
      <c r="D19" s="65">
        <v>1690.7</v>
      </c>
      <c r="E19" s="65">
        <v>1760.7</v>
      </c>
      <c r="F19" s="65">
        <v>1819.7</v>
      </c>
      <c r="G19" s="65">
        <v>1890.7</v>
      </c>
      <c r="H19" s="65">
        <v>1945.7</v>
      </c>
      <c r="I19" s="65">
        <v>1979.7</v>
      </c>
      <c r="J19" s="65">
        <v>2001.7</v>
      </c>
      <c r="K19" s="65">
        <v>2081.1</v>
      </c>
      <c r="L19" s="65">
        <v>2128.7739999999999</v>
      </c>
      <c r="M19" s="65">
        <v>2179.7149999999997</v>
      </c>
      <c r="N19" s="65">
        <v>2226.0709999999999</v>
      </c>
      <c r="O19" s="65">
        <v>2229.9169999999999</v>
      </c>
      <c r="P19" s="65">
        <v>2274.6999999999998</v>
      </c>
      <c r="Q19" s="65">
        <v>2398.4649999999997</v>
      </c>
      <c r="R19" s="75">
        <v>2368.2050000000004</v>
      </c>
      <c r="S19" s="65">
        <v>14313.597309790001</v>
      </c>
      <c r="T19" s="65">
        <v>14983.697521709999</v>
      </c>
      <c r="U19" s="65">
        <v>15450.88567143</v>
      </c>
      <c r="V19" s="65">
        <v>15789.574750180002</v>
      </c>
      <c r="W19" s="65">
        <v>16221.42951894</v>
      </c>
      <c r="X19" s="65">
        <v>16208.550313289999</v>
      </c>
      <c r="Y19" s="65">
        <v>16576.521876890001</v>
      </c>
      <c r="Z19" s="65">
        <v>16565.10655</v>
      </c>
      <c r="AA19" s="65">
        <v>16936.440000000002</v>
      </c>
      <c r="AB19" s="65">
        <v>17201.409</v>
      </c>
      <c r="AC19" s="65">
        <v>17737.343608200001</v>
      </c>
      <c r="AD19" s="65">
        <v>17168.183293400001</v>
      </c>
      <c r="AE19" s="65">
        <v>17486</v>
      </c>
      <c r="AF19" s="65">
        <v>17818</v>
      </c>
      <c r="AG19" s="75">
        <v>17734</v>
      </c>
      <c r="AH19" s="65">
        <v>3599.41</v>
      </c>
      <c r="AI19" s="65">
        <v>3644.66517393</v>
      </c>
      <c r="AJ19" s="65">
        <v>3891.0099999999998</v>
      </c>
      <c r="AK19" s="65">
        <v>3967.8889384600002</v>
      </c>
      <c r="AL19" s="65">
        <v>4047.99</v>
      </c>
      <c r="AM19" s="65">
        <v>4088.39</v>
      </c>
      <c r="AN19" s="65">
        <v>4142.01</v>
      </c>
      <c r="AO19" s="65">
        <v>4250.71</v>
      </c>
      <c r="AP19" s="65">
        <v>4341.49</v>
      </c>
      <c r="AQ19" s="65">
        <v>4429.3</v>
      </c>
      <c r="AR19" s="65">
        <v>4522</v>
      </c>
      <c r="AS19" s="65">
        <v>4617.7299999999996</v>
      </c>
      <c r="AT19" s="65">
        <v>4673.0427520000003</v>
      </c>
      <c r="AU19" s="65">
        <v>4826.8029999999999</v>
      </c>
      <c r="AV19" s="75">
        <v>4786.0829999999996</v>
      </c>
      <c r="AW19" s="65">
        <v>8353.244999999999</v>
      </c>
      <c r="AX19" s="65">
        <v>8676.3169999999991</v>
      </c>
      <c r="AY19" s="65">
        <v>9014.8770000000004</v>
      </c>
      <c r="AZ19" s="65">
        <v>9266.0069999999996</v>
      </c>
      <c r="BA19" s="65">
        <v>9496.5589999999993</v>
      </c>
      <c r="BB19" s="65">
        <v>9755.93</v>
      </c>
      <c r="BC19" s="65">
        <v>9973.0589999999993</v>
      </c>
      <c r="BD19" s="65">
        <v>10189.263000000001</v>
      </c>
      <c r="BE19" s="65">
        <v>10428.803</v>
      </c>
      <c r="BF19" s="65">
        <v>10384.831</v>
      </c>
      <c r="BG19" s="65">
        <v>10876.155999999999</v>
      </c>
      <c r="BH19" s="65">
        <v>11062.101999999999</v>
      </c>
      <c r="BI19" s="65">
        <v>11377.252999999999</v>
      </c>
      <c r="BJ19" s="65">
        <v>11734.54185333333</v>
      </c>
      <c r="BK19" s="75">
        <v>11900.354499999405</v>
      </c>
      <c r="BL19" s="65">
        <v>11494</v>
      </c>
      <c r="BM19" s="65">
        <v>12305</v>
      </c>
      <c r="BN19" s="65">
        <v>13120</v>
      </c>
      <c r="BO19" s="65">
        <v>14056</v>
      </c>
      <c r="BP19" s="65">
        <v>14664.5</v>
      </c>
      <c r="BQ19" s="65">
        <v>15115</v>
      </c>
      <c r="BR19" s="65">
        <v>15550</v>
      </c>
      <c r="BS19" s="65">
        <v>15837.9</v>
      </c>
      <c r="BT19" s="65">
        <v>16084.081</v>
      </c>
      <c r="BU19" s="65">
        <v>16359.976000000001</v>
      </c>
      <c r="BV19" s="65">
        <v>16662.850720549999</v>
      </c>
      <c r="BW19" s="65">
        <v>17161</v>
      </c>
      <c r="BX19" s="65">
        <v>17546</v>
      </c>
      <c r="BY19" s="65">
        <v>17851</v>
      </c>
      <c r="BZ19" s="75">
        <v>18230.5</v>
      </c>
      <c r="CA19" s="65">
        <v>7766.8499999999995</v>
      </c>
      <c r="CB19" s="65">
        <v>7953.1489999999994</v>
      </c>
      <c r="CC19" s="65">
        <v>8260.2849999999999</v>
      </c>
      <c r="CD19" s="65">
        <v>8488.0550000000003</v>
      </c>
      <c r="CE19" s="65">
        <v>8710.89</v>
      </c>
      <c r="CF19" s="65">
        <v>8738.2039999999997</v>
      </c>
      <c r="CG19" s="65">
        <v>8964.009</v>
      </c>
      <c r="CH19" s="65">
        <v>9340.0789999999997</v>
      </c>
      <c r="CI19" s="65">
        <v>9958.6849999999995</v>
      </c>
      <c r="CJ19" s="65">
        <v>10156.624716799999</v>
      </c>
      <c r="CK19" s="65">
        <v>10542.16260786</v>
      </c>
      <c r="CL19" s="65">
        <v>11227.281000000001</v>
      </c>
      <c r="CM19" s="65">
        <v>11523.411608222219</v>
      </c>
      <c r="CN19" s="65">
        <v>11593.851000000001</v>
      </c>
      <c r="CO19" s="75">
        <v>11616.4</v>
      </c>
      <c r="CP19" s="65">
        <v>8211.0429999999997</v>
      </c>
      <c r="CQ19" s="65">
        <v>8676.4419999999991</v>
      </c>
      <c r="CR19" s="65">
        <v>9125.6545000000006</v>
      </c>
      <c r="CS19" s="65">
        <v>9514.8759999999984</v>
      </c>
      <c r="CT19" s="65">
        <v>9918.3040000000001</v>
      </c>
      <c r="CU19" s="65">
        <v>10316.6855</v>
      </c>
      <c r="CV19" s="65">
        <v>10674.056</v>
      </c>
      <c r="CW19" s="65">
        <v>11151.913</v>
      </c>
      <c r="CX19" s="65">
        <v>12078.278</v>
      </c>
      <c r="CY19" s="65">
        <v>10390.044</v>
      </c>
      <c r="CZ19" s="65">
        <v>10786.7245</v>
      </c>
      <c r="DA19" s="65">
        <v>10756.05503</v>
      </c>
      <c r="DB19" s="65">
        <v>10862.2675</v>
      </c>
      <c r="DC19" s="65">
        <v>11166.906000000001</v>
      </c>
      <c r="DD19" s="75">
        <v>11453.960999999999</v>
      </c>
      <c r="DE19" s="65">
        <v>1997.7426480199999</v>
      </c>
      <c r="DF19" s="65">
        <v>2044.84066489</v>
      </c>
      <c r="DG19" s="65">
        <v>2218.7505555499997</v>
      </c>
      <c r="DH19" s="65">
        <v>2327.3675111100001</v>
      </c>
      <c r="DI19" s="65">
        <v>2288.2424222199998</v>
      </c>
      <c r="DJ19" s="65">
        <v>2567.1729444399998</v>
      </c>
      <c r="DK19" s="65">
        <v>2580.7885888800001</v>
      </c>
      <c r="DL19" s="65">
        <v>2658.10126666</v>
      </c>
      <c r="DM19" s="65">
        <v>2716.39128888</v>
      </c>
      <c r="DN19" s="65">
        <v>2790.9850000000001</v>
      </c>
      <c r="DO19" s="65">
        <v>2851.7233045800003</v>
      </c>
      <c r="DP19" s="65">
        <v>2897.7370223499997</v>
      </c>
      <c r="DQ19" s="65">
        <v>2951.2948724192902</v>
      </c>
      <c r="DR19" s="65">
        <v>3054.3317300000003</v>
      </c>
      <c r="DS19" s="75">
        <v>3148.1403</v>
      </c>
      <c r="DT19" s="65">
        <v>5639.2730000000001</v>
      </c>
      <c r="DU19" s="65">
        <v>5816.3036811300008</v>
      </c>
      <c r="DV19" s="65">
        <v>6058.6319999999996</v>
      </c>
      <c r="DW19" s="65">
        <v>6332.6450000000004</v>
      </c>
      <c r="DX19" s="65">
        <v>6536.6140000000005</v>
      </c>
      <c r="DY19" s="65">
        <v>6639.3740000000007</v>
      </c>
      <c r="DZ19" s="65">
        <v>6791.6719999999996</v>
      </c>
      <c r="EA19" s="65">
        <v>6992.4270000000006</v>
      </c>
      <c r="EB19" s="65">
        <v>7146.79</v>
      </c>
      <c r="EC19" s="65">
        <v>7301.0300000000007</v>
      </c>
      <c r="ED19" s="65">
        <v>7463</v>
      </c>
      <c r="EE19" s="65">
        <v>7912.5199999999995</v>
      </c>
      <c r="EF19" s="65">
        <v>8098.2551919999996</v>
      </c>
      <c r="EG19" s="65">
        <v>8298.6859999999997</v>
      </c>
      <c r="EH19" s="75">
        <v>8591.9290000000001</v>
      </c>
      <c r="EI19" s="65">
        <v>7197.8</v>
      </c>
      <c r="EJ19" s="65">
        <v>7612.9000000000005</v>
      </c>
      <c r="EK19" s="65">
        <v>7878.8</v>
      </c>
      <c r="EL19" s="65">
        <v>8100.5999999999995</v>
      </c>
      <c r="EM19" s="65">
        <v>8434.7999999999993</v>
      </c>
      <c r="EN19" s="65">
        <v>8800.7999999999993</v>
      </c>
      <c r="EO19" s="65">
        <v>9088.6</v>
      </c>
      <c r="EP19" s="65">
        <v>9264.3000000000011</v>
      </c>
      <c r="EQ19" s="65">
        <v>9440.3889999999992</v>
      </c>
      <c r="ER19" s="65">
        <v>9635.8074683400009</v>
      </c>
      <c r="ES19" s="65">
        <v>9719.9234125000003</v>
      </c>
      <c r="ET19" s="65">
        <v>9795.1777999999995</v>
      </c>
      <c r="EU19" s="65">
        <v>9938.8475179999987</v>
      </c>
      <c r="EV19" s="65">
        <v>9963.3224199999986</v>
      </c>
      <c r="EW19" s="75">
        <v>10079.260117</v>
      </c>
      <c r="EX19" s="65">
        <v>4216.7359999999999</v>
      </c>
      <c r="EY19" s="65">
        <v>4593.8689999999997</v>
      </c>
      <c r="EZ19" s="65">
        <v>4637.2469999999994</v>
      </c>
      <c r="FA19" s="65">
        <v>5266.674</v>
      </c>
      <c r="FB19" s="65">
        <v>5040.2240000000002</v>
      </c>
      <c r="FC19" s="65">
        <v>5371.5759999999991</v>
      </c>
      <c r="FD19" s="65">
        <v>5359.6230000000005</v>
      </c>
      <c r="FE19" s="65">
        <v>5467.7809999999999</v>
      </c>
      <c r="FF19" s="65">
        <v>5595.6460000000006</v>
      </c>
      <c r="FG19" s="65">
        <v>5627.51</v>
      </c>
      <c r="FH19" s="65">
        <v>5841.2133333299998</v>
      </c>
      <c r="FI19" s="65">
        <v>5904.5313333300001</v>
      </c>
      <c r="FJ19" s="65">
        <v>6187.9298799999997</v>
      </c>
      <c r="FK19" s="65">
        <v>6365.9394400000001</v>
      </c>
      <c r="FL19" s="75">
        <v>6456.8190799999993</v>
      </c>
      <c r="FM19" s="65">
        <v>1331.6659999999999</v>
      </c>
      <c r="FN19" s="65">
        <v>2292.0510000000004</v>
      </c>
      <c r="FO19" s="65">
        <v>2745.819</v>
      </c>
      <c r="FP19" s="65">
        <v>3314.5809999999997</v>
      </c>
      <c r="FQ19" s="65">
        <v>3370.5769999999998</v>
      </c>
      <c r="FR19" s="65">
        <v>3425.1439999999998</v>
      </c>
      <c r="FS19" s="65">
        <v>3571.8440000000001</v>
      </c>
      <c r="FT19" s="65">
        <v>3596.2370000000001</v>
      </c>
      <c r="FU19" s="65">
        <v>3738.913</v>
      </c>
      <c r="FV19" s="65">
        <v>3789.7449999999999</v>
      </c>
      <c r="FW19" s="65">
        <v>3820.165</v>
      </c>
      <c r="FX19" s="65">
        <v>3912.6089999999999</v>
      </c>
      <c r="FY19" s="65">
        <v>3893.36</v>
      </c>
      <c r="FZ19" s="65">
        <v>4140</v>
      </c>
      <c r="GA19" s="75">
        <v>4024.1888941615239</v>
      </c>
      <c r="GB19" s="65">
        <v>3686.8480300000001</v>
      </c>
      <c r="GC19" s="65">
        <v>3784.6770500000002</v>
      </c>
      <c r="GD19" s="65">
        <v>3909.5010884399999</v>
      </c>
      <c r="GE19" s="65">
        <v>4206.0725954400004</v>
      </c>
      <c r="GF19" s="65">
        <v>4401.7518474099998</v>
      </c>
      <c r="GG19" s="65">
        <v>4464.9516100000001</v>
      </c>
      <c r="GH19" s="65">
        <v>4763.4828099999995</v>
      </c>
      <c r="GI19" s="65">
        <v>4900.5441200000005</v>
      </c>
      <c r="GJ19" s="65">
        <v>4937.97037</v>
      </c>
      <c r="GK19" s="65">
        <v>4982.91971552</v>
      </c>
      <c r="GL19" s="65">
        <v>5088.0607772399999</v>
      </c>
      <c r="GM19" s="65">
        <v>5270.6900000000005</v>
      </c>
      <c r="GN19" s="65">
        <v>5412.8162947999999</v>
      </c>
      <c r="GO19" s="65">
        <v>5484.0060000000003</v>
      </c>
      <c r="GP19" s="129">
        <v>5539.8990000000003</v>
      </c>
    </row>
    <row r="20" spans="1:198">
      <c r="A20" s="64"/>
      <c r="B20" s="68" t="s">
        <v>117</v>
      </c>
      <c r="C20" s="64" t="s">
        <v>94</v>
      </c>
      <c r="D20" s="65">
        <v>13662.357068002049</v>
      </c>
      <c r="E20" s="65">
        <v>12529.024478534813</v>
      </c>
      <c r="F20" s="65">
        <v>16367.844155939898</v>
      </c>
      <c r="G20" s="65">
        <v>15237.424169650028</v>
      </c>
      <c r="H20" s="65">
        <v>20491.562605584109</v>
      </c>
      <c r="I20" s="65">
        <v>21302.403862911568</v>
      </c>
      <c r="J20" s="65">
        <v>21703.397040978314</v>
      </c>
      <c r="K20" s="65">
        <v>24194.732923650583</v>
      </c>
      <c r="L20" s="65">
        <v>20387.34818904354</v>
      </c>
      <c r="M20" s="65">
        <v>22088.355290686337</v>
      </c>
      <c r="N20" s="65">
        <v>24212.738634227091</v>
      </c>
      <c r="O20" s="65">
        <v>25727.06607439099</v>
      </c>
      <c r="P20" s="66">
        <v>23679.470866187021</v>
      </c>
      <c r="Q20" s="66">
        <v>24672.114546951816</v>
      </c>
      <c r="R20" s="75">
        <v>23799.336163106364</v>
      </c>
      <c r="S20" s="65">
        <v>79840.988677743604</v>
      </c>
      <c r="T20" s="65">
        <v>76384.327635895897</v>
      </c>
      <c r="U20" s="65">
        <v>103388.95078607099</v>
      </c>
      <c r="V20" s="65">
        <v>102699.87194127268</v>
      </c>
      <c r="W20" s="65">
        <v>132575.19866421778</v>
      </c>
      <c r="X20" s="65">
        <v>147409.32788799005</v>
      </c>
      <c r="Y20" s="65">
        <v>159491.58666507734</v>
      </c>
      <c r="Z20" s="65">
        <v>181989.77189391432</v>
      </c>
      <c r="AA20" s="65">
        <v>150999.88465188615</v>
      </c>
      <c r="AB20" s="65">
        <v>180585.27108828234</v>
      </c>
      <c r="AC20" s="65">
        <v>184926.34483890483</v>
      </c>
      <c r="AD20" s="65">
        <v>192062.73277098272</v>
      </c>
      <c r="AE20" s="65">
        <v>171497.71445032611</v>
      </c>
      <c r="AF20" s="65">
        <v>174836.40478300329</v>
      </c>
      <c r="AG20" s="75">
        <v>161137.16371297208</v>
      </c>
      <c r="AH20" s="65">
        <v>8121.4768190842578</v>
      </c>
      <c r="AI20" s="65">
        <v>7902.7317784540292</v>
      </c>
      <c r="AJ20" s="65">
        <v>11445.239213924229</v>
      </c>
      <c r="AK20" s="65">
        <v>9088.9372535421408</v>
      </c>
      <c r="AL20" s="65">
        <v>14235.545457780272</v>
      </c>
      <c r="AM20" s="65">
        <v>13699.28557939165</v>
      </c>
      <c r="AN20" s="65">
        <v>12901.32067605697</v>
      </c>
      <c r="AO20" s="65">
        <v>13702.585314803006</v>
      </c>
      <c r="AP20" s="65">
        <v>13899.278404758596</v>
      </c>
      <c r="AQ20" s="65">
        <v>13686.217171282318</v>
      </c>
      <c r="AR20" s="65">
        <v>14828.714265652041</v>
      </c>
      <c r="AS20" s="65">
        <v>16895.884271486408</v>
      </c>
      <c r="AT20" s="65">
        <v>14464.843478289853</v>
      </c>
      <c r="AU20" s="65">
        <v>14584.705064357342</v>
      </c>
      <c r="AV20" s="75">
        <v>13501.920148921619</v>
      </c>
      <c r="AW20" s="65">
        <v>49918.138462855757</v>
      </c>
      <c r="AX20" s="65">
        <v>49249.182381409883</v>
      </c>
      <c r="AY20" s="65">
        <v>64967.365446881602</v>
      </c>
      <c r="AZ20" s="65">
        <v>64460.228203318227</v>
      </c>
      <c r="BA20" s="65">
        <v>89729.287714370614</v>
      </c>
      <c r="BB20" s="65">
        <v>86397.380759114312</v>
      </c>
      <c r="BC20" s="65">
        <v>78746.760452747432</v>
      </c>
      <c r="BD20" s="65">
        <v>91430.838051327562</v>
      </c>
      <c r="BE20" s="65">
        <v>81554.823504411514</v>
      </c>
      <c r="BF20" s="65">
        <v>78705.31539308888</v>
      </c>
      <c r="BG20" s="65">
        <v>86884.671087844821</v>
      </c>
      <c r="BH20" s="65">
        <v>101673.31705238178</v>
      </c>
      <c r="BI20" s="65">
        <v>93803.569787418091</v>
      </c>
      <c r="BJ20" s="65">
        <v>99527.281693758807</v>
      </c>
      <c r="BK20" s="75">
        <v>102302.87433078379</v>
      </c>
      <c r="BL20" s="65">
        <v>82763.778641831377</v>
      </c>
      <c r="BM20" s="65">
        <v>93764.623069667199</v>
      </c>
      <c r="BN20" s="65">
        <v>83575.242780478846</v>
      </c>
      <c r="BO20" s="65">
        <v>120541.15793991584</v>
      </c>
      <c r="BP20" s="65">
        <v>118313.37380804979</v>
      </c>
      <c r="BQ20" s="65">
        <v>139305.7636893109</v>
      </c>
      <c r="BR20" s="65">
        <v>181951.0280516762</v>
      </c>
      <c r="BS20" s="65">
        <v>155183.71345875462</v>
      </c>
      <c r="BT20" s="65">
        <v>139872.88272238453</v>
      </c>
      <c r="BU20" s="65">
        <v>173834.43676653324</v>
      </c>
      <c r="BV20" s="65">
        <v>146705.78514473652</v>
      </c>
      <c r="BW20" s="65">
        <v>164615.14909945885</v>
      </c>
      <c r="BX20" s="65">
        <v>157973.67995171977</v>
      </c>
      <c r="BY20" s="65">
        <v>172080.71214698566</v>
      </c>
      <c r="BZ20" s="75">
        <v>163905.12123781099</v>
      </c>
      <c r="CA20" s="65">
        <v>195915.16241071123</v>
      </c>
      <c r="CB20" s="65">
        <v>225633.03081306687</v>
      </c>
      <c r="CC20" s="65">
        <v>193566.4126509963</v>
      </c>
      <c r="CD20" s="65">
        <v>294377.62926102767</v>
      </c>
      <c r="CE20" s="65">
        <v>273731.01201190532</v>
      </c>
      <c r="CF20" s="65">
        <v>283569.89895044762</v>
      </c>
      <c r="CG20" s="65">
        <v>371470.83910315431</v>
      </c>
      <c r="CH20" s="65">
        <v>297349.65862170892</v>
      </c>
      <c r="CI20" s="65">
        <v>253843.23295730731</v>
      </c>
      <c r="CJ20" s="65">
        <v>303523.08642154193</v>
      </c>
      <c r="CK20" s="65">
        <v>288806.42489687237</v>
      </c>
      <c r="CL20" s="65">
        <v>312596.34230233298</v>
      </c>
      <c r="CM20" s="65">
        <v>291336.96961249819</v>
      </c>
      <c r="CN20" s="65">
        <v>306854.1763721428</v>
      </c>
      <c r="CO20" s="75">
        <v>287318.47111301159</v>
      </c>
      <c r="CP20" s="65">
        <v>115771.15565846798</v>
      </c>
      <c r="CQ20" s="65">
        <v>109241.80472764274</v>
      </c>
      <c r="CR20" s="65">
        <v>151640.85032847157</v>
      </c>
      <c r="CS20" s="65">
        <v>144685.97000778164</v>
      </c>
      <c r="CT20" s="65">
        <v>213058.75588421934</v>
      </c>
      <c r="CU20" s="65">
        <v>222196.47036175308</v>
      </c>
      <c r="CV20" s="65">
        <v>242953.99234581168</v>
      </c>
      <c r="CW20" s="65">
        <v>292412.02790471172</v>
      </c>
      <c r="CX20" s="65">
        <v>259326.75848330412</v>
      </c>
      <c r="CY20" s="65">
        <v>273042.32750544819</v>
      </c>
      <c r="CZ20" s="65">
        <v>293739.12752452865</v>
      </c>
      <c r="DA20" s="65">
        <v>325606.98644425906</v>
      </c>
      <c r="DB20" s="65">
        <v>292178.99210326973</v>
      </c>
      <c r="DC20" s="65">
        <v>305827.39483252465</v>
      </c>
      <c r="DD20" s="75">
        <v>282105.17273898801</v>
      </c>
      <c r="DE20" s="65">
        <v>34659.641573538669</v>
      </c>
      <c r="DF20" s="65">
        <v>33160.285154853314</v>
      </c>
      <c r="DG20" s="65">
        <v>47348.318344205851</v>
      </c>
      <c r="DH20" s="65">
        <v>36941.312846272449</v>
      </c>
      <c r="DI20" s="65">
        <v>56134.328750205474</v>
      </c>
      <c r="DJ20" s="65">
        <v>51917.40643355433</v>
      </c>
      <c r="DK20" s="65">
        <v>50671.796820584736</v>
      </c>
      <c r="DL20" s="65">
        <v>54747.700567772525</v>
      </c>
      <c r="DM20" s="65">
        <v>57557.826744338359</v>
      </c>
      <c r="DN20" s="65">
        <v>57207.37812666317</v>
      </c>
      <c r="DO20" s="65">
        <v>61556.842230098031</v>
      </c>
      <c r="DP20" s="65">
        <v>68400.911902830703</v>
      </c>
      <c r="DQ20" s="65">
        <v>62918.663064185333</v>
      </c>
      <c r="DR20" s="65">
        <v>64443.691424145451</v>
      </c>
      <c r="DS20" s="75">
        <v>59366.475090794425</v>
      </c>
      <c r="DT20" s="65">
        <v>66980.575658795642</v>
      </c>
      <c r="DU20" s="65">
        <v>64631.316703480916</v>
      </c>
      <c r="DV20" s="65">
        <v>91721.000741542637</v>
      </c>
      <c r="DW20" s="65">
        <v>72995.860317372091</v>
      </c>
      <c r="DX20" s="65">
        <v>111082.74892619763</v>
      </c>
      <c r="DY20" s="65">
        <v>100280.14992612592</v>
      </c>
      <c r="DZ20" s="65">
        <v>93950.900640015258</v>
      </c>
      <c r="EA20" s="65">
        <v>103086.02929668382</v>
      </c>
      <c r="EB20" s="65">
        <v>106972.27183578064</v>
      </c>
      <c r="EC20" s="65">
        <v>107358.58635136754</v>
      </c>
      <c r="ED20" s="65">
        <v>119936.43803001841</v>
      </c>
      <c r="EE20" s="65">
        <v>135866.81600590714</v>
      </c>
      <c r="EF20" s="65">
        <v>121190.77533983917</v>
      </c>
      <c r="EG20" s="65">
        <v>124362.81462439094</v>
      </c>
      <c r="EH20" s="75">
        <v>115342.43726206898</v>
      </c>
      <c r="EI20" s="65">
        <v>60891.070628819667</v>
      </c>
      <c r="EJ20" s="65">
        <v>65126.198612858228</v>
      </c>
      <c r="EK20" s="65">
        <v>55281.910131203738</v>
      </c>
      <c r="EL20" s="65">
        <v>77651.201587512216</v>
      </c>
      <c r="EM20" s="65">
        <v>70789.174748901831</v>
      </c>
      <c r="EN20" s="65">
        <v>75127.719010837885</v>
      </c>
      <c r="EO20" s="65">
        <v>91419.880619622243</v>
      </c>
      <c r="EP20" s="65">
        <v>74876.510281670024</v>
      </c>
      <c r="EQ20" s="65">
        <v>64727.525161570265</v>
      </c>
      <c r="ER20" s="65">
        <v>80981.417182288817</v>
      </c>
      <c r="ES20" s="65">
        <v>66595.176648798282</v>
      </c>
      <c r="ET20" s="65">
        <v>61999.069733207209</v>
      </c>
      <c r="EU20" s="65">
        <v>63137.927569754902</v>
      </c>
      <c r="EV20" s="65">
        <v>66908.700915284207</v>
      </c>
      <c r="EW20" s="75">
        <v>68161.132214750745</v>
      </c>
      <c r="EX20" s="65">
        <v>48933.318162144613</v>
      </c>
      <c r="EY20" s="65">
        <v>47843.027870480808</v>
      </c>
      <c r="EZ20" s="65">
        <v>74825.724204782789</v>
      </c>
      <c r="FA20" s="65">
        <v>59373.456343134356</v>
      </c>
      <c r="FB20" s="65">
        <v>101997.11855260623</v>
      </c>
      <c r="FC20" s="65">
        <v>102825.52480965959</v>
      </c>
      <c r="FD20" s="65">
        <v>97320.608278928426</v>
      </c>
      <c r="FE20" s="65">
        <v>106630.15997535326</v>
      </c>
      <c r="FF20" s="65">
        <v>115710.32274448866</v>
      </c>
      <c r="FG20" s="65">
        <v>159279.92904853536</v>
      </c>
      <c r="FH20" s="65">
        <v>213577.04335658351</v>
      </c>
      <c r="FI20" s="65">
        <v>196243.13956331337</v>
      </c>
      <c r="FJ20" s="65">
        <v>175071.78901253414</v>
      </c>
      <c r="FK20" s="65">
        <v>175965.05184255616</v>
      </c>
      <c r="FL20" s="75">
        <v>156262.02857904657</v>
      </c>
      <c r="FM20" s="65">
        <v>33976.613798933904</v>
      </c>
      <c r="FN20" s="65">
        <v>39046.699476682414</v>
      </c>
      <c r="FO20" s="65">
        <v>39905.744198290216</v>
      </c>
      <c r="FP20" s="65">
        <v>44578.36335264091</v>
      </c>
      <c r="FQ20" s="65">
        <v>55163.201900954482</v>
      </c>
      <c r="FR20" s="65">
        <v>61540.085374419883</v>
      </c>
      <c r="FS20" s="65">
        <v>60185.440139157399</v>
      </c>
      <c r="FT20" s="65">
        <v>68689.521373725729</v>
      </c>
      <c r="FU20" s="65">
        <v>57322.883654986603</v>
      </c>
      <c r="FV20" s="65">
        <v>58772.250588876173</v>
      </c>
      <c r="FW20" s="65">
        <v>67315.25654935863</v>
      </c>
      <c r="FX20" s="65">
        <v>68708.059669449241</v>
      </c>
      <c r="FY20" s="65">
        <v>64731.550256957751</v>
      </c>
      <c r="FZ20" s="65">
        <v>69317.94744199382</v>
      </c>
      <c r="GA20" s="75">
        <v>68031.794416164063</v>
      </c>
      <c r="GB20" s="65">
        <v>47131.688739436097</v>
      </c>
      <c r="GC20" s="65">
        <v>45322.369288361369</v>
      </c>
      <c r="GD20" s="65">
        <v>69378.608983054408</v>
      </c>
      <c r="GE20" s="65">
        <v>52523.397788362097</v>
      </c>
      <c r="GF20" s="65">
        <v>87605.125329913382</v>
      </c>
      <c r="GG20" s="65">
        <v>89159.132160806505</v>
      </c>
      <c r="GH20" s="65">
        <v>83595.453967048554</v>
      </c>
      <c r="GI20" s="65">
        <v>90766.938996927347</v>
      </c>
      <c r="GJ20" s="65">
        <v>93476.924434924134</v>
      </c>
      <c r="GK20" s="65">
        <v>95059.895729164826</v>
      </c>
      <c r="GL20" s="65">
        <v>100231.9330035457</v>
      </c>
      <c r="GM20" s="65">
        <v>110196.8540875052</v>
      </c>
      <c r="GN20" s="65">
        <v>99802.480740968778</v>
      </c>
      <c r="GO20" s="65">
        <v>100233.1226076126</v>
      </c>
      <c r="GP20" s="129">
        <v>92493.87273729076</v>
      </c>
    </row>
    <row r="21" spans="1:198">
      <c r="A21" s="64"/>
      <c r="B21" s="68" t="s">
        <v>118</v>
      </c>
      <c r="C21" s="64" t="s">
        <v>94</v>
      </c>
      <c r="D21" s="65">
        <v>18273.120152804371</v>
      </c>
      <c r="E21" s="65">
        <v>16403.28068462689</v>
      </c>
      <c r="F21" s="65">
        <v>21247.444533175909</v>
      </c>
      <c r="G21" s="65">
        <v>19021.909032097061</v>
      </c>
      <c r="H21" s="65">
        <v>25994.460603649622</v>
      </c>
      <c r="I21" s="65">
        <v>25798.607297983639</v>
      </c>
      <c r="J21" s="65">
        <v>25262.633015023537</v>
      </c>
      <c r="K21" s="65">
        <v>27646.605343869025</v>
      </c>
      <c r="L21" s="67">
        <v>22840.891591119162</v>
      </c>
      <c r="M21" s="65">
        <v>24551.004868258882</v>
      </c>
      <c r="N21" s="65">
        <v>27170.410374099516</v>
      </c>
      <c r="O21" s="65">
        <v>28659.074776795998</v>
      </c>
      <c r="P21" s="66">
        <v>25855.534358044752</v>
      </c>
      <c r="Q21" s="66">
        <v>27003.949673351159</v>
      </c>
      <c r="R21" s="75">
        <v>26594.874392979622</v>
      </c>
      <c r="S21" s="65">
        <v>140012.58304870382</v>
      </c>
      <c r="T21" s="65">
        <v>133668.6889573239</v>
      </c>
      <c r="U21" s="65">
        <v>179623.95274876489</v>
      </c>
      <c r="V21" s="65">
        <v>177902.40863376937</v>
      </c>
      <c r="W21" s="65">
        <v>241068.1064491774</v>
      </c>
      <c r="X21" s="65">
        <v>261698.29219977238</v>
      </c>
      <c r="Y21" s="65">
        <v>294946.62687341531</v>
      </c>
      <c r="Z21" s="65">
        <v>344866.62078523106</v>
      </c>
      <c r="AA21" s="65">
        <v>295917.94814568711</v>
      </c>
      <c r="AB21" s="65">
        <v>341430.43457666336</v>
      </c>
      <c r="AC21" s="65">
        <v>349154.21887868538</v>
      </c>
      <c r="AD21" s="65">
        <v>379357.04501786636</v>
      </c>
      <c r="AE21" s="65">
        <v>329775.86224650493</v>
      </c>
      <c r="AF21" s="65">
        <v>342158.97380426229</v>
      </c>
      <c r="AG21" s="75">
        <v>315975.01592287049</v>
      </c>
      <c r="AH21" s="65">
        <v>45439.81806201049</v>
      </c>
      <c r="AI21" s="65">
        <v>44215.935377909591</v>
      </c>
      <c r="AJ21" s="65">
        <v>64036.332201899699</v>
      </c>
      <c r="AK21" s="65">
        <v>50852.777687858194</v>
      </c>
      <c r="AL21" s="65">
        <v>79648.148978888872</v>
      </c>
      <c r="AM21" s="65">
        <v>76647.764707561</v>
      </c>
      <c r="AN21" s="65">
        <v>72183.135818614042</v>
      </c>
      <c r="AO21" s="65">
        <v>76666.226790269051</v>
      </c>
      <c r="AP21" s="65">
        <v>77766.728388775722</v>
      </c>
      <c r="AQ21" s="65">
        <v>76574.646714359085</v>
      </c>
      <c r="AR21" s="65">
        <v>82966.938734320283</v>
      </c>
      <c r="AS21" s="65">
        <v>94532.798097971201</v>
      </c>
      <c r="AT21" s="65">
        <v>80931.075787157577</v>
      </c>
      <c r="AU21" s="65">
        <v>81601.701689415233</v>
      </c>
      <c r="AV21" s="75">
        <v>75543.503961166803</v>
      </c>
      <c r="AW21" s="65">
        <v>72641.1252093613</v>
      </c>
      <c r="AX21" s="65">
        <v>67258.338086097341</v>
      </c>
      <c r="AY21" s="65">
        <v>90326.68655886309</v>
      </c>
      <c r="AZ21" s="65">
        <v>82445.817616245971</v>
      </c>
      <c r="BA21" s="65">
        <v>113955.57203865751</v>
      </c>
      <c r="BB21" s="65">
        <v>112255.07716997819</v>
      </c>
      <c r="BC21" s="65">
        <v>118504.25742084619</v>
      </c>
      <c r="BD21" s="65">
        <v>125162.11201973043</v>
      </c>
      <c r="BE21" s="65">
        <v>102269.28145297416</v>
      </c>
      <c r="BF21" s="65">
        <v>121769.63602013588</v>
      </c>
      <c r="BG21" s="65">
        <v>129209.76322975887</v>
      </c>
      <c r="BH21" s="65">
        <v>140059.35011039599</v>
      </c>
      <c r="BI21" s="65">
        <v>119606.12330105074</v>
      </c>
      <c r="BJ21" s="65">
        <v>122137.06033156777</v>
      </c>
      <c r="BK21" s="75">
        <v>114399.10831147437</v>
      </c>
      <c r="BL21" s="65">
        <v>83367.401717945701</v>
      </c>
      <c r="BM21" s="65">
        <v>98809.305791414939</v>
      </c>
      <c r="BN21" s="65">
        <v>88295.815519893222</v>
      </c>
      <c r="BO21" s="65">
        <v>142127.18620922678</v>
      </c>
      <c r="BP21" s="65">
        <v>136103.90561716707</v>
      </c>
      <c r="BQ21" s="65">
        <v>160052.86439883895</v>
      </c>
      <c r="BR21" s="65">
        <v>214395.90168755199</v>
      </c>
      <c r="BS21" s="65">
        <v>170161.87549764052</v>
      </c>
      <c r="BT21" s="65">
        <v>149344.76472525546</v>
      </c>
      <c r="BU21" s="65">
        <v>199668.81797379896</v>
      </c>
      <c r="BV21" s="65">
        <v>169733.48433047498</v>
      </c>
      <c r="BW21" s="65">
        <v>179310.7497288335</v>
      </c>
      <c r="BX21" s="65">
        <v>160467.57716910008</v>
      </c>
      <c r="BY21" s="65">
        <v>164817.36187204829</v>
      </c>
      <c r="BZ21" s="75">
        <v>147606.00259669992</v>
      </c>
      <c r="CA21" s="65">
        <v>19576.528016661523</v>
      </c>
      <c r="CB21" s="65">
        <v>20033.456772513513</v>
      </c>
      <c r="CC21" s="65">
        <v>18743.612200509848</v>
      </c>
      <c r="CD21" s="65">
        <v>33527.532414519126</v>
      </c>
      <c r="CE21" s="65">
        <v>31871.786389555557</v>
      </c>
      <c r="CF21" s="65">
        <v>40423.280285257613</v>
      </c>
      <c r="CG21" s="65">
        <v>54587.591691147427</v>
      </c>
      <c r="CH21" s="65">
        <v>43368.342773495133</v>
      </c>
      <c r="CI21" s="65">
        <v>36635.381133486808</v>
      </c>
      <c r="CJ21" s="65">
        <v>45634.957718095298</v>
      </c>
      <c r="CK21" s="65">
        <v>39925.322621375177</v>
      </c>
      <c r="CL21" s="65">
        <v>42954.639405441158</v>
      </c>
      <c r="CM21" s="65">
        <v>38646.618442702311</v>
      </c>
      <c r="CN21" s="65">
        <v>39487.994358012911</v>
      </c>
      <c r="CO21" s="75">
        <v>34389.407962133977</v>
      </c>
      <c r="CP21" s="65">
        <v>19284.151641694592</v>
      </c>
      <c r="CQ21" s="65">
        <v>17741.58102325063</v>
      </c>
      <c r="CR21" s="65">
        <v>22684.996847708779</v>
      </c>
      <c r="CS21" s="65">
        <v>22053.826576753494</v>
      </c>
      <c r="CT21" s="65">
        <v>33234.365555076096</v>
      </c>
      <c r="CU21" s="65">
        <v>43813.213082797294</v>
      </c>
      <c r="CV21" s="65">
        <v>44322.333439471506</v>
      </c>
      <c r="CW21" s="65">
        <v>48063.88017797369</v>
      </c>
      <c r="CX21" s="65">
        <v>33131.796137848032</v>
      </c>
      <c r="CY21" s="65">
        <v>41690.937044530321</v>
      </c>
      <c r="CZ21" s="65">
        <v>43735.365763737915</v>
      </c>
      <c r="DA21" s="65">
        <v>45685.205633787948</v>
      </c>
      <c r="DB21" s="65">
        <v>39216.517010808391</v>
      </c>
      <c r="DC21" s="65">
        <v>39656.067295057452</v>
      </c>
      <c r="DD21" s="75">
        <v>35661.079342158533</v>
      </c>
      <c r="DE21" s="65">
        <v>2366.7423100019937</v>
      </c>
      <c r="DF21" s="65">
        <v>2257.5989835731489</v>
      </c>
      <c r="DG21" s="65">
        <v>3205.6437522459091</v>
      </c>
      <c r="DH21" s="65">
        <v>2499.7429301018697</v>
      </c>
      <c r="DI21" s="65">
        <v>3770.1236387828417</v>
      </c>
      <c r="DJ21" s="65">
        <v>3496.7504868361884</v>
      </c>
      <c r="DK21" s="65">
        <v>3410.5088517981749</v>
      </c>
      <c r="DL21" s="65">
        <v>3676.8640067077558</v>
      </c>
      <c r="DM21" s="65">
        <v>3857.0671755926387</v>
      </c>
      <c r="DN21" s="65">
        <v>3827.8000860168295</v>
      </c>
      <c r="DO21" s="65">
        <v>4104.1009381048134</v>
      </c>
      <c r="DP21" s="65">
        <v>4565.4018089250876</v>
      </c>
      <c r="DQ21" s="65">
        <v>4192.1845300011855</v>
      </c>
      <c r="DR21" s="65">
        <v>4274.083420369232</v>
      </c>
      <c r="DS21" s="75">
        <v>3935.3374141841327</v>
      </c>
      <c r="DT21" s="65">
        <v>29396.543825019951</v>
      </c>
      <c r="DU21" s="65">
        <v>28365.497239394503</v>
      </c>
      <c r="DV21" s="65">
        <v>40254.661765054232</v>
      </c>
      <c r="DW21" s="65">
        <v>32036.541725106614</v>
      </c>
      <c r="DX21" s="65">
        <v>48752.177252807043</v>
      </c>
      <c r="DY21" s="65">
        <v>44011.115059681106</v>
      </c>
      <c r="DZ21" s="65">
        <v>41233.323853967624</v>
      </c>
      <c r="EA21" s="65">
        <v>45242.56395472349</v>
      </c>
      <c r="EB21" s="65">
        <v>46948.164391739272</v>
      </c>
      <c r="EC21" s="65">
        <v>47117.71073373461</v>
      </c>
      <c r="ED21" s="65">
        <v>52637.899557213103</v>
      </c>
      <c r="EE21" s="65">
        <v>59629.448863344936</v>
      </c>
      <c r="EF21" s="65">
        <v>53188.404301178962</v>
      </c>
      <c r="EG21" s="65">
        <v>54580.553374425181</v>
      </c>
      <c r="EH21" s="75">
        <v>50621.676259471002</v>
      </c>
      <c r="EI21" s="65">
        <v>89984.216393948547</v>
      </c>
      <c r="EJ21" s="65">
        <v>95119.403849602109</v>
      </c>
      <c r="EK21" s="65">
        <v>82417.569957065149</v>
      </c>
      <c r="EL21" s="65">
        <v>113498.79337877658</v>
      </c>
      <c r="EM21" s="65">
        <v>103452.27216925386</v>
      </c>
      <c r="EN21" s="65">
        <v>102711.1662150237</v>
      </c>
      <c r="EO21" s="65">
        <v>122114.24662948368</v>
      </c>
      <c r="EP21" s="65">
        <v>101923.38262296164</v>
      </c>
      <c r="EQ21" s="65">
        <v>91445.173717391779</v>
      </c>
      <c r="ER21" s="65">
        <v>114402.87399038317</v>
      </c>
      <c r="ES21" s="65">
        <v>100741.67542179801</v>
      </c>
      <c r="ET21" s="65">
        <v>102306.74591559076</v>
      </c>
      <c r="EU21" s="65">
        <v>97490.562227754926</v>
      </c>
      <c r="EV21" s="65">
        <v>103799.41776002367</v>
      </c>
      <c r="EW21" s="75">
        <v>99968.349075390142</v>
      </c>
      <c r="EX21" s="65">
        <v>28487.803223448755</v>
      </c>
      <c r="EY21" s="65">
        <v>27771.450334127338</v>
      </c>
      <c r="EZ21" s="65">
        <v>43467.73180837767</v>
      </c>
      <c r="FA21" s="65">
        <v>34263.866397786813</v>
      </c>
      <c r="FB21" s="65">
        <v>58967.266660897127</v>
      </c>
      <c r="FC21" s="65">
        <v>60924.919081347711</v>
      </c>
      <c r="FD21" s="65">
        <v>57349.669175366267</v>
      </c>
      <c r="FE21" s="65">
        <v>62345.344097740941</v>
      </c>
      <c r="FF21" s="65">
        <v>62396.351560943287</v>
      </c>
      <c r="FG21" s="65">
        <v>38699.51484598135</v>
      </c>
      <c r="FH21" s="65">
        <v>53260.322111199253</v>
      </c>
      <c r="FI21" s="65">
        <v>55161.13047214273</v>
      </c>
      <c r="FJ21" s="65">
        <v>53605.947183456628</v>
      </c>
      <c r="FK21" s="65">
        <v>58557.520564199956</v>
      </c>
      <c r="FL21" s="75">
        <v>56594.678514590698</v>
      </c>
      <c r="FM21" s="65">
        <v>16489.516880921801</v>
      </c>
      <c r="FN21" s="65">
        <v>18444.580463567665</v>
      </c>
      <c r="FO21" s="65">
        <v>18159.792914000434</v>
      </c>
      <c r="FP21" s="65">
        <v>21005.964871667675</v>
      </c>
      <c r="FQ21" s="65">
        <v>26620.285412881265</v>
      </c>
      <c r="FR21" s="65">
        <v>29786.821268745327</v>
      </c>
      <c r="FS21" s="65">
        <v>28329.673208984135</v>
      </c>
      <c r="FT21" s="65">
        <v>32961.416637435163</v>
      </c>
      <c r="FU21" s="65">
        <v>25041.507748926462</v>
      </c>
      <c r="FV21" s="65">
        <v>24788.802944927498</v>
      </c>
      <c r="FW21" s="65">
        <v>28463.992781358364</v>
      </c>
      <c r="FX21" s="65">
        <v>28663.256705100874</v>
      </c>
      <c r="FY21" s="65">
        <v>25831.755326256891</v>
      </c>
      <c r="FZ21" s="65">
        <v>26964.017400125726</v>
      </c>
      <c r="GA21" s="75">
        <v>24340.746822854824</v>
      </c>
      <c r="GB21" s="65">
        <v>19446.683174577734</v>
      </c>
      <c r="GC21" s="65">
        <v>18660.30507138254</v>
      </c>
      <c r="GD21" s="65">
        <v>28311.731570184533</v>
      </c>
      <c r="GE21" s="65">
        <v>21501.57939476625</v>
      </c>
      <c r="GF21" s="65">
        <v>35643.57138354535</v>
      </c>
      <c r="GG21" s="65">
        <v>35522.717069703373</v>
      </c>
      <c r="GH21" s="65">
        <v>33426.110211700354</v>
      </c>
      <c r="GI21" s="65">
        <v>36227.571252299211</v>
      </c>
      <c r="GJ21" s="65">
        <v>37413.731961575781</v>
      </c>
      <c r="GK21" s="65">
        <v>38181.196335143562</v>
      </c>
      <c r="GL21" s="65">
        <v>40288.500306662747</v>
      </c>
      <c r="GM21" s="65">
        <v>44413.059124095606</v>
      </c>
      <c r="GN21" s="65">
        <v>39695.291849321278</v>
      </c>
      <c r="GO21" s="65">
        <v>39866.574915605313</v>
      </c>
      <c r="GP21" s="129">
        <v>36788.375638597608</v>
      </c>
    </row>
    <row r="22" spans="1:198">
      <c r="A22" s="7"/>
      <c r="B22" s="7" t="s">
        <v>119</v>
      </c>
      <c r="C22" s="7" t="s">
        <v>94</v>
      </c>
      <c r="D22" s="66">
        <v>20255.055283499602</v>
      </c>
      <c r="E22" s="66">
        <v>18706.555103483468</v>
      </c>
      <c r="F22" s="66">
        <v>23467.399911680248</v>
      </c>
      <c r="G22" s="66">
        <v>22254.662039568982</v>
      </c>
      <c r="H22" s="66">
        <v>27668.13370853923</v>
      </c>
      <c r="I22" s="66">
        <v>30861.517682609774</v>
      </c>
      <c r="J22" s="66">
        <v>33531.555409367647</v>
      </c>
      <c r="K22" s="66">
        <v>38613.505402126859</v>
      </c>
      <c r="L22" s="66">
        <v>37093.76561696158</v>
      </c>
      <c r="M22" s="66">
        <v>44772.831781900582</v>
      </c>
      <c r="N22" s="66">
        <v>47656.330420228958</v>
      </c>
      <c r="O22" s="66">
        <v>48583.418307408334</v>
      </c>
      <c r="P22" s="66">
        <v>45514.141685013608</v>
      </c>
      <c r="Q22" s="66">
        <v>45493.890178031208</v>
      </c>
      <c r="R22" s="75">
        <v>47550.629130233152</v>
      </c>
      <c r="S22" s="66">
        <v>265106.2381497827</v>
      </c>
      <c r="T22" s="66">
        <v>269929.79588516511</v>
      </c>
      <c r="U22" s="66">
        <v>352970.31631070853</v>
      </c>
      <c r="V22" s="66">
        <v>384287.38371333585</v>
      </c>
      <c r="W22" s="66">
        <v>491431.11439763918</v>
      </c>
      <c r="X22" s="66">
        <v>565453.65860067238</v>
      </c>
      <c r="Y22" s="66">
        <v>657527.05544372112</v>
      </c>
      <c r="Z22" s="66">
        <v>745790.31955810543</v>
      </c>
      <c r="AA22" s="66">
        <v>630852.51762302045</v>
      </c>
      <c r="AB22" s="66">
        <v>679842.80287036416</v>
      </c>
      <c r="AC22" s="66">
        <v>684512.17044183449</v>
      </c>
      <c r="AD22" s="66">
        <v>718240.55320777267</v>
      </c>
      <c r="AE22" s="66">
        <v>604857.01905798179</v>
      </c>
      <c r="AF22" s="66">
        <v>607649.46278437029</v>
      </c>
      <c r="AG22" s="75">
        <v>493944.32102205313</v>
      </c>
      <c r="AH22" s="66">
        <v>35722.099200206445</v>
      </c>
      <c r="AI22" s="66">
        <v>32580.3061416079</v>
      </c>
      <c r="AJ22" s="66">
        <v>39019.792375734374</v>
      </c>
      <c r="AK22" s="66">
        <v>33139.01403534619</v>
      </c>
      <c r="AL22" s="66">
        <v>45616.554569841486</v>
      </c>
      <c r="AM22" s="66">
        <v>34715.309880915971</v>
      </c>
      <c r="AN22" s="66">
        <v>34236.602326397136</v>
      </c>
      <c r="AO22" s="66">
        <v>37651.040326790797</v>
      </c>
      <c r="AP22" s="66">
        <v>37956.946532500369</v>
      </c>
      <c r="AQ22" s="66">
        <v>40047.865258260645</v>
      </c>
      <c r="AR22" s="66">
        <v>46311.356538395587</v>
      </c>
      <c r="AS22" s="66">
        <v>57691.401499528169</v>
      </c>
      <c r="AT22" s="66">
        <v>54315.252210252394</v>
      </c>
      <c r="AU22" s="66">
        <v>54621.627343264532</v>
      </c>
      <c r="AV22" s="75">
        <v>53701.403157694491</v>
      </c>
      <c r="AW22" s="66">
        <v>148005.37572728872</v>
      </c>
      <c r="AX22" s="66">
        <v>151686.29734878638</v>
      </c>
      <c r="AY22" s="66">
        <v>202273.11611824931</v>
      </c>
      <c r="AZ22" s="66">
        <v>200042.81816358984</v>
      </c>
      <c r="BA22" s="66">
        <v>294906.69440355193</v>
      </c>
      <c r="BB22" s="66">
        <v>284502.4758702307</v>
      </c>
      <c r="BC22" s="66">
        <v>296944.55929947447</v>
      </c>
      <c r="BD22" s="66">
        <v>332757.35970487149</v>
      </c>
      <c r="BE22" s="66">
        <v>280176.39154973853</v>
      </c>
      <c r="BF22" s="66">
        <v>263005.09551235294</v>
      </c>
      <c r="BG22" s="66">
        <v>275978.81715787691</v>
      </c>
      <c r="BH22" s="66">
        <v>287141.24805329926</v>
      </c>
      <c r="BI22" s="66">
        <v>253604.74083339443</v>
      </c>
      <c r="BJ22" s="66">
        <v>260840.14471345712</v>
      </c>
      <c r="BK22" s="75">
        <v>247776.23211892636</v>
      </c>
      <c r="BL22" s="66">
        <v>216587.49109407628</v>
      </c>
      <c r="BM22" s="66">
        <v>263416.63240247616</v>
      </c>
      <c r="BN22" s="66">
        <v>247445.51049169939</v>
      </c>
      <c r="BO22" s="66">
        <v>335138.63121053192</v>
      </c>
      <c r="BP22" s="66">
        <v>331601.06717851665</v>
      </c>
      <c r="BQ22" s="66">
        <v>383071.6286507083</v>
      </c>
      <c r="BR22" s="66">
        <v>481761.02791588398</v>
      </c>
      <c r="BS22" s="66">
        <v>411483.26977529557</v>
      </c>
      <c r="BT22" s="66">
        <v>359664.03913804784</v>
      </c>
      <c r="BU22" s="66">
        <v>475380.0750927105</v>
      </c>
      <c r="BV22" s="66">
        <v>369780.96285557677</v>
      </c>
      <c r="BW22" s="66">
        <v>399171.82008443889</v>
      </c>
      <c r="BX22" s="66">
        <v>374659.80890123104</v>
      </c>
      <c r="BY22" s="66">
        <v>385414.57034403319</v>
      </c>
      <c r="BZ22" s="75">
        <v>359354.32225574733</v>
      </c>
      <c r="CA22" s="66">
        <v>200722.6251472439</v>
      </c>
      <c r="CB22" s="66">
        <v>229860.35212648718</v>
      </c>
      <c r="CC22" s="66">
        <v>208698.99915730045</v>
      </c>
      <c r="CD22" s="66">
        <v>291733.79816750629</v>
      </c>
      <c r="CE22" s="66">
        <v>292538.28721660422</v>
      </c>
      <c r="CF22" s="66">
        <v>330926.45677732112</v>
      </c>
      <c r="CG22" s="66">
        <v>430328.1788563116</v>
      </c>
      <c r="CH22" s="66">
        <v>363279.36761425593</v>
      </c>
      <c r="CI22" s="66">
        <v>324814.86196137796</v>
      </c>
      <c r="CJ22" s="66">
        <v>363995.70022800821</v>
      </c>
      <c r="CK22" s="66">
        <v>355138.81697535148</v>
      </c>
      <c r="CL22" s="66">
        <v>382972.50249866018</v>
      </c>
      <c r="CM22" s="66">
        <v>345796.25066381955</v>
      </c>
      <c r="CN22" s="66">
        <v>352716.14426047192</v>
      </c>
      <c r="CO22" s="75">
        <v>312535.00315948488</v>
      </c>
      <c r="CP22" s="66">
        <v>153549.19730936279</v>
      </c>
      <c r="CQ22" s="66">
        <v>159537.99963162327</v>
      </c>
      <c r="CR22" s="66">
        <v>217528.62500243064</v>
      </c>
      <c r="CS22" s="66">
        <v>228265.32060269994</v>
      </c>
      <c r="CT22" s="66">
        <v>316755.05095337861</v>
      </c>
      <c r="CU22" s="66">
        <v>345009.56097432232</v>
      </c>
      <c r="CV22" s="66">
        <v>300385.18390809809</v>
      </c>
      <c r="CW22" s="66">
        <v>344038.17286175716</v>
      </c>
      <c r="CX22" s="66">
        <v>406854.46239710436</v>
      </c>
      <c r="CY22" s="66">
        <v>266475.07971792482</v>
      </c>
      <c r="CZ22" s="66">
        <v>288494.13586051879</v>
      </c>
      <c r="DA22" s="66">
        <v>306841.18395791593</v>
      </c>
      <c r="DB22" s="66">
        <v>267502.4750296002</v>
      </c>
      <c r="DC22" s="66">
        <v>273406.0974919945</v>
      </c>
      <c r="DD22" s="75">
        <v>213918.99652426984</v>
      </c>
      <c r="DE22" s="66">
        <v>15924.20224671277</v>
      </c>
      <c r="DF22" s="66">
        <v>17130.719255252257</v>
      </c>
      <c r="DG22" s="66">
        <v>22279.980801143673</v>
      </c>
      <c r="DH22" s="66">
        <v>18420.705537127418</v>
      </c>
      <c r="DI22" s="66">
        <v>26284.240051006196</v>
      </c>
      <c r="DJ22" s="66">
        <v>24889.430938890364</v>
      </c>
      <c r="DK22" s="66">
        <v>29065.514488696714</v>
      </c>
      <c r="DL22" s="66">
        <v>37680.889617952329</v>
      </c>
      <c r="DM22" s="66">
        <v>41403.290814098516</v>
      </c>
      <c r="DN22" s="66">
        <v>42656.577633151966</v>
      </c>
      <c r="DO22" s="66">
        <v>55694.529005259014</v>
      </c>
      <c r="DP22" s="66">
        <v>45437.521845974879</v>
      </c>
      <c r="DQ22" s="66">
        <v>47907.327538122954</v>
      </c>
      <c r="DR22" s="66">
        <v>51314.578221369324</v>
      </c>
      <c r="DS22" s="75">
        <v>52650.122322493306</v>
      </c>
      <c r="DT22" s="66">
        <v>46560.848882291153</v>
      </c>
      <c r="DU22" s="66">
        <v>46350.240072440167</v>
      </c>
      <c r="DV22" s="66">
        <v>62769.426790893151</v>
      </c>
      <c r="DW22" s="66">
        <v>54981.177321860028</v>
      </c>
      <c r="DX22" s="66">
        <v>80186.71226230319</v>
      </c>
      <c r="DY22" s="66">
        <v>78420.964621359424</v>
      </c>
      <c r="DZ22" s="66">
        <v>81699.285906254459</v>
      </c>
      <c r="EA22" s="66">
        <v>89792.829206801034</v>
      </c>
      <c r="EB22" s="66">
        <v>87917.391827476968</v>
      </c>
      <c r="EC22" s="66">
        <v>93423.777493543035</v>
      </c>
      <c r="ED22" s="66">
        <v>100741.21631483141</v>
      </c>
      <c r="EE22" s="66">
        <v>113384.7961449407</v>
      </c>
      <c r="EF22" s="66">
        <v>113060.00557506633</v>
      </c>
      <c r="EG22" s="66">
        <v>127339.15765145834</v>
      </c>
      <c r="EH22" s="75">
        <v>123620.80398172465</v>
      </c>
      <c r="EI22" s="66">
        <v>113331.13269871711</v>
      </c>
      <c r="EJ22" s="66">
        <v>133930.93614601713</v>
      </c>
      <c r="EK22" s="66">
        <v>120770.30632190294</v>
      </c>
      <c r="EL22" s="66">
        <v>168003.8029102202</v>
      </c>
      <c r="EM22" s="66">
        <v>169954.47302957284</v>
      </c>
      <c r="EN22" s="66">
        <v>160944.67924989213</v>
      </c>
      <c r="EO22" s="66">
        <v>210565.41195236531</v>
      </c>
      <c r="EP22" s="66">
        <v>195405.39480858098</v>
      </c>
      <c r="EQ22" s="66">
        <v>185332.98225619763</v>
      </c>
      <c r="ER22" s="66">
        <v>248627.41933159536</v>
      </c>
      <c r="ES22" s="66">
        <v>188830.32853877716</v>
      </c>
      <c r="ET22" s="66">
        <v>278250.14928820747</v>
      </c>
      <c r="EU22" s="66">
        <v>259628.11795379044</v>
      </c>
      <c r="EV22" s="66">
        <v>268045.76084744313</v>
      </c>
      <c r="EW22" s="75">
        <v>259480.52005423474</v>
      </c>
      <c r="EX22" s="66">
        <v>44373.519461476681</v>
      </c>
      <c r="EY22" s="66">
        <v>48487.26966108138</v>
      </c>
      <c r="EZ22" s="66">
        <v>65112.715410829085</v>
      </c>
      <c r="FA22" s="66">
        <v>58847.25789675735</v>
      </c>
      <c r="FB22" s="66">
        <v>83106.959223327576</v>
      </c>
      <c r="FC22" s="66">
        <v>114595.33132837723</v>
      </c>
      <c r="FD22" s="66">
        <v>84572.948872883324</v>
      </c>
      <c r="FE22" s="66">
        <v>101307.48206464866</v>
      </c>
      <c r="FF22" s="66">
        <v>96364.33021449644</v>
      </c>
      <c r="FG22" s="66">
        <v>76727.480551084169</v>
      </c>
      <c r="FH22" s="66">
        <v>71937.407882347936</v>
      </c>
      <c r="FI22" s="66">
        <v>98856.668277594203</v>
      </c>
      <c r="FJ22" s="66">
        <v>98600.814718676265</v>
      </c>
      <c r="FK22" s="66">
        <v>100615.28037502903</v>
      </c>
      <c r="FL22" s="75">
        <v>105695.34010335704</v>
      </c>
      <c r="FM22" s="66">
        <v>36811.911030065494</v>
      </c>
      <c r="FN22" s="66">
        <v>44746.242571054594</v>
      </c>
      <c r="FO22" s="66">
        <v>43025.004034797552</v>
      </c>
      <c r="FP22" s="66">
        <v>35780.285485211025</v>
      </c>
      <c r="FQ22" s="66">
        <v>46258.009728020224</v>
      </c>
      <c r="FR22" s="66">
        <v>53807.599696604091</v>
      </c>
      <c r="FS22" s="66">
        <v>54732.1195873209</v>
      </c>
      <c r="FT22" s="66">
        <v>58763.291832429437</v>
      </c>
      <c r="FU22" s="66">
        <v>51384.456537346035</v>
      </c>
      <c r="FV22" s="66">
        <v>54046.136370429027</v>
      </c>
      <c r="FW22" s="66">
        <v>57450.350756463406</v>
      </c>
      <c r="FX22" s="66">
        <v>54305.830429671514</v>
      </c>
      <c r="FY22" s="66">
        <v>39436.643573491929</v>
      </c>
      <c r="FZ22" s="66">
        <v>60417.311434175303</v>
      </c>
      <c r="GA22" s="75">
        <v>53511.500792804181</v>
      </c>
      <c r="GB22" s="66">
        <v>56487.309990560505</v>
      </c>
      <c r="GC22" s="66">
        <v>54241.636821165841</v>
      </c>
      <c r="GD22" s="66">
        <v>64790.377557424159</v>
      </c>
      <c r="GE22" s="66">
        <v>48708.336351247162</v>
      </c>
      <c r="GF22" s="66">
        <v>56132.329491680532</v>
      </c>
      <c r="GG22" s="66">
        <v>33325.990427307639</v>
      </c>
      <c r="GH22" s="66">
        <v>46953.340147710063</v>
      </c>
      <c r="GI22" s="66">
        <v>55247.730764493557</v>
      </c>
      <c r="GJ22" s="66">
        <v>59600.566882225212</v>
      </c>
      <c r="GK22" s="66">
        <v>65736.499707039373</v>
      </c>
      <c r="GL22" s="66">
        <v>89467.923945414106</v>
      </c>
      <c r="GM22" s="66">
        <v>68836.298113842116</v>
      </c>
      <c r="GN22" s="66">
        <v>71765.644626263645</v>
      </c>
      <c r="GO22" s="66">
        <v>73982.337643077844</v>
      </c>
      <c r="GP22" s="129">
        <v>69730.715219336926</v>
      </c>
    </row>
    <row r="23" spans="1:198">
      <c r="A23" s="74"/>
      <c r="B23" s="7" t="s">
        <v>120</v>
      </c>
      <c r="C23" s="7" t="s">
        <v>115</v>
      </c>
      <c r="D23" s="66">
        <v>3025</v>
      </c>
      <c r="E23" s="66">
        <v>3095</v>
      </c>
      <c r="F23" s="66">
        <v>3159</v>
      </c>
      <c r="G23" s="66">
        <v>3245</v>
      </c>
      <c r="H23" s="66">
        <v>3300</v>
      </c>
      <c r="I23" s="66">
        <v>3389</v>
      </c>
      <c r="J23" s="66">
        <v>3411</v>
      </c>
      <c r="K23" s="66">
        <v>3478.4</v>
      </c>
      <c r="L23" s="66">
        <v>3578.0740000000001</v>
      </c>
      <c r="M23" s="66">
        <v>3629.0149999999999</v>
      </c>
      <c r="N23" s="66">
        <v>3661.3710000000001</v>
      </c>
      <c r="O23" s="66">
        <v>3680.2170000000001</v>
      </c>
      <c r="P23" s="66">
        <v>3725</v>
      </c>
      <c r="Q23" s="66">
        <v>3848.7649999999999</v>
      </c>
      <c r="R23" s="75">
        <v>3903.4050000000002</v>
      </c>
      <c r="S23" s="66">
        <v>24413.094309790002</v>
      </c>
      <c r="T23" s="66">
        <v>25513.875131709996</v>
      </c>
      <c r="U23" s="66">
        <v>26554.69336143</v>
      </c>
      <c r="V23" s="66">
        <v>27833.214680179997</v>
      </c>
      <c r="W23" s="66">
        <v>29112.735998939999</v>
      </c>
      <c r="X23" s="66">
        <v>29613.344463289999</v>
      </c>
      <c r="Y23" s="66">
        <v>30884.714546889998</v>
      </c>
      <c r="Z23" s="66">
        <v>31967</v>
      </c>
      <c r="AA23" s="66">
        <v>32940.44</v>
      </c>
      <c r="AB23" s="66">
        <v>33394.409</v>
      </c>
      <c r="AC23" s="66">
        <v>33788.663</v>
      </c>
      <c r="AD23" s="66">
        <v>32329.641000000003</v>
      </c>
      <c r="AE23" s="66">
        <v>32705</v>
      </c>
      <c r="AF23" s="66">
        <v>32678</v>
      </c>
      <c r="AG23" s="75">
        <v>33050</v>
      </c>
      <c r="AH23" s="66">
        <v>5912.1100000000006</v>
      </c>
      <c r="AI23" s="66">
        <v>5992.46</v>
      </c>
      <c r="AJ23" s="66">
        <v>6217.3099999999995</v>
      </c>
      <c r="AK23" s="66">
        <v>6295.4400000000005</v>
      </c>
      <c r="AL23" s="66">
        <v>6503.29</v>
      </c>
      <c r="AM23" s="66">
        <v>6604.49</v>
      </c>
      <c r="AN23" s="66">
        <v>6707.91</v>
      </c>
      <c r="AO23" s="66">
        <v>6820.51</v>
      </c>
      <c r="AP23" s="66">
        <v>6997.8899999999994</v>
      </c>
      <c r="AQ23" s="66">
        <v>7029.6</v>
      </c>
      <c r="AR23" s="66">
        <v>7122</v>
      </c>
      <c r="AS23" s="66">
        <v>7110.04</v>
      </c>
      <c r="AT23" s="66">
        <v>7166.91</v>
      </c>
      <c r="AU23" s="66">
        <v>7265.46</v>
      </c>
      <c r="AV23" s="75">
        <v>7394</v>
      </c>
      <c r="AW23" s="66">
        <v>14315.945</v>
      </c>
      <c r="AX23" s="66">
        <v>15209.017</v>
      </c>
      <c r="AY23" s="66">
        <v>15748.077000000001</v>
      </c>
      <c r="AZ23" s="66">
        <v>16192.857</v>
      </c>
      <c r="BA23" s="66">
        <v>16723.909</v>
      </c>
      <c r="BB23" s="66">
        <v>16997.43</v>
      </c>
      <c r="BC23" s="66">
        <v>17469.559000000001</v>
      </c>
      <c r="BD23" s="66">
        <v>18239.163</v>
      </c>
      <c r="BE23" s="66">
        <v>19253.402999999998</v>
      </c>
      <c r="BF23" s="66">
        <v>19343.731</v>
      </c>
      <c r="BG23" s="66">
        <v>19756.856</v>
      </c>
      <c r="BH23" s="66">
        <v>20056.802</v>
      </c>
      <c r="BI23" s="66">
        <v>20466.953000000001</v>
      </c>
      <c r="BJ23" s="66">
        <v>20706.748500000002</v>
      </c>
      <c r="BK23" s="75">
        <v>20016.354499999405</v>
      </c>
      <c r="BL23" s="66">
        <v>19487.90000093</v>
      </c>
      <c r="BM23" s="66">
        <v>20936.700005890001</v>
      </c>
      <c r="BN23" s="66">
        <v>21833.800006270001</v>
      </c>
      <c r="BO23" s="66">
        <v>22946.400008559998</v>
      </c>
      <c r="BP23" s="66">
        <v>23709.800008179998</v>
      </c>
      <c r="BQ23" s="66">
        <v>24426.500008940002</v>
      </c>
      <c r="BR23" s="66">
        <v>25020.700006649997</v>
      </c>
      <c r="BS23" s="66">
        <v>25558.300006649995</v>
      </c>
      <c r="BT23" s="66">
        <v>26016.381000000001</v>
      </c>
      <c r="BU23" s="66">
        <v>27151.876000000004</v>
      </c>
      <c r="BV23" s="66">
        <v>27452.492004200001</v>
      </c>
      <c r="BW23" s="66">
        <v>27944.738023650003</v>
      </c>
      <c r="BX23" s="66">
        <v>28178.477826512099</v>
      </c>
      <c r="BY23" s="66">
        <v>28473</v>
      </c>
      <c r="BZ23" s="75">
        <v>28804</v>
      </c>
      <c r="CA23" s="66">
        <v>10851.623</v>
      </c>
      <c r="CB23" s="66">
        <v>11152.642999999998</v>
      </c>
      <c r="CC23" s="66">
        <v>11280.491</v>
      </c>
      <c r="CD23" s="66">
        <v>11450.290999999999</v>
      </c>
      <c r="CE23" s="66">
        <v>12163.121000000001</v>
      </c>
      <c r="CF23" s="66">
        <v>12482.071</v>
      </c>
      <c r="CG23" s="66">
        <v>12909.011</v>
      </c>
      <c r="CH23" s="66">
        <v>13222.983000000002</v>
      </c>
      <c r="CI23" s="66">
        <v>14388.975</v>
      </c>
      <c r="CJ23" s="66">
        <v>14422.110999999999</v>
      </c>
      <c r="CK23" s="66">
        <v>15082.804</v>
      </c>
      <c r="CL23" s="66">
        <v>15578.651000000002</v>
      </c>
      <c r="CM23" s="66">
        <v>15676.970000000001</v>
      </c>
      <c r="CN23" s="66">
        <v>15739.471000000001</v>
      </c>
      <c r="CO23" s="75">
        <v>15592.690000000002</v>
      </c>
      <c r="CP23" s="66">
        <v>14478.808999999999</v>
      </c>
      <c r="CQ23" s="66">
        <v>15533.629000000001</v>
      </c>
      <c r="CR23" s="66">
        <v>16465.537499999999</v>
      </c>
      <c r="CS23" s="66">
        <v>17017.002999999997</v>
      </c>
      <c r="CT23" s="66">
        <v>17980.777000000002</v>
      </c>
      <c r="CU23" s="66">
        <v>18191.110999999997</v>
      </c>
      <c r="CV23" s="66">
        <v>18507.110999999997</v>
      </c>
      <c r="CW23" s="66">
        <v>18575.610999999997</v>
      </c>
      <c r="CX23" s="66">
        <v>18502.061000000002</v>
      </c>
      <c r="CY23" s="66">
        <v>18827.561000000002</v>
      </c>
      <c r="CZ23" s="66">
        <v>19103.864500000003</v>
      </c>
      <c r="DA23" s="66">
        <v>19204.779000000002</v>
      </c>
      <c r="DB23" s="66">
        <v>19331.644500000002</v>
      </c>
      <c r="DC23" s="66">
        <v>19911.609</v>
      </c>
      <c r="DD23" s="75">
        <v>20116.243000000002</v>
      </c>
      <c r="DE23" s="66">
        <v>3299.6099999999997</v>
      </c>
      <c r="DF23" s="66">
        <v>3322.4364999999998</v>
      </c>
      <c r="DG23" s="66">
        <v>3531.2629999999999</v>
      </c>
      <c r="DH23" s="66">
        <v>3679.2860000000001</v>
      </c>
      <c r="DI23" s="66">
        <v>3647.4229999999998</v>
      </c>
      <c r="DJ23" s="66">
        <v>3969.46</v>
      </c>
      <c r="DK23" s="66">
        <v>4017.4859999999999</v>
      </c>
      <c r="DL23" s="66">
        <v>4096.3490000000002</v>
      </c>
      <c r="DM23" s="66">
        <v>4171.43</v>
      </c>
      <c r="DN23" s="66">
        <v>4403</v>
      </c>
      <c r="DO23" s="66">
        <v>4468.7800000000007</v>
      </c>
      <c r="DP23" s="66">
        <v>4490.3989999999994</v>
      </c>
      <c r="DQ23" s="66">
        <v>4607</v>
      </c>
      <c r="DR23" s="66">
        <v>4710.7950000000001</v>
      </c>
      <c r="DS23" s="75">
        <v>4885.3109999999997</v>
      </c>
      <c r="DT23" s="66">
        <v>7892.0730000000003</v>
      </c>
      <c r="DU23" s="66">
        <v>8166.0036811300006</v>
      </c>
      <c r="DV23" s="66">
        <v>8513.232</v>
      </c>
      <c r="DW23" s="66">
        <v>8744.8450000000012</v>
      </c>
      <c r="DX23" s="66">
        <v>8973.5139999999992</v>
      </c>
      <c r="DY23" s="66">
        <v>9208.7740000000013</v>
      </c>
      <c r="DZ23" s="66">
        <v>9464.1719999999987</v>
      </c>
      <c r="EA23" s="66">
        <v>9795.3270000000011</v>
      </c>
      <c r="EB23" s="66">
        <v>10106.59</v>
      </c>
      <c r="EC23" s="66">
        <v>10205.43</v>
      </c>
      <c r="ED23" s="66">
        <v>10416</v>
      </c>
      <c r="EE23" s="66">
        <v>10715.23</v>
      </c>
      <c r="EF23" s="66">
        <v>10964.749</v>
      </c>
      <c r="EG23" s="66">
        <v>11183.74</v>
      </c>
      <c r="EH23" s="75">
        <v>11557</v>
      </c>
      <c r="EI23" s="66">
        <v>10801.36</v>
      </c>
      <c r="EJ23" s="66">
        <v>11359.260000000002</v>
      </c>
      <c r="EK23" s="66">
        <v>11607.755000000001</v>
      </c>
      <c r="EL23" s="66">
        <v>11942.005000000001</v>
      </c>
      <c r="EM23" s="66">
        <v>12493.405000000001</v>
      </c>
      <c r="EN23" s="66">
        <v>12842.390000000001</v>
      </c>
      <c r="EO23" s="66">
        <v>13391.690000000002</v>
      </c>
      <c r="EP23" s="66">
        <v>13706.490000000002</v>
      </c>
      <c r="EQ23" s="66">
        <v>14016.579</v>
      </c>
      <c r="ER23" s="66">
        <v>14309.055</v>
      </c>
      <c r="ES23" s="66">
        <v>14432.2652</v>
      </c>
      <c r="ET23" s="66">
        <v>14495.747800000001</v>
      </c>
      <c r="EU23" s="66">
        <v>14637.32835</v>
      </c>
      <c r="EV23" s="66">
        <v>14687.476999999999</v>
      </c>
      <c r="EW23" s="75">
        <v>14847.277399999999</v>
      </c>
      <c r="EX23" s="66">
        <v>6625.2309999999998</v>
      </c>
      <c r="EY23" s="66">
        <v>7046.08</v>
      </c>
      <c r="EZ23" s="66">
        <v>7153.4579999999996</v>
      </c>
      <c r="FA23" s="66">
        <v>7938.7690000000002</v>
      </c>
      <c r="FB23" s="66">
        <v>7845.6940000000004</v>
      </c>
      <c r="FC23" s="66">
        <v>8211.0469999999987</v>
      </c>
      <c r="FD23" s="66">
        <v>8281.0550000000003</v>
      </c>
      <c r="FE23" s="66">
        <v>8474.7350000000006</v>
      </c>
      <c r="FF23" s="66">
        <v>8470.2330000000002</v>
      </c>
      <c r="FG23" s="66">
        <v>8698.9840000000004</v>
      </c>
      <c r="FH23" s="66">
        <v>8961.6899999999987</v>
      </c>
      <c r="FI23" s="66">
        <v>9057.723</v>
      </c>
      <c r="FJ23" s="66">
        <v>9340.33</v>
      </c>
      <c r="FK23" s="66">
        <v>9369.08</v>
      </c>
      <c r="FL23" s="75">
        <v>9464.23</v>
      </c>
      <c r="FM23" s="66">
        <v>3217.8</v>
      </c>
      <c r="FN23" s="66">
        <v>3337.5</v>
      </c>
      <c r="FO23" s="66">
        <v>3500.2</v>
      </c>
      <c r="FP23" s="66">
        <v>3644.6</v>
      </c>
      <c r="FQ23" s="66">
        <v>3802.5</v>
      </c>
      <c r="FR23" s="66">
        <v>3988.6</v>
      </c>
      <c r="FS23" s="66">
        <v>4097.3</v>
      </c>
      <c r="FT23" s="66">
        <v>4129.6000000000004</v>
      </c>
      <c r="FU23" s="66">
        <v>4217.5630000000001</v>
      </c>
      <c r="FV23" s="66">
        <v>4277.9690000000001</v>
      </c>
      <c r="FW23" s="66">
        <v>4302.5779999999995</v>
      </c>
      <c r="FX23" s="66">
        <v>4390.4169999999995</v>
      </c>
      <c r="FY23" s="66">
        <v>4379.2250000000004</v>
      </c>
      <c r="FZ23" s="66">
        <v>4470</v>
      </c>
      <c r="GA23" s="75">
        <v>4550.7430000000004</v>
      </c>
      <c r="GB23" s="66">
        <v>6198</v>
      </c>
      <c r="GC23" s="66">
        <v>6385</v>
      </c>
      <c r="GD23" s="66">
        <v>6585</v>
      </c>
      <c r="GE23" s="66">
        <v>6912</v>
      </c>
      <c r="GF23" s="66">
        <v>7148</v>
      </c>
      <c r="GG23" s="66">
        <v>7264</v>
      </c>
      <c r="GH23" s="66">
        <v>7605</v>
      </c>
      <c r="GI23" s="66">
        <v>7877</v>
      </c>
      <c r="GJ23" s="66">
        <v>7997.1180000000004</v>
      </c>
      <c r="GK23" s="66">
        <v>8044.8959999999997</v>
      </c>
      <c r="GL23" s="66">
        <v>8140.1580000000004</v>
      </c>
      <c r="GM23" s="66">
        <v>8308.9599999999991</v>
      </c>
      <c r="GN23" s="66">
        <v>8496.33</v>
      </c>
      <c r="GO23" s="66">
        <v>8610.9520000000011</v>
      </c>
      <c r="GP23" s="129">
        <v>8677.741</v>
      </c>
    </row>
    <row r="24" spans="1:198">
      <c r="A24" s="74"/>
      <c r="B24" s="7" t="s">
        <v>121</v>
      </c>
      <c r="C24" s="7" t="s">
        <v>94</v>
      </c>
      <c r="D24" s="66">
        <v>20255.055283499602</v>
      </c>
      <c r="E24" s="66">
        <v>18706.555103483464</v>
      </c>
      <c r="F24" s="66">
        <v>23467.399911680252</v>
      </c>
      <c r="G24" s="66">
        <v>22254.662039568982</v>
      </c>
      <c r="H24" s="66">
        <v>27668.13370853923</v>
      </c>
      <c r="I24" s="66">
        <v>30861.517682609774</v>
      </c>
      <c r="J24" s="66">
        <v>33531.555409367647</v>
      </c>
      <c r="K24" s="66">
        <v>38613.505402126859</v>
      </c>
      <c r="L24" s="66">
        <v>37093.76561696158</v>
      </c>
      <c r="M24" s="66">
        <v>44772.83178190059</v>
      </c>
      <c r="N24" s="66">
        <v>47656.330420228966</v>
      </c>
      <c r="O24" s="66">
        <v>48583.418307408327</v>
      </c>
      <c r="P24" s="66">
        <v>45514.141685013608</v>
      </c>
      <c r="Q24" s="66">
        <v>45493.890178031208</v>
      </c>
      <c r="R24" s="75">
        <v>47550.629130233152</v>
      </c>
      <c r="S24" s="66">
        <v>214359.00367995646</v>
      </c>
      <c r="T24" s="66">
        <v>219747.38588852718</v>
      </c>
      <c r="U24" s="66">
        <v>289004.15952804306</v>
      </c>
      <c r="V24" s="66">
        <v>318196.80158157973</v>
      </c>
      <c r="W24" s="66">
        <v>411123.52999965783</v>
      </c>
      <c r="X24" s="66">
        <v>474882.98983247107</v>
      </c>
      <c r="Y24" s="66">
        <v>559370.17221453227</v>
      </c>
      <c r="Z24" s="66">
        <v>638036.50006730063</v>
      </c>
      <c r="AA24" s="66">
        <v>537948.18820644915</v>
      </c>
      <c r="AB24" s="66">
        <v>579332.69098482607</v>
      </c>
      <c r="AC24" s="66">
        <v>582349.94262441399</v>
      </c>
      <c r="AD24" s="66">
        <v>607959.24152021529</v>
      </c>
      <c r="AE24" s="66">
        <v>508282.37932461331</v>
      </c>
      <c r="AF24" s="66">
        <v>510320.93788266135</v>
      </c>
      <c r="AG24" s="75">
        <v>415254.83035229379</v>
      </c>
      <c r="AH24" s="66">
        <v>35722.099200206445</v>
      </c>
      <c r="AI24" s="66">
        <v>32580.3061416079</v>
      </c>
      <c r="AJ24" s="66">
        <v>39019.792375734381</v>
      </c>
      <c r="AK24" s="66">
        <v>33139.01403534619</v>
      </c>
      <c r="AL24" s="66">
        <v>45616.554569841486</v>
      </c>
      <c r="AM24" s="66">
        <v>34715.309880915971</v>
      </c>
      <c r="AN24" s="66">
        <v>34236.602326397144</v>
      </c>
      <c r="AO24" s="66">
        <v>37651.040326790804</v>
      </c>
      <c r="AP24" s="66">
        <v>37956.946532500362</v>
      </c>
      <c r="AQ24" s="66">
        <v>40047.865258260637</v>
      </c>
      <c r="AR24" s="66">
        <v>46311.356538395587</v>
      </c>
      <c r="AS24" s="66">
        <v>57691.401499528169</v>
      </c>
      <c r="AT24" s="66">
        <v>54315.252210252394</v>
      </c>
      <c r="AU24" s="66">
        <v>54621.627343264532</v>
      </c>
      <c r="AV24" s="75">
        <v>53701.403157694484</v>
      </c>
      <c r="AW24" s="66">
        <v>117328.34836512152</v>
      </c>
      <c r="AX24" s="66">
        <v>117422.89418461722</v>
      </c>
      <c r="AY24" s="66">
        <v>153373.78999149098</v>
      </c>
      <c r="AZ24" s="66">
        <v>148447.18847473949</v>
      </c>
      <c r="BA24" s="66">
        <v>214600.27494046115</v>
      </c>
      <c r="BB24" s="66">
        <v>203481.37815016566</v>
      </c>
      <c r="BC24" s="66">
        <v>207935.95844951511</v>
      </c>
      <c r="BD24" s="66">
        <v>232420.27303320734</v>
      </c>
      <c r="BE24" s="66">
        <v>202608.54128286557</v>
      </c>
      <c r="BF24" s="66">
        <v>194953.98350177245</v>
      </c>
      <c r="BG24" s="66">
        <v>204591.2205876908</v>
      </c>
      <c r="BH24" s="66">
        <v>214489.15455138398</v>
      </c>
      <c r="BI24" s="66">
        <v>190729.3093242117</v>
      </c>
      <c r="BJ24" s="66">
        <v>197000.87285952998</v>
      </c>
      <c r="BK24" s="75">
        <v>175095.77415861117</v>
      </c>
      <c r="BL24" s="66">
        <v>170999.41915724761</v>
      </c>
      <c r="BM24" s="66">
        <v>206450.91292244248</v>
      </c>
      <c r="BN24" s="66">
        <v>192298.03674258327</v>
      </c>
      <c r="BO24" s="66">
        <v>259498.12010873295</v>
      </c>
      <c r="BP24" s="66">
        <v>254479.29148552287</v>
      </c>
      <c r="BQ24" s="66">
        <v>290924.74671016383</v>
      </c>
      <c r="BR24" s="66">
        <v>364573.80831468391</v>
      </c>
      <c r="BS24" s="66">
        <v>313117.24232488259</v>
      </c>
      <c r="BT24" s="66">
        <v>270256.2074578054</v>
      </c>
      <c r="BU24" s="66">
        <v>367082.10038110946</v>
      </c>
      <c r="BV24" s="66">
        <v>284892.31333793927</v>
      </c>
      <c r="BW24" s="66">
        <v>308758.8843631635</v>
      </c>
      <c r="BX24" s="66">
        <v>290049.06899402145</v>
      </c>
      <c r="BY24" s="66">
        <v>297900.1092358043</v>
      </c>
      <c r="BZ24" s="75">
        <v>278260.62284825987</v>
      </c>
      <c r="CA24" s="66">
        <v>167953.76254228372</v>
      </c>
      <c r="CB24" s="66">
        <v>192384.69811095652</v>
      </c>
      <c r="CC24" s="66">
        <v>172697.44362909585</v>
      </c>
      <c r="CD24" s="66">
        <v>237558.67298002954</v>
      </c>
      <c r="CE24" s="66">
        <v>239785.65128804138</v>
      </c>
      <c r="CF24" s="66">
        <v>272054.03050052101</v>
      </c>
      <c r="CG24" s="66">
        <v>354939.21147412044</v>
      </c>
      <c r="CH24" s="66">
        <v>299198.43865230965</v>
      </c>
      <c r="CI24" s="66">
        <v>270873.83349539083</v>
      </c>
      <c r="CJ24" s="66">
        <v>302023.61967719375</v>
      </c>
      <c r="CK24" s="66">
        <v>298253.94376195321</v>
      </c>
      <c r="CL24" s="66">
        <v>321914.83110123168</v>
      </c>
      <c r="CM24" s="66">
        <v>290623.70562108344</v>
      </c>
      <c r="CN24" s="66">
        <v>296194.79304630973</v>
      </c>
      <c r="CO24" s="75">
        <v>262117.83705953506</v>
      </c>
      <c r="CP24" s="66">
        <v>144588.71764458969</v>
      </c>
      <c r="CQ24" s="66">
        <v>149575.70226298747</v>
      </c>
      <c r="CR24" s="66">
        <v>201797.41687035118</v>
      </c>
      <c r="CS24" s="66">
        <v>211416.60150927608</v>
      </c>
      <c r="CT24" s="66">
        <v>293132.78012381517</v>
      </c>
      <c r="CU24" s="66">
        <v>317836.36661478359</v>
      </c>
      <c r="CV24" s="66">
        <v>276206.44936968002</v>
      </c>
      <c r="CW24" s="66">
        <v>314928.47387821099</v>
      </c>
      <c r="CX24" s="66">
        <v>369123.98042921268</v>
      </c>
      <c r="CY24" s="66">
        <v>241869.80605281476</v>
      </c>
      <c r="CZ24" s="66">
        <v>261341.545863823</v>
      </c>
      <c r="DA24" s="66">
        <v>276560.21632243833</v>
      </c>
      <c r="DB24" s="66">
        <v>240592.36310268816</v>
      </c>
      <c r="DC24" s="66">
        <v>247465.18731781672</v>
      </c>
      <c r="DD24" s="75">
        <v>194248.28252306514</v>
      </c>
      <c r="DE24" s="66">
        <v>15924.20224671277</v>
      </c>
      <c r="DF24" s="66">
        <v>17130.719255252257</v>
      </c>
      <c r="DG24" s="66">
        <v>22279.980801143669</v>
      </c>
      <c r="DH24" s="66">
        <v>18420.705537127418</v>
      </c>
      <c r="DI24" s="66">
        <v>26284.240051006196</v>
      </c>
      <c r="DJ24" s="66">
        <v>24889.43093889036</v>
      </c>
      <c r="DK24" s="66">
        <v>29065.51448869671</v>
      </c>
      <c r="DL24" s="66">
        <v>37680.889617952329</v>
      </c>
      <c r="DM24" s="66">
        <v>41403.290814098516</v>
      </c>
      <c r="DN24" s="66">
        <v>42656.577633151974</v>
      </c>
      <c r="DO24" s="66">
        <v>55694.529005259014</v>
      </c>
      <c r="DP24" s="66">
        <v>45437.521845974887</v>
      </c>
      <c r="DQ24" s="66">
        <v>47907.327538122947</v>
      </c>
      <c r="DR24" s="66">
        <v>51314.578221369316</v>
      </c>
      <c r="DS24" s="75">
        <v>52650.122322493306</v>
      </c>
      <c r="DT24" s="66">
        <v>46560.848882291146</v>
      </c>
      <c r="DU24" s="66">
        <v>46350.240072440167</v>
      </c>
      <c r="DV24" s="66">
        <v>62769.426790893151</v>
      </c>
      <c r="DW24" s="66">
        <v>54981.177321860028</v>
      </c>
      <c r="DX24" s="66">
        <v>80186.71226230319</v>
      </c>
      <c r="DY24" s="66">
        <v>78420.964621359424</v>
      </c>
      <c r="DZ24" s="66">
        <v>81699.285906254459</v>
      </c>
      <c r="EA24" s="66">
        <v>89792.82920680102</v>
      </c>
      <c r="EB24" s="66">
        <v>87917.391827476968</v>
      </c>
      <c r="EC24" s="66">
        <v>93423.777493543035</v>
      </c>
      <c r="ED24" s="66">
        <v>100741.21631483143</v>
      </c>
      <c r="EE24" s="66">
        <v>113384.79614494069</v>
      </c>
      <c r="EF24" s="66">
        <v>113060.00557506635</v>
      </c>
      <c r="EG24" s="66">
        <v>127339.15765145834</v>
      </c>
      <c r="EH24" s="75">
        <v>123620.80398172463</v>
      </c>
      <c r="EI24" s="66">
        <v>111453.58001360929</v>
      </c>
      <c r="EJ24" s="66">
        <v>131801.48376215756</v>
      </c>
      <c r="EK24" s="66">
        <v>118806.33943536627</v>
      </c>
      <c r="EL24" s="66">
        <v>165194.3745347402</v>
      </c>
      <c r="EM24" s="66">
        <v>167067.27491235372</v>
      </c>
      <c r="EN24" s="66">
        <v>158139.92807168851</v>
      </c>
      <c r="EO24" s="66">
        <v>207048.58212540683</v>
      </c>
      <c r="EP24" s="66">
        <v>192223.81296237279</v>
      </c>
      <c r="EQ24" s="66">
        <v>182594.45196113249</v>
      </c>
      <c r="ER24" s="66">
        <v>245294.30141677137</v>
      </c>
      <c r="ES24" s="66">
        <v>186515.33319770155</v>
      </c>
      <c r="ET24" s="66">
        <v>275105.31201570871</v>
      </c>
      <c r="EU24" s="66">
        <v>256766.7240377448</v>
      </c>
      <c r="EV24" s="66">
        <v>265174.53966052202</v>
      </c>
      <c r="EW24" s="75">
        <v>256751.10430463415</v>
      </c>
      <c r="EX24" s="66">
        <v>44373.519461476666</v>
      </c>
      <c r="EY24" s="66">
        <v>48487.269661081387</v>
      </c>
      <c r="EZ24" s="66">
        <v>65112.715410829085</v>
      </c>
      <c r="FA24" s="66">
        <v>58847.25789675735</v>
      </c>
      <c r="FB24" s="66">
        <v>83106.959223327576</v>
      </c>
      <c r="FC24" s="66">
        <v>114595.33132837724</v>
      </c>
      <c r="FD24" s="66">
        <v>84572.948872883324</v>
      </c>
      <c r="FE24" s="66">
        <v>101307.48206464865</v>
      </c>
      <c r="FF24" s="66">
        <v>96364.33021449644</v>
      </c>
      <c r="FG24" s="66">
        <v>76727.480551084183</v>
      </c>
      <c r="FH24" s="66">
        <v>71937.407882347936</v>
      </c>
      <c r="FI24" s="66">
        <v>98856.668277594203</v>
      </c>
      <c r="FJ24" s="66">
        <v>98600.814718676265</v>
      </c>
      <c r="FK24" s="66">
        <v>100615.28037502902</v>
      </c>
      <c r="FL24" s="75">
        <v>105695.34010335706</v>
      </c>
      <c r="FM24" s="66">
        <v>36811.911030065487</v>
      </c>
      <c r="FN24" s="66">
        <v>44746.242571054587</v>
      </c>
      <c r="FO24" s="66">
        <v>43025.004034797545</v>
      </c>
      <c r="FP24" s="66">
        <v>35780.285485211025</v>
      </c>
      <c r="FQ24" s="66">
        <v>46258.009728020232</v>
      </c>
      <c r="FR24" s="66">
        <v>53807.599696604098</v>
      </c>
      <c r="FS24" s="66">
        <v>54732.119587320907</v>
      </c>
      <c r="FT24" s="66">
        <v>58763.29183242943</v>
      </c>
      <c r="FU24" s="66">
        <v>51384.456537346035</v>
      </c>
      <c r="FV24" s="66">
        <v>54046.136370429012</v>
      </c>
      <c r="FW24" s="66">
        <v>57450.350756463413</v>
      </c>
      <c r="FX24" s="66">
        <v>54305.830429671514</v>
      </c>
      <c r="FY24" s="66">
        <v>39436.643573491921</v>
      </c>
      <c r="FZ24" s="66">
        <v>60417.311434175295</v>
      </c>
      <c r="GA24" s="75">
        <v>53511.500792804189</v>
      </c>
      <c r="GB24" s="66">
        <v>56487.309990560505</v>
      </c>
      <c r="GC24" s="66">
        <v>54241.636821165841</v>
      </c>
      <c r="GD24" s="66">
        <v>64790.377557424159</v>
      </c>
      <c r="GE24" s="66">
        <v>48708.336351247162</v>
      </c>
      <c r="GF24" s="66">
        <v>56132.329491680539</v>
      </c>
      <c r="GG24" s="66">
        <v>33325.990427307639</v>
      </c>
      <c r="GH24" s="66">
        <v>46953.340147710063</v>
      </c>
      <c r="GI24" s="66">
        <v>55247.730764493557</v>
      </c>
      <c r="GJ24" s="66">
        <v>59600.566882225212</v>
      </c>
      <c r="GK24" s="66">
        <v>65736.499707039373</v>
      </c>
      <c r="GL24" s="66">
        <v>89467.923945414106</v>
      </c>
      <c r="GM24" s="66">
        <v>68836.298113842116</v>
      </c>
      <c r="GN24" s="66">
        <v>71765.644626263645</v>
      </c>
      <c r="GO24" s="66">
        <v>73982.337643077844</v>
      </c>
      <c r="GP24" s="129">
        <v>69730.715219336926</v>
      </c>
    </row>
    <row r="25" spans="1:198">
      <c r="B25" s="7" t="s">
        <v>122</v>
      </c>
      <c r="C25" t="s">
        <v>123</v>
      </c>
      <c r="D25" s="65">
        <v>3810.181</v>
      </c>
      <c r="E25" s="65">
        <v>3809.5540000000001</v>
      </c>
      <c r="F25" s="65">
        <v>3835.902</v>
      </c>
      <c r="G25" s="65">
        <v>3868.9319999999998</v>
      </c>
      <c r="H25" s="65">
        <v>3906.538</v>
      </c>
      <c r="I25" s="65">
        <v>3955.8760000000002</v>
      </c>
      <c r="J25" s="65">
        <v>4015.212</v>
      </c>
      <c r="K25" s="65">
        <v>4087</v>
      </c>
      <c r="L25" s="65">
        <v>4058</v>
      </c>
      <c r="M25" s="65">
        <v>4074</v>
      </c>
      <c r="N25" s="65">
        <v>4120.26</v>
      </c>
      <c r="O25" s="65">
        <v>4143.41</v>
      </c>
      <c r="P25" s="65">
        <v>4182.3</v>
      </c>
      <c r="Q25" s="65">
        <v>4212.3100000000004</v>
      </c>
      <c r="R25" s="75">
        <v>4242.32</v>
      </c>
      <c r="S25" s="65">
        <v>34573.595000000001</v>
      </c>
      <c r="T25" s="65">
        <v>34930.440199999997</v>
      </c>
      <c r="U25" s="65">
        <v>35177.806199999999</v>
      </c>
      <c r="V25" s="65">
        <v>35468.306199999999</v>
      </c>
      <c r="W25" s="65">
        <v>35718.575499999999</v>
      </c>
      <c r="X25" s="65">
        <v>36202.722999999998</v>
      </c>
      <c r="Y25" s="65">
        <v>36609.593000000001</v>
      </c>
      <c r="Z25" s="65">
        <v>36951.606</v>
      </c>
      <c r="AA25" s="65">
        <v>37333.766380690002</v>
      </c>
      <c r="AB25" s="65">
        <v>38686.992329170003</v>
      </c>
      <c r="AC25" s="65">
        <v>38912.69</v>
      </c>
      <c r="AD25" s="65">
        <v>39038.439655770002</v>
      </c>
      <c r="AE25" s="65">
        <v>39250</v>
      </c>
      <c r="AF25" s="65">
        <v>39348.32</v>
      </c>
      <c r="AG25" s="75">
        <v>39515.29</v>
      </c>
      <c r="AH25" s="65">
        <v>2845.67549061</v>
      </c>
      <c r="AI25" s="65">
        <v>2932.7604912900001</v>
      </c>
      <c r="AJ25" s="65">
        <v>2899.04197436</v>
      </c>
      <c r="AK25" s="65">
        <v>2921.4818156400001</v>
      </c>
      <c r="AL25" s="65">
        <v>2940.3415642599998</v>
      </c>
      <c r="AM25" s="65">
        <v>3068.8208138499999</v>
      </c>
      <c r="AN25" s="65">
        <v>3082.5602833299999</v>
      </c>
      <c r="AO25" s="65">
        <v>3112.9464161800001</v>
      </c>
      <c r="AP25" s="65">
        <v>3186</v>
      </c>
      <c r="AQ25" s="65">
        <v>3202.6543830599999</v>
      </c>
      <c r="AR25" s="65">
        <v>3226.6</v>
      </c>
      <c r="AS25" s="65">
        <v>3231.84</v>
      </c>
      <c r="AT25" s="65">
        <v>3214.0542779871898</v>
      </c>
      <c r="AU25" s="65">
        <v>3238.5</v>
      </c>
      <c r="AV25" s="75">
        <v>0</v>
      </c>
      <c r="AW25" s="65">
        <v>25674.3</v>
      </c>
      <c r="AX25" s="65">
        <v>25991</v>
      </c>
      <c r="AY25" s="65">
        <v>26360.6</v>
      </c>
      <c r="AZ25" s="65">
        <v>26582.3</v>
      </c>
      <c r="BA25" s="65">
        <v>26770.7</v>
      </c>
      <c r="BB25" s="65">
        <v>27051.7</v>
      </c>
      <c r="BC25" s="65">
        <v>27350.2</v>
      </c>
      <c r="BD25" s="65">
        <v>27730.2</v>
      </c>
      <c r="BE25" s="65">
        <v>28090</v>
      </c>
      <c r="BF25" s="65">
        <v>28221</v>
      </c>
      <c r="BG25" s="65">
        <v>28346.85</v>
      </c>
      <c r="BH25" s="65">
        <v>27128.493550020001</v>
      </c>
      <c r="BI25" s="65">
        <v>27921.501750573301</v>
      </c>
      <c r="BJ25" s="65">
        <v>28351.614699422302</v>
      </c>
      <c r="BK25" s="75">
        <v>29465.744439713515</v>
      </c>
      <c r="BL25" s="65">
        <v>37863</v>
      </c>
      <c r="BM25" s="65">
        <v>38739</v>
      </c>
      <c r="BN25" s="65">
        <v>39599</v>
      </c>
      <c r="BO25" s="65">
        <v>40484</v>
      </c>
      <c r="BP25" s="65">
        <v>41131</v>
      </c>
      <c r="BQ25" s="65">
        <v>41689</v>
      </c>
      <c r="BR25" s="65">
        <v>42178</v>
      </c>
      <c r="BS25" s="65">
        <v>42587</v>
      </c>
      <c r="BT25" s="65">
        <v>42833</v>
      </c>
      <c r="BU25" s="65">
        <v>43085.163999999997</v>
      </c>
      <c r="BV25" s="65">
        <v>43798</v>
      </c>
      <c r="BW25" s="65">
        <v>44442</v>
      </c>
      <c r="BX25" s="65">
        <v>44917</v>
      </c>
      <c r="BY25" s="65">
        <v>45364</v>
      </c>
      <c r="BZ25" s="75">
        <v>45831</v>
      </c>
      <c r="CA25" s="65">
        <v>137464.93799999999</v>
      </c>
      <c r="CB25" s="65">
        <v>139118.03700000001</v>
      </c>
      <c r="CC25" s="65">
        <v>139627.552</v>
      </c>
      <c r="CD25" s="65">
        <v>140872.02799999999</v>
      </c>
      <c r="CE25" s="65">
        <v>141675.837</v>
      </c>
      <c r="CF25" s="65">
        <v>141326.28099999999</v>
      </c>
      <c r="CG25" s="65">
        <v>142404.592</v>
      </c>
      <c r="CH25" s="65">
        <v>141446.783</v>
      </c>
      <c r="CI25" s="65">
        <v>141844.50049999999</v>
      </c>
      <c r="CJ25" s="65">
        <v>140013.02799999999</v>
      </c>
      <c r="CK25" s="65">
        <v>140415.033</v>
      </c>
      <c r="CL25" s="65">
        <v>140566.5</v>
      </c>
      <c r="CM25" s="65">
        <v>140358.67000000001</v>
      </c>
      <c r="CN25" s="65">
        <v>140837.94200000001</v>
      </c>
      <c r="CO25" s="75">
        <v>141230</v>
      </c>
      <c r="CP25" s="65">
        <v>189519.30006014</v>
      </c>
      <c r="CQ25" s="65">
        <v>179841.54272823999</v>
      </c>
      <c r="CR25" s="65">
        <v>176400.0058369</v>
      </c>
      <c r="CS25" s="65">
        <v>178225.55710529</v>
      </c>
      <c r="CT25" s="65">
        <v>180726.38791516001</v>
      </c>
      <c r="CU25" s="65">
        <v>180344</v>
      </c>
      <c r="CV25" s="65">
        <v>180416</v>
      </c>
      <c r="CW25" s="65">
        <v>180741</v>
      </c>
      <c r="CX25" s="65">
        <v>180741</v>
      </c>
      <c r="CY25" s="65">
        <v>181384.05900000001</v>
      </c>
      <c r="CZ25" s="65">
        <v>181699.78400000001</v>
      </c>
      <c r="DA25" s="65">
        <v>181656.66763392999</v>
      </c>
      <c r="DB25" s="65">
        <v>181777.85</v>
      </c>
      <c r="DC25" s="65">
        <v>181954.39</v>
      </c>
      <c r="DD25" s="75">
        <v>181874.41</v>
      </c>
      <c r="DE25" s="65">
        <v>4061.83650979</v>
      </c>
      <c r="DF25" s="65">
        <v>4096.2416794500004</v>
      </c>
      <c r="DG25" s="65">
        <v>4163.0765337599996</v>
      </c>
      <c r="DH25" s="65">
        <v>4202.67561458</v>
      </c>
      <c r="DI25" s="65">
        <v>4232.0720100799999</v>
      </c>
      <c r="DJ25" s="65">
        <v>4279.6911179899998</v>
      </c>
      <c r="DK25" s="65">
        <v>4319.8792326499997</v>
      </c>
      <c r="DL25" s="65">
        <v>4340.3851949999998</v>
      </c>
      <c r="DM25" s="65">
        <v>4475.5042117900002</v>
      </c>
      <c r="DN25" s="65">
        <v>4485</v>
      </c>
      <c r="DO25" s="65">
        <v>4558.1907000000001</v>
      </c>
      <c r="DP25" s="65">
        <v>4634.6020200000003</v>
      </c>
      <c r="DQ25" s="65">
        <v>4651.3599999999997</v>
      </c>
      <c r="DR25" s="65">
        <v>4730.3500000000004</v>
      </c>
      <c r="DS25" s="75">
        <v>4762.66</v>
      </c>
      <c r="DT25" s="65">
        <v>64783.822472870001</v>
      </c>
      <c r="DU25" s="65">
        <v>65013.415822290001</v>
      </c>
      <c r="DV25" s="65">
        <v>65186.309286980002</v>
      </c>
      <c r="DW25" s="65">
        <v>65985.544849500002</v>
      </c>
      <c r="DX25" s="65">
        <v>66521.546676119993</v>
      </c>
      <c r="DY25" s="65">
        <v>66216.546006730001</v>
      </c>
      <c r="DZ25" s="65">
        <v>66542.324039860003</v>
      </c>
      <c r="EA25" s="65">
        <v>66836.138240350003</v>
      </c>
      <c r="EB25" s="65">
        <v>67006</v>
      </c>
      <c r="EC25" s="65">
        <v>67339.856520839996</v>
      </c>
      <c r="ED25" s="65">
        <v>67580.7</v>
      </c>
      <c r="EE25" s="65">
        <v>67928.850000000006</v>
      </c>
      <c r="EF25" s="65">
        <v>68127.632887030297</v>
      </c>
      <c r="EG25" s="65">
        <v>68546.2</v>
      </c>
      <c r="EH25" s="75">
        <v>0</v>
      </c>
      <c r="EI25" s="65">
        <v>81040.914379349997</v>
      </c>
      <c r="EJ25" s="65">
        <v>80991.544399339997</v>
      </c>
      <c r="EK25" s="65">
        <v>80942.174419339994</v>
      </c>
      <c r="EL25" s="65">
        <v>81117.562635680006</v>
      </c>
      <c r="EM25" s="65">
        <v>81331.445701119999</v>
      </c>
      <c r="EN25" s="65">
        <v>81037.64451179</v>
      </c>
      <c r="EO25" s="65">
        <v>81131.289501050007</v>
      </c>
      <c r="EP25" s="65">
        <v>81137</v>
      </c>
      <c r="EQ25" s="65">
        <v>81203</v>
      </c>
      <c r="ER25" s="65">
        <v>81225.790999999997</v>
      </c>
      <c r="ES25" s="65">
        <v>81790.18618474</v>
      </c>
      <c r="ET25" s="65">
        <v>81998</v>
      </c>
      <c r="EU25" s="65">
        <v>82357</v>
      </c>
      <c r="EV25" s="65">
        <v>82097.640298696002</v>
      </c>
      <c r="EW25" s="75">
        <v>82210</v>
      </c>
      <c r="EX25" s="65">
        <v>35053</v>
      </c>
      <c r="EY25" s="65">
        <v>35474</v>
      </c>
      <c r="EZ25" s="65">
        <v>35808</v>
      </c>
      <c r="FA25" s="65">
        <v>36492</v>
      </c>
      <c r="FB25" s="65">
        <v>36814</v>
      </c>
      <c r="FC25" s="65">
        <v>37189</v>
      </c>
      <c r="FD25" s="65">
        <v>37740</v>
      </c>
      <c r="FE25" s="65">
        <v>37953</v>
      </c>
      <c r="FF25" s="65">
        <v>38460.334000000003</v>
      </c>
      <c r="FG25" s="65">
        <v>38586.474786899998</v>
      </c>
      <c r="FH25" s="65">
        <v>38811.959078840002</v>
      </c>
      <c r="FI25" s="65">
        <v>38928.61162363</v>
      </c>
      <c r="FJ25" s="65">
        <v>39049.3708957493</v>
      </c>
      <c r="FK25" s="65">
        <v>39417.358700288176</v>
      </c>
      <c r="FL25" s="75">
        <v>39634.616161452999</v>
      </c>
      <c r="FM25" s="65">
        <v>20126</v>
      </c>
      <c r="FN25" s="65">
        <v>20126</v>
      </c>
      <c r="FO25" s="65">
        <v>20126</v>
      </c>
      <c r="FP25" s="65">
        <v>20126</v>
      </c>
      <c r="FQ25" s="65">
        <v>20127</v>
      </c>
      <c r="FR25" s="65">
        <v>20189</v>
      </c>
      <c r="FS25" s="65">
        <v>20250</v>
      </c>
      <c r="FT25" s="65">
        <v>20301</v>
      </c>
      <c r="FU25" s="65">
        <v>20361</v>
      </c>
      <c r="FV25" s="65">
        <v>20427</v>
      </c>
      <c r="FW25" s="65">
        <v>20429.770436639999</v>
      </c>
      <c r="FX25" s="65">
        <v>20210.060000000001</v>
      </c>
      <c r="FY25" s="65">
        <v>20684</v>
      </c>
      <c r="FZ25" s="65">
        <v>20487</v>
      </c>
      <c r="GA25" s="75">
        <v>17244</v>
      </c>
      <c r="GB25" s="65">
        <v>6754.2805184446661</v>
      </c>
      <c r="GC25" s="65">
        <v>6804.6212881355923</v>
      </c>
      <c r="GD25" s="65">
        <v>6862.6522512462616</v>
      </c>
      <c r="GE25" s="65">
        <v>6838</v>
      </c>
      <c r="GF25" s="65">
        <v>6855</v>
      </c>
      <c r="GG25" s="65">
        <v>6872</v>
      </c>
      <c r="GH25" s="65">
        <v>6889</v>
      </c>
      <c r="GI25" s="65">
        <v>6906</v>
      </c>
      <c r="GJ25" s="65">
        <v>6876</v>
      </c>
      <c r="GK25" s="65">
        <v>6777</v>
      </c>
      <c r="GL25" s="65">
        <v>6872</v>
      </c>
      <c r="GM25" s="65">
        <v>6973</v>
      </c>
      <c r="GN25" s="65">
        <v>6862</v>
      </c>
      <c r="GO25" s="65">
        <v>6856.44</v>
      </c>
      <c r="GP25" s="129">
        <v>6831</v>
      </c>
    </row>
    <row r="26" spans="1:198" ht="14.5" customHeight="1">
      <c r="A26" s="165" t="s">
        <v>124</v>
      </c>
      <c r="B26" s="7" t="s">
        <v>125</v>
      </c>
      <c r="C26" t="s">
        <v>126</v>
      </c>
      <c r="D26" s="65">
        <v>0.47896702748765146</v>
      </c>
      <c r="E26" s="65">
        <v>0.48477008426484991</v>
      </c>
      <c r="F26" s="65">
        <v>0.49294742564454042</v>
      </c>
      <c r="G26" s="65">
        <v>0.50230275339099384</v>
      </c>
      <c r="H26" s="65">
        <v>0.51073688392759553</v>
      </c>
      <c r="I26" s="65">
        <v>0.51831324513443766</v>
      </c>
      <c r="J26" s="65">
        <v>0.52934154277649215</v>
      </c>
      <c r="K26" s="65">
        <v>0.53681816325953835</v>
      </c>
      <c r="L26" s="65">
        <v>0.54686246385834258</v>
      </c>
      <c r="M26" s="65">
        <v>0.55075488798052497</v>
      </c>
      <c r="N26" s="65">
        <v>0.55471591602005799</v>
      </c>
      <c r="O26" s="65">
        <v>0.55728483030189391</v>
      </c>
      <c r="P26" s="65">
        <v>0.56165000492171446</v>
      </c>
      <c r="Q26" s="65">
        <v>0.5664496982764986</v>
      </c>
      <c r="R26" s="75">
        <v>0.57055819523175699</v>
      </c>
      <c r="S26" s="65">
        <v>0.32609225629959121</v>
      </c>
      <c r="T26" s="65">
        <v>0.3341597474663125</v>
      </c>
      <c r="U26" s="65">
        <v>0.33749331676710981</v>
      </c>
      <c r="V26" s="65">
        <v>0.34281590466195311</v>
      </c>
      <c r="W26" s="65">
        <v>0.34667203401319985</v>
      </c>
      <c r="X26" s="65">
        <v>0.35095288406163194</v>
      </c>
      <c r="Y26" s="65">
        <v>0.35793551235403137</v>
      </c>
      <c r="Z26" s="65">
        <v>0.36353348270531333</v>
      </c>
      <c r="AA26" s="65">
        <v>0.36895660267931218</v>
      </c>
      <c r="AB26" s="65">
        <v>0.37067965732946428</v>
      </c>
      <c r="AC26" s="65">
        <v>0.37437986122555672</v>
      </c>
      <c r="AD26" s="65">
        <v>0.3782722659509048</v>
      </c>
      <c r="AE26" s="65">
        <v>0.38126986402848473</v>
      </c>
      <c r="AF26" s="65">
        <v>0.38419787178327419</v>
      </c>
      <c r="AG26" s="75">
        <v>0.38769750785680979</v>
      </c>
      <c r="AH26" s="65">
        <v>0.42786234148292218</v>
      </c>
      <c r="AI26" s="65">
        <v>0.43760765354938264</v>
      </c>
      <c r="AJ26" s="65">
        <v>0.45668253848090856</v>
      </c>
      <c r="AK26" s="65">
        <v>0.46139246443080661</v>
      </c>
      <c r="AL26" s="65">
        <v>0.46692500184566388</v>
      </c>
      <c r="AM26" s="65">
        <v>0.48109243697478993</v>
      </c>
      <c r="AN26" s="65">
        <v>0.48175691378108298</v>
      </c>
      <c r="AO26" s="65">
        <v>0.48631239935587761</v>
      </c>
      <c r="AP26" s="65">
        <v>0.49339482876561808</v>
      </c>
      <c r="AQ26" s="65">
        <v>0.49567313402023577</v>
      </c>
      <c r="AR26" s="65">
        <v>0.49916321677089753</v>
      </c>
      <c r="AS26" s="65">
        <v>0.49993076238309281</v>
      </c>
      <c r="AT26" s="65">
        <v>0.50003441794869985</v>
      </c>
      <c r="AU26" s="65">
        <v>0.50245308852182757</v>
      </c>
      <c r="AV26" s="75">
        <v>0.50559634732217729</v>
      </c>
      <c r="AW26" s="65">
        <v>0.27889121854958066</v>
      </c>
      <c r="AX26" s="65">
        <v>0.28700657894736842</v>
      </c>
      <c r="AY26" s="65">
        <v>0.29607495720592208</v>
      </c>
      <c r="AZ26" s="65">
        <v>0.30185532624557015</v>
      </c>
      <c r="BA26" s="65">
        <v>0.30712363604104442</v>
      </c>
      <c r="BB26" s="65">
        <v>0.31490694135549574</v>
      </c>
      <c r="BC26" s="65">
        <v>0.32258157833834761</v>
      </c>
      <c r="BD26" s="65">
        <v>0.33163949870107623</v>
      </c>
      <c r="BE26" s="65">
        <v>0.34105358254224638</v>
      </c>
      <c r="BF26" s="65">
        <v>0.35094550425297771</v>
      </c>
      <c r="BG26" s="65">
        <v>0.36122497011820909</v>
      </c>
      <c r="BH26" s="65">
        <v>0.3721371739614116</v>
      </c>
      <c r="BI26" s="65">
        <v>0.38297190533179976</v>
      </c>
      <c r="BJ26" s="65">
        <v>0.39796453452640751</v>
      </c>
      <c r="BK26" s="75">
        <v>0.40773985591461154</v>
      </c>
      <c r="BL26" s="65">
        <v>0.2614985640190321</v>
      </c>
      <c r="BM26" s="65">
        <v>0.273313044390807</v>
      </c>
      <c r="BN26" s="65">
        <v>0.28517510209132535</v>
      </c>
      <c r="BO26" s="65">
        <v>0.29732737167944645</v>
      </c>
      <c r="BP26" s="65">
        <v>0.30602390406448909</v>
      </c>
      <c r="BQ26" s="65">
        <v>0.31259971243426365</v>
      </c>
      <c r="BR26" s="65">
        <v>0.31845272876007946</v>
      </c>
      <c r="BS26" s="65">
        <v>0.32343909928352099</v>
      </c>
      <c r="BT26" s="65">
        <v>0.3262125962201961</v>
      </c>
      <c r="BU26" s="65">
        <v>0.33182604831264167</v>
      </c>
      <c r="BV26" s="65">
        <v>0.3396977700788017</v>
      </c>
      <c r="BW26" s="65">
        <v>0.34670833565861192</v>
      </c>
      <c r="BX26" s="65">
        <v>0.35337043452622269</v>
      </c>
      <c r="BY26" s="65">
        <v>0.35967650656297351</v>
      </c>
      <c r="BZ26" s="75">
        <v>0.36450443921000181</v>
      </c>
      <c r="CA26" s="65">
        <v>2.6676226910207768E-2</v>
      </c>
      <c r="CB26" s="65">
        <v>2.9855804861203011E-2</v>
      </c>
      <c r="CC26" s="65">
        <v>3.5131259929887956E-2</v>
      </c>
      <c r="CD26" s="65">
        <v>4.1813360256598653E-2</v>
      </c>
      <c r="CE26" s="65">
        <v>4.5188226302583519E-2</v>
      </c>
      <c r="CF26" s="65">
        <v>4.8054458633240489E-2</v>
      </c>
      <c r="CG26" s="65">
        <v>5.0243863113430598E-2</v>
      </c>
      <c r="CH26" s="65">
        <v>5.4357651186598056E-2</v>
      </c>
      <c r="CI26" s="65">
        <v>5.6269527789939426E-2</v>
      </c>
      <c r="CJ26" s="65">
        <v>5.8463027886094344E-2</v>
      </c>
      <c r="CK26" s="65">
        <v>6.0035840825639314E-2</v>
      </c>
      <c r="CL26" s="65">
        <v>6.1086844162442387E-2</v>
      </c>
      <c r="CM26" s="65">
        <v>5.79699599885692E-2</v>
      </c>
      <c r="CN26" s="65">
        <v>5.896518370870471E-2</v>
      </c>
      <c r="CO26" s="75">
        <v>5.9453533871114253E-2</v>
      </c>
      <c r="CP26" s="65">
        <v>2.5888118826766091E-2</v>
      </c>
      <c r="CQ26" s="65">
        <v>3.1876148048054387E-2</v>
      </c>
      <c r="CR26" s="65">
        <v>3.2040209009358063E-2</v>
      </c>
      <c r="CS26" s="65">
        <v>3.1898801597869508E-2</v>
      </c>
      <c r="CT26" s="65">
        <v>3.2883785531770515E-2</v>
      </c>
      <c r="CU26" s="65">
        <v>3.7073959032907992E-2</v>
      </c>
      <c r="CV26" s="65">
        <v>3.8596785435412617E-2</v>
      </c>
      <c r="CW26" s="65">
        <v>3.9804926036199617E-2</v>
      </c>
      <c r="CX26" s="65">
        <v>4.0102832830756219E-2</v>
      </c>
      <c r="CY26" s="65">
        <v>4.1496223316601459E-2</v>
      </c>
      <c r="CZ26" s="65">
        <v>4.3415615642921714E-2</v>
      </c>
      <c r="DA26" s="65">
        <v>4.5378994334517135E-2</v>
      </c>
      <c r="DB26" s="65">
        <v>4.6600323823279062E-2</v>
      </c>
      <c r="DC26" s="65">
        <v>4.7855950630983295E-2</v>
      </c>
      <c r="DD26" s="75">
        <v>4.9225469069960344E-2</v>
      </c>
      <c r="DE26" s="65">
        <v>0.22747879639112203</v>
      </c>
      <c r="DF26" s="65">
        <v>0.23299200141419674</v>
      </c>
      <c r="DG26" s="65">
        <v>0.24125000120067852</v>
      </c>
      <c r="DH26" s="65">
        <v>0.24689266812662292</v>
      </c>
      <c r="DI26" s="65">
        <v>0.25241437742464712</v>
      </c>
      <c r="DJ26" s="65">
        <v>0.25914262010683403</v>
      </c>
      <c r="DK26" s="65">
        <v>0.26710795003652427</v>
      </c>
      <c r="DL26" s="65">
        <v>0.27372815871779377</v>
      </c>
      <c r="DM26" s="65">
        <v>0.28001709531365349</v>
      </c>
      <c r="DN26" s="65">
        <v>0.28743671300274615</v>
      </c>
      <c r="DO26" s="65">
        <v>0.29381561869970341</v>
      </c>
      <c r="DP26" s="65">
        <v>0.29818470522879914</v>
      </c>
      <c r="DQ26" s="65">
        <v>0.3164169559656495</v>
      </c>
      <c r="DR26" s="65">
        <v>0.32442899002606157</v>
      </c>
      <c r="DS26" s="75">
        <v>0.33225018580944715</v>
      </c>
      <c r="DT26" s="65">
        <v>4.6371995286249496E-2</v>
      </c>
      <c r="DU26" s="65">
        <v>4.8831858529732597E-2</v>
      </c>
      <c r="DV26" s="65">
        <v>4.9105316795695103E-2</v>
      </c>
      <c r="DW26" s="65">
        <v>6.2856519185778559E-2</v>
      </c>
      <c r="DX26" s="65">
        <v>6.9779131599089092E-2</v>
      </c>
      <c r="DY26" s="65">
        <v>6.4102388798490423E-2</v>
      </c>
      <c r="DZ26" s="65">
        <v>6.5627675041102215E-2</v>
      </c>
      <c r="EA26" s="65">
        <v>6.8548769099595341E-2</v>
      </c>
      <c r="EB26" s="65">
        <v>7.0750937295320199E-2</v>
      </c>
      <c r="EC26" s="65">
        <v>7.4903828001107398E-2</v>
      </c>
      <c r="ED26" s="65">
        <v>7.8483992656186594E-2</v>
      </c>
      <c r="EE26" s="65">
        <v>8.4205120272585643E-2</v>
      </c>
      <c r="EF26" s="65">
        <v>8.862452080924571E-2</v>
      </c>
      <c r="EG26" s="65">
        <v>9.4078953876632815E-2</v>
      </c>
      <c r="EH26" s="75">
        <v>0.1005611974974075</v>
      </c>
      <c r="EI26" s="65">
        <v>0.16222777132412472</v>
      </c>
      <c r="EJ26" s="65">
        <v>0.16760233933622518</v>
      </c>
      <c r="EK26" s="65">
        <v>0.17291481933580838</v>
      </c>
      <c r="EL26" s="65">
        <v>0.17880512534744628</v>
      </c>
      <c r="EM26" s="65">
        <v>0.18215200472323506</v>
      </c>
      <c r="EN26" s="65">
        <v>0.1849674266305413</v>
      </c>
      <c r="EO26" s="65">
        <v>0.1882523488526047</v>
      </c>
      <c r="EP26" s="65">
        <v>0.19036206051573315</v>
      </c>
      <c r="EQ26" s="65">
        <v>0.19212605825190782</v>
      </c>
      <c r="ER26" s="65">
        <v>0.19241278443555063</v>
      </c>
      <c r="ES26" s="65">
        <v>0.19689667597513738</v>
      </c>
      <c r="ET26" s="65">
        <v>0.19954816738038236</v>
      </c>
      <c r="EU26" s="65">
        <v>0.20225952010390658</v>
      </c>
      <c r="EV26" s="65">
        <v>0.20230016349750274</v>
      </c>
      <c r="EW26" s="75">
        <v>0.20452715397691687</v>
      </c>
      <c r="EX26" s="65">
        <v>9.3110860390771988E-2</v>
      </c>
      <c r="EY26" s="65">
        <v>9.827448884621634E-2</v>
      </c>
      <c r="EZ26" s="65">
        <v>0.10189114475813271</v>
      </c>
      <c r="FA26" s="65">
        <v>0.10799228901441157</v>
      </c>
      <c r="FB26" s="65">
        <v>0.11154427122151547</v>
      </c>
      <c r="FC26" s="65">
        <v>0.11730189507638172</v>
      </c>
      <c r="FD26" s="65">
        <v>0.12178799702009957</v>
      </c>
      <c r="FE26" s="65">
        <v>0.12555979110640206</v>
      </c>
      <c r="FF26" s="65">
        <v>0.12943497609827945</v>
      </c>
      <c r="FG26" s="65">
        <v>0.13452180173422287</v>
      </c>
      <c r="FH26" s="65">
        <v>0.14019212203213458</v>
      </c>
      <c r="FI26" s="65">
        <v>0.14640977713668976</v>
      </c>
      <c r="FJ26" s="65">
        <v>0.15313427430017651</v>
      </c>
      <c r="FK26" s="65">
        <v>0.16058075680913031</v>
      </c>
      <c r="FL26" s="75">
        <v>0.16583821827437695</v>
      </c>
      <c r="FM26" s="67">
        <v>8.9689248888490752E-2</v>
      </c>
      <c r="FN26" s="67">
        <v>8.9697832636338348E-2</v>
      </c>
      <c r="FO26" s="67">
        <v>8.9697832636338348E-2</v>
      </c>
      <c r="FP26" s="67">
        <v>9.0775726685411742E-2</v>
      </c>
      <c r="FQ26" s="67">
        <v>9.6857852133674177E-2</v>
      </c>
      <c r="FR26" s="67">
        <v>0.10327732656591199</v>
      </c>
      <c r="FS26" s="67">
        <v>0.1052690789799344</v>
      </c>
      <c r="FT26" s="67">
        <v>0.10627286117864065</v>
      </c>
      <c r="FU26" s="65">
        <v>0.10814415071190753</v>
      </c>
      <c r="FV26" s="65">
        <v>0.10894260944189699</v>
      </c>
      <c r="FW26" s="65">
        <v>0.11032405286819857</v>
      </c>
      <c r="FX26" s="65">
        <v>0.11108561302033139</v>
      </c>
      <c r="FY26" s="65">
        <v>0.11246113496701314</v>
      </c>
      <c r="FZ26" s="65">
        <v>0.11405791800144018</v>
      </c>
      <c r="GA26" s="75">
        <v>0.11558308943356273</v>
      </c>
      <c r="GB26" s="65">
        <v>0.18378552971576229</v>
      </c>
      <c r="GC26" s="65">
        <v>0.18582432291624923</v>
      </c>
      <c r="GD26" s="65">
        <v>0.18963338552139047</v>
      </c>
      <c r="GE26" s="65">
        <v>0.1933639082751745</v>
      </c>
      <c r="GF26" s="65">
        <v>0.19746290848122489</v>
      </c>
      <c r="GG26" s="65">
        <v>0.20395429613214516</v>
      </c>
      <c r="GH26" s="65">
        <v>0.20533485207839222</v>
      </c>
      <c r="GI26" s="65">
        <v>0.20965040086640124</v>
      </c>
      <c r="GJ26" s="65">
        <v>0.21352330872860312</v>
      </c>
      <c r="GK26" s="65">
        <v>0.21697346581767002</v>
      </c>
      <c r="GL26" s="65">
        <v>0.22013629565434287</v>
      </c>
      <c r="GM26" s="65">
        <v>0.24708501189829302</v>
      </c>
      <c r="GN26" s="65">
        <v>0.24954807989065741</v>
      </c>
      <c r="GO26" s="65">
        <v>0.25161752739634585</v>
      </c>
      <c r="GP26" s="129">
        <v>0.25353581321283253</v>
      </c>
    </row>
    <row r="27" spans="1:198">
      <c r="A27" s="165"/>
      <c r="B27" s="7" t="s">
        <v>127</v>
      </c>
      <c r="C27" t="s">
        <v>126</v>
      </c>
      <c r="D27" s="65">
        <v>1</v>
      </c>
      <c r="E27" s="65">
        <v>1</v>
      </c>
      <c r="F27" s="65">
        <v>1</v>
      </c>
      <c r="G27" s="65">
        <v>1</v>
      </c>
      <c r="H27" s="65">
        <v>1</v>
      </c>
      <c r="I27" s="65">
        <v>1</v>
      </c>
      <c r="J27" s="65">
        <v>1</v>
      </c>
      <c r="K27" s="65">
        <v>1</v>
      </c>
      <c r="L27" s="65">
        <v>1</v>
      </c>
      <c r="M27" s="65">
        <v>1</v>
      </c>
      <c r="N27" s="65">
        <v>1</v>
      </c>
      <c r="O27" s="65">
        <v>1</v>
      </c>
      <c r="P27" s="65">
        <v>1</v>
      </c>
      <c r="Q27" s="65">
        <v>1</v>
      </c>
      <c r="R27" s="75">
        <v>1</v>
      </c>
      <c r="S27" s="65">
        <v>0.33755117231112763</v>
      </c>
      <c r="T27" s="65">
        <v>0.34093170511080961</v>
      </c>
      <c r="U27" s="65">
        <v>0.34489419615418387</v>
      </c>
      <c r="V27" s="65">
        <v>0.39080272330710586</v>
      </c>
      <c r="W27" s="65">
        <v>0.4305936073059361</v>
      </c>
      <c r="X27" s="65">
        <v>0.43719060557561318</v>
      </c>
      <c r="Y27" s="65">
        <v>0.45654367252810607</v>
      </c>
      <c r="Z27" s="65">
        <v>0.47796586457750417</v>
      </c>
      <c r="AA27" s="65">
        <v>0.48509655751469355</v>
      </c>
      <c r="AB27" s="65">
        <v>0.50184880854560399</v>
      </c>
      <c r="AC27" s="65">
        <v>0.52079844597762748</v>
      </c>
      <c r="AD27" s="65">
        <v>0.53869027505575451</v>
      </c>
      <c r="AE27" s="65">
        <v>0.54925312878482035</v>
      </c>
      <c r="AF27" s="65">
        <v>0.55924203037351206</v>
      </c>
      <c r="AG27" s="75">
        <v>0.55802047781569963</v>
      </c>
      <c r="AH27" s="65">
        <v>1</v>
      </c>
      <c r="AI27" s="65">
        <v>1</v>
      </c>
      <c r="AJ27" s="65">
        <v>1</v>
      </c>
      <c r="AK27" s="65">
        <v>1</v>
      </c>
      <c r="AL27" s="65">
        <v>1</v>
      </c>
      <c r="AM27" s="65">
        <v>1</v>
      </c>
      <c r="AN27" s="65">
        <v>1</v>
      </c>
      <c r="AO27" s="65">
        <v>1</v>
      </c>
      <c r="AP27" s="65">
        <v>1</v>
      </c>
      <c r="AQ27" s="65">
        <v>1</v>
      </c>
      <c r="AR27" s="65">
        <v>1</v>
      </c>
      <c r="AS27" s="65">
        <v>1</v>
      </c>
      <c r="AT27" s="65">
        <v>1</v>
      </c>
      <c r="AU27" s="65">
        <v>1</v>
      </c>
      <c r="AV27" s="75">
        <v>1</v>
      </c>
      <c r="AW27" s="65">
        <v>0.17263796590580757</v>
      </c>
      <c r="AX27" s="65">
        <v>0.18686599038974908</v>
      </c>
      <c r="AY27" s="65">
        <v>0.18771530711732207</v>
      </c>
      <c r="AZ27" s="65">
        <v>0.18547748090393332</v>
      </c>
      <c r="BA27" s="65">
        <v>0.18962727799993895</v>
      </c>
      <c r="BB27" s="65">
        <v>0.19657546767412101</v>
      </c>
      <c r="BC27" s="65">
        <v>0.20568423540534153</v>
      </c>
      <c r="BD27" s="65">
        <v>0.21797715426416769</v>
      </c>
      <c r="BE27" s="65">
        <v>0.25072604065827686</v>
      </c>
      <c r="BF27" s="65">
        <v>0.25706663930641771</v>
      </c>
      <c r="BG27" s="65">
        <v>0.25959229550911972</v>
      </c>
      <c r="BH27" s="65">
        <v>0.26754652103559873</v>
      </c>
      <c r="BI27" s="65">
        <v>0.27401582690573978</v>
      </c>
      <c r="BJ27" s="65">
        <v>0.27615528673381584</v>
      </c>
      <c r="BK27" s="75">
        <v>0.27950033459736784</v>
      </c>
      <c r="BL27" s="65">
        <v>0.29333248034167603</v>
      </c>
      <c r="BM27" s="65">
        <v>0.31320131508413301</v>
      </c>
      <c r="BN27" s="65">
        <v>0.30964489528598504</v>
      </c>
      <c r="BO27" s="65">
        <v>0.30194178942654415</v>
      </c>
      <c r="BP27" s="65">
        <v>0.30435050484375398</v>
      </c>
      <c r="BQ27" s="65">
        <v>0.30842770100425104</v>
      </c>
      <c r="BR27" s="65">
        <v>0.30396905102298255</v>
      </c>
      <c r="BS27" s="65">
        <v>0.301329844395749</v>
      </c>
      <c r="BT27" s="65">
        <v>0.31370268463948758</v>
      </c>
      <c r="BU27" s="65">
        <v>0.32117077355860052</v>
      </c>
      <c r="BV27" s="65">
        <v>0.32364072693099039</v>
      </c>
      <c r="BW27" s="65">
        <v>0.31825495647443935</v>
      </c>
      <c r="BX27" s="65">
        <v>0.31793414452410163</v>
      </c>
      <c r="BY27" s="65">
        <v>0.31750262498990389</v>
      </c>
      <c r="BZ27" s="75">
        <v>0.31593760051463493</v>
      </c>
      <c r="CA27" s="65">
        <v>0.64139518668118534</v>
      </c>
      <c r="CB27" s="65">
        <v>0.63660397993080897</v>
      </c>
      <c r="CC27" s="65">
        <v>0.62461772981730379</v>
      </c>
      <c r="CD27" s="65">
        <v>0.63179671828074535</v>
      </c>
      <c r="CE27" s="65">
        <v>0.62532331503117855</v>
      </c>
      <c r="CF27" s="65">
        <v>0.62386506454781498</v>
      </c>
      <c r="CG27" s="65">
        <v>0.62628280023456251</v>
      </c>
      <c r="CH27" s="65">
        <v>0.6254506548202341</v>
      </c>
      <c r="CI27" s="65">
        <v>0.6233171123879786</v>
      </c>
      <c r="CJ27" s="67">
        <v>0.61190602420417095</v>
      </c>
      <c r="CK27" s="67">
        <v>0.61478998370382687</v>
      </c>
      <c r="CL27" s="67">
        <v>0.61128481526862699</v>
      </c>
      <c r="CM27" s="67">
        <v>0.61500450856627598</v>
      </c>
      <c r="CN27" s="67">
        <v>0.61616326066996696</v>
      </c>
      <c r="CO27" s="75">
        <v>0.61365079669618106</v>
      </c>
      <c r="CP27" s="67">
        <v>0.7636791983276372</v>
      </c>
      <c r="CQ27" s="67">
        <v>0.7510951569724994</v>
      </c>
      <c r="CR27" s="67">
        <v>0.75813808538969318</v>
      </c>
      <c r="CS27" s="67">
        <v>0.74902481533737242</v>
      </c>
      <c r="CT27" s="67">
        <v>0.76125596246073501</v>
      </c>
      <c r="CU27" s="67">
        <v>0.75982775385470203</v>
      </c>
      <c r="CV27" s="67">
        <v>0.75999951266462806</v>
      </c>
      <c r="CW27" s="67">
        <v>0.76136666102064032</v>
      </c>
      <c r="CX27" s="65">
        <v>0.75391088574819287</v>
      </c>
      <c r="CY27" s="65">
        <v>0.75292180316995627</v>
      </c>
      <c r="CZ27" s="65">
        <v>0.75404907380467456</v>
      </c>
      <c r="DA27" s="65">
        <v>0.75082928953233219</v>
      </c>
      <c r="DB27" s="65">
        <v>0.75280268416411866</v>
      </c>
      <c r="DC27" s="65">
        <v>0.75230154411610795</v>
      </c>
      <c r="DD27" s="75">
        <v>0.75125582714875416</v>
      </c>
      <c r="DE27" s="65">
        <v>1</v>
      </c>
      <c r="DF27" s="65">
        <v>1</v>
      </c>
      <c r="DG27" s="65">
        <v>1</v>
      </c>
      <c r="DH27" s="65">
        <v>1</v>
      </c>
      <c r="DI27" s="65">
        <v>1</v>
      </c>
      <c r="DJ27" s="65">
        <v>1</v>
      </c>
      <c r="DK27" s="65">
        <v>1</v>
      </c>
      <c r="DL27" s="65">
        <v>1</v>
      </c>
      <c r="DM27" s="65">
        <v>1</v>
      </c>
      <c r="DN27" s="65">
        <v>1</v>
      </c>
      <c r="DO27" s="65">
        <v>1</v>
      </c>
      <c r="DP27" s="65">
        <v>1</v>
      </c>
      <c r="DQ27" s="65">
        <v>1</v>
      </c>
      <c r="DR27" s="65">
        <v>1</v>
      </c>
      <c r="DS27" s="75">
        <v>1</v>
      </c>
      <c r="DT27" s="65">
        <v>1</v>
      </c>
      <c r="DU27" s="65">
        <v>1</v>
      </c>
      <c r="DV27" s="65">
        <v>1</v>
      </c>
      <c r="DW27" s="65">
        <v>1</v>
      </c>
      <c r="DX27" s="65">
        <v>1</v>
      </c>
      <c r="DY27" s="65">
        <v>1</v>
      </c>
      <c r="DZ27" s="65">
        <v>1</v>
      </c>
      <c r="EA27" s="65">
        <v>1</v>
      </c>
      <c r="EB27" s="65">
        <v>1</v>
      </c>
      <c r="EC27" s="65">
        <v>1</v>
      </c>
      <c r="ED27" s="65">
        <v>1</v>
      </c>
      <c r="EE27" s="65">
        <v>1</v>
      </c>
      <c r="EF27" s="65">
        <v>1</v>
      </c>
      <c r="EG27" s="65">
        <v>1</v>
      </c>
      <c r="EH27" s="75">
        <v>1</v>
      </c>
      <c r="EI27" s="65">
        <v>0.97616405240281012</v>
      </c>
      <c r="EJ27" s="65">
        <v>0.976720621444082</v>
      </c>
      <c r="EK27" s="65">
        <v>0.9770181147590099</v>
      </c>
      <c r="EL27" s="65">
        <v>0.97551557323284521</v>
      </c>
      <c r="EM27" s="65">
        <v>0.9749179856650928</v>
      </c>
      <c r="EN27" s="65">
        <v>0.97358152444245594</v>
      </c>
      <c r="EO27" s="65">
        <v>0.97422946508739461</v>
      </c>
      <c r="EP27" s="65">
        <v>0.97456999862852378</v>
      </c>
      <c r="EQ27" s="65">
        <v>0.97316186061230681</v>
      </c>
      <c r="ER27" s="65">
        <v>0.97376964559816337</v>
      </c>
      <c r="ES27" s="65">
        <v>0.97431950795111477</v>
      </c>
      <c r="ET27" s="65">
        <v>0.97527668744867113</v>
      </c>
      <c r="EU27" s="65">
        <v>0.97653048250186913</v>
      </c>
      <c r="EV27" s="65">
        <v>0.97644077561987885</v>
      </c>
      <c r="EW27" s="75">
        <v>0.97698932187492493</v>
      </c>
      <c r="EX27" s="67">
        <v>1</v>
      </c>
      <c r="EY27" s="67">
        <v>1</v>
      </c>
      <c r="EZ27" s="67">
        <v>1</v>
      </c>
      <c r="FA27" s="67">
        <v>1</v>
      </c>
      <c r="FB27" s="67">
        <v>1</v>
      </c>
      <c r="FC27" s="67">
        <v>1</v>
      </c>
      <c r="FD27" s="67">
        <v>1</v>
      </c>
      <c r="FE27" s="67">
        <v>1</v>
      </c>
      <c r="FF27" s="65">
        <v>1</v>
      </c>
      <c r="FG27" s="65">
        <v>1</v>
      </c>
      <c r="FH27" s="65">
        <v>1</v>
      </c>
      <c r="FI27" s="65">
        <v>1</v>
      </c>
      <c r="FJ27" s="65">
        <v>1</v>
      </c>
      <c r="FK27" s="65">
        <v>1</v>
      </c>
      <c r="FL27" s="75">
        <v>1</v>
      </c>
      <c r="FM27" s="67">
        <v>1</v>
      </c>
      <c r="FN27" s="67">
        <v>1</v>
      </c>
      <c r="FO27" s="67">
        <v>1</v>
      </c>
      <c r="FP27" s="67">
        <v>1</v>
      </c>
      <c r="FQ27" s="67">
        <v>1</v>
      </c>
      <c r="FR27" s="67">
        <v>1</v>
      </c>
      <c r="FS27" s="67">
        <v>1</v>
      </c>
      <c r="FT27" s="67">
        <v>1</v>
      </c>
      <c r="FU27" s="65">
        <v>1</v>
      </c>
      <c r="FV27" s="65">
        <v>1</v>
      </c>
      <c r="FW27" s="65">
        <v>1</v>
      </c>
      <c r="FX27" s="65">
        <v>1</v>
      </c>
      <c r="FY27" s="65">
        <v>1</v>
      </c>
      <c r="FZ27" s="65">
        <v>1</v>
      </c>
      <c r="GA27" s="75">
        <v>1</v>
      </c>
      <c r="GB27" s="65">
        <v>1</v>
      </c>
      <c r="GC27" s="65">
        <v>1</v>
      </c>
      <c r="GD27" s="65">
        <v>1</v>
      </c>
      <c r="GE27" s="65">
        <v>1</v>
      </c>
      <c r="GF27" s="65">
        <v>1</v>
      </c>
      <c r="GG27" s="65">
        <v>1</v>
      </c>
      <c r="GH27" s="65">
        <v>1</v>
      </c>
      <c r="GI27" s="65">
        <v>1</v>
      </c>
      <c r="GJ27" s="65">
        <v>1</v>
      </c>
      <c r="GK27" s="65">
        <v>1</v>
      </c>
      <c r="GL27" s="65">
        <v>1</v>
      </c>
      <c r="GM27" s="65">
        <v>1</v>
      </c>
      <c r="GN27" s="65">
        <v>1</v>
      </c>
      <c r="GO27" s="65">
        <v>1</v>
      </c>
      <c r="GP27" s="129">
        <v>1</v>
      </c>
    </row>
    <row r="28" spans="1:198">
      <c r="A28" s="60"/>
      <c r="B28" t="s">
        <v>128</v>
      </c>
      <c r="C28" t="s">
        <v>129</v>
      </c>
      <c r="D28" s="65">
        <v>40.551879290000002</v>
      </c>
      <c r="E28" s="65">
        <v>41.044174720000001</v>
      </c>
      <c r="F28" s="65">
        <v>41.308406730000002</v>
      </c>
      <c r="G28" s="65">
        <v>41.637330400000003</v>
      </c>
      <c r="H28" s="65">
        <v>42.211287839999997</v>
      </c>
      <c r="I28" s="65">
        <v>42.705332519999999</v>
      </c>
      <c r="J28" s="65">
        <v>43.132467220000002</v>
      </c>
      <c r="K28" s="65">
        <v>43.372820040000001</v>
      </c>
      <c r="L28" s="67">
        <v>44.038935430000002</v>
      </c>
      <c r="M28" s="65">
        <v>44.606000000000002</v>
      </c>
      <c r="N28" s="65">
        <v>45</v>
      </c>
      <c r="O28" s="65">
        <v>46.4</v>
      </c>
      <c r="P28" s="65">
        <v>48.015799708313104</v>
      </c>
      <c r="Q28" s="65">
        <v>46.63</v>
      </c>
      <c r="R28" s="75">
        <v>48.459499999999998</v>
      </c>
      <c r="S28" s="65">
        <v>44.721831790000003</v>
      </c>
      <c r="T28" s="65">
        <v>44.70639336</v>
      </c>
      <c r="U28" s="65">
        <v>44.753160299999998</v>
      </c>
      <c r="V28" s="65">
        <v>44.7198688</v>
      </c>
      <c r="W28" s="65">
        <v>44.707759969999998</v>
      </c>
      <c r="X28" s="65">
        <v>44.436836970000002</v>
      </c>
      <c r="Y28" s="65">
        <v>44.295999129999998</v>
      </c>
      <c r="Z28" s="65">
        <v>44.248482729999999</v>
      </c>
      <c r="AA28" s="67">
        <v>44.23</v>
      </c>
      <c r="AB28" s="65">
        <v>43.155999999999999</v>
      </c>
      <c r="AC28" s="65">
        <v>43.386404630000001</v>
      </c>
      <c r="AD28" s="65">
        <v>43.72</v>
      </c>
      <c r="AE28" s="65">
        <v>44</v>
      </c>
      <c r="AF28" s="65">
        <v>44.38</v>
      </c>
      <c r="AG28" s="75">
        <v>44.59</v>
      </c>
      <c r="AH28" s="65">
        <v>103.65611228</v>
      </c>
      <c r="AI28" s="65">
        <v>102.27609621000001</v>
      </c>
      <c r="AJ28" s="65">
        <v>104.56964979</v>
      </c>
      <c r="AK28" s="65">
        <v>104.73622756</v>
      </c>
      <c r="AL28" s="65">
        <v>105.48943241000001</v>
      </c>
      <c r="AM28" s="65">
        <v>102.46268425</v>
      </c>
      <c r="AN28" s="65">
        <v>103.36966375999999</v>
      </c>
      <c r="AO28" s="65">
        <v>103.6753521</v>
      </c>
      <c r="AP28" s="65">
        <v>102.29661016</v>
      </c>
      <c r="AQ28" s="65">
        <v>102.3860634</v>
      </c>
      <c r="AR28" s="65">
        <v>104.2</v>
      </c>
      <c r="AS28" s="65">
        <v>105</v>
      </c>
      <c r="AT28" s="65">
        <v>106.615951836468</v>
      </c>
      <c r="AU28" s="65">
        <v>106.53358036128</v>
      </c>
      <c r="AV28" s="75">
        <v>106.75039052992</v>
      </c>
      <c r="AW28" s="65">
        <v>33.08944326824696</v>
      </c>
      <c r="AX28" s="65">
        <v>33.077692481984243</v>
      </c>
      <c r="AY28" s="65">
        <v>32.990695841385161</v>
      </c>
      <c r="AZ28" s="65">
        <v>33.052527726969458</v>
      </c>
      <c r="BA28" s="65">
        <v>33.098286287678462</v>
      </c>
      <c r="BB28" s="65">
        <v>33.088059892731223</v>
      </c>
      <c r="BC28" s="65">
        <v>33.043512968587102</v>
      </c>
      <c r="BD28" s="65">
        <v>33.154640929347927</v>
      </c>
      <c r="BE28" s="65">
        <v>33.464880739999998</v>
      </c>
      <c r="BF28" s="65">
        <v>33.869547500000003</v>
      </c>
      <c r="BG28" s="65">
        <v>34.160878259999997</v>
      </c>
      <c r="BH28" s="65">
        <v>36.28096</v>
      </c>
      <c r="BI28" s="65">
        <v>36.013893843634499</v>
      </c>
      <c r="BJ28" s="65">
        <v>36.244337787961598</v>
      </c>
      <c r="BK28" s="75">
        <v>35.606244469627278</v>
      </c>
      <c r="BL28" s="65">
        <v>32.011820569999998</v>
      </c>
      <c r="BM28" s="65">
        <v>31.908437920000001</v>
      </c>
      <c r="BN28" s="65">
        <v>31.914011540000001</v>
      </c>
      <c r="BO28" s="65">
        <v>31.80109878</v>
      </c>
      <c r="BP28" s="65">
        <v>31.78999619</v>
      </c>
      <c r="BQ28" s="65">
        <v>31.820468219999999</v>
      </c>
      <c r="BR28" s="65">
        <v>31.861740709999999</v>
      </c>
      <c r="BS28" s="65">
        <v>31.92785357</v>
      </c>
      <c r="BT28" s="65">
        <v>32.130000000000003</v>
      </c>
      <c r="BU28" s="65">
        <v>32.42858725</v>
      </c>
      <c r="BV28" s="65">
        <v>32.456000000000003</v>
      </c>
      <c r="BW28" s="65">
        <v>32.588000000000001</v>
      </c>
      <c r="BX28" s="65">
        <v>32.811741656833703</v>
      </c>
      <c r="BY28" s="65">
        <v>32.984699999999997</v>
      </c>
      <c r="BZ28" s="75">
        <v>33.0824</v>
      </c>
      <c r="CA28" s="65">
        <v>4.54</v>
      </c>
      <c r="CB28" s="65">
        <v>4.5650000000000004</v>
      </c>
      <c r="CC28" s="65">
        <v>4.6390000000000002</v>
      </c>
      <c r="CD28" s="65">
        <v>4.7080000000000002</v>
      </c>
      <c r="CE28" s="65">
        <v>4.7779999999999996</v>
      </c>
      <c r="CF28" s="65">
        <v>4.875</v>
      </c>
      <c r="CG28" s="65">
        <v>4.91</v>
      </c>
      <c r="CH28" s="65">
        <v>5.0229999999999997</v>
      </c>
      <c r="CI28" s="67">
        <v>5.0895875200000003</v>
      </c>
      <c r="CJ28" s="65">
        <v>5.202</v>
      </c>
      <c r="CK28" s="65">
        <v>5.2654903400000004</v>
      </c>
      <c r="CL28" s="65">
        <v>5.30354671</v>
      </c>
      <c r="CM28" s="65">
        <v>5.4</v>
      </c>
      <c r="CN28" s="65">
        <v>5.4382999999999999</v>
      </c>
      <c r="CO28" s="75">
        <v>5.3975996601288996</v>
      </c>
      <c r="CP28" s="65">
        <v>4.2160772</v>
      </c>
      <c r="CQ28" s="65">
        <v>4.4772191499999998</v>
      </c>
      <c r="CR28" s="65">
        <v>4.6194159399999997</v>
      </c>
      <c r="CS28" s="65">
        <v>4.6097653599999999</v>
      </c>
      <c r="CT28" s="65">
        <v>4.5661013199999996</v>
      </c>
      <c r="CU28" s="65">
        <v>4.6268021099999999</v>
      </c>
      <c r="CV28" s="65">
        <v>4.6469548100000004</v>
      </c>
      <c r="CW28" s="67">
        <v>4.6710154299999997</v>
      </c>
      <c r="CX28" s="67">
        <v>4.9104486700000001</v>
      </c>
      <c r="CY28" s="65">
        <v>4.7799183899999997</v>
      </c>
      <c r="CZ28" s="65">
        <v>4.8380079499999997</v>
      </c>
      <c r="DA28" s="65">
        <v>4.9100014400000003</v>
      </c>
      <c r="DB28" s="65">
        <v>4.9800000000000004</v>
      </c>
      <c r="DC28" s="65">
        <v>5.04</v>
      </c>
      <c r="DD28" s="75">
        <v>5.0912385090349002</v>
      </c>
      <c r="DE28" s="65">
        <v>72.178065092771007</v>
      </c>
      <c r="DF28" s="65">
        <v>73.022668926026242</v>
      </c>
      <c r="DG28" s="65">
        <v>72.693234809699732</v>
      </c>
      <c r="DH28" s="65">
        <v>72.630635336355226</v>
      </c>
      <c r="DI28" s="65">
        <v>73.155182440677223</v>
      </c>
      <c r="DJ28" s="65">
        <v>73.220704803339217</v>
      </c>
      <c r="DK28" s="65">
        <v>73.393255441730659</v>
      </c>
      <c r="DL28" s="65">
        <v>73.456614027548312</v>
      </c>
      <c r="DM28" s="65">
        <v>71.149301820000005</v>
      </c>
      <c r="DN28" s="65">
        <v>71.664882939999998</v>
      </c>
      <c r="DO28" s="65">
        <v>71.819999999999993</v>
      </c>
      <c r="DP28" s="65">
        <v>72.2</v>
      </c>
      <c r="DQ28" s="65">
        <v>73.8566</v>
      </c>
      <c r="DR28" s="65">
        <v>74.443117316900441</v>
      </c>
      <c r="DS28" s="75">
        <v>77.024393931122489</v>
      </c>
      <c r="DT28" s="65">
        <v>10.24895308</v>
      </c>
      <c r="DU28" s="65">
        <v>10.39510971</v>
      </c>
      <c r="DV28" s="65">
        <v>10.559831340000001</v>
      </c>
      <c r="DW28" s="65">
        <v>10.62360769</v>
      </c>
      <c r="DX28" s="65">
        <v>10.751699739999999</v>
      </c>
      <c r="DY28" s="65">
        <v>11.04378846</v>
      </c>
      <c r="DZ28" s="65">
        <v>11.17426429</v>
      </c>
      <c r="EA28" s="65">
        <v>11.28002659</v>
      </c>
      <c r="EB28" s="65">
        <v>11.42048473</v>
      </c>
      <c r="EC28" s="65">
        <v>11.54087711</v>
      </c>
      <c r="ED28" s="65">
        <v>11.8</v>
      </c>
      <c r="EE28" s="65">
        <v>12</v>
      </c>
      <c r="EF28" s="65">
        <v>12.267876748924101</v>
      </c>
      <c r="EG28" s="65">
        <v>12.46</v>
      </c>
      <c r="EH28" s="75">
        <v>12.504250594794</v>
      </c>
      <c r="EI28" s="65">
        <v>9.6104419100000005</v>
      </c>
      <c r="EJ28" s="65">
        <v>9.6235478099999998</v>
      </c>
      <c r="EK28" s="65">
        <v>9.6502225799999994</v>
      </c>
      <c r="EL28" s="65">
        <v>10.040575349999999</v>
      </c>
      <c r="EM28" s="65">
        <v>10.167826140000001</v>
      </c>
      <c r="EN28" s="65">
        <v>10.31687193</v>
      </c>
      <c r="EO28" s="65">
        <v>10.404777299999999</v>
      </c>
      <c r="EP28" s="65">
        <v>10.44857463</v>
      </c>
      <c r="EQ28" s="67">
        <v>10.48934768</v>
      </c>
      <c r="ER28" s="65">
        <v>10.513150919999999</v>
      </c>
      <c r="ES28" s="65">
        <v>10.49816047</v>
      </c>
      <c r="ET28" s="65">
        <v>10.711236850000001</v>
      </c>
      <c r="EU28" s="65">
        <v>10.86</v>
      </c>
      <c r="EV28" s="65">
        <v>10.985857775187799</v>
      </c>
      <c r="EW28" s="75">
        <v>11.0631918258119</v>
      </c>
      <c r="EX28" s="65">
        <v>17.271000000000001</v>
      </c>
      <c r="EY28" s="65">
        <v>17.381</v>
      </c>
      <c r="EZ28" s="65">
        <v>17.524999999999999</v>
      </c>
      <c r="FA28" s="65">
        <v>17.5</v>
      </c>
      <c r="FB28" s="65">
        <v>17.54</v>
      </c>
      <c r="FC28" s="65">
        <v>17.603000000000002</v>
      </c>
      <c r="FD28" s="65">
        <v>17.719000000000001</v>
      </c>
      <c r="FE28" s="65">
        <v>17.951000000000001</v>
      </c>
      <c r="FF28" s="65">
        <v>17.815999999999999</v>
      </c>
      <c r="FG28" s="65">
        <v>18.30756942</v>
      </c>
      <c r="FH28" s="65">
        <v>18.364623089999998</v>
      </c>
      <c r="FI28" s="65">
        <v>18.8715695</v>
      </c>
      <c r="FJ28" s="65">
        <v>18.997386717970201</v>
      </c>
      <c r="FK28" s="65">
        <v>19.341275649563659</v>
      </c>
      <c r="FL28" s="75">
        <v>19.600391658530501</v>
      </c>
      <c r="FM28" s="65">
        <v>12.11</v>
      </c>
      <c r="FN28" s="65">
        <v>12.34</v>
      </c>
      <c r="FO28" s="65">
        <v>12.58</v>
      </c>
      <c r="FP28" s="65">
        <v>12.76</v>
      </c>
      <c r="FQ28" s="65">
        <v>12.85</v>
      </c>
      <c r="FR28" s="65">
        <v>12.89</v>
      </c>
      <c r="FS28" s="65">
        <v>12.9</v>
      </c>
      <c r="FT28" s="65">
        <v>12.9</v>
      </c>
      <c r="FU28" s="67">
        <v>15.454306799999999</v>
      </c>
      <c r="FV28" s="65">
        <v>16.13662901</v>
      </c>
      <c r="FW28" s="65">
        <v>13.966118120000001</v>
      </c>
      <c r="FX28" s="65">
        <v>14.23</v>
      </c>
      <c r="FY28" s="65">
        <v>13.920711661187401</v>
      </c>
      <c r="FZ28" s="65">
        <v>14.177087909406</v>
      </c>
      <c r="GA28" s="75">
        <v>17.046450939457198</v>
      </c>
      <c r="GB28" s="65">
        <v>90.716990259251958</v>
      </c>
      <c r="GC28" s="65">
        <v>90.857370869113453</v>
      </c>
      <c r="GD28" s="65">
        <v>90.940641773982378</v>
      </c>
      <c r="GE28" s="65">
        <v>91.857268207078093</v>
      </c>
      <c r="GF28" s="65">
        <v>92.461415025528808</v>
      </c>
      <c r="GG28" s="65">
        <v>93.295950843064603</v>
      </c>
      <c r="GH28" s="65">
        <v>94.047321817390042</v>
      </c>
      <c r="GI28" s="65">
        <v>95.064581523313066</v>
      </c>
      <c r="GJ28" s="65">
        <v>95.761052937754513</v>
      </c>
      <c r="GK28" s="65">
        <v>98.059465840342341</v>
      </c>
      <c r="GL28" s="65">
        <v>97.471769499417931</v>
      </c>
      <c r="GM28" s="65">
        <v>97.061092786462069</v>
      </c>
      <c r="GN28" s="65">
        <v>99.828767123287676</v>
      </c>
      <c r="GO28" s="65">
        <v>101.74288697924871</v>
      </c>
      <c r="GP28" s="129">
        <v>102.9260902</v>
      </c>
    </row>
    <row r="29" spans="1:198">
      <c r="B29" t="s">
        <v>130</v>
      </c>
      <c r="C29" t="s">
        <v>131</v>
      </c>
      <c r="D29" s="65">
        <v>17.947058439999999</v>
      </c>
      <c r="E29" s="65">
        <v>17.900997690000001</v>
      </c>
      <c r="F29" s="65">
        <v>17.866271179999998</v>
      </c>
      <c r="G29" s="65">
        <v>17.87177513</v>
      </c>
      <c r="H29" s="65">
        <v>17.634930260000001</v>
      </c>
      <c r="I29" s="65">
        <v>17.34374352</v>
      </c>
      <c r="J29" s="65">
        <v>16.92400078</v>
      </c>
      <c r="K29" s="65">
        <v>16.580632420000001</v>
      </c>
      <c r="L29" s="67">
        <v>15.83443567</v>
      </c>
      <c r="M29" s="65">
        <v>15.715999999999999</v>
      </c>
      <c r="N29" s="65">
        <v>15.549745140000001</v>
      </c>
      <c r="O29" s="65">
        <v>15.2</v>
      </c>
      <c r="P29" s="65">
        <v>14.437801525790107</v>
      </c>
      <c r="Q29" s="65">
        <v>14.54</v>
      </c>
      <c r="R29" s="75">
        <v>13.776199999999999</v>
      </c>
      <c r="S29" s="65">
        <v>19.48024865</v>
      </c>
      <c r="T29" s="65">
        <v>19.493829640000001</v>
      </c>
      <c r="U29" s="65">
        <v>19.40858102</v>
      </c>
      <c r="V29" s="65">
        <v>19.359761729999999</v>
      </c>
      <c r="W29" s="65">
        <v>19.120459919999998</v>
      </c>
      <c r="X29" s="65">
        <v>19.002283469999998</v>
      </c>
      <c r="Y29" s="65">
        <v>18.095507730000001</v>
      </c>
      <c r="Z29" s="65">
        <v>16.108403800000001</v>
      </c>
      <c r="AA29" s="67">
        <v>15.457892579999999</v>
      </c>
      <c r="AB29" s="65">
        <v>15.351403230000001</v>
      </c>
      <c r="AC29" s="65">
        <v>15.17380425</v>
      </c>
      <c r="AD29" s="65">
        <v>15.038126099999999</v>
      </c>
      <c r="AE29" s="65">
        <v>14.7</v>
      </c>
      <c r="AF29" s="65">
        <v>14.6</v>
      </c>
      <c r="AG29" s="75">
        <v>14.15</v>
      </c>
      <c r="AH29" s="65">
        <v>20.256158450000001</v>
      </c>
      <c r="AI29" s="65">
        <v>20.267617940000001</v>
      </c>
      <c r="AJ29" s="65">
        <v>20.12060215</v>
      </c>
      <c r="AK29" s="65">
        <v>19.92408867</v>
      </c>
      <c r="AL29" s="65">
        <v>20.020026770000001</v>
      </c>
      <c r="AM29" s="65">
        <v>19.41565319</v>
      </c>
      <c r="AN29" s="65">
        <v>19.097001720000002</v>
      </c>
      <c r="AO29" s="65">
        <v>18.533285289999998</v>
      </c>
      <c r="AP29" s="67">
        <v>18.16229921</v>
      </c>
      <c r="AQ29" s="65">
        <v>18.127609029999999</v>
      </c>
      <c r="AR29" s="65">
        <v>17.5</v>
      </c>
      <c r="AS29" s="65">
        <v>17.399999999999999</v>
      </c>
      <c r="AT29" s="65">
        <v>16.995993217944999</v>
      </c>
      <c r="AU29" s="65">
        <v>16.850000000000001</v>
      </c>
      <c r="AV29" s="75">
        <v>14.947989424709</v>
      </c>
      <c r="AW29" s="65">
        <v>20.24134488</v>
      </c>
      <c r="AX29" s="65">
        <v>20.335123629999998</v>
      </c>
      <c r="AY29" s="65">
        <v>20.82631232</v>
      </c>
      <c r="AZ29" s="65">
        <v>19.833507709999999</v>
      </c>
      <c r="BA29" s="65">
        <v>19.649559450000002</v>
      </c>
      <c r="BB29" s="65">
        <v>19.5524697</v>
      </c>
      <c r="BC29" s="65">
        <v>18.263746260000001</v>
      </c>
      <c r="BD29" s="65">
        <v>17.403819389999999</v>
      </c>
      <c r="BE29" s="65">
        <v>16.634550010000002</v>
      </c>
      <c r="BF29" s="65">
        <v>16.872726889999999</v>
      </c>
      <c r="BG29" s="65">
        <v>17.2</v>
      </c>
      <c r="BH29" s="65">
        <v>16.983840000000001</v>
      </c>
      <c r="BI29" s="65">
        <v>16.547323209135701</v>
      </c>
      <c r="BJ29" s="65">
        <v>16.309004312198699</v>
      </c>
      <c r="BK29" s="75">
        <v>15.737626876927248</v>
      </c>
      <c r="BL29" s="65">
        <v>17.009546749999998</v>
      </c>
      <c r="BM29" s="65">
        <v>16.750703529999999</v>
      </c>
      <c r="BN29" s="65">
        <v>16.738474570000001</v>
      </c>
      <c r="BO29" s="65">
        <v>17.082233989999999</v>
      </c>
      <c r="BP29" s="65">
        <v>16.971378170000001</v>
      </c>
      <c r="BQ29" s="65">
        <v>16.171035799999999</v>
      </c>
      <c r="BR29" s="65">
        <v>15.78073923</v>
      </c>
      <c r="BS29" s="65">
        <v>15.482152689999999</v>
      </c>
      <c r="BT29" s="65">
        <v>15.0608</v>
      </c>
      <c r="BU29" s="65">
        <v>15.1408</v>
      </c>
      <c r="BV29" s="65">
        <v>14.87006762</v>
      </c>
      <c r="BW29" s="65">
        <v>14.74508501</v>
      </c>
      <c r="BX29" s="65">
        <v>14.4109661036094</v>
      </c>
      <c r="BY29" s="65">
        <v>14.319599999999999</v>
      </c>
      <c r="BZ29" s="75">
        <v>13.9434</v>
      </c>
      <c r="CA29" s="65">
        <v>21.608000000000001</v>
      </c>
      <c r="CB29" s="65">
        <v>21.376000000000001</v>
      </c>
      <c r="CC29" s="65">
        <v>21.326000000000001</v>
      </c>
      <c r="CD29" s="65">
        <v>21.305</v>
      </c>
      <c r="CE29" s="65">
        <v>21.06</v>
      </c>
      <c r="CF29" s="65">
        <v>19.199000000000002</v>
      </c>
      <c r="CG29" s="65">
        <v>19.579999999999998</v>
      </c>
      <c r="CH29" s="65">
        <v>18.995999999999999</v>
      </c>
      <c r="CI29" s="67">
        <v>18.99941115</v>
      </c>
      <c r="CJ29" s="65">
        <v>18.652999999999999</v>
      </c>
      <c r="CK29" s="65">
        <v>18.59377963</v>
      </c>
      <c r="CL29" s="65">
        <v>17.883227720000001</v>
      </c>
      <c r="CM29" s="65">
        <v>17.399999999999999</v>
      </c>
      <c r="CN29" s="65">
        <v>17.631</v>
      </c>
      <c r="CO29" s="75">
        <v>17.797385029312</v>
      </c>
      <c r="CP29" s="65">
        <v>14.974243700000001</v>
      </c>
      <c r="CQ29" s="65">
        <v>14.871173260000001</v>
      </c>
      <c r="CR29" s="65">
        <v>14.771649289999999</v>
      </c>
      <c r="CS29" s="65">
        <v>14.753839899999999</v>
      </c>
      <c r="CT29" s="65">
        <v>14.667110989999999</v>
      </c>
      <c r="CU29" s="65">
        <v>14.313355680000001</v>
      </c>
      <c r="CV29" s="65">
        <v>14.138259570000001</v>
      </c>
      <c r="CW29" s="67">
        <v>14.55875384</v>
      </c>
      <c r="CX29" s="67">
        <v>14.0826276</v>
      </c>
      <c r="CY29" s="65">
        <v>14.152991099999999</v>
      </c>
      <c r="CZ29" s="65">
        <v>14.00720559</v>
      </c>
      <c r="DA29" s="65">
        <v>13.889513640000001</v>
      </c>
      <c r="DB29" s="65">
        <v>13.83</v>
      </c>
      <c r="DC29" s="65">
        <v>13.89</v>
      </c>
      <c r="DD29" s="75">
        <v>13.445796065946</v>
      </c>
      <c r="DE29" s="65">
        <v>14.591942359999999</v>
      </c>
      <c r="DF29" s="65">
        <v>14.639682929999999</v>
      </c>
      <c r="DG29" s="65">
        <v>14.836721710000001</v>
      </c>
      <c r="DH29" s="65">
        <v>14.33611909</v>
      </c>
      <c r="DI29" s="65">
        <v>14.373477859999999</v>
      </c>
      <c r="DJ29" s="65">
        <v>14.08913652</v>
      </c>
      <c r="DK29" s="65">
        <v>13.76754455</v>
      </c>
      <c r="DL29" s="65">
        <v>13.34253363</v>
      </c>
      <c r="DM29" s="65">
        <v>12.987265600000001</v>
      </c>
      <c r="DN29" s="65">
        <v>13.10452776</v>
      </c>
      <c r="DO29" s="65">
        <v>12.67</v>
      </c>
      <c r="DP29" s="65">
        <v>12.734440319999999</v>
      </c>
      <c r="DQ29" s="65">
        <v>12.27600457</v>
      </c>
      <c r="DR29" s="65">
        <v>12.008367250045747</v>
      </c>
      <c r="DS29" s="75">
        <v>11.194495550610901</v>
      </c>
      <c r="DT29" s="65">
        <v>15.28360507</v>
      </c>
      <c r="DU29" s="65">
        <v>15.239526809999999</v>
      </c>
      <c r="DV29" s="65">
        <v>15.26872842</v>
      </c>
      <c r="DW29" s="65">
        <v>14.9652627</v>
      </c>
      <c r="DX29" s="65">
        <v>14.929826459999999</v>
      </c>
      <c r="DY29" s="65">
        <v>14.31825664</v>
      </c>
      <c r="DZ29" s="65">
        <v>14.449115389999999</v>
      </c>
      <c r="EA29" s="65">
        <v>14.0014504</v>
      </c>
      <c r="EB29" s="67">
        <v>13.502885900000001</v>
      </c>
      <c r="EC29" s="65">
        <v>13.78434442</v>
      </c>
      <c r="ED29" s="65">
        <v>13.3</v>
      </c>
      <c r="EE29" s="65">
        <v>13.1</v>
      </c>
      <c r="EF29" s="65">
        <v>12.865810541278201</v>
      </c>
      <c r="EG29" s="65">
        <v>12.75</v>
      </c>
      <c r="EH29" s="75">
        <v>12.333682337898001</v>
      </c>
      <c r="EI29" s="65">
        <v>14.06516622</v>
      </c>
      <c r="EJ29" s="65">
        <v>14.444732399999999</v>
      </c>
      <c r="EK29" s="65">
        <v>14.523306570000001</v>
      </c>
      <c r="EL29" s="65">
        <v>13.83321853</v>
      </c>
      <c r="EM29" s="65">
        <v>13.910520890000001</v>
      </c>
      <c r="EN29" s="65">
        <v>13.466697760000001</v>
      </c>
      <c r="EO29" s="65">
        <v>13.05284705</v>
      </c>
      <c r="EP29" s="65">
        <v>12.984833070000001</v>
      </c>
      <c r="EQ29" s="67">
        <v>12.448534889999999</v>
      </c>
      <c r="ER29" s="65">
        <v>12.11151563</v>
      </c>
      <c r="ES29" s="65">
        <v>12.05981263</v>
      </c>
      <c r="ET29" s="65">
        <v>11.62998981</v>
      </c>
      <c r="EU29" s="65">
        <v>11.35</v>
      </c>
      <c r="EV29" s="65">
        <v>11.144047290024</v>
      </c>
      <c r="EW29" s="75">
        <v>10.8296848482003</v>
      </c>
      <c r="EX29" s="65">
        <v>12.22</v>
      </c>
      <c r="EY29" s="65">
        <v>12.164</v>
      </c>
      <c r="EZ29" s="65">
        <v>12.566000000000001</v>
      </c>
      <c r="FA29" s="65">
        <v>12.135999999999999</v>
      </c>
      <c r="FB29" s="65">
        <v>12.249000000000001</v>
      </c>
      <c r="FC29" s="65">
        <v>11.654999999999999</v>
      </c>
      <c r="FD29" s="65">
        <v>11.356999999999999</v>
      </c>
      <c r="FE29" s="65">
        <v>11.01</v>
      </c>
      <c r="FF29" s="67">
        <v>10.869401890000001</v>
      </c>
      <c r="FG29" s="65">
        <v>10.88054028</v>
      </c>
      <c r="FH29" s="65">
        <v>10.60634728</v>
      </c>
      <c r="FI29" s="65">
        <v>10.44437763</v>
      </c>
      <c r="FJ29" s="65">
        <v>10.204785029529299</v>
      </c>
      <c r="FK29" s="65">
        <v>10.045221621883234</v>
      </c>
      <c r="FL29" s="75">
        <v>9.6032634290854304</v>
      </c>
      <c r="FM29" s="65">
        <v>17.75</v>
      </c>
      <c r="FN29" s="65">
        <v>17.29</v>
      </c>
      <c r="FO29" s="65">
        <v>17.05</v>
      </c>
      <c r="FP29" s="65">
        <v>17.28</v>
      </c>
      <c r="FQ29" s="65">
        <v>16.8</v>
      </c>
      <c r="FR29" s="65">
        <v>16.11</v>
      </c>
      <c r="FS29" s="65">
        <v>15.51</v>
      </c>
      <c r="FT29" s="65">
        <v>15.18</v>
      </c>
      <c r="FU29" s="67">
        <v>14.64558504</v>
      </c>
      <c r="FV29" s="65">
        <v>15.241300000000001</v>
      </c>
      <c r="FW29" s="65">
        <v>14.87076141</v>
      </c>
      <c r="FX29" s="65">
        <v>14.58</v>
      </c>
      <c r="FY29" s="65">
        <v>14.9097175881029</v>
      </c>
      <c r="FZ29" s="65">
        <v>14.876339367320099</v>
      </c>
      <c r="GA29" s="75">
        <v>14.9239041321936</v>
      </c>
      <c r="GB29" s="65">
        <v>12.91819534</v>
      </c>
      <c r="GC29" s="65">
        <v>12.89566773</v>
      </c>
      <c r="GD29" s="65">
        <v>12.6517154</v>
      </c>
      <c r="GE29" s="65">
        <v>12.757774919999999</v>
      </c>
      <c r="GF29" s="65">
        <v>12.879436780000001</v>
      </c>
      <c r="GG29" s="65">
        <v>12.51310913</v>
      </c>
      <c r="GH29" s="65">
        <v>12.53392358</v>
      </c>
      <c r="GI29" s="65">
        <v>11.966610429999999</v>
      </c>
      <c r="GJ29" s="67">
        <v>11.6475151</v>
      </c>
      <c r="GK29" s="65">
        <v>11.44237219</v>
      </c>
      <c r="GL29" s="65">
        <v>12.04481374</v>
      </c>
      <c r="GM29" s="65">
        <v>11.590999999999999</v>
      </c>
      <c r="GN29" s="65">
        <v>11.1916988716492</v>
      </c>
      <c r="GO29" s="65">
        <v>11.027904483123001</v>
      </c>
      <c r="GP29" s="129">
        <v>10.66960216</v>
      </c>
    </row>
    <row r="30" spans="1:198">
      <c r="B30" t="s">
        <v>132</v>
      </c>
      <c r="C30" t="s">
        <v>133</v>
      </c>
      <c r="D30" s="65">
        <v>4.1680150100000004</v>
      </c>
      <c r="E30" s="65">
        <v>4.29777436</v>
      </c>
      <c r="F30" s="65">
        <v>4.2030860399999996</v>
      </c>
      <c r="G30" s="65">
        <v>4.3825888300000004</v>
      </c>
      <c r="H30" s="65">
        <v>4.0751970799999997</v>
      </c>
      <c r="I30" s="65">
        <v>4.1198790000000001</v>
      </c>
      <c r="J30" s="65">
        <v>3.7243195099999999</v>
      </c>
      <c r="K30" s="65">
        <v>3.6726749500000002</v>
      </c>
      <c r="L30" s="67">
        <v>3.7965418799999999</v>
      </c>
      <c r="M30" s="65">
        <v>3.601</v>
      </c>
      <c r="N30" s="65">
        <v>3.6926503799999999</v>
      </c>
      <c r="O30" s="65">
        <v>3.6</v>
      </c>
      <c r="P30" s="65">
        <v>3.4974905712911601</v>
      </c>
      <c r="Q30" s="65">
        <v>3.48</v>
      </c>
      <c r="R30" s="75">
        <v>3.3006000000000002</v>
      </c>
      <c r="S30" s="65">
        <v>4.0298705000000004</v>
      </c>
      <c r="T30" s="65">
        <v>3.9070138999999999</v>
      </c>
      <c r="U30" s="65">
        <v>3.9817447600000002</v>
      </c>
      <c r="V30" s="65">
        <v>4.0565706099999996</v>
      </c>
      <c r="W30" s="65">
        <v>3.91592502</v>
      </c>
      <c r="X30" s="65">
        <v>4.0246928500000001</v>
      </c>
      <c r="Y30" s="65">
        <v>3.5328286499999999</v>
      </c>
      <c r="Z30" s="65">
        <v>3.6247736000000002</v>
      </c>
      <c r="AA30" s="67">
        <v>3.1929820900000001</v>
      </c>
      <c r="AB30" s="65">
        <v>3.1940168899999999</v>
      </c>
      <c r="AC30" s="65">
        <v>3.431</v>
      </c>
      <c r="AD30" s="65">
        <v>3.5757640500000001</v>
      </c>
      <c r="AE30" s="65">
        <v>3.32</v>
      </c>
      <c r="AF30" s="65">
        <v>3.32</v>
      </c>
      <c r="AG30" s="75">
        <v>3.3</v>
      </c>
      <c r="AH30" s="65">
        <v>5.1916381400000002</v>
      </c>
      <c r="AI30" s="65">
        <v>5.2528764600000004</v>
      </c>
      <c r="AJ30" s="65">
        <v>5.4228245800000003</v>
      </c>
      <c r="AK30" s="65">
        <v>5.5592204000000001</v>
      </c>
      <c r="AL30" s="65">
        <v>4.9680829199999996</v>
      </c>
      <c r="AM30" s="65">
        <v>5.2220199000000003</v>
      </c>
      <c r="AN30" s="65">
        <v>4.6492584099999998</v>
      </c>
      <c r="AO30" s="65">
        <v>4.7770449599999996</v>
      </c>
      <c r="AP30" s="65">
        <v>4.7610281099999998</v>
      </c>
      <c r="AQ30" s="65">
        <v>4.0198522199999998</v>
      </c>
      <c r="AR30" s="65">
        <v>4.0999999999999996</v>
      </c>
      <c r="AS30" s="65">
        <v>4.2</v>
      </c>
      <c r="AT30" s="65">
        <v>3.9980272507871999</v>
      </c>
      <c r="AU30" s="65">
        <v>4.1900000000000004</v>
      </c>
      <c r="AV30" s="75">
        <v>4.2312709976102001</v>
      </c>
      <c r="AW30" s="65">
        <v>5.0432683200000001</v>
      </c>
      <c r="AX30" s="65">
        <v>4.8260932299999997</v>
      </c>
      <c r="AY30" s="65">
        <v>4.4651278200000002</v>
      </c>
      <c r="AZ30" s="65">
        <v>5.1049025400000003</v>
      </c>
      <c r="BA30" s="65">
        <v>4.9220681099999997</v>
      </c>
      <c r="BB30" s="65">
        <v>5.2453789799999999</v>
      </c>
      <c r="BC30" s="65">
        <v>4.0430634400000001</v>
      </c>
      <c r="BD30" s="65">
        <v>4.3596448299999997</v>
      </c>
      <c r="BE30" s="65">
        <v>4.3513251400000001</v>
      </c>
      <c r="BF30" s="65">
        <v>4.3102585199999996</v>
      </c>
      <c r="BG30" s="65">
        <v>4.3733961199999998</v>
      </c>
      <c r="BH30" s="65">
        <v>4.3343530000000001</v>
      </c>
      <c r="BI30" s="65">
        <v>4.20813968346173</v>
      </c>
      <c r="BJ30" s="65">
        <v>4.3598372107029002</v>
      </c>
      <c r="BK30" s="75">
        <v>4.1817773994195324</v>
      </c>
      <c r="BL30" s="65">
        <v>4.1034934836862789</v>
      </c>
      <c r="BM30" s="65">
        <v>4.0876781871427044</v>
      </c>
      <c r="BN30" s="65">
        <v>4.0384771431198816</v>
      </c>
      <c r="BO30" s="65">
        <v>4.2463265366332488</v>
      </c>
      <c r="BP30" s="65">
        <v>4.2135146879252652</v>
      </c>
      <c r="BQ30" s="65">
        <v>3.9921552448362188</v>
      </c>
      <c r="BR30" s="65">
        <v>3.8655590916402143</v>
      </c>
      <c r="BS30" s="65">
        <v>3.8172612524987151</v>
      </c>
      <c r="BT30" s="65">
        <v>3.8308</v>
      </c>
      <c r="BU30" s="65">
        <v>3.63</v>
      </c>
      <c r="BV30" s="65">
        <v>3.7315772200000001</v>
      </c>
      <c r="BW30" s="65">
        <v>3.8529361299999998</v>
      </c>
      <c r="BX30" s="65">
        <v>3.7062049426962802</v>
      </c>
      <c r="BY30" s="65">
        <v>3.7170999999999998</v>
      </c>
      <c r="BZ30" s="75">
        <v>3.6848999999999998</v>
      </c>
      <c r="CA30" s="65">
        <v>5.0949999999999998</v>
      </c>
      <c r="CB30" s="65">
        <v>5.2859999999999996</v>
      </c>
      <c r="CC30" s="65">
        <v>5.343</v>
      </c>
      <c r="CD30" s="65">
        <v>5.3140000000000001</v>
      </c>
      <c r="CE30" s="65">
        <v>5.2450000000000001</v>
      </c>
      <c r="CF30" s="65">
        <v>4.9809999999999999</v>
      </c>
      <c r="CG30" s="65">
        <v>5.1070000000000002</v>
      </c>
      <c r="CH30" s="65">
        <v>5.165</v>
      </c>
      <c r="CI30" s="67">
        <v>4.7468826599999998</v>
      </c>
      <c r="CJ30" s="65">
        <v>4.7309999999999999</v>
      </c>
      <c r="CK30" s="65">
        <v>4.5016419900000004</v>
      </c>
      <c r="CL30" s="65">
        <v>4.4667948099999997</v>
      </c>
      <c r="CM30" s="65">
        <v>4.5</v>
      </c>
      <c r="CN30" s="65">
        <v>4.5366</v>
      </c>
      <c r="CO30" s="75">
        <v>4.6018446733123</v>
      </c>
      <c r="CP30" s="65">
        <v>3.2447746199999998</v>
      </c>
      <c r="CQ30" s="65">
        <v>3.14435581</v>
      </c>
      <c r="CR30" s="65">
        <v>3.0315403000000001</v>
      </c>
      <c r="CS30" s="65">
        <v>3.1175853099999999</v>
      </c>
      <c r="CT30" s="65">
        <v>3.0885169000000001</v>
      </c>
      <c r="CU30" s="65">
        <v>2.9697157999999999</v>
      </c>
      <c r="CV30" s="65">
        <v>2.7497277599999999</v>
      </c>
      <c r="CW30" s="67">
        <v>2.8612564100000002</v>
      </c>
      <c r="CX30" s="67">
        <v>2.86624306</v>
      </c>
      <c r="CY30" s="65">
        <v>2.7236866900000001</v>
      </c>
      <c r="CZ30" s="65">
        <v>2.80084803</v>
      </c>
      <c r="DA30" s="65">
        <v>2.9298575100000002</v>
      </c>
      <c r="DB30" s="65">
        <v>2.75</v>
      </c>
      <c r="DC30" s="65">
        <v>2.81</v>
      </c>
      <c r="DD30" s="75">
        <v>2.7700801109327999</v>
      </c>
      <c r="DE30" s="65">
        <v>2.8690494700000002</v>
      </c>
      <c r="DF30" s="65">
        <v>2.9998137499999999</v>
      </c>
      <c r="DG30" s="65">
        <v>3.2205729600000002</v>
      </c>
      <c r="DH30" s="65">
        <v>3.45750147</v>
      </c>
      <c r="DI30" s="65">
        <v>3.2790601700000002</v>
      </c>
      <c r="DJ30" s="65">
        <v>3.2231866600000001</v>
      </c>
      <c r="DK30" s="65">
        <v>2.9013183100000002</v>
      </c>
      <c r="DL30" s="65">
        <v>3.13990686</v>
      </c>
      <c r="DM30" s="65">
        <v>3.27283005</v>
      </c>
      <c r="DN30" s="65">
        <v>2.9284698599999999</v>
      </c>
      <c r="DO30" s="65">
        <v>3.1</v>
      </c>
      <c r="DP30" s="65">
        <v>3.0509496999999999</v>
      </c>
      <c r="DQ30" s="65">
        <v>3.1363300000000001</v>
      </c>
      <c r="DR30" s="65">
        <v>2.9770308875194385</v>
      </c>
      <c r="DS30" s="75">
        <v>3.0136775307689398</v>
      </c>
      <c r="DT30" s="65">
        <v>3.3128459499999998</v>
      </c>
      <c r="DU30" s="65">
        <v>3.3187685600000001</v>
      </c>
      <c r="DV30" s="65">
        <v>3.44590058</v>
      </c>
      <c r="DW30" s="65">
        <v>3.5935430500000001</v>
      </c>
      <c r="DX30" s="65">
        <v>3.3597508700000001</v>
      </c>
      <c r="DY30" s="65">
        <v>3.2408859099999998</v>
      </c>
      <c r="DZ30" s="65">
        <v>3.0649784200000001</v>
      </c>
      <c r="EA30" s="65">
        <v>3.2465266499999998</v>
      </c>
      <c r="EB30" s="65">
        <v>3.3214314699999998</v>
      </c>
      <c r="EC30" s="65">
        <v>3.0376235999999999</v>
      </c>
      <c r="ED30" s="65">
        <v>3.1</v>
      </c>
      <c r="EE30" s="65">
        <v>3.1</v>
      </c>
      <c r="EF30" s="65">
        <v>3.1515432870572599</v>
      </c>
      <c r="EG30" s="65">
        <v>3.18</v>
      </c>
      <c r="EH30" s="75">
        <v>3.0599670144358</v>
      </c>
      <c r="EI30" s="65">
        <v>3.86025624</v>
      </c>
      <c r="EJ30" s="65">
        <v>3.8757130499999999</v>
      </c>
      <c r="EK30" s="65">
        <v>3.9914887299999999</v>
      </c>
      <c r="EL30" s="65">
        <v>4.1163102699999996</v>
      </c>
      <c r="EM30" s="65">
        <v>3.9976868200000002</v>
      </c>
      <c r="EN30" s="65">
        <v>3.98037748</v>
      </c>
      <c r="EO30" s="65">
        <v>3.5223532899999999</v>
      </c>
      <c r="EP30" s="65">
        <v>3.6092097600000002</v>
      </c>
      <c r="EQ30" s="67">
        <v>3.7447641699999998</v>
      </c>
      <c r="ER30" s="65">
        <v>3.3788893899999999</v>
      </c>
      <c r="ES30" s="65">
        <v>3.37090712</v>
      </c>
      <c r="ET30" s="65">
        <v>3.5417504100000001</v>
      </c>
      <c r="EU30" s="65">
        <v>3.3</v>
      </c>
      <c r="EV30" s="65">
        <v>3.59236423025281</v>
      </c>
      <c r="EW30" s="75">
        <v>3.3611649051769801</v>
      </c>
      <c r="EX30" s="65">
        <v>2.8620000000000001</v>
      </c>
      <c r="EY30" s="65">
        <v>2.8969999999999998</v>
      </c>
      <c r="EZ30" s="65">
        <v>3.0049999999999999</v>
      </c>
      <c r="FA30" s="65">
        <v>3.0873305499999999</v>
      </c>
      <c r="FB30" s="65">
        <v>3.0289154200000001</v>
      </c>
      <c r="FC30" s="65">
        <v>2.8121802100000002</v>
      </c>
      <c r="FD30" s="65">
        <v>2.7508104000000002</v>
      </c>
      <c r="FE30" s="65">
        <v>2.7903154699999999</v>
      </c>
      <c r="FF30" s="67">
        <v>2.8991062400000001</v>
      </c>
      <c r="FG30" s="65">
        <v>2.6113143499999998</v>
      </c>
      <c r="FH30" s="65">
        <v>2.6533011900000001</v>
      </c>
      <c r="FI30" s="65">
        <v>2.3668286599999999</v>
      </c>
      <c r="FJ30" s="65">
        <v>2.5890248103598998</v>
      </c>
      <c r="FK30" s="65">
        <v>2.5687100573589534</v>
      </c>
      <c r="FL30" s="75">
        <v>2.6446575374288002</v>
      </c>
      <c r="FM30" s="65">
        <v>0.85</v>
      </c>
      <c r="FN30" s="65">
        <v>1.08</v>
      </c>
      <c r="FO30" s="65">
        <v>1.07</v>
      </c>
      <c r="FP30" s="65">
        <v>0.98</v>
      </c>
      <c r="FQ30" s="65">
        <v>0.96</v>
      </c>
      <c r="FR30" s="65">
        <v>0.88</v>
      </c>
      <c r="FS30" s="65">
        <v>0.85</v>
      </c>
      <c r="FT30" s="65">
        <v>0.88</v>
      </c>
      <c r="FU30" s="67">
        <v>0.88458771000000003</v>
      </c>
      <c r="FV30" s="65">
        <v>0.87985800000000003</v>
      </c>
      <c r="FW30" s="65">
        <v>0.82362217999999998</v>
      </c>
      <c r="FX30" s="65">
        <v>0.81</v>
      </c>
      <c r="FY30" s="65">
        <v>0.90919402798819005</v>
      </c>
      <c r="FZ30" s="65">
        <v>0.83223038970576502</v>
      </c>
      <c r="GA30" s="75">
        <v>0.85742305725483003</v>
      </c>
      <c r="GB30" s="65">
        <v>2.9176430400000002</v>
      </c>
      <c r="GC30" s="65">
        <v>3.04388039</v>
      </c>
      <c r="GD30" s="65">
        <v>3.2463199600000001</v>
      </c>
      <c r="GE30" s="65">
        <v>3.4615952399999999</v>
      </c>
      <c r="GF30" s="65">
        <v>3.3382120899999999</v>
      </c>
      <c r="GG30" s="65">
        <v>3.1810033</v>
      </c>
      <c r="GH30" s="65">
        <v>2.9178056300000001</v>
      </c>
      <c r="GI30" s="65">
        <v>3.1813290900000002</v>
      </c>
      <c r="GJ30" s="65">
        <v>3.37340485</v>
      </c>
      <c r="GK30" s="65">
        <v>2.8841075100000002</v>
      </c>
      <c r="GL30" s="65">
        <v>3.1845525299999999</v>
      </c>
      <c r="GM30" s="65">
        <v>3.0640000000000001</v>
      </c>
      <c r="GN30" s="65">
        <v>3.18315827889493</v>
      </c>
      <c r="GO30" s="65">
        <v>3.2000232226767999</v>
      </c>
      <c r="GP30" s="129">
        <v>3.1918281259999999</v>
      </c>
    </row>
    <row r="31" spans="1:198">
      <c r="R31" s="129"/>
      <c r="AG31" s="129"/>
      <c r="AV31" s="129"/>
      <c r="BE31" s="65"/>
      <c r="BK31" s="129"/>
      <c r="BZ31" s="129"/>
      <c r="CO31" s="129"/>
      <c r="DD31" s="129"/>
      <c r="DS31" s="129"/>
      <c r="EH31" s="129"/>
      <c r="EW31" s="129"/>
      <c r="FL31" s="129"/>
      <c r="GA31" s="129"/>
      <c r="GP31" s="129"/>
    </row>
    <row r="32" spans="1:198">
      <c r="A32" s="60" t="s">
        <v>134</v>
      </c>
      <c r="D32" s="60" t="s">
        <v>135</v>
      </c>
      <c r="R32" s="129"/>
      <c r="S32" s="60" t="s">
        <v>4</v>
      </c>
      <c r="AG32" s="129"/>
      <c r="AH32" s="60" t="s">
        <v>136</v>
      </c>
      <c r="AV32" s="129"/>
      <c r="AW32" s="60" t="s">
        <v>137</v>
      </c>
      <c r="BK32" s="129"/>
      <c r="BL32" s="60" t="s">
        <v>138</v>
      </c>
      <c r="BZ32" s="129"/>
      <c r="CA32" s="60" t="s">
        <v>139</v>
      </c>
      <c r="CO32" s="129"/>
      <c r="CP32" s="60" t="s">
        <v>140</v>
      </c>
      <c r="DD32" s="129"/>
      <c r="DS32" s="129"/>
      <c r="EH32" s="129"/>
      <c r="EW32" s="129"/>
      <c r="FL32" s="129"/>
      <c r="GA32" s="129"/>
      <c r="GP32" s="129"/>
    </row>
    <row r="33" spans="1:198">
      <c r="B33" t="s">
        <v>42</v>
      </c>
      <c r="C33" t="s">
        <v>5</v>
      </c>
      <c r="D33">
        <v>2006</v>
      </c>
      <c r="E33">
        <v>2007</v>
      </c>
      <c r="F33">
        <v>2008</v>
      </c>
      <c r="G33">
        <v>2009</v>
      </c>
      <c r="H33">
        <v>2010</v>
      </c>
      <c r="I33">
        <v>2011</v>
      </c>
      <c r="J33">
        <v>2012</v>
      </c>
      <c r="K33">
        <v>2013</v>
      </c>
      <c r="L33">
        <v>2014</v>
      </c>
      <c r="M33">
        <v>2015</v>
      </c>
      <c r="N33">
        <v>2016</v>
      </c>
      <c r="O33">
        <v>2017</v>
      </c>
      <c r="P33">
        <v>2018</v>
      </c>
      <c r="Q33">
        <v>2019</v>
      </c>
      <c r="R33" s="129">
        <v>2020</v>
      </c>
      <c r="S33">
        <v>2006</v>
      </c>
      <c r="T33">
        <v>2007</v>
      </c>
      <c r="U33">
        <v>2008</v>
      </c>
      <c r="V33">
        <v>2009</v>
      </c>
      <c r="W33">
        <v>2010</v>
      </c>
      <c r="X33">
        <v>2011</v>
      </c>
      <c r="Y33">
        <v>2012</v>
      </c>
      <c r="Z33">
        <v>2013</v>
      </c>
      <c r="AA33">
        <v>2014</v>
      </c>
      <c r="AB33">
        <v>2015</v>
      </c>
      <c r="AC33">
        <v>2016</v>
      </c>
      <c r="AD33">
        <v>2017</v>
      </c>
      <c r="AE33">
        <v>2018</v>
      </c>
      <c r="AF33">
        <v>2019</v>
      </c>
      <c r="AG33" s="129">
        <v>2020</v>
      </c>
      <c r="AH33">
        <v>2006</v>
      </c>
      <c r="AI33">
        <v>2007</v>
      </c>
      <c r="AJ33">
        <v>2008</v>
      </c>
      <c r="AK33">
        <v>2009</v>
      </c>
      <c r="AL33">
        <v>2010</v>
      </c>
      <c r="AM33">
        <v>2011</v>
      </c>
      <c r="AN33">
        <v>2012</v>
      </c>
      <c r="AO33">
        <v>2013</v>
      </c>
      <c r="AP33">
        <v>2014</v>
      </c>
      <c r="AQ33">
        <v>2015</v>
      </c>
      <c r="AR33">
        <v>2016</v>
      </c>
      <c r="AS33">
        <v>2017</v>
      </c>
      <c r="AT33">
        <v>2018</v>
      </c>
      <c r="AU33">
        <v>2019</v>
      </c>
      <c r="AV33" s="129">
        <v>2020</v>
      </c>
      <c r="AW33">
        <v>2006</v>
      </c>
      <c r="AX33">
        <v>2007</v>
      </c>
      <c r="AY33">
        <v>2008</v>
      </c>
      <c r="AZ33">
        <v>2009</v>
      </c>
      <c r="BA33">
        <v>2010</v>
      </c>
      <c r="BB33">
        <v>2011</v>
      </c>
      <c r="BC33">
        <v>2012</v>
      </c>
      <c r="BD33">
        <v>2013</v>
      </c>
      <c r="BE33">
        <v>2014</v>
      </c>
      <c r="BF33">
        <v>2015</v>
      </c>
      <c r="BG33">
        <v>2016</v>
      </c>
      <c r="BH33">
        <v>2017</v>
      </c>
      <c r="BI33">
        <v>2018</v>
      </c>
      <c r="BJ33">
        <v>2019</v>
      </c>
      <c r="BK33" s="129">
        <v>2020</v>
      </c>
      <c r="BL33">
        <v>2006</v>
      </c>
      <c r="BM33">
        <v>2007</v>
      </c>
      <c r="BN33">
        <v>2008</v>
      </c>
      <c r="BO33">
        <v>2009</v>
      </c>
      <c r="BP33">
        <v>2010</v>
      </c>
      <c r="BQ33">
        <v>2011</v>
      </c>
      <c r="BR33">
        <v>2012</v>
      </c>
      <c r="BS33">
        <v>2013</v>
      </c>
      <c r="BT33">
        <v>2014</v>
      </c>
      <c r="BU33">
        <v>2015</v>
      </c>
      <c r="BV33">
        <v>2016</v>
      </c>
      <c r="BW33">
        <v>2017</v>
      </c>
      <c r="BX33">
        <v>2018</v>
      </c>
      <c r="BY33">
        <v>2019</v>
      </c>
      <c r="BZ33" s="129">
        <v>2020</v>
      </c>
      <c r="CA33">
        <v>2006</v>
      </c>
      <c r="CB33">
        <v>2007</v>
      </c>
      <c r="CC33">
        <v>2008</v>
      </c>
      <c r="CD33">
        <v>2009</v>
      </c>
      <c r="CE33">
        <v>2010</v>
      </c>
      <c r="CF33">
        <v>2011</v>
      </c>
      <c r="CG33">
        <v>2012</v>
      </c>
      <c r="CH33">
        <v>2013</v>
      </c>
      <c r="CI33">
        <v>2014</v>
      </c>
      <c r="CJ33">
        <v>2015</v>
      </c>
      <c r="CK33">
        <v>2016</v>
      </c>
      <c r="CL33">
        <v>2017</v>
      </c>
      <c r="CM33">
        <v>2018</v>
      </c>
      <c r="CN33">
        <v>2019</v>
      </c>
      <c r="CO33" s="129">
        <v>2020</v>
      </c>
      <c r="CP33">
        <v>2006</v>
      </c>
      <c r="CQ33">
        <v>2007</v>
      </c>
      <c r="CR33">
        <v>2008</v>
      </c>
      <c r="CS33">
        <v>2009</v>
      </c>
      <c r="CT33">
        <v>2010</v>
      </c>
      <c r="CU33">
        <v>2011</v>
      </c>
      <c r="CV33">
        <v>2012</v>
      </c>
      <c r="CW33">
        <v>2013</v>
      </c>
      <c r="CX33">
        <v>2014</v>
      </c>
      <c r="CY33">
        <v>2015</v>
      </c>
      <c r="CZ33">
        <v>2016</v>
      </c>
      <c r="DA33">
        <v>2017</v>
      </c>
      <c r="DB33">
        <v>2018</v>
      </c>
      <c r="DC33">
        <v>2019</v>
      </c>
      <c r="DD33" s="129">
        <v>2020</v>
      </c>
      <c r="DS33" s="129"/>
      <c r="EH33" s="129"/>
      <c r="EW33" s="129"/>
      <c r="FL33" s="129"/>
      <c r="GA33" s="129"/>
      <c r="GP33" s="129"/>
    </row>
    <row r="34" spans="1:198">
      <c r="A34" s="60" t="s">
        <v>92</v>
      </c>
      <c r="B34" t="s">
        <v>93</v>
      </c>
      <c r="C34" t="s">
        <v>94</v>
      </c>
      <c r="D34" s="65">
        <v>5439359.9896186059</v>
      </c>
      <c r="E34" s="65">
        <v>5748446.6757296398</v>
      </c>
      <c r="F34" s="65">
        <v>6170835.3951150039</v>
      </c>
      <c r="G34" s="65">
        <v>6682232.2278088648</v>
      </c>
      <c r="H34" s="65">
        <v>7405541.8567719888</v>
      </c>
      <c r="I34" s="65">
        <v>8302697.4014970781</v>
      </c>
      <c r="J34" s="65">
        <v>9519248.7834311966</v>
      </c>
      <c r="K34" s="65">
        <v>10880543.644618172</v>
      </c>
      <c r="L34" s="65">
        <v>11387933.384096153</v>
      </c>
      <c r="M34" s="65">
        <v>12103393.280117784</v>
      </c>
      <c r="N34" s="65">
        <v>10001771.984177472</v>
      </c>
      <c r="O34" s="65">
        <v>10356966.99873428</v>
      </c>
      <c r="P34" s="65">
        <v>9867531.898960894</v>
      </c>
      <c r="Q34" s="65">
        <v>9890851.5672928579</v>
      </c>
      <c r="R34" s="75">
        <v>9633952.8051143326</v>
      </c>
      <c r="S34" s="65">
        <v>123812.96047000001</v>
      </c>
      <c r="T34" s="65">
        <v>129893.05255000004</v>
      </c>
      <c r="U34" s="65">
        <v>141828.84094999998</v>
      </c>
      <c r="V34" s="65">
        <v>153911.19712</v>
      </c>
      <c r="W34" s="65">
        <v>177165.81729999994</v>
      </c>
      <c r="X34" s="65">
        <v>201540.49049000005</v>
      </c>
      <c r="Y34" s="65">
        <v>208839.71218999999</v>
      </c>
      <c r="Z34" s="65">
        <v>227101.20575999995</v>
      </c>
      <c r="AA34" s="65">
        <v>241614.01500000001</v>
      </c>
      <c r="AB34" s="65">
        <v>281013.17300000001</v>
      </c>
      <c r="AC34" s="65">
        <v>268689.96865000011</v>
      </c>
      <c r="AD34" s="65">
        <v>274489.47700000001</v>
      </c>
      <c r="AE34" s="65">
        <v>273535.505</v>
      </c>
      <c r="AF34" s="65">
        <v>269665.89799999999</v>
      </c>
      <c r="AG34" s="75">
        <v>159118.91678</v>
      </c>
      <c r="AH34" s="65">
        <v>2041504.2245900009</v>
      </c>
      <c r="AI34" s="65">
        <v>2184035.2894709348</v>
      </c>
      <c r="AJ34" s="65">
        <v>2387585.5765500008</v>
      </c>
      <c r="AK34" s="65">
        <v>2569628.8339999993</v>
      </c>
      <c r="AL34" s="65">
        <v>3050657.6189965466</v>
      </c>
      <c r="AM34" s="65">
        <v>3604226.8891400006</v>
      </c>
      <c r="AN34" s="65">
        <v>4256035.6384733273</v>
      </c>
      <c r="AO34" s="65">
        <v>4964928.4717266066</v>
      </c>
      <c r="AP34" s="65">
        <v>4791436.0410004295</v>
      </c>
      <c r="AQ34" s="65">
        <v>4621866.1951131318</v>
      </c>
      <c r="AR34" s="65">
        <v>3393249.5348865497</v>
      </c>
      <c r="AS34" s="65">
        <v>3561948.4183569164</v>
      </c>
      <c r="AT34" s="65">
        <v>3504774.7362548104</v>
      </c>
      <c r="AU34" s="65">
        <v>3563861.4912173022</v>
      </c>
      <c r="AV34" s="75">
        <v>3304588.8857751298</v>
      </c>
      <c r="AW34" s="65">
        <v>1330485.338156099</v>
      </c>
      <c r="AX34" s="65">
        <v>1390912.1779279062</v>
      </c>
      <c r="AY34" s="65">
        <v>1414481.2345984755</v>
      </c>
      <c r="AZ34" s="65">
        <v>1450613.9959033232</v>
      </c>
      <c r="BA34" s="65">
        <v>1499216.2562273806</v>
      </c>
      <c r="BB34" s="65">
        <v>1541000.9626023208</v>
      </c>
      <c r="BC34" s="65">
        <v>1655597.6246894421</v>
      </c>
      <c r="BD34" s="65">
        <v>1841542.8273222067</v>
      </c>
      <c r="BE34" s="65">
        <v>2024962.6665087929</v>
      </c>
      <c r="BF34" s="65">
        <v>2258572.872709767</v>
      </c>
      <c r="BG34" s="65">
        <v>2116906.8553293576</v>
      </c>
      <c r="BH34" s="65">
        <v>2222274.2223807136</v>
      </c>
      <c r="BI34" s="65">
        <v>2202017.1988879787</v>
      </c>
      <c r="BJ34" s="65">
        <v>2310665.8603622443</v>
      </c>
      <c r="BK34" s="75">
        <v>2402242.3813513624</v>
      </c>
      <c r="BL34" s="65">
        <v>1353080.0213569934</v>
      </c>
      <c r="BM34" s="65">
        <v>1422340.7234489988</v>
      </c>
      <c r="BN34" s="65">
        <v>1558257.4568480984</v>
      </c>
      <c r="BO34" s="65">
        <v>1791572.4182298167</v>
      </c>
      <c r="BP34" s="65">
        <v>1905264.4515694105</v>
      </c>
      <c r="BQ34" s="65">
        <v>2116123.4320914098</v>
      </c>
      <c r="BR34" s="65">
        <v>2382531.5985426987</v>
      </c>
      <c r="BS34" s="65">
        <v>2764620.8667799085</v>
      </c>
      <c r="BT34" s="65">
        <v>3207229.9505700003</v>
      </c>
      <c r="BU34" s="65">
        <v>3728588.9126239996</v>
      </c>
      <c r="BV34" s="65">
        <v>3237742.19796</v>
      </c>
      <c r="BW34" s="65">
        <v>3243061.45878</v>
      </c>
      <c r="BX34" s="65">
        <v>2855809.6394400001</v>
      </c>
      <c r="BY34" s="65">
        <v>2701151.0721100001</v>
      </c>
      <c r="BZ34" s="75">
        <v>2686771.5092000002</v>
      </c>
      <c r="CA34" s="65">
        <v>457278</v>
      </c>
      <c r="CB34" s="65">
        <v>477674</v>
      </c>
      <c r="CC34" s="65">
        <v>498786.99999999994</v>
      </c>
      <c r="CD34" s="65">
        <v>526557</v>
      </c>
      <c r="CE34" s="65">
        <v>553315</v>
      </c>
      <c r="CF34" s="65">
        <v>617017</v>
      </c>
      <c r="CG34" s="65">
        <v>773858</v>
      </c>
      <c r="CH34" s="65">
        <v>817054.99999999988</v>
      </c>
      <c r="CI34" s="65">
        <v>849891</v>
      </c>
      <c r="CJ34" s="65">
        <v>928118.152</v>
      </c>
      <c r="CK34" s="65">
        <v>679011.68146343366</v>
      </c>
      <c r="CL34" s="65">
        <v>755805.87073743483</v>
      </c>
      <c r="CM34" s="65">
        <v>788554.42116848426</v>
      </c>
      <c r="CN34" s="65">
        <v>804157.86660331069</v>
      </c>
      <c r="CO34" s="75">
        <v>837347.53909783997</v>
      </c>
      <c r="CP34" s="65">
        <v>133199.44504551197</v>
      </c>
      <c r="CQ34" s="65">
        <v>143591.43233179968</v>
      </c>
      <c r="CR34" s="65">
        <v>169895.2861684286</v>
      </c>
      <c r="CS34" s="65">
        <v>189948.78255572508</v>
      </c>
      <c r="CT34" s="65">
        <v>219922.71267865124</v>
      </c>
      <c r="CU34" s="65">
        <v>222788.62717334702</v>
      </c>
      <c r="CV34" s="65">
        <v>242386.2095357276</v>
      </c>
      <c r="CW34" s="65">
        <v>265295.27302944881</v>
      </c>
      <c r="CX34" s="65">
        <v>272799.71101693233</v>
      </c>
      <c r="CY34" s="65">
        <v>285233.97467088467</v>
      </c>
      <c r="CZ34" s="65">
        <v>306171.74588812841</v>
      </c>
      <c r="DA34" s="65">
        <v>299387.55147921597</v>
      </c>
      <c r="DB34" s="65">
        <v>242840.39820961899</v>
      </c>
      <c r="DC34" s="65">
        <v>241349.37899999999</v>
      </c>
      <c r="DD34" s="75">
        <v>243883.57290999999</v>
      </c>
      <c r="DS34" s="129"/>
      <c r="EH34" s="129"/>
      <c r="EW34" s="129"/>
      <c r="FL34" s="129"/>
      <c r="GA34" s="129"/>
      <c r="GP34" s="129"/>
    </row>
    <row r="35" spans="1:198">
      <c r="B35" t="s">
        <v>95</v>
      </c>
      <c r="C35" t="s">
        <v>96</v>
      </c>
      <c r="D35" s="65">
        <v>147261.63860486</v>
      </c>
      <c r="E35" s="65">
        <v>148908.45777394</v>
      </c>
      <c r="F35" s="65">
        <v>151186.40866501999</v>
      </c>
      <c r="G35" s="65">
        <v>151829.98999949999</v>
      </c>
      <c r="H35" s="65">
        <v>152852.91164553</v>
      </c>
      <c r="I35" s="65">
        <v>149951.32281902997</v>
      </c>
      <c r="J35" s="65">
        <v>147741.97791714998</v>
      </c>
      <c r="K35" s="65">
        <v>143488.47195080001</v>
      </c>
      <c r="L35" s="65">
        <v>140821.12175502002</v>
      </c>
      <c r="M35" s="65">
        <v>142382.06996433996</v>
      </c>
      <c r="N35" s="65">
        <v>143283.93692000999</v>
      </c>
      <c r="O35" s="65">
        <v>143200.73004723</v>
      </c>
      <c r="P35" s="65">
        <v>142395.21248740822</v>
      </c>
      <c r="Q35" s="65">
        <v>143377.07414272116</v>
      </c>
      <c r="R35" s="75">
        <v>140606.37240020986</v>
      </c>
      <c r="S35" s="65">
        <v>2758.2599927699998</v>
      </c>
      <c r="T35" s="65">
        <v>2820.8384251699999</v>
      </c>
      <c r="U35" s="65">
        <v>2847.3026528300002</v>
      </c>
      <c r="V35" s="65">
        <v>2872.9189710000001</v>
      </c>
      <c r="W35" s="65">
        <v>2896.4430109999998</v>
      </c>
      <c r="X35" s="65">
        <v>2909.8907380000001</v>
      </c>
      <c r="Y35" s="65">
        <v>2891.1396340000001</v>
      </c>
      <c r="Z35" s="65">
        <v>2903.9244520000002</v>
      </c>
      <c r="AA35" s="65">
        <v>2829.7719999999999</v>
      </c>
      <c r="AB35" s="65">
        <v>2856.06</v>
      </c>
      <c r="AC35" s="65">
        <v>2876.1119615900002</v>
      </c>
      <c r="AD35" s="65">
        <v>2914</v>
      </c>
      <c r="AE35" s="65">
        <v>2852</v>
      </c>
      <c r="AF35" s="65">
        <v>2886.2457939999999</v>
      </c>
      <c r="AG35" s="75">
        <v>2854.9406302799998</v>
      </c>
      <c r="AH35" s="65">
        <v>59281.093331050004</v>
      </c>
      <c r="AI35" s="65">
        <v>59898.516651979997</v>
      </c>
      <c r="AJ35" s="65">
        <v>60703.87545752</v>
      </c>
      <c r="AK35" s="65">
        <v>60254.646047510003</v>
      </c>
      <c r="AL35" s="65">
        <v>60047.707655109996</v>
      </c>
      <c r="AM35" s="65">
        <v>60014.108286759998</v>
      </c>
      <c r="AN35" s="65">
        <v>57703.838887949998</v>
      </c>
      <c r="AO35" s="65">
        <v>54630.033914940002</v>
      </c>
      <c r="AP35" s="65">
        <v>53190.200269509995</v>
      </c>
      <c r="AQ35" s="65">
        <v>54028.223928480002</v>
      </c>
      <c r="AR35" s="65">
        <v>54576.197481010007</v>
      </c>
      <c r="AS35" s="65">
        <v>54773.473890959998</v>
      </c>
      <c r="AT35" s="65">
        <v>54559.10342082494</v>
      </c>
      <c r="AU35" s="65">
        <v>54913.1473506529</v>
      </c>
      <c r="AV35" s="75">
        <v>53895.709433517935</v>
      </c>
      <c r="AW35" s="65">
        <v>35714.942237409996</v>
      </c>
      <c r="AX35" s="65">
        <v>36229.989055550002</v>
      </c>
      <c r="AY35" s="65">
        <v>36881.429931670005</v>
      </c>
      <c r="AZ35" s="65">
        <v>36725.600670940003</v>
      </c>
      <c r="BA35" s="65">
        <v>37410.506277760003</v>
      </c>
      <c r="BB35" s="65">
        <v>36642.454995849999</v>
      </c>
      <c r="BC35" s="65">
        <v>36908.679076469998</v>
      </c>
      <c r="BD35" s="65">
        <v>36148.223577469995</v>
      </c>
      <c r="BE35" s="65">
        <v>35531.841615099998</v>
      </c>
      <c r="BF35" s="65">
        <v>36158.965310929998</v>
      </c>
      <c r="BG35" s="65">
        <v>36347.675866999998</v>
      </c>
      <c r="BH35" s="65">
        <v>36419.298598020003</v>
      </c>
      <c r="BI35" s="65">
        <v>36032.064528384755</v>
      </c>
      <c r="BJ35" s="65">
        <v>36274.946610700194</v>
      </c>
      <c r="BK35" s="75">
        <v>34896.933550220368</v>
      </c>
      <c r="BL35" s="65">
        <v>34104.171000000002</v>
      </c>
      <c r="BM35" s="65">
        <v>34283.440000000002</v>
      </c>
      <c r="BN35" s="65">
        <v>34968.451000000001</v>
      </c>
      <c r="BO35" s="65">
        <v>36124.074000000001</v>
      </c>
      <c r="BP35" s="65">
        <v>36449.527999999998</v>
      </c>
      <c r="BQ35" s="65">
        <v>34681.152999999998</v>
      </c>
      <c r="BR35" s="65">
        <v>34901.726000000002</v>
      </c>
      <c r="BS35" s="65">
        <v>34550.527999999998</v>
      </c>
      <c r="BT35" s="65">
        <v>34554.312098149996</v>
      </c>
      <c r="BU35" s="65">
        <v>34810.598556069999</v>
      </c>
      <c r="BV35" s="65">
        <v>34885.513619870006</v>
      </c>
      <c r="BW35" s="65">
        <v>34686.592499899998</v>
      </c>
      <c r="BX35" s="65">
        <v>34505.133232829001</v>
      </c>
      <c r="BY35" s="65">
        <v>34931</v>
      </c>
      <c r="BZ35" s="75">
        <v>34708</v>
      </c>
      <c r="CA35" s="65">
        <v>10954.5</v>
      </c>
      <c r="CB35" s="65">
        <v>11258.6</v>
      </c>
      <c r="CC35" s="65">
        <v>11344.3</v>
      </c>
      <c r="CD35" s="65">
        <v>11266.7</v>
      </c>
      <c r="CE35" s="65">
        <v>11503.5</v>
      </c>
      <c r="CF35" s="65">
        <v>11258.9</v>
      </c>
      <c r="CG35" s="65">
        <v>11018.6</v>
      </c>
      <c r="CH35" s="65">
        <v>11008.1</v>
      </c>
      <c r="CI35" s="65">
        <v>10603.247999990001</v>
      </c>
      <c r="CJ35" s="65">
        <v>10342.49554686</v>
      </c>
      <c r="CK35" s="65">
        <v>10355.11590954</v>
      </c>
      <c r="CL35" s="65">
        <v>10214.620056350001</v>
      </c>
      <c r="CM35" s="65">
        <v>10153.866861921533</v>
      </c>
      <c r="CN35" s="65">
        <v>10050.961123487396</v>
      </c>
      <c r="CO35" s="75">
        <v>9849.6525178623633</v>
      </c>
      <c r="CP35" s="65">
        <v>4448.6720436300002</v>
      </c>
      <c r="CQ35" s="65">
        <v>4417.0736412400001</v>
      </c>
      <c r="CR35" s="65">
        <v>4441.0496229999999</v>
      </c>
      <c r="CS35" s="65">
        <v>4586.05031005</v>
      </c>
      <c r="CT35" s="65">
        <v>4545.2267016599999</v>
      </c>
      <c r="CU35" s="65">
        <v>4444.8157984199997</v>
      </c>
      <c r="CV35" s="65">
        <v>4317.9943187299996</v>
      </c>
      <c r="CW35" s="65">
        <v>4247.66200639</v>
      </c>
      <c r="CX35" s="65">
        <v>4111.7477722699996</v>
      </c>
      <c r="CY35" s="65">
        <v>4185.7266220000001</v>
      </c>
      <c r="CZ35" s="65">
        <v>4243.3220810000003</v>
      </c>
      <c r="DA35" s="65">
        <v>4192.7450019999997</v>
      </c>
      <c r="DB35" s="65">
        <v>4293.0444434479996</v>
      </c>
      <c r="DC35" s="65">
        <v>4320.7732638806638</v>
      </c>
      <c r="DD35" s="75">
        <v>4401.1362683291673</v>
      </c>
      <c r="DS35" s="129"/>
      <c r="EH35" s="129"/>
      <c r="EW35" s="129"/>
      <c r="FL35" s="129"/>
      <c r="GA35" s="129"/>
      <c r="GP35" s="129"/>
    </row>
    <row r="36" spans="1:198">
      <c r="B36" t="s">
        <v>141</v>
      </c>
      <c r="C36" t="s">
        <v>98</v>
      </c>
      <c r="D36" s="65">
        <v>31410.0253514</v>
      </c>
      <c r="E36" s="65">
        <v>32430.805594860005</v>
      </c>
      <c r="F36" s="65">
        <v>33698.588773850002</v>
      </c>
      <c r="G36" s="65">
        <v>35101.902313039995</v>
      </c>
      <c r="H36" s="65">
        <v>35539.144595989994</v>
      </c>
      <c r="I36" s="65">
        <v>35879.567211199996</v>
      </c>
      <c r="J36" s="65">
        <v>35951.139211199996</v>
      </c>
      <c r="K36" s="65">
        <v>35951.139211199996</v>
      </c>
      <c r="L36" s="65">
        <v>36394.790846260003</v>
      </c>
      <c r="M36" s="65">
        <v>36417.087846260001</v>
      </c>
      <c r="N36" s="65">
        <v>36425.928144260004</v>
      </c>
      <c r="O36" s="65">
        <v>36637.110524989999</v>
      </c>
      <c r="P36" s="65">
        <v>36729.750696989999</v>
      </c>
      <c r="Q36" s="65">
        <v>36886.2156529516</v>
      </c>
      <c r="R36" s="75">
        <v>37104.109744799993</v>
      </c>
      <c r="S36" s="65">
        <v>630.12</v>
      </c>
      <c r="T36" s="65">
        <v>630.12</v>
      </c>
      <c r="U36" s="65">
        <v>630.12</v>
      </c>
      <c r="V36" s="65">
        <v>630.12</v>
      </c>
      <c r="W36" s="65">
        <v>630.12</v>
      </c>
      <c r="X36" s="65">
        <v>630.12</v>
      </c>
      <c r="Y36" s="65">
        <v>701.69200000000001</v>
      </c>
      <c r="Z36" s="65">
        <v>701.69200000000001</v>
      </c>
      <c r="AA36" s="65">
        <v>701.69200000000001</v>
      </c>
      <c r="AB36" s="65">
        <v>723.98900000000003</v>
      </c>
      <c r="AC36" s="65">
        <v>723.98900000000003</v>
      </c>
      <c r="AD36" s="65">
        <v>723.98900000000003</v>
      </c>
      <c r="AE36" s="65">
        <v>723.98900000000003</v>
      </c>
      <c r="AF36" s="65">
        <v>723.98900000000003</v>
      </c>
      <c r="AG36" s="75">
        <v>723.98900000000003</v>
      </c>
      <c r="AH36" s="65">
        <v>12362.58628688</v>
      </c>
      <c r="AI36" s="65">
        <v>12475.041793370001</v>
      </c>
      <c r="AJ36" s="65">
        <v>12645.535143370002</v>
      </c>
      <c r="AK36" s="65">
        <v>12965.995160040002</v>
      </c>
      <c r="AL36" s="65">
        <v>12966.87518929</v>
      </c>
      <c r="AM36" s="65">
        <v>13307.297804499998</v>
      </c>
      <c r="AN36" s="65">
        <v>13307.297804499998</v>
      </c>
      <c r="AO36" s="65">
        <v>13307.297804499998</v>
      </c>
      <c r="AP36" s="65">
        <v>13685.209520069999</v>
      </c>
      <c r="AQ36" s="65">
        <v>13685.209520069999</v>
      </c>
      <c r="AR36" s="65">
        <v>13685.209520069999</v>
      </c>
      <c r="AS36" s="65">
        <v>13867.1919008</v>
      </c>
      <c r="AT36" s="65">
        <v>13867.1919008</v>
      </c>
      <c r="AU36" s="65">
        <v>13930.307402800001</v>
      </c>
      <c r="AV36" s="75">
        <v>13930.307402800001</v>
      </c>
      <c r="AW36" s="65">
        <v>7559.4329891799998</v>
      </c>
      <c r="AX36" s="65">
        <v>7942.7561254900002</v>
      </c>
      <c r="AY36" s="65">
        <v>8433.6682864400009</v>
      </c>
      <c r="AZ36" s="65">
        <v>9052.8896425799994</v>
      </c>
      <c r="BA36" s="65">
        <v>9059.6015785099989</v>
      </c>
      <c r="BB36" s="65">
        <v>9059.6015785099989</v>
      </c>
      <c r="BC36" s="65">
        <v>9059.6015785099989</v>
      </c>
      <c r="BD36" s="65">
        <v>9059.6015785099989</v>
      </c>
      <c r="BE36" s="65">
        <v>9125.3414979999998</v>
      </c>
      <c r="BF36" s="65">
        <v>9125.3414979999998</v>
      </c>
      <c r="BG36" s="65">
        <v>9134.1817960000008</v>
      </c>
      <c r="BH36" s="65">
        <v>9163.3817959999997</v>
      </c>
      <c r="BI36" s="65">
        <v>9256.0219680000009</v>
      </c>
      <c r="BJ36" s="65">
        <v>9349.3714219615995</v>
      </c>
      <c r="BK36" s="75">
        <v>9528.9753459999993</v>
      </c>
      <c r="BL36" s="65">
        <v>7029.5973993400003</v>
      </c>
      <c r="BM36" s="65">
        <v>7469.5990000000002</v>
      </c>
      <c r="BN36" s="65">
        <v>7875.3574080399994</v>
      </c>
      <c r="BO36" s="65">
        <v>8106.10551442</v>
      </c>
      <c r="BP36" s="65">
        <v>8535.7558321899996</v>
      </c>
      <c r="BQ36" s="65">
        <v>8535.7558321899996</v>
      </c>
      <c r="BR36" s="65">
        <v>8535.7558321899996</v>
      </c>
      <c r="BS36" s="65">
        <v>8535.7558321899996</v>
      </c>
      <c r="BT36" s="65">
        <v>8535.7558321899996</v>
      </c>
      <c r="BU36" s="65">
        <v>8535.7558321899996</v>
      </c>
      <c r="BV36" s="65">
        <v>8535.7558321899996</v>
      </c>
      <c r="BW36" s="65">
        <v>8535.7558321899996</v>
      </c>
      <c r="BX36" s="65">
        <v>8535.7558321899996</v>
      </c>
      <c r="BY36" s="65">
        <v>8535.7558321899996</v>
      </c>
      <c r="BZ36" s="75">
        <v>8574.0460000000003</v>
      </c>
      <c r="CA36" s="65">
        <v>2765.2886760000001</v>
      </c>
      <c r="CB36" s="65">
        <v>2765.2886760000001</v>
      </c>
      <c r="CC36" s="65">
        <v>2959.9079360000001</v>
      </c>
      <c r="CD36" s="65">
        <v>3192.7919959999999</v>
      </c>
      <c r="CE36" s="65">
        <v>3192.7919959999999</v>
      </c>
      <c r="CF36" s="65">
        <v>3192.7919959999999</v>
      </c>
      <c r="CG36" s="65">
        <v>3192.7919959999999</v>
      </c>
      <c r="CH36" s="65">
        <v>3192.7919959999999</v>
      </c>
      <c r="CI36" s="65">
        <v>3192.7919959999999</v>
      </c>
      <c r="CJ36" s="65">
        <v>3192.7919959999999</v>
      </c>
      <c r="CK36" s="65">
        <v>3192.7919959999999</v>
      </c>
      <c r="CL36" s="65">
        <v>3192.7919959999999</v>
      </c>
      <c r="CM36" s="65">
        <v>3192.7919959999999</v>
      </c>
      <c r="CN36" s="65">
        <v>3192.7919959999999</v>
      </c>
      <c r="CO36" s="75">
        <v>3192.7919959999999</v>
      </c>
      <c r="CP36" s="65">
        <v>1063</v>
      </c>
      <c r="CQ36" s="65">
        <v>1148</v>
      </c>
      <c r="CR36" s="65">
        <v>1154</v>
      </c>
      <c r="CS36" s="65">
        <v>1154</v>
      </c>
      <c r="CT36" s="65">
        <v>1154</v>
      </c>
      <c r="CU36" s="65">
        <v>1154</v>
      </c>
      <c r="CV36" s="65">
        <v>1154</v>
      </c>
      <c r="CW36" s="65">
        <v>1154</v>
      </c>
      <c r="CX36" s="65">
        <v>1154</v>
      </c>
      <c r="CY36" s="65">
        <v>1154</v>
      </c>
      <c r="CZ36" s="65">
        <v>1154</v>
      </c>
      <c r="DA36" s="65">
        <v>1154</v>
      </c>
      <c r="DB36" s="65">
        <v>1154</v>
      </c>
      <c r="DC36" s="65">
        <v>1154</v>
      </c>
      <c r="DD36" s="75">
        <v>1154</v>
      </c>
      <c r="DS36" s="129"/>
      <c r="EH36" s="129"/>
      <c r="EW36" s="129"/>
      <c r="FL36" s="129"/>
      <c r="GA36" s="129"/>
      <c r="GP36" s="129"/>
    </row>
    <row r="37" spans="1:198">
      <c r="B37" t="s">
        <v>23</v>
      </c>
      <c r="C37" t="s">
        <v>5</v>
      </c>
      <c r="D37" s="65">
        <v>8685205.3953593709</v>
      </c>
      <c r="E37" s="65">
        <v>8798747.5517032892</v>
      </c>
      <c r="F37" s="65">
        <v>8916100.975450011</v>
      </c>
      <c r="G37" s="65">
        <v>9056969.0474698506</v>
      </c>
      <c r="H37" s="65">
        <v>9169671.3074435703</v>
      </c>
      <c r="I37" s="65">
        <v>9283289.1891333405</v>
      </c>
      <c r="J37" s="65">
        <v>9394288.4238949902</v>
      </c>
      <c r="K37" s="65">
        <v>9507768.0564646106</v>
      </c>
      <c r="L37" s="65">
        <v>9615790.3908079602</v>
      </c>
      <c r="M37" s="65">
        <v>9745030.6834702604</v>
      </c>
      <c r="N37" s="65">
        <v>9883179.2206584588</v>
      </c>
      <c r="O37" s="65">
        <v>10048345.500099989</v>
      </c>
      <c r="P37" s="65">
        <v>10211663</v>
      </c>
      <c r="Q37" s="65">
        <v>10366833.5</v>
      </c>
      <c r="R37" s="75">
        <v>10488189.500000004</v>
      </c>
      <c r="S37" s="65">
        <v>154510</v>
      </c>
      <c r="T37" s="65">
        <v>156360</v>
      </c>
      <c r="U37" s="65">
        <v>158455</v>
      </c>
      <c r="V37" s="65">
        <v>161092</v>
      </c>
      <c r="W37" s="65">
        <v>164900</v>
      </c>
      <c r="X37" s="65">
        <v>168937</v>
      </c>
      <c r="Y37" s="65">
        <v>173186</v>
      </c>
      <c r="Z37" s="65">
        <v>177255</v>
      </c>
      <c r="AA37" s="65">
        <v>178710</v>
      </c>
      <c r="AB37" s="65">
        <v>181851</v>
      </c>
      <c r="AC37" s="65">
        <v>184961.5</v>
      </c>
      <c r="AD37" s="65">
        <v>191482</v>
      </c>
      <c r="AE37" s="65">
        <v>197537</v>
      </c>
      <c r="AF37" s="65">
        <v>198432</v>
      </c>
      <c r="AG37" s="75">
        <v>207237.00000000399</v>
      </c>
      <c r="AH37" s="65">
        <v>3194770.7933019502</v>
      </c>
      <c r="AI37" s="65">
        <v>3226526.3052992402</v>
      </c>
      <c r="AJ37" s="65">
        <v>3258837.5367963999</v>
      </c>
      <c r="AK37" s="65">
        <v>3286328.2077966202</v>
      </c>
      <c r="AL37" s="65">
        <v>3308176.79272155</v>
      </c>
      <c r="AM37" s="65">
        <v>3338239.7698001899</v>
      </c>
      <c r="AN37" s="65">
        <v>3363790.1883934401</v>
      </c>
      <c r="AO37" s="65">
        <v>3398681.323899</v>
      </c>
      <c r="AP37" s="65">
        <v>3445419</v>
      </c>
      <c r="AQ37" s="65">
        <v>3492392</v>
      </c>
      <c r="AR37" s="65">
        <v>3535700.7206584597</v>
      </c>
      <c r="AS37" s="65">
        <v>3583077.4999999898</v>
      </c>
      <c r="AT37" s="65">
        <v>3638826</v>
      </c>
      <c r="AU37" s="65">
        <v>3690330</v>
      </c>
      <c r="AV37" s="75">
        <v>3737209.5</v>
      </c>
      <c r="AW37" s="65">
        <v>2470249.51547518</v>
      </c>
      <c r="AX37" s="65">
        <v>2509726.8842806499</v>
      </c>
      <c r="AY37" s="65">
        <v>2545782.2358690398</v>
      </c>
      <c r="AZ37" s="65">
        <v>2578966.0261046896</v>
      </c>
      <c r="BA37" s="65">
        <v>2614510.15936684</v>
      </c>
      <c r="BB37" s="65">
        <v>2648682.9193331702</v>
      </c>
      <c r="BC37" s="65">
        <v>2691638.7355015697</v>
      </c>
      <c r="BD37" s="65">
        <v>2734055.2325656302</v>
      </c>
      <c r="BE37" s="65">
        <v>2760731.8908079602</v>
      </c>
      <c r="BF37" s="65">
        <v>2808308.1834702599</v>
      </c>
      <c r="BG37" s="65">
        <v>2857670</v>
      </c>
      <c r="BH37" s="65">
        <v>2914087</v>
      </c>
      <c r="BI37" s="65">
        <v>2959040</v>
      </c>
      <c r="BJ37" s="65">
        <v>3019187</v>
      </c>
      <c r="BK37" s="75">
        <v>3056690</v>
      </c>
      <c r="BL37" s="65">
        <v>1836193.56238094</v>
      </c>
      <c r="BM37" s="65">
        <v>1871223.97666665</v>
      </c>
      <c r="BN37" s="65">
        <v>1911491.9433333301</v>
      </c>
      <c r="BO37" s="65">
        <v>1950651.6833333101</v>
      </c>
      <c r="BP37" s="65">
        <v>1984514.33333332</v>
      </c>
      <c r="BQ37" s="65">
        <v>2015522.49999999</v>
      </c>
      <c r="BR37" s="65">
        <v>2043128.49999999</v>
      </c>
      <c r="BS37" s="65">
        <v>2070142.49999999</v>
      </c>
      <c r="BT37" s="65">
        <v>2098413</v>
      </c>
      <c r="BU37" s="65">
        <v>2125481.5</v>
      </c>
      <c r="BV37" s="65">
        <v>2160875.5</v>
      </c>
      <c r="BW37" s="65">
        <v>2193748</v>
      </c>
      <c r="BX37" s="65">
        <v>2233927</v>
      </c>
      <c r="BY37" s="65">
        <v>2262241</v>
      </c>
      <c r="BZ37" s="75">
        <v>2278501</v>
      </c>
      <c r="CA37" s="65">
        <v>778839</v>
      </c>
      <c r="CB37" s="65">
        <v>779426</v>
      </c>
      <c r="CC37" s="65">
        <v>781110</v>
      </c>
      <c r="CD37" s="65">
        <v>814467</v>
      </c>
      <c r="CE37" s="65">
        <v>826964</v>
      </c>
      <c r="CF37" s="65">
        <v>836055</v>
      </c>
      <c r="CG37" s="65">
        <v>844153</v>
      </c>
      <c r="CH37" s="65">
        <v>847766</v>
      </c>
      <c r="CI37" s="65">
        <v>851766.5</v>
      </c>
      <c r="CJ37" s="65">
        <v>853939</v>
      </c>
      <c r="CK37" s="65">
        <v>858646.5</v>
      </c>
      <c r="CL37" s="65">
        <v>878299.5</v>
      </c>
      <c r="CM37" s="65">
        <v>894397</v>
      </c>
      <c r="CN37" s="65">
        <v>906197.49999999977</v>
      </c>
      <c r="CO37" s="75">
        <v>914602.99999999965</v>
      </c>
      <c r="CP37" s="65">
        <v>250642.5242013</v>
      </c>
      <c r="CQ37" s="65">
        <v>255484.38545674999</v>
      </c>
      <c r="CR37" s="65">
        <v>260424.25945124001</v>
      </c>
      <c r="CS37" s="65">
        <v>265464.13023523003</v>
      </c>
      <c r="CT37" s="65">
        <v>270606.02202186</v>
      </c>
      <c r="CU37" s="65">
        <v>275851.99999998999</v>
      </c>
      <c r="CV37" s="65">
        <v>278391.99999998999</v>
      </c>
      <c r="CW37" s="65">
        <v>279867.99999998999</v>
      </c>
      <c r="CX37" s="65">
        <v>280750</v>
      </c>
      <c r="CY37" s="65">
        <v>283059</v>
      </c>
      <c r="CZ37" s="65">
        <v>285325</v>
      </c>
      <c r="DA37" s="65">
        <v>287651.5001</v>
      </c>
      <c r="DB37" s="65">
        <v>287936</v>
      </c>
      <c r="DC37" s="65">
        <v>290446</v>
      </c>
      <c r="DD37" s="75">
        <v>293949</v>
      </c>
      <c r="DS37" s="129"/>
      <c r="EH37" s="129"/>
      <c r="EW37" s="129"/>
      <c r="FL37" s="129"/>
      <c r="GA37" s="129"/>
      <c r="GP37" s="129"/>
    </row>
    <row r="38" spans="1:198">
      <c r="B38" t="s">
        <v>100</v>
      </c>
      <c r="C38" t="s">
        <v>123</v>
      </c>
      <c r="D38" s="65">
        <v>711664.35935777007</v>
      </c>
      <c r="E38" s="65">
        <v>706249.45219807001</v>
      </c>
      <c r="F38" s="65">
        <v>705988.67232630984</v>
      </c>
      <c r="G38" s="65">
        <v>712878.95057146007</v>
      </c>
      <c r="H38" s="65">
        <v>717801.26836037997</v>
      </c>
      <c r="I38" s="65">
        <v>722145.58331179991</v>
      </c>
      <c r="J38" s="65">
        <v>726602.90445585991</v>
      </c>
      <c r="K38" s="65">
        <v>725769.33650592994</v>
      </c>
      <c r="L38" s="65">
        <v>728838.70755450008</v>
      </c>
      <c r="M38" s="65">
        <v>732356.58516956004</v>
      </c>
      <c r="N38" s="65">
        <v>735219.55979832995</v>
      </c>
      <c r="O38" s="65">
        <v>738280.39048368006</v>
      </c>
      <c r="P38" s="65">
        <v>740310.24200457113</v>
      </c>
      <c r="Q38" s="65">
        <v>743383.70776209491</v>
      </c>
      <c r="R38" s="75">
        <v>746463.1641822519</v>
      </c>
      <c r="S38" s="65">
        <v>4648.9298843800007</v>
      </c>
      <c r="T38" s="65">
        <v>4684.4700128799996</v>
      </c>
      <c r="U38" s="65">
        <v>4740.2956055499999</v>
      </c>
      <c r="V38" s="65">
        <v>4813.32598547</v>
      </c>
      <c r="W38" s="65">
        <v>4886.0807436100004</v>
      </c>
      <c r="X38" s="65">
        <v>4989.9214909300008</v>
      </c>
      <c r="Y38" s="65">
        <v>5107.7929082199998</v>
      </c>
      <c r="Z38" s="65">
        <v>5170.81141794</v>
      </c>
      <c r="AA38" s="65">
        <v>5219.8147170499997</v>
      </c>
      <c r="AB38" s="65">
        <v>5272.0840285900003</v>
      </c>
      <c r="AC38" s="65">
        <v>5311.5686703199999</v>
      </c>
      <c r="AD38" s="65">
        <v>5333</v>
      </c>
      <c r="AE38" s="65">
        <v>5384.2018715490003</v>
      </c>
      <c r="AF38" s="65">
        <v>5435.15285838</v>
      </c>
      <c r="AG38" s="75">
        <v>5610.1767300000001</v>
      </c>
      <c r="AH38" s="65">
        <v>270725.39500000002</v>
      </c>
      <c r="AI38" s="65">
        <v>261158.94020000001</v>
      </c>
      <c r="AJ38" s="65">
        <v>258351.9062</v>
      </c>
      <c r="AK38" s="65">
        <v>260791.30619999999</v>
      </c>
      <c r="AL38" s="65">
        <v>262196.27549999999</v>
      </c>
      <c r="AM38" s="65">
        <v>265036.42300000001</v>
      </c>
      <c r="AN38" s="65">
        <v>266013.29300000001</v>
      </c>
      <c r="AO38" s="65">
        <v>267099.50599999999</v>
      </c>
      <c r="AP38" s="65">
        <v>267919.549</v>
      </c>
      <c r="AQ38" s="65">
        <v>268804.05805452005</v>
      </c>
      <c r="AR38" s="65">
        <v>269866.39593145001</v>
      </c>
      <c r="AS38" s="65">
        <v>270738.43926896004</v>
      </c>
      <c r="AT38" s="65">
        <v>271593.67481</v>
      </c>
      <c r="AU38" s="65">
        <v>272829.24059900001</v>
      </c>
      <c r="AV38" s="75">
        <v>273704.53583725181</v>
      </c>
      <c r="AW38" s="65">
        <v>135238.28984274002</v>
      </c>
      <c r="AX38" s="65">
        <v>136088.32292263999</v>
      </c>
      <c r="AY38" s="65">
        <v>136718.4957194</v>
      </c>
      <c r="AZ38" s="65">
        <v>138184.74501329998</v>
      </c>
      <c r="BA38" s="65">
        <v>139182.00578236999</v>
      </c>
      <c r="BB38" s="65">
        <v>139397.92494813001</v>
      </c>
      <c r="BC38" s="65">
        <v>140522.17010664998</v>
      </c>
      <c r="BD38" s="65">
        <v>141027.47176024001</v>
      </c>
      <c r="BE38" s="65">
        <v>141901.94783744999</v>
      </c>
      <c r="BF38" s="65">
        <v>142425.98808645</v>
      </c>
      <c r="BG38" s="65">
        <v>143095.99330748001</v>
      </c>
      <c r="BH38" s="65">
        <v>144264.56412557999</v>
      </c>
      <c r="BI38" s="65">
        <v>145012.139796</v>
      </c>
      <c r="BJ38" s="65">
        <v>145902.83691499999</v>
      </c>
      <c r="BK38" s="75">
        <v>146734.50761500001</v>
      </c>
      <c r="BL38" s="65">
        <v>195011.43893726001</v>
      </c>
      <c r="BM38" s="65">
        <v>197781.49844103999</v>
      </c>
      <c r="BN38" s="65">
        <v>199146.03925174</v>
      </c>
      <c r="BO38" s="65">
        <v>201197.05533772</v>
      </c>
      <c r="BP38" s="65">
        <v>202696.65545786</v>
      </c>
      <c r="BQ38" s="65">
        <v>203500.53246679998</v>
      </c>
      <c r="BR38" s="65">
        <v>205089.85140546001</v>
      </c>
      <c r="BS38" s="65">
        <v>202253.37732775</v>
      </c>
      <c r="BT38" s="65">
        <v>203218.85299999997</v>
      </c>
      <c r="BU38" s="65">
        <v>205024.21000000002</v>
      </c>
      <c r="BV38" s="65">
        <v>205456.51888908001</v>
      </c>
      <c r="BW38" s="65">
        <v>206248.37408914001</v>
      </c>
      <c r="BX38" s="65">
        <v>206241.9735270222</v>
      </c>
      <c r="BY38" s="65">
        <v>207056.1829897149</v>
      </c>
      <c r="BZ38" s="75">
        <v>208086.21000000002</v>
      </c>
      <c r="CA38" s="65">
        <v>84830.405693389999</v>
      </c>
      <c r="CB38" s="65">
        <v>85326.12062151001</v>
      </c>
      <c r="CC38" s="65">
        <v>85821.835549620009</v>
      </c>
      <c r="CD38" s="65">
        <v>86624.718034969992</v>
      </c>
      <c r="CE38" s="65">
        <v>87208.550876540001</v>
      </c>
      <c r="CF38" s="65">
        <v>87193.681405939991</v>
      </c>
      <c r="CG38" s="65">
        <v>87647.69703553</v>
      </c>
      <c r="CH38" s="65">
        <v>87882.27</v>
      </c>
      <c r="CI38" s="65">
        <v>88082.643000000011</v>
      </c>
      <c r="CJ38" s="65">
        <v>88201</v>
      </c>
      <c r="CK38" s="65">
        <v>88808</v>
      </c>
      <c r="CL38" s="65">
        <v>88971</v>
      </c>
      <c r="CM38" s="65">
        <v>89311</v>
      </c>
      <c r="CN38" s="65">
        <v>89298</v>
      </c>
      <c r="CO38" s="75">
        <v>89416</v>
      </c>
      <c r="CP38" s="65">
        <v>21209.899999999998</v>
      </c>
      <c r="CQ38" s="65">
        <v>21210.1</v>
      </c>
      <c r="CR38" s="65">
        <v>21210.1</v>
      </c>
      <c r="CS38" s="65">
        <v>21267.8</v>
      </c>
      <c r="CT38" s="65">
        <v>21631.7</v>
      </c>
      <c r="CU38" s="65">
        <v>22027.100000000002</v>
      </c>
      <c r="CV38" s="65">
        <v>22222.1</v>
      </c>
      <c r="CW38" s="65">
        <v>22335.9</v>
      </c>
      <c r="CX38" s="65">
        <v>22495.899999999998</v>
      </c>
      <c r="CY38" s="65">
        <v>22629.244999999999</v>
      </c>
      <c r="CZ38" s="65">
        <v>22681.082999999999</v>
      </c>
      <c r="DA38" s="65">
        <v>22725.012999999999</v>
      </c>
      <c r="DB38" s="65">
        <v>22767.252</v>
      </c>
      <c r="DC38" s="65">
        <v>22862.294399999984</v>
      </c>
      <c r="DD38" s="75">
        <v>22911.734</v>
      </c>
      <c r="DS38" s="129"/>
      <c r="EH38" s="129"/>
      <c r="EW38" s="129"/>
      <c r="FL38" s="129"/>
      <c r="GA38" s="129"/>
      <c r="GP38" s="129"/>
    </row>
    <row r="39" spans="1:198">
      <c r="B39" t="s">
        <v>102</v>
      </c>
      <c r="C39" t="s">
        <v>103</v>
      </c>
      <c r="D39" s="65">
        <v>1263063053.4435558</v>
      </c>
      <c r="E39" s="65">
        <v>1132024044.6040113</v>
      </c>
      <c r="F39" s="65">
        <v>1129870232.0231869</v>
      </c>
      <c r="G39" s="65">
        <v>1290171434.2452052</v>
      </c>
      <c r="H39" s="65">
        <v>1176403412.797878</v>
      </c>
      <c r="I39" s="65">
        <v>1158108451.2032311</v>
      </c>
      <c r="J39" s="65">
        <v>1121339255.4874935</v>
      </c>
      <c r="K39" s="65">
        <v>1118492400.7665372</v>
      </c>
      <c r="L39" s="65">
        <v>1135927468.9504981</v>
      </c>
      <c r="M39" s="65">
        <v>1142257825.5010746</v>
      </c>
      <c r="N39" s="65">
        <v>1168103793.0273414</v>
      </c>
      <c r="O39" s="65">
        <v>1071356405.6254082</v>
      </c>
      <c r="P39" s="65">
        <v>1123067790.5164003</v>
      </c>
      <c r="Q39" s="65">
        <v>1230322497.1760879</v>
      </c>
      <c r="R39" s="75">
        <v>1253547245.5746291</v>
      </c>
      <c r="S39" s="65">
        <v>5407850</v>
      </c>
      <c r="T39" s="65">
        <v>6926748</v>
      </c>
      <c r="U39" s="65">
        <v>4056448</v>
      </c>
      <c r="V39" s="65">
        <v>4816650.8</v>
      </c>
      <c r="W39" s="65">
        <v>4254420</v>
      </c>
      <c r="X39" s="65">
        <v>8058294.9000000004</v>
      </c>
      <c r="Y39" s="65">
        <v>5628545</v>
      </c>
      <c r="Z39" s="65">
        <v>5087218.5</v>
      </c>
      <c r="AA39" s="65">
        <v>4790500.26</v>
      </c>
      <c r="AB39" s="65">
        <v>5977442.3699999992</v>
      </c>
      <c r="AC39" s="65">
        <v>6491438.767763</v>
      </c>
      <c r="AD39" s="65">
        <v>7563539</v>
      </c>
      <c r="AE39" s="65">
        <v>6202661.7999999998</v>
      </c>
      <c r="AF39" s="65">
        <v>6933856.0075200005</v>
      </c>
      <c r="AG39" s="75">
        <v>7214141.0918791387</v>
      </c>
      <c r="AH39" s="65">
        <v>456174921.07988358</v>
      </c>
      <c r="AI39" s="65">
        <v>395045075.30872715</v>
      </c>
      <c r="AJ39" s="65">
        <v>419166457.93219393</v>
      </c>
      <c r="AK39" s="65">
        <v>467965910.61081451</v>
      </c>
      <c r="AL39" s="65">
        <v>358567340.99209106</v>
      </c>
      <c r="AM39" s="65">
        <v>398198323.33263463</v>
      </c>
      <c r="AN39" s="65">
        <v>411984872.82210809</v>
      </c>
      <c r="AO39" s="65">
        <v>402740817.18266571</v>
      </c>
      <c r="AP39" s="65">
        <v>358779736.24000001</v>
      </c>
      <c r="AQ39" s="65">
        <v>398595026.70588553</v>
      </c>
      <c r="AR39" s="65">
        <v>400538270.37413764</v>
      </c>
      <c r="AS39" s="65">
        <v>417476754.9364537</v>
      </c>
      <c r="AT39" s="65">
        <v>383346309.19222367</v>
      </c>
      <c r="AU39" s="65">
        <v>427222122.50978905</v>
      </c>
      <c r="AV39" s="75">
        <v>479248069.30783468</v>
      </c>
      <c r="AW39" s="65">
        <v>253697325.78011459</v>
      </c>
      <c r="AX39" s="65">
        <v>268637193.98900795</v>
      </c>
      <c r="AY39" s="65">
        <v>227913727.09477383</v>
      </c>
      <c r="AZ39" s="65">
        <v>302557738.42480141</v>
      </c>
      <c r="BA39" s="65">
        <v>255661745.2294369</v>
      </c>
      <c r="BB39" s="65">
        <v>249927245.0506196</v>
      </c>
      <c r="BC39" s="65">
        <v>256276758.83672801</v>
      </c>
      <c r="BD39" s="65">
        <v>271696459.80916405</v>
      </c>
      <c r="BE39" s="65">
        <v>316652369.28173071</v>
      </c>
      <c r="BF39" s="65">
        <v>269371560.39708912</v>
      </c>
      <c r="BG39" s="65">
        <v>286183194.78989047</v>
      </c>
      <c r="BH39" s="65">
        <v>221495375.63829401</v>
      </c>
      <c r="BI39" s="65">
        <v>292300371.7540403</v>
      </c>
      <c r="BJ39" s="65">
        <v>302607070.93242127</v>
      </c>
      <c r="BK39" s="75">
        <v>295274262.52864927</v>
      </c>
      <c r="BL39" s="65">
        <v>392887723.78898591</v>
      </c>
      <c r="BM39" s="65">
        <v>276763663.42225838</v>
      </c>
      <c r="BN39" s="65">
        <v>331927497.59225196</v>
      </c>
      <c r="BO39" s="65">
        <v>350379545.43230814</v>
      </c>
      <c r="BP39" s="65">
        <v>353095973.66186863</v>
      </c>
      <c r="BQ39" s="65">
        <v>328391066.41997826</v>
      </c>
      <c r="BR39" s="65">
        <v>293082053.52865893</v>
      </c>
      <c r="BS39" s="65">
        <v>279141121.47470868</v>
      </c>
      <c r="BT39" s="65">
        <v>261054410.17399997</v>
      </c>
      <c r="BU39" s="65">
        <v>322697193.5061</v>
      </c>
      <c r="BV39" s="65">
        <v>312650193.04054999</v>
      </c>
      <c r="BW39" s="65">
        <v>252543063.23600003</v>
      </c>
      <c r="BX39" s="65">
        <v>278137986.72299993</v>
      </c>
      <c r="BY39" s="65">
        <v>314952511.9296</v>
      </c>
      <c r="BZ39" s="75">
        <v>317648792.39030004</v>
      </c>
      <c r="CA39" s="65">
        <v>121810419.60000001</v>
      </c>
      <c r="CB39" s="75">
        <v>140452565.19999999</v>
      </c>
      <c r="CC39" s="75">
        <v>101231856</v>
      </c>
      <c r="CD39" s="75">
        <v>111093298.80000001</v>
      </c>
      <c r="CE39" s="75">
        <v>149349698.40000001</v>
      </c>
      <c r="CF39" s="75">
        <v>135190093.5</v>
      </c>
      <c r="CG39" s="75">
        <v>109824305.3</v>
      </c>
      <c r="CH39" s="75">
        <v>121484867.80000001</v>
      </c>
      <c r="CI39" s="75">
        <v>142756065.40000001</v>
      </c>
      <c r="CJ39" s="75">
        <v>105632254.3</v>
      </c>
      <c r="CK39" s="75">
        <v>119326104.105</v>
      </c>
      <c r="CL39" s="75">
        <v>132983327.295</v>
      </c>
      <c r="CM39" s="75">
        <v>117774196.96000001</v>
      </c>
      <c r="CN39" s="75">
        <v>132631066.09999998</v>
      </c>
      <c r="CO39" s="75">
        <v>109660899.69999996</v>
      </c>
      <c r="CP39" s="65">
        <v>33084813.194571599</v>
      </c>
      <c r="CQ39" s="65">
        <v>44198798.684017748</v>
      </c>
      <c r="CR39" s="65">
        <v>45574245.403967001</v>
      </c>
      <c r="CS39" s="65">
        <v>53358290.177281238</v>
      </c>
      <c r="CT39" s="65">
        <v>55474234.514481299</v>
      </c>
      <c r="CU39" s="65">
        <v>38343427.999998607</v>
      </c>
      <c r="CV39" s="65">
        <v>44542719.999998398</v>
      </c>
      <c r="CW39" s="65">
        <v>38341915.999998629</v>
      </c>
      <c r="CX39" s="65">
        <v>51894387.594767503</v>
      </c>
      <c r="CY39" s="65">
        <v>39984348.222000003</v>
      </c>
      <c r="CZ39" s="65">
        <v>42914591.950000003</v>
      </c>
      <c r="DA39" s="65">
        <v>39294345.519660406</v>
      </c>
      <c r="DB39" s="65">
        <v>45306264.087136574</v>
      </c>
      <c r="DC39" s="65">
        <v>45975869.696757205</v>
      </c>
      <c r="DD39" s="75">
        <v>44501080.555966005</v>
      </c>
      <c r="DS39" s="129"/>
      <c r="EH39" s="129"/>
      <c r="EW39" s="129"/>
      <c r="FL39" s="129"/>
      <c r="GA39" s="129"/>
      <c r="GP39" s="129"/>
    </row>
    <row r="40" spans="1:198">
      <c r="B40" t="s">
        <v>104</v>
      </c>
      <c r="C40" t="s">
        <v>105</v>
      </c>
      <c r="D40" s="65">
        <v>0.97844686039250617</v>
      </c>
      <c r="E40" s="65">
        <v>1.0120085445849296</v>
      </c>
      <c r="F40" s="65">
        <v>1.0411914611630586</v>
      </c>
      <c r="G40" s="65">
        <v>1.0607008893453864</v>
      </c>
      <c r="H40" s="65">
        <v>1.0838314661178534</v>
      </c>
      <c r="I40" s="65">
        <v>1.0843779150211301</v>
      </c>
      <c r="J40" s="65">
        <v>1.0873593693574903</v>
      </c>
      <c r="K40" s="65">
        <v>1.0699086640174018</v>
      </c>
      <c r="L40" s="65">
        <v>1.0724425070589836</v>
      </c>
      <c r="M40" s="65">
        <v>1.0862582058628647</v>
      </c>
      <c r="N40" s="65">
        <v>1.0948029829432202</v>
      </c>
      <c r="O40" s="65">
        <v>1.0880779636221525</v>
      </c>
      <c r="P40" s="65">
        <v>1.0902337197688401</v>
      </c>
      <c r="Q40" s="65">
        <v>1.0997223733426575</v>
      </c>
      <c r="R40" s="133">
        <v>1.1078734835302386</v>
      </c>
      <c r="S40" s="65">
        <v>0.92604872145817463</v>
      </c>
      <c r="T40" s="65">
        <v>0.9654110409010781</v>
      </c>
      <c r="U40" s="65">
        <v>0.99271414857373808</v>
      </c>
      <c r="V40" s="65">
        <v>1.0288775444602214</v>
      </c>
      <c r="W40" s="65">
        <v>1.0355155731553662</v>
      </c>
      <c r="X40" s="65">
        <v>1.0586015375642108</v>
      </c>
      <c r="Y40" s="65">
        <v>1.0432487104742647</v>
      </c>
      <c r="Z40" s="65">
        <v>1.0470551453519887</v>
      </c>
      <c r="AA40" s="65">
        <v>1.0369908379168897</v>
      </c>
      <c r="AB40" s="65">
        <v>1.0443940545351458</v>
      </c>
      <c r="AC40" s="65">
        <v>1.0549488904186248</v>
      </c>
      <c r="AD40" s="65">
        <v>1.0355483704428379</v>
      </c>
      <c r="AE40" s="65">
        <v>0.99553890960151459</v>
      </c>
      <c r="AF40" s="65">
        <v>1.0242771129145516</v>
      </c>
      <c r="AG40" s="75">
        <v>0.97902754755858301</v>
      </c>
      <c r="AH40" s="65">
        <v>1.0741502028260128</v>
      </c>
      <c r="AI40" s="65">
        <v>1.118759742807542</v>
      </c>
      <c r="AJ40" s="65">
        <v>1.1531263893914747</v>
      </c>
      <c r="AK40" s="65">
        <v>1.1704048099101385</v>
      </c>
      <c r="AL40" s="65">
        <v>1.1958508703968136</v>
      </c>
      <c r="AM40" s="65">
        <v>1.2247012584818375</v>
      </c>
      <c r="AN40" s="65">
        <v>1.2075203131881218</v>
      </c>
      <c r="AO40" s="65">
        <v>1.1572795890110685</v>
      </c>
      <c r="AP40" s="65">
        <v>1.1477993747848074</v>
      </c>
      <c r="AQ40" s="65">
        <v>1.1631431037007274</v>
      </c>
      <c r="AR40" s="65">
        <v>1.1857699542410978</v>
      </c>
      <c r="AS40" s="65">
        <v>1.1888392363986526</v>
      </c>
      <c r="AT40" s="65">
        <v>1.1964168801406929</v>
      </c>
      <c r="AU40" s="65">
        <v>1.2094643456845822</v>
      </c>
      <c r="AV40" s="75">
        <v>1.1703868506423787</v>
      </c>
      <c r="AW40" s="65">
        <v>0.82750137224036935</v>
      </c>
      <c r="AX40" s="65">
        <v>0.84788920194707385</v>
      </c>
      <c r="AY40" s="65">
        <v>0.88321433972713226</v>
      </c>
      <c r="AZ40" s="65">
        <v>0.87212984357031409</v>
      </c>
      <c r="BA40" s="65">
        <v>0.90769404879054549</v>
      </c>
      <c r="BB40" s="65">
        <v>0.91076946953866955</v>
      </c>
      <c r="BC40" s="65">
        <v>0.91684235333678732</v>
      </c>
      <c r="BD40" s="65">
        <v>0.90827145810966736</v>
      </c>
      <c r="BE40" s="65">
        <v>0.91221802614898562</v>
      </c>
      <c r="BF40" s="65">
        <v>0.92906992409950362</v>
      </c>
      <c r="BG40" s="65">
        <v>0.92420947637694384</v>
      </c>
      <c r="BH40" s="65">
        <v>0.9227324703162012</v>
      </c>
      <c r="BI40" s="65">
        <v>0.91785065248857833</v>
      </c>
      <c r="BJ40" s="65">
        <v>0.91571832328425729</v>
      </c>
      <c r="BK40" s="75">
        <v>0.8014752452194881</v>
      </c>
      <c r="BL40" s="65">
        <v>1.0949978736418298</v>
      </c>
      <c r="BM40" s="65">
        <v>1.1223273076244709</v>
      </c>
      <c r="BN40" s="65">
        <v>1.1465317889539663</v>
      </c>
      <c r="BO40" s="65">
        <v>1.2104195887569194</v>
      </c>
      <c r="BP40" s="65">
        <v>1.2215504206964942</v>
      </c>
      <c r="BQ40" s="65">
        <v>1.1746977008562376</v>
      </c>
      <c r="BR40" s="65">
        <v>1.2088447106184852</v>
      </c>
      <c r="BS40" s="65">
        <v>1.2129945437197338</v>
      </c>
      <c r="BT40" s="65">
        <v>1.2418778561689066</v>
      </c>
      <c r="BU40" s="65">
        <v>1.2612658217375778</v>
      </c>
      <c r="BV40" s="65">
        <v>1.2643446089241195</v>
      </c>
      <c r="BW40" s="65">
        <v>1.2430855304585917</v>
      </c>
      <c r="BX40" s="65">
        <v>1.2446952535590108</v>
      </c>
      <c r="BY40" s="65">
        <v>1.2671411445417216</v>
      </c>
      <c r="BZ40" s="75">
        <v>1.3922453887370501</v>
      </c>
      <c r="CA40" s="65">
        <v>0.8413709876296821</v>
      </c>
      <c r="CB40" s="65">
        <v>0.89404761518055909</v>
      </c>
      <c r="CC40" s="65">
        <v>0.92092285120953521</v>
      </c>
      <c r="CD40" s="65">
        <v>0.90730575191008167</v>
      </c>
      <c r="CE40" s="65">
        <v>0.92537609070478744</v>
      </c>
      <c r="CF40" s="65">
        <v>0.92191621867160434</v>
      </c>
      <c r="CG40" s="65">
        <v>0.92847660603016957</v>
      </c>
      <c r="CH40" s="65">
        <v>0.95072838227885781</v>
      </c>
      <c r="CI40" s="65">
        <v>0.93806765127714065</v>
      </c>
      <c r="CJ40" s="65">
        <v>0.91468209087845509</v>
      </c>
      <c r="CK40" s="65">
        <v>0.91825363465147547</v>
      </c>
      <c r="CL40" s="65">
        <v>0.89926916020809244</v>
      </c>
      <c r="CM40" s="65">
        <v>0.89900475462542195</v>
      </c>
      <c r="CN40" s="65">
        <v>0.89744242866395174</v>
      </c>
      <c r="CO40" s="75">
        <v>0.88482690993491986</v>
      </c>
      <c r="CP40" s="65">
        <v>0.85064982170982595</v>
      </c>
      <c r="CQ40" s="65">
        <v>0.85644468847848176</v>
      </c>
      <c r="CR40" s="65">
        <v>0.80183166461918076</v>
      </c>
      <c r="CS40" s="65">
        <v>0.92436594487424417</v>
      </c>
      <c r="CT40" s="65">
        <v>0.91987360700537046</v>
      </c>
      <c r="CU40" s="65">
        <v>0.90145625885628544</v>
      </c>
      <c r="CV40" s="65">
        <v>0.90173818884844315</v>
      </c>
      <c r="CW40" s="65">
        <v>0.90504111224043537</v>
      </c>
      <c r="CX40" s="65">
        <v>0.88703584437414673</v>
      </c>
      <c r="CY40" s="65">
        <v>0.92754238982404869</v>
      </c>
      <c r="CZ40" s="65">
        <v>0.94926567231643089</v>
      </c>
      <c r="DA40" s="65">
        <v>0.93733066236601281</v>
      </c>
      <c r="DB40" s="65">
        <v>0.9804554959268873</v>
      </c>
      <c r="DC40" s="65">
        <v>0.99675407217895673</v>
      </c>
      <c r="DD40" s="75">
        <v>1.0083413336633675</v>
      </c>
      <c r="DS40" s="129"/>
      <c r="EH40" s="129"/>
      <c r="EW40" s="129"/>
      <c r="FL40" s="129"/>
      <c r="GA40" s="129"/>
      <c r="GP40" s="129"/>
    </row>
    <row r="41" spans="1:198">
      <c r="A41" s="60" t="s">
        <v>142</v>
      </c>
      <c r="B41" t="s">
        <v>107</v>
      </c>
      <c r="C41" t="s">
        <v>94</v>
      </c>
      <c r="D41" s="65">
        <v>1710729.2162754771</v>
      </c>
      <c r="E41" s="65">
        <v>1781807.8190726344</v>
      </c>
      <c r="F41" s="65">
        <v>2122638.9842624287</v>
      </c>
      <c r="G41" s="65">
        <v>2180338.8165516257</v>
      </c>
      <c r="H41" s="65">
        <v>2327179.8634148431</v>
      </c>
      <c r="I41" s="65">
        <v>2558432.5767095382</v>
      </c>
      <c r="J41" s="65">
        <v>2883714.6333545125</v>
      </c>
      <c r="K41" s="65">
        <v>2742049.0855518486</v>
      </c>
      <c r="L41" s="65">
        <v>2855597.9076936101</v>
      </c>
      <c r="M41" s="65">
        <v>3076161.3387750932</v>
      </c>
      <c r="N41" s="65">
        <v>2899752.5229456788</v>
      </c>
      <c r="O41" s="65">
        <v>2864786.4958050023</v>
      </c>
      <c r="P41" s="65">
        <v>2792941.3525739405</v>
      </c>
      <c r="Q41" s="65">
        <v>2849817.9177695517</v>
      </c>
      <c r="R41" s="75">
        <v>2765857.0588730858</v>
      </c>
      <c r="S41" s="65">
        <v>32644.372461278101</v>
      </c>
      <c r="T41" s="65">
        <v>33989.78368583</v>
      </c>
      <c r="U41" s="65">
        <v>37658.377116216798</v>
      </c>
      <c r="V41" s="65">
        <v>39959.378599711999</v>
      </c>
      <c r="W41" s="65">
        <v>46087.463131805001</v>
      </c>
      <c r="X41" s="65">
        <v>53239.636389662104</v>
      </c>
      <c r="Y41" s="65">
        <v>58764.115947737497</v>
      </c>
      <c r="Z41" s="65">
        <v>66417.409985292601</v>
      </c>
      <c r="AA41" s="65">
        <v>77223.594865233899</v>
      </c>
      <c r="AB41" s="65">
        <v>73579.8426807426</v>
      </c>
      <c r="AC41" s="65">
        <v>40562.178874851801</v>
      </c>
      <c r="AD41" s="65">
        <v>46909.595999999998</v>
      </c>
      <c r="AE41" s="65">
        <v>55849.335000000006</v>
      </c>
      <c r="AF41" s="65">
        <v>55021.766000000003</v>
      </c>
      <c r="AG41" s="75">
        <v>53278.416409999998</v>
      </c>
      <c r="AH41" s="65">
        <v>713167.03349780408</v>
      </c>
      <c r="AI41" s="65">
        <v>742564.020390964</v>
      </c>
      <c r="AJ41" s="65">
        <v>996829.46845214104</v>
      </c>
      <c r="AK41" s="65">
        <v>951741.48820568598</v>
      </c>
      <c r="AL41" s="65">
        <v>1046561.5245581269</v>
      </c>
      <c r="AM41" s="65">
        <v>1072447.150083448</v>
      </c>
      <c r="AN41" s="65">
        <v>1247894.9354939491</v>
      </c>
      <c r="AO41" s="65">
        <v>1095027.386823189</v>
      </c>
      <c r="AP41" s="65">
        <v>1188840.081324771</v>
      </c>
      <c r="AQ41" s="65">
        <v>1309482.2780185682</v>
      </c>
      <c r="AR41" s="65">
        <v>1197779.204150988</v>
      </c>
      <c r="AS41" s="65">
        <v>1127752.9584726091</v>
      </c>
      <c r="AT41" s="65">
        <v>1065850.6831843799</v>
      </c>
      <c r="AU41" s="65">
        <v>1096473.1693537</v>
      </c>
      <c r="AV41" s="75">
        <v>1024874.763778544</v>
      </c>
      <c r="AW41" s="65">
        <v>354517.77390254661</v>
      </c>
      <c r="AX41" s="65">
        <v>373624.01704722061</v>
      </c>
      <c r="AY41" s="65">
        <v>389287.03013320593</v>
      </c>
      <c r="AZ41" s="65">
        <v>441290.09745485254</v>
      </c>
      <c r="BA41" s="65">
        <v>462155.70757686184</v>
      </c>
      <c r="BB41" s="65">
        <v>503576.01673099439</v>
      </c>
      <c r="BC41" s="65">
        <v>574378.79483341717</v>
      </c>
      <c r="BD41" s="65">
        <v>601157.96245251189</v>
      </c>
      <c r="BE41" s="65">
        <v>607823.74965307827</v>
      </c>
      <c r="BF41" s="65">
        <v>636341.89736582898</v>
      </c>
      <c r="BG41" s="65">
        <v>663112.54963847506</v>
      </c>
      <c r="BH41" s="65">
        <v>653519.23846662964</v>
      </c>
      <c r="BI41" s="65">
        <v>615616.68679511664</v>
      </c>
      <c r="BJ41" s="65">
        <v>639149.90460699971</v>
      </c>
      <c r="BK41" s="75">
        <v>638683.65716320171</v>
      </c>
      <c r="BL41" s="65">
        <v>449244.67751596903</v>
      </c>
      <c r="BM41" s="65">
        <v>471890.30553122202</v>
      </c>
      <c r="BN41" s="65">
        <v>518677.51753108704</v>
      </c>
      <c r="BO41" s="65">
        <v>539859.25237000012</v>
      </c>
      <c r="BP41" s="65">
        <v>549380.67605000001</v>
      </c>
      <c r="BQ41" s="65">
        <v>662749.79884000006</v>
      </c>
      <c r="BR41" s="65">
        <v>714935.14929000009</v>
      </c>
      <c r="BS41" s="65">
        <v>686359.04724999995</v>
      </c>
      <c r="BT41" s="65">
        <v>673784.91804000002</v>
      </c>
      <c r="BU41" s="65">
        <v>744291.70385999978</v>
      </c>
      <c r="BV41" s="65">
        <v>716501.61642298696</v>
      </c>
      <c r="BW41" s="65">
        <v>694359.62027999992</v>
      </c>
      <c r="BX41" s="65">
        <v>720197.46939999994</v>
      </c>
      <c r="BY41" s="65">
        <v>719062.26</v>
      </c>
      <c r="BZ41" s="75">
        <v>728501.48992536997</v>
      </c>
      <c r="CA41" s="65">
        <v>112506.535</v>
      </c>
      <c r="CB41" s="65">
        <v>108991.583</v>
      </c>
      <c r="CC41" s="65">
        <v>126897.568</v>
      </c>
      <c r="CD41" s="65">
        <v>145514.894</v>
      </c>
      <c r="CE41" s="65">
        <v>147956.514</v>
      </c>
      <c r="CF41" s="65">
        <v>191519.79500000001</v>
      </c>
      <c r="CG41" s="65">
        <v>203371.86</v>
      </c>
      <c r="CH41" s="65">
        <v>222412.64300000001</v>
      </c>
      <c r="CI41" s="65">
        <v>233849.701</v>
      </c>
      <c r="CJ41" s="65">
        <v>248377.486889666</v>
      </c>
      <c r="CK41" s="65">
        <v>211867.16309531001</v>
      </c>
      <c r="CL41" s="65">
        <v>248667.39895521599</v>
      </c>
      <c r="CM41" s="65">
        <v>249010.83126000001</v>
      </c>
      <c r="CN41" s="65">
        <v>261706.81672</v>
      </c>
      <c r="CO41" s="75">
        <v>237845.67388999998</v>
      </c>
      <c r="CP41" s="65">
        <v>48648.823897879505</v>
      </c>
      <c r="CQ41" s="65">
        <v>50748.109417397798</v>
      </c>
      <c r="CR41" s="65">
        <v>53289.0230297776</v>
      </c>
      <c r="CS41" s="65">
        <v>61973.7059213752</v>
      </c>
      <c r="CT41" s="65">
        <v>75037.978098049192</v>
      </c>
      <c r="CU41" s="65">
        <v>74900.179665433403</v>
      </c>
      <c r="CV41" s="65">
        <v>84369.777789408996</v>
      </c>
      <c r="CW41" s="65">
        <v>70674.63604085501</v>
      </c>
      <c r="CX41" s="65">
        <v>74075.862810526407</v>
      </c>
      <c r="CY41" s="65">
        <v>64088.129960287195</v>
      </c>
      <c r="CZ41" s="65">
        <v>69929.810763066795</v>
      </c>
      <c r="DA41" s="65">
        <v>93577.683630547996</v>
      </c>
      <c r="DB41" s="65">
        <v>86416.346934444198</v>
      </c>
      <c r="DC41" s="65">
        <v>78404.001088851903</v>
      </c>
      <c r="DD41" s="75">
        <v>82673.057705970088</v>
      </c>
      <c r="DS41" s="129"/>
      <c r="EH41" s="129"/>
      <c r="EW41" s="129"/>
      <c r="FL41" s="129"/>
      <c r="GA41" s="129"/>
      <c r="GP41" s="129"/>
    </row>
    <row r="42" spans="1:198">
      <c r="A42" s="60"/>
      <c r="B42" t="s">
        <v>108</v>
      </c>
      <c r="C42" t="s">
        <v>109</v>
      </c>
      <c r="D42" s="65">
        <v>1</v>
      </c>
      <c r="E42" s="65">
        <v>1.0452706061118502</v>
      </c>
      <c r="F42" s="65">
        <v>1.0868513886863425</v>
      </c>
      <c r="G42" s="65">
        <v>1.1312938389976723</v>
      </c>
      <c r="H42" s="65">
        <v>1.1567726142472725</v>
      </c>
      <c r="I42" s="65">
        <v>1.1995563047985374</v>
      </c>
      <c r="J42" s="65">
        <v>1.2385017561810374</v>
      </c>
      <c r="K42" s="65">
        <v>1.2784871711292933</v>
      </c>
      <c r="L42" s="65">
        <v>1.31342981598297</v>
      </c>
      <c r="M42" s="65">
        <v>1.3426915893028719</v>
      </c>
      <c r="N42" s="65">
        <v>1.3656987165194989</v>
      </c>
      <c r="O42" s="65">
        <v>1.3915711944071918</v>
      </c>
      <c r="P42" s="65">
        <v>1.4221959608382064</v>
      </c>
      <c r="Q42" s="65">
        <v>1.4566653878659828</v>
      </c>
      <c r="R42" s="134">
        <v>1.4877477428518118</v>
      </c>
      <c r="S42" s="65">
        <v>1</v>
      </c>
      <c r="T42" s="65">
        <v>1.0452706061118502</v>
      </c>
      <c r="U42" s="65">
        <v>1.0868513886863425</v>
      </c>
      <c r="V42" s="65">
        <v>1.1312938389976723</v>
      </c>
      <c r="W42" s="65">
        <v>1.1567726142472725</v>
      </c>
      <c r="X42" s="65">
        <v>1.1995563047985374</v>
      </c>
      <c r="Y42" s="65">
        <v>1.2385017561810374</v>
      </c>
      <c r="Z42" s="65">
        <v>1.2784871711292933</v>
      </c>
      <c r="AA42" s="65">
        <v>1.31342981598297</v>
      </c>
      <c r="AB42" s="65">
        <v>1.3426915893028719</v>
      </c>
      <c r="AC42" s="65">
        <v>1.3656987165194989</v>
      </c>
      <c r="AD42" s="65">
        <v>1.3915711944071918</v>
      </c>
      <c r="AE42" s="65">
        <v>1.4221959608382064</v>
      </c>
      <c r="AF42" s="65">
        <v>1.4566653878659828</v>
      </c>
      <c r="AG42" s="75">
        <v>1.4854493464845773</v>
      </c>
      <c r="AH42" s="71">
        <v>1</v>
      </c>
      <c r="AI42" s="71">
        <v>1.0452706061118502</v>
      </c>
      <c r="AJ42" s="71">
        <v>1.0868513886863425</v>
      </c>
      <c r="AK42" s="71">
        <v>1.1312938389976723</v>
      </c>
      <c r="AL42" s="71">
        <v>1.1567726142472725</v>
      </c>
      <c r="AM42" s="71">
        <v>1.1995563047985374</v>
      </c>
      <c r="AN42" s="71">
        <v>1.2385017561810374</v>
      </c>
      <c r="AO42" s="71">
        <v>1.2784871711292933</v>
      </c>
      <c r="AP42" s="71">
        <v>1.31342981598297</v>
      </c>
      <c r="AQ42" s="71">
        <v>1.3426915893028719</v>
      </c>
      <c r="AR42" s="71">
        <v>1.3656987165194989</v>
      </c>
      <c r="AS42" s="71">
        <v>1.3915711944071918</v>
      </c>
      <c r="AT42" s="71">
        <v>1.4221959608382064</v>
      </c>
      <c r="AU42" s="71">
        <v>1.4566653878659828</v>
      </c>
      <c r="AV42" s="137">
        <v>1.4854493464845773</v>
      </c>
      <c r="AW42" s="71">
        <v>1.0258476465181641</v>
      </c>
      <c r="AX42" s="71">
        <v>1.0650547188806361</v>
      </c>
      <c r="AY42" s="71">
        <v>1.1122878618798167</v>
      </c>
      <c r="AZ42" s="71">
        <v>1.1400308454887336</v>
      </c>
      <c r="BA42" s="71">
        <v>1.178546598199947</v>
      </c>
      <c r="BB42" s="71">
        <v>1.2206323874885738</v>
      </c>
      <c r="BC42" s="71">
        <v>1.2580479670432216</v>
      </c>
      <c r="BD42" s="71">
        <v>1.2966368788866152</v>
      </c>
      <c r="BE42" s="71">
        <v>1.3299716632564171</v>
      </c>
      <c r="BF42" s="71">
        <v>1.3538343217460784</v>
      </c>
      <c r="BG42" s="71">
        <v>1.3778751883264413</v>
      </c>
      <c r="BH42" s="71">
        <v>1.4052358278483659</v>
      </c>
      <c r="BI42" s="71">
        <v>1.4413653470691277</v>
      </c>
      <c r="BJ42" s="71">
        <v>1.4719176166201573</v>
      </c>
      <c r="BK42" s="137">
        <v>1.495454244929719</v>
      </c>
      <c r="BL42" s="65">
        <v>1</v>
      </c>
      <c r="BM42" s="65">
        <v>1.0452706061118502</v>
      </c>
      <c r="BN42" s="65">
        <v>1.0868513886863425</v>
      </c>
      <c r="BO42" s="65">
        <v>1.1312938389976723</v>
      </c>
      <c r="BP42" s="65">
        <v>1.1567726142472725</v>
      </c>
      <c r="BQ42" s="65">
        <v>1.1995563047985374</v>
      </c>
      <c r="BR42" s="65">
        <v>1.2385017561810374</v>
      </c>
      <c r="BS42" s="65">
        <v>1.2784871711292933</v>
      </c>
      <c r="BT42" s="65">
        <v>1.31342981598297</v>
      </c>
      <c r="BU42" s="65">
        <v>1.3426915893028719</v>
      </c>
      <c r="BV42" s="65">
        <v>1.3656987165194989</v>
      </c>
      <c r="BW42" s="65">
        <v>1.3915711944071918</v>
      </c>
      <c r="BX42" s="65">
        <v>1.4221959608382064</v>
      </c>
      <c r="BY42" s="65">
        <v>1.4566653878659828</v>
      </c>
      <c r="BZ42" s="75">
        <v>1.4854493464845773</v>
      </c>
      <c r="CA42" s="65">
        <v>1</v>
      </c>
      <c r="CB42" s="65">
        <v>1.0452706061118502</v>
      </c>
      <c r="CC42" s="65">
        <v>1.0868513886863425</v>
      </c>
      <c r="CD42" s="65">
        <v>1.1312938389976723</v>
      </c>
      <c r="CE42" s="65">
        <v>1.1567726142472725</v>
      </c>
      <c r="CF42" s="65">
        <v>1.1995563047985374</v>
      </c>
      <c r="CG42" s="65">
        <v>1.2385017561810374</v>
      </c>
      <c r="CH42" s="65">
        <v>1.2784871711292933</v>
      </c>
      <c r="CI42" s="65">
        <v>1.31342981598297</v>
      </c>
      <c r="CJ42" s="65">
        <v>1.3426915893028719</v>
      </c>
      <c r="CK42" s="65">
        <v>1.3656987165194989</v>
      </c>
      <c r="CL42" s="65">
        <v>1.3915711944071918</v>
      </c>
      <c r="CM42" s="65">
        <v>1.4221959608382064</v>
      </c>
      <c r="CN42" s="65">
        <v>1.4566653878659828</v>
      </c>
      <c r="CO42" s="75">
        <v>1.4854493464845773</v>
      </c>
      <c r="CP42" s="65">
        <v>1</v>
      </c>
      <c r="CQ42" s="65">
        <v>1.0452706061118502</v>
      </c>
      <c r="CR42" s="65">
        <v>1.0868513886863425</v>
      </c>
      <c r="CS42" s="65">
        <v>1.1312938389976723</v>
      </c>
      <c r="CT42" s="65">
        <v>1.1567726142472725</v>
      </c>
      <c r="CU42" s="65">
        <v>1.1995563047985374</v>
      </c>
      <c r="CV42" s="65">
        <v>1.2385017561810374</v>
      </c>
      <c r="CW42" s="65">
        <v>1.2784871711292933</v>
      </c>
      <c r="CX42" s="65">
        <v>1.31342981598297</v>
      </c>
      <c r="CY42" s="65">
        <v>1.3426915893028719</v>
      </c>
      <c r="CZ42" s="65">
        <v>1.3656987165194989</v>
      </c>
      <c r="DA42" s="65">
        <v>1.3915711944071918</v>
      </c>
      <c r="DB42" s="65">
        <v>1.4221959608382064</v>
      </c>
      <c r="DC42" s="65">
        <v>1.4566653878659828</v>
      </c>
      <c r="DD42" s="75">
        <v>1.4854493464845773</v>
      </c>
      <c r="DS42" s="129"/>
      <c r="EH42" s="129"/>
      <c r="EW42" s="129"/>
      <c r="FL42" s="129"/>
      <c r="GA42" s="129"/>
      <c r="GP42" s="129"/>
    </row>
    <row r="43" spans="1:198">
      <c r="A43" s="60"/>
      <c r="B43" t="s">
        <v>143</v>
      </c>
      <c r="C43" t="s">
        <v>112</v>
      </c>
      <c r="D43" s="65">
        <v>2037037.5264323405</v>
      </c>
      <c r="E43" s="65">
        <v>2053192.2731039806</v>
      </c>
      <c r="F43" s="65">
        <v>2074710.4421582506</v>
      </c>
      <c r="G43" s="65">
        <v>2120427.5409304514</v>
      </c>
      <c r="H43" s="65">
        <v>2168957.5190770677</v>
      </c>
      <c r="I43" s="65">
        <v>2197891.2456052494</v>
      </c>
      <c r="J43" s="65">
        <v>2237743.3191510411</v>
      </c>
      <c r="K43" s="65">
        <v>2226973.7520760684</v>
      </c>
      <c r="L43" s="65">
        <v>2232818.6419883319</v>
      </c>
      <c r="M43" s="65">
        <v>2272093.1283473554</v>
      </c>
      <c r="N43" s="65">
        <v>2297122.0671220277</v>
      </c>
      <c r="O43" s="65">
        <v>2330443.8761325721</v>
      </c>
      <c r="P43" s="65">
        <v>2299231.5998546607</v>
      </c>
      <c r="Q43" s="65">
        <v>2299166.3691878128</v>
      </c>
      <c r="R43" s="75">
        <v>2281774.6351984199</v>
      </c>
      <c r="S43" s="65">
        <v>59679.767929976741</v>
      </c>
      <c r="T43" s="65">
        <v>59679.767929976741</v>
      </c>
      <c r="U43" s="65">
        <v>59679.767929976741</v>
      </c>
      <c r="V43" s="65">
        <v>59679.767929976741</v>
      </c>
      <c r="W43" s="65">
        <v>59679.767929976741</v>
      </c>
      <c r="X43" s="65">
        <v>59679.767929976741</v>
      </c>
      <c r="Y43" s="65">
        <v>66412.452379708629</v>
      </c>
      <c r="Z43" s="65">
        <v>66412.452379708629</v>
      </c>
      <c r="AA43" s="65">
        <v>66424.162744050627</v>
      </c>
      <c r="AB43" s="65">
        <v>66424.105544050632</v>
      </c>
      <c r="AC43" s="65">
        <v>66429.731863010311</v>
      </c>
      <c r="AD43" s="65">
        <v>64173.226000000002</v>
      </c>
      <c r="AE43" s="65">
        <v>64233.594507655951</v>
      </c>
      <c r="AF43" s="65">
        <v>64233.447426433784</v>
      </c>
      <c r="AG43" s="75">
        <v>64232.856681430923</v>
      </c>
      <c r="AH43" s="65">
        <v>951316.91725786997</v>
      </c>
      <c r="AI43" s="65">
        <v>949607.56045267009</v>
      </c>
      <c r="AJ43" s="65">
        <v>962421.74565723003</v>
      </c>
      <c r="AK43" s="65">
        <v>987837.71189924004</v>
      </c>
      <c r="AL43" s="65">
        <v>1018855.6341362899</v>
      </c>
      <c r="AM43" s="65">
        <v>1042994.9093188401</v>
      </c>
      <c r="AN43" s="65">
        <v>1053009.56706596</v>
      </c>
      <c r="AO43" s="65">
        <v>1101321.963518</v>
      </c>
      <c r="AP43" s="65">
        <v>1096329.3337618581</v>
      </c>
      <c r="AQ43" s="65">
        <v>1138302.9156049863</v>
      </c>
      <c r="AR43" s="65">
        <v>1156971.6174268629</v>
      </c>
      <c r="AS43" s="65">
        <v>1163754.1409764499</v>
      </c>
      <c r="AT43" s="65">
        <v>1130677.301322931</v>
      </c>
      <c r="AU43" s="65">
        <v>1132869.9617749797</v>
      </c>
      <c r="AV43" s="75">
        <v>1106788.6410795026</v>
      </c>
      <c r="AW43" s="65">
        <v>335912.81356336875</v>
      </c>
      <c r="AX43" s="65">
        <v>336858.93444740074</v>
      </c>
      <c r="AY43" s="65">
        <v>339322.15056115796</v>
      </c>
      <c r="AZ43" s="65">
        <v>342027.18571116036</v>
      </c>
      <c r="BA43" s="65">
        <v>347694.58859071956</v>
      </c>
      <c r="BB43" s="65">
        <v>348466.8850288894</v>
      </c>
      <c r="BC43" s="65">
        <v>354780.12914922438</v>
      </c>
      <c r="BD43" s="65">
        <v>351603.44761039433</v>
      </c>
      <c r="BE43" s="65">
        <v>358574.89373789303</v>
      </c>
      <c r="BF43" s="65">
        <v>355638.84496156825</v>
      </c>
      <c r="BG43" s="65">
        <v>362793.34760583198</v>
      </c>
      <c r="BH43" s="65">
        <v>364062.75956378155</v>
      </c>
      <c r="BI43" s="65">
        <v>363367.66322902607</v>
      </c>
      <c r="BJ43" s="65">
        <v>363206.86452899681</v>
      </c>
      <c r="BK43" s="75">
        <v>366490.07006</v>
      </c>
      <c r="BL43" s="65">
        <v>568747.21958541032</v>
      </c>
      <c r="BM43" s="65">
        <v>584601.252466253</v>
      </c>
      <c r="BN43" s="65">
        <v>589778.07049071905</v>
      </c>
      <c r="BO43" s="65">
        <v>605481.68107714108</v>
      </c>
      <c r="BP43" s="65">
        <v>614971.11825993471</v>
      </c>
      <c r="BQ43" s="65">
        <v>622959.94783352455</v>
      </c>
      <c r="BR43" s="65">
        <v>638283.03073495254</v>
      </c>
      <c r="BS43" s="65">
        <v>581914.71101148962</v>
      </c>
      <c r="BT43" s="65">
        <v>586106.95877469506</v>
      </c>
      <c r="BU43" s="65">
        <v>584266.15636000002</v>
      </c>
      <c r="BV43" s="65">
        <v>584438.70987732289</v>
      </c>
      <c r="BW43" s="65">
        <v>610188.52363620023</v>
      </c>
      <c r="BX43" s="65">
        <v>611811.69985986396</v>
      </c>
      <c r="BY43" s="65">
        <v>610238.46549740166</v>
      </c>
      <c r="BZ43" s="75">
        <v>615176.06170000008</v>
      </c>
      <c r="CA43" s="65">
        <v>117989.51809571458</v>
      </c>
      <c r="CB43" s="65">
        <v>119053.4678076799</v>
      </c>
      <c r="CC43" s="65">
        <v>120117.41751916683</v>
      </c>
      <c r="CD43" s="65">
        <v>121987.17431293294</v>
      </c>
      <c r="CE43" s="65">
        <v>124342.39016014698</v>
      </c>
      <c r="CF43" s="65">
        <v>120375.71549401895</v>
      </c>
      <c r="CG43" s="65">
        <v>121844.11982119559</v>
      </c>
      <c r="CH43" s="65">
        <v>122307.1575564761</v>
      </c>
      <c r="CI43" s="65">
        <v>121970.45696983438</v>
      </c>
      <c r="CJ43" s="65">
        <v>124047.99599175001</v>
      </c>
      <c r="CK43" s="65">
        <v>123082</v>
      </c>
      <c r="CL43" s="65">
        <v>124860.85057214</v>
      </c>
      <c r="CM43" s="65">
        <v>125752.16393218446</v>
      </c>
      <c r="CN43" s="65">
        <v>125245.5</v>
      </c>
      <c r="CO43" s="75">
        <v>125709.58411148596</v>
      </c>
      <c r="CP43" s="65">
        <v>3391.29</v>
      </c>
      <c r="CQ43" s="65">
        <v>3391.29</v>
      </c>
      <c r="CR43" s="65">
        <v>3391.29</v>
      </c>
      <c r="CS43" s="65">
        <v>3414.02</v>
      </c>
      <c r="CT43" s="65">
        <v>3414.02</v>
      </c>
      <c r="CU43" s="65">
        <v>3414.02</v>
      </c>
      <c r="CV43" s="65">
        <v>3414.02</v>
      </c>
      <c r="CW43" s="65">
        <v>3414.02</v>
      </c>
      <c r="CX43" s="65">
        <v>3412.8359999999998</v>
      </c>
      <c r="CY43" s="65">
        <v>3413.1098849999998</v>
      </c>
      <c r="CZ43" s="65">
        <v>3406.6603489999998</v>
      </c>
      <c r="DA43" s="65">
        <v>3404.3753839999999</v>
      </c>
      <c r="DB43" s="65">
        <v>3389.1770029999998</v>
      </c>
      <c r="DC43" s="65">
        <v>3372.1299599999998</v>
      </c>
      <c r="DD43" s="75">
        <v>3377.421566</v>
      </c>
      <c r="DS43" s="129"/>
      <c r="EH43" s="129"/>
      <c r="EW43" s="129"/>
      <c r="FL43" s="129"/>
      <c r="GA43" s="129"/>
      <c r="GP43" s="129"/>
    </row>
    <row r="44" spans="1:198">
      <c r="A44" s="60"/>
      <c r="B44" t="s">
        <v>144</v>
      </c>
      <c r="C44" t="s">
        <v>112</v>
      </c>
      <c r="D44" s="65">
        <v>1092269.4078025003</v>
      </c>
      <c r="E44" s="65">
        <v>1110509.676593977</v>
      </c>
      <c r="F44" s="65">
        <v>1127250.611108928</v>
      </c>
      <c r="G44" s="65">
        <v>1141280.3200128181</v>
      </c>
      <c r="H44" s="65">
        <v>1156158.3727737123</v>
      </c>
      <c r="I44" s="65">
        <v>1172934.86142003</v>
      </c>
      <c r="J44" s="65">
        <v>1184750.9590689158</v>
      </c>
      <c r="K44" s="65">
        <v>1196895.1888443909</v>
      </c>
      <c r="L44" s="65">
        <v>1199214.9295907954</v>
      </c>
      <c r="M44" s="65">
        <v>1207028.6117004307</v>
      </c>
      <c r="N44" s="65">
        <v>1211881.4286613737</v>
      </c>
      <c r="O44" s="65">
        <v>1211393.2776345271</v>
      </c>
      <c r="P44" s="65">
        <v>1222299.1534949674</v>
      </c>
      <c r="Q44" s="65">
        <v>1221363.8882539412</v>
      </c>
      <c r="R44" s="75">
        <v>1212868.0645896865</v>
      </c>
      <c r="S44" s="65">
        <v>6962.2099999981992</v>
      </c>
      <c r="T44" s="65">
        <v>6936.5499999999993</v>
      </c>
      <c r="U44" s="65">
        <v>6898.87</v>
      </c>
      <c r="V44" s="65">
        <v>6879.2199999999993</v>
      </c>
      <c r="W44" s="65">
        <v>6883.7</v>
      </c>
      <c r="X44" s="65">
        <v>6898.87</v>
      </c>
      <c r="Y44" s="65">
        <v>6803.32</v>
      </c>
      <c r="Z44" s="65">
        <v>6760.08</v>
      </c>
      <c r="AA44" s="65">
        <v>6686.9814099999994</v>
      </c>
      <c r="AB44" s="65">
        <v>6518.18559</v>
      </c>
      <c r="AC44" s="65">
        <v>6592.151045971108</v>
      </c>
      <c r="AD44" s="65">
        <v>6688.223</v>
      </c>
      <c r="AE44" s="65">
        <v>6732.3846337167488</v>
      </c>
      <c r="AF44" s="65">
        <v>6742.2850450504739</v>
      </c>
      <c r="AG44" s="75">
        <v>6765.5307655000006</v>
      </c>
      <c r="AH44" s="65">
        <v>272806.54603833996</v>
      </c>
      <c r="AI44" s="65">
        <v>287951.80443225999</v>
      </c>
      <c r="AJ44" s="65">
        <v>301406.70844796998</v>
      </c>
      <c r="AK44" s="65">
        <v>314895.76891756</v>
      </c>
      <c r="AL44" s="65">
        <v>326022.87080689002</v>
      </c>
      <c r="AM44" s="65">
        <v>338869.80962265003</v>
      </c>
      <c r="AN44" s="65">
        <v>346833.40048236004</v>
      </c>
      <c r="AO44" s="65">
        <v>356477.65218791005</v>
      </c>
      <c r="AP44" s="65">
        <v>354488.79398145201</v>
      </c>
      <c r="AQ44" s="65">
        <v>356828.71780659445</v>
      </c>
      <c r="AR44" s="65">
        <v>361267.25448840146</v>
      </c>
      <c r="AS44" s="65">
        <v>362143.44100244599</v>
      </c>
      <c r="AT44" s="65">
        <v>366340.3272594827</v>
      </c>
      <c r="AU44" s="65">
        <v>368451.17854931671</v>
      </c>
      <c r="AV44" s="75">
        <v>357831.64706833824</v>
      </c>
      <c r="AW44" s="65">
        <v>433889.94232859998</v>
      </c>
      <c r="AX44" s="65">
        <v>435386.5666743262</v>
      </c>
      <c r="AY44" s="65">
        <v>437108.59462243092</v>
      </c>
      <c r="AZ44" s="65">
        <v>435759.51612691826</v>
      </c>
      <c r="BA44" s="65">
        <v>436512.5408999332</v>
      </c>
      <c r="BB44" s="65">
        <v>437222.48788626841</v>
      </c>
      <c r="BC44" s="65">
        <v>438962.60161258333</v>
      </c>
      <c r="BD44" s="65">
        <v>439576.61529994837</v>
      </c>
      <c r="BE44" s="65">
        <v>441535.47457376425</v>
      </c>
      <c r="BF44" s="65">
        <v>441603.02442874631</v>
      </c>
      <c r="BG44" s="65">
        <v>442066.93100363237</v>
      </c>
      <c r="BH44" s="65">
        <v>441592.96244500508</v>
      </c>
      <c r="BI44" s="65">
        <v>441374.41700845544</v>
      </c>
      <c r="BJ44" s="65">
        <v>440832.76819013245</v>
      </c>
      <c r="BK44" s="75">
        <v>440586.53157999995</v>
      </c>
      <c r="BL44" s="65">
        <v>203530.30672712851</v>
      </c>
      <c r="BM44" s="65">
        <v>205149.9806366738</v>
      </c>
      <c r="BN44" s="65">
        <v>206747.29104549013</v>
      </c>
      <c r="BO44" s="65">
        <v>208670.19319152099</v>
      </c>
      <c r="BP44" s="65">
        <v>209830.36493216548</v>
      </c>
      <c r="BQ44" s="65">
        <v>212027.03891868843</v>
      </c>
      <c r="BR44" s="65">
        <v>213993.35134537553</v>
      </c>
      <c r="BS44" s="65">
        <v>215556.20805453532</v>
      </c>
      <c r="BT44" s="65">
        <v>218260.49062999999</v>
      </c>
      <c r="BU44" s="65">
        <v>225713.30212499999</v>
      </c>
      <c r="BV44" s="65">
        <v>224489.17355936865</v>
      </c>
      <c r="BW44" s="65">
        <v>222394.18981635611</v>
      </c>
      <c r="BX44" s="65">
        <v>226719.693791853</v>
      </c>
      <c r="BY44" s="65">
        <v>222724.15609544163</v>
      </c>
      <c r="BZ44" s="75">
        <v>223766.86506000001</v>
      </c>
      <c r="CA44" s="65">
        <v>81474.102708433449</v>
      </c>
      <c r="CB44" s="65">
        <v>81478.474850717103</v>
      </c>
      <c r="CC44" s="65">
        <v>81482.846993036961</v>
      </c>
      <c r="CD44" s="65">
        <v>81558.171776818723</v>
      </c>
      <c r="CE44" s="65">
        <v>81575.518134723723</v>
      </c>
      <c r="CF44" s="65">
        <v>81643.215992423371</v>
      </c>
      <c r="CG44" s="65">
        <v>81231.13862859708</v>
      </c>
      <c r="CH44" s="65">
        <v>81270.725301997096</v>
      </c>
      <c r="CI44" s="65">
        <v>80468.57239557906</v>
      </c>
      <c r="CJ44" s="65">
        <v>78110.617999090013</v>
      </c>
      <c r="CK44" s="65">
        <v>78570.28</v>
      </c>
      <c r="CL44" s="65">
        <v>78562.985966719993</v>
      </c>
      <c r="CM44" s="65">
        <v>79348.096328459607</v>
      </c>
      <c r="CN44" s="65">
        <v>79936.329999999987</v>
      </c>
      <c r="CO44" s="75">
        <v>81002.004322848312</v>
      </c>
      <c r="CP44" s="65">
        <v>93606.300000000017</v>
      </c>
      <c r="CQ44" s="65">
        <v>93606.300000000017</v>
      </c>
      <c r="CR44" s="65">
        <v>93606.300000000017</v>
      </c>
      <c r="CS44" s="65">
        <v>93517.45</v>
      </c>
      <c r="CT44" s="65">
        <v>95333.377999999997</v>
      </c>
      <c r="CU44" s="65">
        <v>96273.438999999998</v>
      </c>
      <c r="CV44" s="65">
        <v>96927.146999999983</v>
      </c>
      <c r="CW44" s="65">
        <v>97253.907999999996</v>
      </c>
      <c r="CX44" s="65">
        <v>97774.616599999994</v>
      </c>
      <c r="CY44" s="65">
        <v>98254.763750999991</v>
      </c>
      <c r="CZ44" s="65">
        <v>98895.638564000008</v>
      </c>
      <c r="DA44" s="65">
        <v>100011.475404</v>
      </c>
      <c r="DB44" s="65">
        <v>101784.23447299999</v>
      </c>
      <c r="DC44" s="65">
        <v>102677.17037399999</v>
      </c>
      <c r="DD44" s="75">
        <v>102915.485793</v>
      </c>
      <c r="DS44" s="129"/>
      <c r="EH44" s="129"/>
      <c r="EW44" s="129"/>
      <c r="FL44" s="129"/>
      <c r="GA44" s="129"/>
      <c r="GP44" s="129"/>
    </row>
    <row r="45" spans="1:198">
      <c r="A45" s="60"/>
      <c r="B45" t="s">
        <v>145</v>
      </c>
      <c r="C45" t="s">
        <v>112</v>
      </c>
      <c r="D45" s="65">
        <v>178464.25909320559</v>
      </c>
      <c r="E45" s="65">
        <v>184144.81974259298</v>
      </c>
      <c r="F45" s="65">
        <v>187886.0520308433</v>
      </c>
      <c r="G45" s="65">
        <v>190042.9166459805</v>
      </c>
      <c r="H45" s="65">
        <v>196751.98582525429</v>
      </c>
      <c r="I45" s="65">
        <v>203635.68412144302</v>
      </c>
      <c r="J45" s="65">
        <v>212704.7354232138</v>
      </c>
      <c r="K45" s="65">
        <v>220871.92217242485</v>
      </c>
      <c r="L45" s="65">
        <v>235598.44988393909</v>
      </c>
      <c r="M45" s="65">
        <v>229371.08936543472</v>
      </c>
      <c r="N45" s="65">
        <v>235998.5461180532</v>
      </c>
      <c r="O45" s="65">
        <v>242153.59423660123</v>
      </c>
      <c r="P45" s="65">
        <v>238665.86612614</v>
      </c>
      <c r="Q45" s="65">
        <v>237241.33574446171</v>
      </c>
      <c r="R45" s="75">
        <v>246652.95005887895</v>
      </c>
      <c r="S45" s="65">
        <v>267.49799999999999</v>
      </c>
      <c r="T45" s="65">
        <v>267.49799999999999</v>
      </c>
      <c r="U45" s="65">
        <v>267.49799999999999</v>
      </c>
      <c r="V45" s="65">
        <v>267.49799999999999</v>
      </c>
      <c r="W45" s="65">
        <v>267.49799999999999</v>
      </c>
      <c r="X45" s="65">
        <v>267.49799999999999</v>
      </c>
      <c r="Y45" s="65">
        <v>267.49799999999999</v>
      </c>
      <c r="Z45" s="65">
        <v>267.49799999999999</v>
      </c>
      <c r="AA45" s="65">
        <v>1031.828</v>
      </c>
      <c r="AB45" s="65">
        <v>1035.6163483662001</v>
      </c>
      <c r="AC45" s="65">
        <v>1036.3290874973793</v>
      </c>
      <c r="AD45" s="65">
        <v>1045.452</v>
      </c>
      <c r="AE45" s="65">
        <v>1049.6315670401186</v>
      </c>
      <c r="AF45" s="65">
        <v>1049.6315670401186</v>
      </c>
      <c r="AG45" s="75">
        <v>1063.0363199999999</v>
      </c>
      <c r="AH45" s="65">
        <v>134527.88291689003</v>
      </c>
      <c r="AI45" s="65">
        <v>135698.58027439</v>
      </c>
      <c r="AJ45" s="65">
        <v>133797.4992011</v>
      </c>
      <c r="AK45" s="65">
        <v>132498.84298816998</v>
      </c>
      <c r="AL45" s="65">
        <v>136112.30350869001</v>
      </c>
      <c r="AM45" s="65">
        <v>139591.77434150001</v>
      </c>
      <c r="AN45" s="65">
        <v>146002.93430764996</v>
      </c>
      <c r="AO45" s="65">
        <v>152632.05877137001</v>
      </c>
      <c r="AP45" s="65">
        <v>162731.70422088</v>
      </c>
      <c r="AQ45" s="65">
        <v>154039.76133841657</v>
      </c>
      <c r="AR45" s="65">
        <v>160563.28865376924</v>
      </c>
      <c r="AS45" s="65">
        <v>165254.66072644788</v>
      </c>
      <c r="AT45" s="65">
        <v>161135.40055774819</v>
      </c>
      <c r="AU45" s="65">
        <v>159416.04331782975</v>
      </c>
      <c r="AV45" s="75">
        <v>165211.95881365571</v>
      </c>
      <c r="AW45" s="65">
        <v>4908.5994408736224</v>
      </c>
      <c r="AX45" s="65">
        <v>4906.1897690518608</v>
      </c>
      <c r="AY45" s="65">
        <v>5095.0430884177576</v>
      </c>
      <c r="AZ45" s="65">
        <v>5175.4793567966281</v>
      </c>
      <c r="BA45" s="65">
        <v>5267.8323333923217</v>
      </c>
      <c r="BB45" s="65">
        <v>5255.8118295495133</v>
      </c>
      <c r="BC45" s="65">
        <v>6071.3968598158899</v>
      </c>
      <c r="BD45" s="65">
        <v>6430.8156349603905</v>
      </c>
      <c r="BE45" s="65">
        <v>6580.9875087251021</v>
      </c>
      <c r="BF45" s="65">
        <v>6604.3271666959326</v>
      </c>
      <c r="BG45" s="65">
        <v>6745.5199964431131</v>
      </c>
      <c r="BH45" s="65">
        <v>7074.6644684425428</v>
      </c>
      <c r="BI45" s="65">
        <v>7367.3861641966851</v>
      </c>
      <c r="BJ45" s="65">
        <v>7973.1536821918444</v>
      </c>
      <c r="BK45" s="75">
        <v>8885.7232416400002</v>
      </c>
      <c r="BL45" s="65">
        <v>30920.248280313077</v>
      </c>
      <c r="BM45" s="65">
        <v>35285.550297213602</v>
      </c>
      <c r="BN45" s="65">
        <v>40592.039392703642</v>
      </c>
      <c r="BO45" s="65">
        <v>43024.593009703647</v>
      </c>
      <c r="BP45" s="65">
        <v>46046.185774268597</v>
      </c>
      <c r="BQ45" s="65">
        <v>50047.638274186997</v>
      </c>
      <c r="BR45" s="65">
        <v>50892.196148395276</v>
      </c>
      <c r="BS45" s="65">
        <v>52023.14717754197</v>
      </c>
      <c r="BT45" s="65">
        <v>55373.052647097065</v>
      </c>
      <c r="BU45" s="65">
        <v>57493.496240225999</v>
      </c>
      <c r="BV45" s="65">
        <v>57398.090764343506</v>
      </c>
      <c r="BW45" s="65">
        <v>58503.574325710819</v>
      </c>
      <c r="BX45" s="65">
        <v>58554.946557027601</v>
      </c>
      <c r="BY45" s="65">
        <v>58192.984450000011</v>
      </c>
      <c r="BZ45" s="75">
        <v>60616.813909999997</v>
      </c>
      <c r="CA45" s="65">
        <v>6913.3804551288476</v>
      </c>
      <c r="CB45" s="65">
        <v>7060.3514019375289</v>
      </c>
      <c r="CC45" s="65">
        <v>7207.3223486218685</v>
      </c>
      <c r="CD45" s="65">
        <v>7730.8232913102174</v>
      </c>
      <c r="CE45" s="65">
        <v>7706.2562089034018</v>
      </c>
      <c r="CF45" s="65">
        <v>6903.0016762064952</v>
      </c>
      <c r="CG45" s="65">
        <v>7857.1401073526458</v>
      </c>
      <c r="CH45" s="65">
        <v>7911.0625885524996</v>
      </c>
      <c r="CI45" s="65">
        <v>8109.2775072369095</v>
      </c>
      <c r="CJ45" s="65">
        <v>8420.7150617299994</v>
      </c>
      <c r="CK45" s="65">
        <v>8383</v>
      </c>
      <c r="CL45" s="65">
        <v>8377.7008659999992</v>
      </c>
      <c r="CM45" s="65">
        <v>8697.701200127427</v>
      </c>
      <c r="CN45" s="65">
        <v>8746.11</v>
      </c>
      <c r="CO45" s="75">
        <v>8927.8875735832353</v>
      </c>
      <c r="CP45" s="65">
        <v>926.65</v>
      </c>
      <c r="CQ45" s="65">
        <v>926.65</v>
      </c>
      <c r="CR45" s="65">
        <v>926.65</v>
      </c>
      <c r="CS45" s="65">
        <v>1345.68</v>
      </c>
      <c r="CT45" s="65">
        <v>1351.9099999999999</v>
      </c>
      <c r="CU45" s="65">
        <v>1569.9599999999998</v>
      </c>
      <c r="CV45" s="65">
        <v>1613.57</v>
      </c>
      <c r="CW45" s="65">
        <v>1607.34</v>
      </c>
      <c r="CX45" s="65">
        <v>1771.6</v>
      </c>
      <c r="CY45" s="65">
        <v>1777.1732100000002</v>
      </c>
      <c r="CZ45" s="65">
        <v>1872.317616</v>
      </c>
      <c r="DA45" s="65">
        <v>1897.5418500000001</v>
      </c>
      <c r="DB45" s="65">
        <v>1860.80008</v>
      </c>
      <c r="DC45" s="65">
        <v>1863.4127273999998</v>
      </c>
      <c r="DD45" s="75">
        <v>1947.5302000000001</v>
      </c>
      <c r="DS45" s="129"/>
      <c r="EH45" s="129"/>
      <c r="EW45" s="129"/>
      <c r="FL45" s="129"/>
      <c r="GA45" s="129"/>
      <c r="GP45" s="129"/>
    </row>
    <row r="46" spans="1:198">
      <c r="A46" s="60"/>
      <c r="B46" t="s">
        <v>146</v>
      </c>
      <c r="C46" t="s">
        <v>112</v>
      </c>
      <c r="D46" s="65">
        <v>164613.30719030593</v>
      </c>
      <c r="E46" s="65">
        <v>174576.07624051394</v>
      </c>
      <c r="F46" s="65">
        <v>178782.44311663709</v>
      </c>
      <c r="G46" s="65">
        <v>189432.19303906529</v>
      </c>
      <c r="H46" s="65">
        <v>198369.99907358555</v>
      </c>
      <c r="I46" s="65">
        <v>206248.2203241048</v>
      </c>
      <c r="J46" s="65">
        <v>214123.74650685547</v>
      </c>
      <c r="K46" s="65">
        <v>221675.60292031695</v>
      </c>
      <c r="L46" s="65">
        <v>229383.24644786233</v>
      </c>
      <c r="M46" s="65">
        <v>236724.15973516947</v>
      </c>
      <c r="N46" s="65">
        <v>243003.70594541664</v>
      </c>
      <c r="O46" s="65">
        <v>250068.43808308424</v>
      </c>
      <c r="P46" s="65">
        <v>256550.35125300946</v>
      </c>
      <c r="Q46" s="65">
        <v>263107.53041835595</v>
      </c>
      <c r="R46" s="75">
        <v>266211.06383594131</v>
      </c>
      <c r="S46" s="65">
        <v>8371.5453985344757</v>
      </c>
      <c r="T46" s="65">
        <v>8516.0121808252843</v>
      </c>
      <c r="U46" s="65">
        <v>8738.3770088075344</v>
      </c>
      <c r="V46" s="65">
        <v>8993.5406222647507</v>
      </c>
      <c r="W46" s="65">
        <v>9254.875325434461</v>
      </c>
      <c r="X46" s="65">
        <v>9540.796033660903</v>
      </c>
      <c r="Y46" s="65">
        <v>9974.7706270968447</v>
      </c>
      <c r="Z46" s="65">
        <v>10277.752611207492</v>
      </c>
      <c r="AA46" s="65">
        <v>10561.526152631324</v>
      </c>
      <c r="AB46" s="65">
        <v>10734.974682472188</v>
      </c>
      <c r="AC46" s="65">
        <v>10870.639996466376</v>
      </c>
      <c r="AD46" s="65">
        <v>10995.872000000001</v>
      </c>
      <c r="AE46" s="65">
        <v>11122.070022926449</v>
      </c>
      <c r="AF46" s="65">
        <v>11289.248398169673</v>
      </c>
      <c r="AG46" s="75">
        <v>11639.7520475</v>
      </c>
      <c r="AH46" s="65">
        <v>66820.649584619998</v>
      </c>
      <c r="AI46" s="65">
        <v>71197.391172539996</v>
      </c>
      <c r="AJ46" s="65">
        <v>70312.770716040002</v>
      </c>
      <c r="AK46" s="65">
        <v>73343.165326179995</v>
      </c>
      <c r="AL46" s="65">
        <v>76250.002998600001</v>
      </c>
      <c r="AM46" s="65">
        <v>80393.435174579994</v>
      </c>
      <c r="AN46" s="65">
        <v>84240.580158419994</v>
      </c>
      <c r="AO46" s="65">
        <v>87570.892084649997</v>
      </c>
      <c r="AP46" s="65">
        <v>90736.491408365007</v>
      </c>
      <c r="AQ46" s="65">
        <v>93024.242435913737</v>
      </c>
      <c r="AR46" s="65">
        <v>95022.01422157904</v>
      </c>
      <c r="AS46" s="65">
        <v>97503.719396516128</v>
      </c>
      <c r="AT46" s="65">
        <v>99726.348535617464</v>
      </c>
      <c r="AU46" s="65">
        <v>101928.98113912158</v>
      </c>
      <c r="AV46" s="75">
        <v>99948.476946347815</v>
      </c>
      <c r="AW46" s="65">
        <v>42757.379694080169</v>
      </c>
      <c r="AX46" s="65">
        <v>45197.669558164227</v>
      </c>
      <c r="AY46" s="65">
        <v>46870.457739602272</v>
      </c>
      <c r="AZ46" s="65">
        <v>51080.528808539311</v>
      </c>
      <c r="BA46" s="65">
        <v>54002.723668406412</v>
      </c>
      <c r="BB46" s="65">
        <v>55139.430647474386</v>
      </c>
      <c r="BC46" s="65">
        <v>56777.154589015066</v>
      </c>
      <c r="BD46" s="65">
        <v>59009.089813170358</v>
      </c>
      <c r="BE46" s="65">
        <v>61510.205037886022</v>
      </c>
      <c r="BF46" s="65">
        <v>64684.768762653468</v>
      </c>
      <c r="BG46" s="65">
        <v>67078.272801260246</v>
      </c>
      <c r="BH46" s="65">
        <v>70215.345405061147</v>
      </c>
      <c r="BI46" s="65">
        <v>73687.730119384243</v>
      </c>
      <c r="BJ46" s="65">
        <v>76208.684588764794</v>
      </c>
      <c r="BK46" s="75">
        <v>79604.563546557998</v>
      </c>
      <c r="BL46" s="65">
        <v>22433.945889959999</v>
      </c>
      <c r="BM46" s="65">
        <v>24809.156548719999</v>
      </c>
      <c r="BN46" s="65">
        <v>27381.190714799999</v>
      </c>
      <c r="BO46" s="65">
        <v>29730.299219799999</v>
      </c>
      <c r="BP46" s="65">
        <v>31634.089384310002</v>
      </c>
      <c r="BQ46" s="65">
        <v>33189.626657100001</v>
      </c>
      <c r="BR46" s="65">
        <v>34636.298836260001</v>
      </c>
      <c r="BS46" s="65">
        <v>36006.495419749997</v>
      </c>
      <c r="BT46" s="65">
        <v>37246.201835</v>
      </c>
      <c r="BU46" s="65">
        <v>38603.640278999999</v>
      </c>
      <c r="BV46" s="65">
        <v>39789.064112111002</v>
      </c>
      <c r="BW46" s="65">
        <v>40823.926783207004</v>
      </c>
      <c r="BX46" s="65">
        <v>41046.217596331939</v>
      </c>
      <c r="BY46" s="65">
        <v>41959.679871499997</v>
      </c>
      <c r="BZ46" s="75">
        <v>42671.491699999999</v>
      </c>
      <c r="CA46" s="65">
        <v>15478.943623111307</v>
      </c>
      <c r="CB46" s="65">
        <v>16102.743780264424</v>
      </c>
      <c r="CC46" s="65">
        <v>16726.543937387305</v>
      </c>
      <c r="CD46" s="65">
        <v>17507.526062281231</v>
      </c>
      <c r="CE46" s="65">
        <v>18092.218696834701</v>
      </c>
      <c r="CF46" s="65">
        <v>18470.073811289494</v>
      </c>
      <c r="CG46" s="65">
        <v>18853.782296063535</v>
      </c>
      <c r="CH46" s="65">
        <v>19107.9729915391</v>
      </c>
      <c r="CI46" s="65">
        <v>19401.860413980001</v>
      </c>
      <c r="CJ46" s="65">
        <v>19679.16187313</v>
      </c>
      <c r="CK46" s="65">
        <v>20173.179999999997</v>
      </c>
      <c r="CL46" s="65">
        <v>20414.998358299999</v>
      </c>
      <c r="CM46" s="65">
        <v>20674.429784749329</v>
      </c>
      <c r="CN46" s="65">
        <v>21287.959000000003</v>
      </c>
      <c r="CO46" s="75">
        <v>21833.318077535499</v>
      </c>
      <c r="CP46" s="65">
        <v>8750.8430000000008</v>
      </c>
      <c r="CQ46" s="65">
        <v>8753.1029999999992</v>
      </c>
      <c r="CR46" s="65">
        <v>8753.1029999999992</v>
      </c>
      <c r="CS46" s="65">
        <v>8777.1329999999998</v>
      </c>
      <c r="CT46" s="65">
        <v>9136.0890000000018</v>
      </c>
      <c r="CU46" s="65">
        <v>9514.8580000000002</v>
      </c>
      <c r="CV46" s="65">
        <v>9641.16</v>
      </c>
      <c r="CW46" s="65">
        <v>9703.4000000000015</v>
      </c>
      <c r="CX46" s="65">
        <v>9926.9616000000005</v>
      </c>
      <c r="CY46" s="65">
        <v>9997.3717019999985</v>
      </c>
      <c r="CZ46" s="65">
        <v>10070.534814000001</v>
      </c>
      <c r="DA46" s="65">
        <v>10114.576140000001</v>
      </c>
      <c r="DB46" s="65">
        <v>10293.555194</v>
      </c>
      <c r="DC46" s="65">
        <v>10432.977420799871</v>
      </c>
      <c r="DD46" s="75">
        <v>10513.461518</v>
      </c>
      <c r="DS46" s="129"/>
      <c r="EH46" s="129"/>
      <c r="EW46" s="129"/>
      <c r="FL46" s="129"/>
      <c r="GA46" s="129"/>
      <c r="GP46" s="129"/>
    </row>
    <row r="47" spans="1:198">
      <c r="A47" s="60"/>
      <c r="B47" t="s">
        <v>120</v>
      </c>
      <c r="C47" t="s">
        <v>115</v>
      </c>
      <c r="D47" s="65">
        <v>130518.55531072</v>
      </c>
      <c r="E47" s="65">
        <v>137049.60431873001</v>
      </c>
      <c r="F47" s="65">
        <v>142149.81686770002</v>
      </c>
      <c r="G47" s="65">
        <v>147841.71068874002</v>
      </c>
      <c r="H47" s="65">
        <v>153404.16900711998</v>
      </c>
      <c r="I47" s="65">
        <v>157188.21747223</v>
      </c>
      <c r="J47" s="65">
        <v>161766.70855353997</v>
      </c>
      <c r="K47" s="65">
        <v>165941.46800665002</v>
      </c>
      <c r="L47" s="65">
        <v>170656.73699999999</v>
      </c>
      <c r="M47" s="65">
        <v>173737.63700000002</v>
      </c>
      <c r="N47" s="65">
        <v>176689.52170420001</v>
      </c>
      <c r="O47" s="65">
        <v>177363.34482365</v>
      </c>
      <c r="P47" s="65">
        <v>179675.91767651209</v>
      </c>
      <c r="Q47" s="65">
        <v>181655.09749999995</v>
      </c>
      <c r="R47" s="75">
        <v>182858.99489999941</v>
      </c>
      <c r="S47" s="65">
        <v>3025</v>
      </c>
      <c r="T47" s="65">
        <v>3095</v>
      </c>
      <c r="U47" s="65">
        <v>3159</v>
      </c>
      <c r="V47" s="65">
        <v>3245</v>
      </c>
      <c r="W47" s="65">
        <v>3300</v>
      </c>
      <c r="X47" s="65">
        <v>3389</v>
      </c>
      <c r="Y47" s="65">
        <v>3411</v>
      </c>
      <c r="Z47" s="65">
        <v>3478.4</v>
      </c>
      <c r="AA47" s="65">
        <v>3578.0740000000001</v>
      </c>
      <c r="AB47" s="65">
        <v>3629.0149999999999</v>
      </c>
      <c r="AC47" s="65">
        <v>3661.3710000000001</v>
      </c>
      <c r="AD47" s="65">
        <v>3680.2170000000001</v>
      </c>
      <c r="AE47" s="65">
        <v>3725</v>
      </c>
      <c r="AF47" s="65">
        <v>3848.7649999999999</v>
      </c>
      <c r="AG47" s="75">
        <v>3903.4050000000002</v>
      </c>
      <c r="AH47" s="65">
        <v>53207.848309790003</v>
      </c>
      <c r="AI47" s="65">
        <v>56256.521131709997</v>
      </c>
      <c r="AJ47" s="65">
        <v>58768.307861429996</v>
      </c>
      <c r="AK47" s="65">
        <v>61043.074680179998</v>
      </c>
      <c r="AL47" s="65">
        <v>63817.421998940001</v>
      </c>
      <c r="AM47" s="65">
        <v>64801.885463289997</v>
      </c>
      <c r="AN47" s="65">
        <v>66861.384546889996</v>
      </c>
      <c r="AO47" s="65">
        <v>68781.774000000005</v>
      </c>
      <c r="AP47" s="65">
        <v>70695.90400000001</v>
      </c>
      <c r="AQ47" s="65">
        <v>71565.701000000001</v>
      </c>
      <c r="AR47" s="65">
        <v>72649.383499999996</v>
      </c>
      <c r="AS47" s="65">
        <v>71591.222000000009</v>
      </c>
      <c r="AT47" s="65">
        <v>72503.597500000003</v>
      </c>
      <c r="AU47" s="65">
        <v>73296.357499999998</v>
      </c>
      <c r="AV47" s="75">
        <v>73182.597499999407</v>
      </c>
      <c r="AW47" s="65">
        <v>29927.024000000001</v>
      </c>
      <c r="AX47" s="65">
        <v>30911.980181129999</v>
      </c>
      <c r="AY47" s="65">
        <v>32000.262999999999</v>
      </c>
      <c r="AZ47" s="65">
        <v>33570.340000000004</v>
      </c>
      <c r="BA47" s="65">
        <v>34117.921000000002</v>
      </c>
      <c r="BB47" s="65">
        <v>35257.771000000001</v>
      </c>
      <c r="BC47" s="65">
        <v>36075.623</v>
      </c>
      <c r="BD47" s="65">
        <v>37063.921000000002</v>
      </c>
      <c r="BE47" s="65">
        <v>37743.260999999999</v>
      </c>
      <c r="BF47" s="65">
        <v>38381.909999999996</v>
      </c>
      <c r="BG47" s="65">
        <v>39108.627999999997</v>
      </c>
      <c r="BH47" s="65">
        <v>39682.351999999999</v>
      </c>
      <c r="BI47" s="65">
        <v>40575.319000000003</v>
      </c>
      <c r="BJ47" s="65">
        <v>41140.027000000002</v>
      </c>
      <c r="BK47" s="75">
        <v>41978.281999999999</v>
      </c>
      <c r="BL47" s="65">
        <v>30339.523000929999</v>
      </c>
      <c r="BM47" s="65">
        <v>32089.343005889998</v>
      </c>
      <c r="BN47" s="65">
        <v>33114.291006270003</v>
      </c>
      <c r="BO47" s="65">
        <v>34396.691008559996</v>
      </c>
      <c r="BP47" s="65">
        <v>35872.921008179997</v>
      </c>
      <c r="BQ47" s="65">
        <v>36908.571008940002</v>
      </c>
      <c r="BR47" s="65">
        <v>37929.711006649995</v>
      </c>
      <c r="BS47" s="65">
        <v>38781.283006649996</v>
      </c>
      <c r="BT47" s="65">
        <v>40405.356</v>
      </c>
      <c r="BU47" s="65">
        <v>41573.987000000001</v>
      </c>
      <c r="BV47" s="65">
        <v>42535.296004200005</v>
      </c>
      <c r="BW47" s="65">
        <v>43523.389023650001</v>
      </c>
      <c r="BX47" s="65">
        <v>43855.4478265121</v>
      </c>
      <c r="BY47" s="65">
        <v>44212.471000000005</v>
      </c>
      <c r="BZ47" s="75">
        <v>44396.69</v>
      </c>
      <c r="CA47" s="65">
        <v>10801.36</v>
      </c>
      <c r="CB47" s="65">
        <v>11359.260000000002</v>
      </c>
      <c r="CC47" s="65">
        <v>11607.755000000001</v>
      </c>
      <c r="CD47" s="65">
        <v>11942.005000000001</v>
      </c>
      <c r="CE47" s="65">
        <v>12493.405000000001</v>
      </c>
      <c r="CF47" s="65">
        <v>12842.390000000001</v>
      </c>
      <c r="CG47" s="65">
        <v>13391.690000000002</v>
      </c>
      <c r="CH47" s="65">
        <v>13706.490000000002</v>
      </c>
      <c r="CI47" s="65">
        <v>14016.579</v>
      </c>
      <c r="CJ47" s="65">
        <v>14309.055</v>
      </c>
      <c r="CK47" s="65">
        <v>14432.2652</v>
      </c>
      <c r="CL47" s="65">
        <v>14495.747800000001</v>
      </c>
      <c r="CM47" s="65">
        <v>14637.32835</v>
      </c>
      <c r="CN47" s="65">
        <v>14687.476999999999</v>
      </c>
      <c r="CO47" s="75">
        <v>14847.277399999999</v>
      </c>
      <c r="CP47" s="65">
        <v>3217.8</v>
      </c>
      <c r="CQ47" s="65">
        <v>3337.5</v>
      </c>
      <c r="CR47" s="65">
        <v>3500.2</v>
      </c>
      <c r="CS47" s="65">
        <v>3644.6</v>
      </c>
      <c r="CT47" s="65">
        <v>3802.5</v>
      </c>
      <c r="CU47" s="65">
        <v>3988.6</v>
      </c>
      <c r="CV47" s="65">
        <v>4097.3</v>
      </c>
      <c r="CW47" s="65">
        <v>4129.6000000000004</v>
      </c>
      <c r="CX47" s="65">
        <v>4217.5630000000001</v>
      </c>
      <c r="CY47" s="65">
        <v>4277.9690000000001</v>
      </c>
      <c r="CZ47" s="65">
        <v>4302.5779999999995</v>
      </c>
      <c r="DA47" s="65">
        <v>4390.4169999999995</v>
      </c>
      <c r="DB47" s="65">
        <v>4379.2250000000004</v>
      </c>
      <c r="DC47" s="65">
        <v>4470</v>
      </c>
      <c r="DD47" s="75">
        <v>4550.7430000000004</v>
      </c>
      <c r="DS47" s="129"/>
      <c r="EH47" s="129"/>
      <c r="EW47" s="129"/>
      <c r="FL47" s="129"/>
      <c r="GA47" s="129"/>
      <c r="GP47" s="129"/>
    </row>
    <row r="48" spans="1:198">
      <c r="A48" s="60"/>
      <c r="B48" t="s">
        <v>147</v>
      </c>
      <c r="C48" t="s">
        <v>94</v>
      </c>
      <c r="D48" s="65">
        <v>206163.3357638747</v>
      </c>
      <c r="E48" s="65">
        <v>210864.15784615927</v>
      </c>
      <c r="F48" s="65">
        <v>236373.53138486893</v>
      </c>
      <c r="G48" s="65">
        <v>276317.63956824667</v>
      </c>
      <c r="H48" s="65">
        <v>312098.07697839977</v>
      </c>
      <c r="I48" s="65">
        <v>339688.78141514596</v>
      </c>
      <c r="J48" s="65">
        <v>391754.71731264016</v>
      </c>
      <c r="K48" s="65">
        <v>371701.44520616229</v>
      </c>
      <c r="L48" s="65">
        <v>324013.12744412728</v>
      </c>
      <c r="M48" s="65">
        <v>379861.73643787846</v>
      </c>
      <c r="N48" s="65">
        <v>375297.81862740091</v>
      </c>
      <c r="O48" s="65">
        <v>402674.40521650028</v>
      </c>
      <c r="P48" s="65">
        <v>369254.3144270294</v>
      </c>
      <c r="Q48" s="65">
        <v>376534.68820873252</v>
      </c>
      <c r="R48" s="75">
        <v>352569.63283710816</v>
      </c>
      <c r="S48" s="65">
        <v>3117.0301424854979</v>
      </c>
      <c r="T48" s="65">
        <v>2778.9801987389869</v>
      </c>
      <c r="U48" s="65">
        <v>3395.817677609386</v>
      </c>
      <c r="V48" s="65">
        <v>2970.9753001513723</v>
      </c>
      <c r="W48" s="65">
        <v>3757.5612761725583</v>
      </c>
      <c r="X48" s="65">
        <v>4363.0123476923536</v>
      </c>
      <c r="Y48" s="65">
        <v>4713.0611233626632</v>
      </c>
      <c r="Z48" s="65">
        <v>5522.6536951495582</v>
      </c>
      <c r="AA48" s="65">
        <v>4740.0992250431791</v>
      </c>
      <c r="AB48" s="65">
        <v>5086.2037943960131</v>
      </c>
      <c r="AC48" s="65">
        <v>5235.2578650949454</v>
      </c>
      <c r="AD48" s="65">
        <v>5545.5429044815064</v>
      </c>
      <c r="AE48" s="65">
        <v>5332.6072611864629</v>
      </c>
      <c r="AF48" s="65">
        <v>5571.7344273263134</v>
      </c>
      <c r="AG48" s="75">
        <v>5319.0853746128332</v>
      </c>
      <c r="AH48" s="65">
        <v>85494.942806583</v>
      </c>
      <c r="AI48" s="65">
        <v>81036.584618601701</v>
      </c>
      <c r="AJ48" s="65">
        <v>105069.8533337343</v>
      </c>
      <c r="AK48" s="65">
        <v>105529.67070009517</v>
      </c>
      <c r="AL48" s="65">
        <v>124725.44089150151</v>
      </c>
      <c r="AM48" s="65">
        <v>133246.3255723193</v>
      </c>
      <c r="AN48" s="65">
        <v>143679.45452576954</v>
      </c>
      <c r="AO48" s="65">
        <v>159345.82273980125</v>
      </c>
      <c r="AP48" s="65">
        <v>135235.23668206937</v>
      </c>
      <c r="AQ48" s="65">
        <v>157134.33963699301</v>
      </c>
      <c r="AR48" s="65">
        <v>163007.31965445657</v>
      </c>
      <c r="AS48" s="65">
        <v>175771.7139459778</v>
      </c>
      <c r="AT48" s="65">
        <v>161467.25321028862</v>
      </c>
      <c r="AU48" s="65">
        <v>164615.74363442522</v>
      </c>
      <c r="AV48" s="75">
        <v>158414.35817500306</v>
      </c>
      <c r="AW48" s="65">
        <v>27852.234674410087</v>
      </c>
      <c r="AX48" s="65">
        <v>27420.640181041217</v>
      </c>
      <c r="AY48" s="65">
        <v>42491.099014355437</v>
      </c>
      <c r="AZ48" s="65">
        <v>33123.467842820217</v>
      </c>
      <c r="BA48" s="65">
        <v>55086.669058689717</v>
      </c>
      <c r="BB48" s="65">
        <v>54827.176600893654</v>
      </c>
      <c r="BC48" s="65">
        <v>51637.689264850385</v>
      </c>
      <c r="BD48" s="65">
        <v>57601.760315877444</v>
      </c>
      <c r="BE48" s="65">
        <v>61553.196522537663</v>
      </c>
      <c r="BF48" s="65">
        <v>68295.311197282193</v>
      </c>
      <c r="BG48" s="65">
        <v>73749.762961379456</v>
      </c>
      <c r="BH48" s="65">
        <v>80221.735344346045</v>
      </c>
      <c r="BI48" s="65">
        <v>75027.590814080642</v>
      </c>
      <c r="BJ48" s="65">
        <v>75601.12314821071</v>
      </c>
      <c r="BK48" s="75">
        <v>68985.98553473955</v>
      </c>
      <c r="BL48" s="65">
        <v>80479.197741564887</v>
      </c>
      <c r="BM48" s="65">
        <v>89381.104089973174</v>
      </c>
      <c r="BN48" s="65">
        <v>76476.812073589084</v>
      </c>
      <c r="BO48" s="65">
        <v>121862.22171391349</v>
      </c>
      <c r="BP48" s="65">
        <v>116251.31215393756</v>
      </c>
      <c r="BQ48" s="65">
        <v>133485.52940789083</v>
      </c>
      <c r="BR48" s="65">
        <v>174408.33393252685</v>
      </c>
      <c r="BS48" s="65">
        <v>134726.27193350688</v>
      </c>
      <c r="BT48" s="65">
        <v>110031.59258182919</v>
      </c>
      <c r="BU48" s="65">
        <v>133164.43633592522</v>
      </c>
      <c r="BV48" s="65">
        <v>122565.89393207259</v>
      </c>
      <c r="BW48" s="65">
        <v>129497.03650637958</v>
      </c>
      <c r="BX48" s="65">
        <v>116908.40950130591</v>
      </c>
      <c r="BY48" s="65">
        <v>119818.44701486845</v>
      </c>
      <c r="BZ48" s="75">
        <v>109452.16989017992</v>
      </c>
      <c r="CA48" s="65">
        <v>8705.4970418293487</v>
      </c>
      <c r="CB48" s="65">
        <v>9553.7104522067475</v>
      </c>
      <c r="CC48" s="65">
        <v>8204.2538971078884</v>
      </c>
      <c r="CD48" s="65">
        <v>12043.878462439961</v>
      </c>
      <c r="CE48" s="65">
        <v>11363.012925874335</v>
      </c>
      <c r="CF48" s="65">
        <v>12828.356073681263</v>
      </c>
      <c r="CG48" s="65">
        <v>16464.728282336375</v>
      </c>
      <c r="CH48" s="65">
        <v>13480.996252321263</v>
      </c>
      <c r="CI48" s="65">
        <v>11577.747880252389</v>
      </c>
      <c r="CJ48" s="65">
        <v>15278.630992468432</v>
      </c>
      <c r="CK48" s="65">
        <v>9711.4923748548808</v>
      </c>
      <c r="CL48" s="65">
        <v>10599.36078021986</v>
      </c>
      <c r="CM48" s="65">
        <v>9531.071658681125</v>
      </c>
      <c r="CN48" s="65">
        <v>9894.0690455939493</v>
      </c>
      <c r="CO48" s="75">
        <v>9444.0941999874922</v>
      </c>
      <c r="CP48" s="65">
        <v>514.43335700190482</v>
      </c>
      <c r="CQ48" s="65">
        <v>693.13830559747578</v>
      </c>
      <c r="CR48" s="65">
        <v>735.69538847283479</v>
      </c>
      <c r="CS48" s="65">
        <v>787.42554882645607</v>
      </c>
      <c r="CT48" s="65">
        <v>914.08067222415889</v>
      </c>
      <c r="CU48" s="65">
        <v>938.38141266855177</v>
      </c>
      <c r="CV48" s="65">
        <v>851.45018379433054</v>
      </c>
      <c r="CW48" s="65">
        <v>1023.9402695057971</v>
      </c>
      <c r="CX48" s="65">
        <v>875.25455239550513</v>
      </c>
      <c r="CY48" s="65">
        <v>902.81448081361725</v>
      </c>
      <c r="CZ48" s="65">
        <v>1028.0918395424781</v>
      </c>
      <c r="DA48" s="65">
        <v>1039.0157350956297</v>
      </c>
      <c r="DB48" s="65">
        <v>987.38198148662752</v>
      </c>
      <c r="DC48" s="65">
        <v>1033.5709383078263</v>
      </c>
      <c r="DD48" s="75">
        <v>953.93966258531486</v>
      </c>
      <c r="DS48" s="129"/>
      <c r="EH48" s="129"/>
      <c r="EW48" s="129"/>
      <c r="FL48" s="129"/>
      <c r="GA48" s="129"/>
      <c r="GP48" s="129"/>
    </row>
    <row r="49" spans="1:198">
      <c r="A49" s="60"/>
      <c r="B49" t="s">
        <v>148</v>
      </c>
      <c r="C49" t="s">
        <v>94</v>
      </c>
      <c r="D49" s="65">
        <v>632402.63053649012</v>
      </c>
      <c r="E49" s="65">
        <v>658970.46414522931</v>
      </c>
      <c r="F49" s="65">
        <v>767039.68058097421</v>
      </c>
      <c r="G49" s="65">
        <v>818837.17144355574</v>
      </c>
      <c r="H49" s="65">
        <v>1032808.3573765064</v>
      </c>
      <c r="I49" s="65">
        <v>1055041.7673911771</v>
      </c>
      <c r="J49" s="65">
        <v>1154608.2874882186</v>
      </c>
      <c r="K49" s="65">
        <v>1183358.743454841</v>
      </c>
      <c r="L49" s="65">
        <v>1091638.836045057</v>
      </c>
      <c r="M49" s="65">
        <v>1224262.7302258806</v>
      </c>
      <c r="N49" s="65">
        <v>1294018.6775837678</v>
      </c>
      <c r="O49" s="65">
        <v>1377917.9237610053</v>
      </c>
      <c r="P49" s="65">
        <v>1262534.1118069191</v>
      </c>
      <c r="Q49" s="65">
        <v>1323079.4300869752</v>
      </c>
      <c r="R49" s="75">
        <v>1241158.166908602</v>
      </c>
      <c r="S49" s="65">
        <v>10545.326925516551</v>
      </c>
      <c r="T49" s="65">
        <v>9750.0442797958258</v>
      </c>
      <c r="U49" s="65">
        <v>12972.026478330512</v>
      </c>
      <c r="V49" s="65">
        <v>12266.448869498656</v>
      </c>
      <c r="W49" s="65">
        <v>16734.001329411552</v>
      </c>
      <c r="X49" s="65">
        <v>16939.391515219213</v>
      </c>
      <c r="Y49" s="65">
        <v>16990.335917615652</v>
      </c>
      <c r="Z49" s="65">
        <v>18672.079228501025</v>
      </c>
      <c r="AA49" s="65">
        <v>15647.248964000361</v>
      </c>
      <c r="AB49" s="65">
        <v>17002.151496290324</v>
      </c>
      <c r="AC49" s="65">
        <v>18977.480769132148</v>
      </c>
      <c r="AD49" s="65">
        <v>20181.523169909484</v>
      </c>
      <c r="AE49" s="65">
        <v>18346.863605000559</v>
      </c>
      <c r="AF49" s="65">
        <v>19100.380119625504</v>
      </c>
      <c r="AG49" s="75">
        <v>18480.250788493529</v>
      </c>
      <c r="AH49" s="65">
        <v>160035.33999248434</v>
      </c>
      <c r="AI49" s="65">
        <v>153838.73012634681</v>
      </c>
      <c r="AJ49" s="65">
        <v>214927.31322768988</v>
      </c>
      <c r="AK49" s="65">
        <v>206316.39945227737</v>
      </c>
      <c r="AL49" s="65">
        <v>310637.80137130624</v>
      </c>
      <c r="AM49" s="65">
        <v>322756.85343653813</v>
      </c>
      <c r="AN49" s="65">
        <v>337512.88493786688</v>
      </c>
      <c r="AO49" s="65">
        <v>406486.81511015235</v>
      </c>
      <c r="AP49" s="65">
        <v>356646.22995753237</v>
      </c>
      <c r="AQ49" s="65">
        <v>375198.57434982638</v>
      </c>
      <c r="AR49" s="65">
        <v>402542.8237968217</v>
      </c>
      <c r="AS49" s="65">
        <v>443571.3223216458</v>
      </c>
      <c r="AT49" s="65">
        <v>396013.02313072537</v>
      </c>
      <c r="AU49" s="65">
        <v>415575.33767486154</v>
      </c>
      <c r="AV49" s="75">
        <v>387130.85260774079</v>
      </c>
      <c r="AW49" s="65">
        <v>177974.46627858921</v>
      </c>
      <c r="AX49" s="65">
        <v>171439.09061458925</v>
      </c>
      <c r="AY49" s="65">
        <v>252227.79247315449</v>
      </c>
      <c r="AZ49" s="65">
        <v>197799.49670586293</v>
      </c>
      <c r="BA49" s="65">
        <v>315968.19795801328</v>
      </c>
      <c r="BB49" s="65">
        <v>303054.32230864436</v>
      </c>
      <c r="BC49" s="65">
        <v>286802.39111778355</v>
      </c>
      <c r="BD49" s="65">
        <v>311331.65383566252</v>
      </c>
      <c r="BE49" s="65">
        <v>326063.42764175276</v>
      </c>
      <c r="BF49" s="65">
        <v>364296.69522973103</v>
      </c>
      <c r="BG49" s="65">
        <v>436381.20792451827</v>
      </c>
      <c r="BH49" s="65">
        <v>447381.87048669672</v>
      </c>
      <c r="BI49" s="65">
        <v>398420.96082173666</v>
      </c>
      <c r="BJ49" s="65">
        <v>403988.26241485181</v>
      </c>
      <c r="BK49" s="75">
        <v>367980.74828338285</v>
      </c>
      <c r="BL49" s="65">
        <v>198199.7433109777</v>
      </c>
      <c r="BM49" s="65">
        <v>230016.54979276087</v>
      </c>
      <c r="BN49" s="65">
        <v>200664.84335788607</v>
      </c>
      <c r="BO49" s="65">
        <v>293056.56548703002</v>
      </c>
      <c r="BP49" s="65">
        <v>275793.07366601756</v>
      </c>
      <c r="BQ49" s="65">
        <v>289390.13323186769</v>
      </c>
      <c r="BR49" s="65">
        <v>379013.53322230367</v>
      </c>
      <c r="BS49" s="65">
        <v>317807.10014695663</v>
      </c>
      <c r="BT49" s="65">
        <v>283684.52309786266</v>
      </c>
      <c r="BU49" s="65">
        <v>344193.08685214998</v>
      </c>
      <c r="BV49" s="65">
        <v>312946.31610953627</v>
      </c>
      <c r="BW49" s="65">
        <v>347714.45489541226</v>
      </c>
      <c r="BX49" s="65">
        <v>332402.24006291199</v>
      </c>
      <c r="BY49" s="65">
        <v>359116.44150426</v>
      </c>
      <c r="BZ49" s="75">
        <v>341771.42246064264</v>
      </c>
      <c r="CA49" s="65">
        <v>52185.573586990315</v>
      </c>
      <c r="CB49" s="65">
        <v>55572.488160651483</v>
      </c>
      <c r="CC49" s="65">
        <v>47077.656234095848</v>
      </c>
      <c r="CD49" s="65">
        <v>65607.32312507226</v>
      </c>
      <c r="CE49" s="65">
        <v>59426.161823027498</v>
      </c>
      <c r="CF49" s="65">
        <v>62299.36293715662</v>
      </c>
      <c r="CG49" s="65">
        <v>74955.152337285865</v>
      </c>
      <c r="CH49" s="65">
        <v>61395.514029348757</v>
      </c>
      <c r="CI49" s="65">
        <v>53149.777281317874</v>
      </c>
      <c r="CJ49" s="65">
        <v>65702.786189820385</v>
      </c>
      <c r="CK49" s="65">
        <v>56883.684273943407</v>
      </c>
      <c r="CL49" s="65">
        <v>51399.708952987348</v>
      </c>
      <c r="CM49" s="65">
        <v>53606.855911073777</v>
      </c>
      <c r="CN49" s="65">
        <v>57014.631869690253</v>
      </c>
      <c r="CO49" s="75">
        <v>58717.03801476326</v>
      </c>
      <c r="CP49" s="65">
        <v>33462.180441931996</v>
      </c>
      <c r="CQ49" s="65">
        <v>38353.561171084941</v>
      </c>
      <c r="CR49" s="65">
        <v>39170.048809817381</v>
      </c>
      <c r="CS49" s="65">
        <v>43790.937803814457</v>
      </c>
      <c r="CT49" s="65">
        <v>54249.121228730321</v>
      </c>
      <c r="CU49" s="65">
        <v>60601.703961751329</v>
      </c>
      <c r="CV49" s="65">
        <v>59333.989955363068</v>
      </c>
      <c r="CW49" s="65">
        <v>67665.581104219935</v>
      </c>
      <c r="CX49" s="65">
        <v>56447.629102591098</v>
      </c>
      <c r="CY49" s="65">
        <v>57869.436108062553</v>
      </c>
      <c r="CZ49" s="65">
        <v>66287.164709816148</v>
      </c>
      <c r="DA49" s="65">
        <v>67669.043934353613</v>
      </c>
      <c r="DB49" s="65">
        <v>63744.168275471122</v>
      </c>
      <c r="DC49" s="65">
        <v>68284.376503685999</v>
      </c>
      <c r="DD49" s="75">
        <v>67077.854753578751</v>
      </c>
      <c r="DS49" s="129"/>
      <c r="EH49" s="129"/>
      <c r="EW49" s="129"/>
      <c r="FL49" s="129"/>
      <c r="GA49" s="129"/>
      <c r="GP49" s="129"/>
    </row>
    <row r="50" spans="1:198">
      <c r="A50" s="60"/>
      <c r="B50" t="s">
        <v>149</v>
      </c>
      <c r="C50" t="s">
        <v>94</v>
      </c>
      <c r="D50" s="65">
        <v>84661.509393980668</v>
      </c>
      <c r="E50" s="65">
        <v>89224.677054188098</v>
      </c>
      <c r="F50" s="65">
        <v>101631.29861257529</v>
      </c>
      <c r="G50" s="65">
        <v>117845.78298613589</v>
      </c>
      <c r="H50" s="65">
        <v>134473.67998129645</v>
      </c>
      <c r="I50" s="65">
        <v>157800.8127974729</v>
      </c>
      <c r="J50" s="65">
        <v>190632.43275810289</v>
      </c>
      <c r="K50" s="65">
        <v>191594.64323221301</v>
      </c>
      <c r="L50" s="65">
        <v>170959.91331512851</v>
      </c>
      <c r="M50" s="65">
        <v>209583.97866596666</v>
      </c>
      <c r="N50" s="65">
        <v>198185.86946854528</v>
      </c>
      <c r="O50" s="65">
        <v>211653.32289918856</v>
      </c>
      <c r="P50" s="65">
        <v>199033.01509174804</v>
      </c>
      <c r="Q50" s="65">
        <v>204375.40753763739</v>
      </c>
      <c r="R50" s="75">
        <v>183756.39685000366</v>
      </c>
      <c r="S50" s="65">
        <v>66.261829292384306</v>
      </c>
      <c r="T50" s="65">
        <v>57.492781450561012</v>
      </c>
      <c r="U50" s="65">
        <v>72.415348874789217</v>
      </c>
      <c r="V50" s="65">
        <v>62.290303429489299</v>
      </c>
      <c r="W50" s="65">
        <v>81.655418840250064</v>
      </c>
      <c r="X50" s="65">
        <v>77.82758456702787</v>
      </c>
      <c r="Y50" s="65">
        <v>72.924239889474691</v>
      </c>
      <c r="Z50" s="65">
        <v>76.151286461170358</v>
      </c>
      <c r="AA50" s="65">
        <v>61.328672798067011</v>
      </c>
      <c r="AB50" s="65">
        <v>62.176775760851513</v>
      </c>
      <c r="AC50" s="65">
        <v>67.490217198500829</v>
      </c>
      <c r="AD50" s="65">
        <v>67.5212404331849</v>
      </c>
      <c r="AE50" s="65">
        <v>62.779421774136701</v>
      </c>
      <c r="AF50" s="65">
        <v>73.389309645197159</v>
      </c>
      <c r="AG50" s="75">
        <v>92.548240993240057</v>
      </c>
      <c r="AH50" s="65">
        <v>48273.288529246514</v>
      </c>
      <c r="AI50" s="65">
        <v>48453.097714845549</v>
      </c>
      <c r="AJ50" s="65">
        <v>56670.612702770755</v>
      </c>
      <c r="AK50" s="65">
        <v>60272.341475764704</v>
      </c>
      <c r="AL50" s="65">
        <v>68235.767228339275</v>
      </c>
      <c r="AM50" s="65">
        <v>80310.662652234139</v>
      </c>
      <c r="AN50" s="65">
        <v>96878.917571754107</v>
      </c>
      <c r="AO50" s="65">
        <v>108299.30962693506</v>
      </c>
      <c r="AP50" s="65">
        <v>95087.269049397582</v>
      </c>
      <c r="AQ50" s="65">
        <v>123264.69084046947</v>
      </c>
      <c r="AR50" s="65">
        <v>119937.36521106439</v>
      </c>
      <c r="AS50" s="65">
        <v>127340.61192216535</v>
      </c>
      <c r="AT50" s="65">
        <v>122290.05082412512</v>
      </c>
      <c r="AU50" s="65">
        <v>126156.91297200629</v>
      </c>
      <c r="AV50" s="75">
        <v>112637.15258401948</v>
      </c>
      <c r="AW50" s="65">
        <v>10817.586845369424</v>
      </c>
      <c r="AX50" s="65">
        <v>10546.943202023012</v>
      </c>
      <c r="AY50" s="65">
        <v>15823.479839557145</v>
      </c>
      <c r="AZ50" s="65">
        <v>12214.913891483417</v>
      </c>
      <c r="BA50" s="65">
        <v>19696.808977566441</v>
      </c>
      <c r="BB50" s="65">
        <v>20376.646707102926</v>
      </c>
      <c r="BC50" s="65">
        <v>18992.922228007519</v>
      </c>
      <c r="BD50" s="65">
        <v>21196.209552910772</v>
      </c>
      <c r="BE50" s="65">
        <v>21456.272329824722</v>
      </c>
      <c r="BF50" s="65">
        <v>21090.700040459022</v>
      </c>
      <c r="BG50" s="65">
        <v>22645.360531661958</v>
      </c>
      <c r="BH50" s="65">
        <v>25387.833982741511</v>
      </c>
      <c r="BI50" s="65">
        <v>23068.977312171584</v>
      </c>
      <c r="BJ50" s="65">
        <v>23277.046910371846</v>
      </c>
      <c r="BK50" s="75">
        <v>21827.076555622371</v>
      </c>
      <c r="BL50" s="65">
        <v>23476.712684434864</v>
      </c>
      <c r="BM50" s="65">
        <v>27889.35022252037</v>
      </c>
      <c r="BN50" s="65">
        <v>27013.462293562465</v>
      </c>
      <c r="BO50" s="65">
        <v>42529.379632798737</v>
      </c>
      <c r="BP50" s="65">
        <v>43679.119898681754</v>
      </c>
      <c r="BQ50" s="65">
        <v>53952.275239280862</v>
      </c>
      <c r="BR50" s="65">
        <v>71043.15592755418</v>
      </c>
      <c r="BS50" s="65">
        <v>58794.602204211587</v>
      </c>
      <c r="BT50" s="65">
        <v>51678.483031481534</v>
      </c>
      <c r="BU50" s="65">
        <v>61886.534057825884</v>
      </c>
      <c r="BV50" s="65">
        <v>53215.697184340417</v>
      </c>
      <c r="BW50" s="65">
        <v>56613.18238697957</v>
      </c>
      <c r="BX50" s="65">
        <v>51579.511536020698</v>
      </c>
      <c r="BY50" s="65">
        <v>52795.59467219514</v>
      </c>
      <c r="BZ50" s="75">
        <v>47353.834526537496</v>
      </c>
      <c r="CA50" s="65">
        <v>1505.4938164507685</v>
      </c>
      <c r="CB50" s="65">
        <v>1652.1804488415446</v>
      </c>
      <c r="CC50" s="65">
        <v>1418.810833125332</v>
      </c>
      <c r="CD50" s="65">
        <v>2082.8201381454724</v>
      </c>
      <c r="CE50" s="65">
        <v>1965.0739772762208</v>
      </c>
      <c r="CF50" s="65">
        <v>2209.5100022461902</v>
      </c>
      <c r="CG50" s="65">
        <v>2831.2645202175304</v>
      </c>
      <c r="CH50" s="65">
        <v>2301.0065972429197</v>
      </c>
      <c r="CI50" s="65">
        <v>1974.3421682079588</v>
      </c>
      <c r="CJ50" s="65">
        <v>2589.9687779260348</v>
      </c>
      <c r="CK50" s="65">
        <v>1544.7992534646294</v>
      </c>
      <c r="CL50" s="65">
        <v>1471.051741732201</v>
      </c>
      <c r="CM50" s="65">
        <v>1343.0677442143331</v>
      </c>
      <c r="CN50" s="65">
        <v>1377.1894616840107</v>
      </c>
      <c r="CO50" s="75">
        <v>1229.4270101805096</v>
      </c>
      <c r="CP50" s="65">
        <v>522.16568918670782</v>
      </c>
      <c r="CQ50" s="65">
        <v>625.61268450706064</v>
      </c>
      <c r="CR50" s="65">
        <v>632.51759468479872</v>
      </c>
      <c r="CS50" s="65">
        <v>684.03754451408247</v>
      </c>
      <c r="CT50" s="65">
        <v>815.25448059251585</v>
      </c>
      <c r="CU50" s="65">
        <v>873.89061204173106</v>
      </c>
      <c r="CV50" s="65">
        <v>813.24827068013974</v>
      </c>
      <c r="CW50" s="65">
        <v>927.36396445140804</v>
      </c>
      <c r="CX50" s="65">
        <v>702.2180634185936</v>
      </c>
      <c r="CY50" s="65">
        <v>689.90817352543479</v>
      </c>
      <c r="CZ50" s="65">
        <v>775.15707081542371</v>
      </c>
      <c r="DA50" s="65">
        <v>773.12162513669023</v>
      </c>
      <c r="DB50" s="65">
        <v>688.62825344214878</v>
      </c>
      <c r="DC50" s="65">
        <v>695.27421173500272</v>
      </c>
      <c r="DD50" s="75">
        <v>616.35793265054679</v>
      </c>
      <c r="DS50" s="129"/>
      <c r="EH50" s="129"/>
      <c r="EW50" s="129"/>
      <c r="FL50" s="129"/>
      <c r="GA50" s="129"/>
      <c r="GP50" s="129"/>
    </row>
    <row r="51" spans="1:198">
      <c r="A51" s="60"/>
      <c r="B51" t="s">
        <v>150</v>
      </c>
      <c r="C51" t="s">
        <v>94</v>
      </c>
      <c r="D51" s="65">
        <v>500104.72426311986</v>
      </c>
      <c r="E51" s="65">
        <v>499524.74558059609</v>
      </c>
      <c r="F51" s="65">
        <v>599144.67376516806</v>
      </c>
      <c r="G51" s="65">
        <v>634892.16388253996</v>
      </c>
      <c r="H51" s="65">
        <v>804608.36216904339</v>
      </c>
      <c r="I51" s="65">
        <v>839341.77552605351</v>
      </c>
      <c r="J51" s="65">
        <v>919433.57911926741</v>
      </c>
      <c r="K51" s="65">
        <v>926718.16272786423</v>
      </c>
      <c r="L51" s="65">
        <v>814048.87481618719</v>
      </c>
      <c r="M51" s="65">
        <v>908754.35518606205</v>
      </c>
      <c r="N51" s="65">
        <v>923206.1255802433</v>
      </c>
      <c r="O51" s="65">
        <v>993644.58276110352</v>
      </c>
      <c r="P51" s="65">
        <v>869470.43864159076</v>
      </c>
      <c r="Q51" s="65">
        <v>900529.86892082682</v>
      </c>
      <c r="R51" s="75">
        <v>838661.75936456851</v>
      </c>
      <c r="S51" s="65">
        <v>18206.858323511988</v>
      </c>
      <c r="T51" s="65">
        <v>16345.78790317633</v>
      </c>
      <c r="U51" s="65">
        <v>21175.029184301118</v>
      </c>
      <c r="V51" s="65">
        <v>18959.61872866757</v>
      </c>
      <c r="W51" s="65">
        <v>25912.805184809371</v>
      </c>
      <c r="X51" s="65">
        <v>25720.77971341661</v>
      </c>
      <c r="Y51" s="65">
        <v>25189.708775134062</v>
      </c>
      <c r="Z51" s="65">
        <v>27570.454057407856</v>
      </c>
      <c r="AA51" s="65">
        <v>22779.562918321095</v>
      </c>
      <c r="AB51" s="65">
        <v>24488.828092498032</v>
      </c>
      <c r="AC51" s="65">
        <v>27102.920156901015</v>
      </c>
      <c r="AD51" s="65">
        <v>28591.553536362815</v>
      </c>
      <c r="AE51" s="65">
        <v>25792.754936270616</v>
      </c>
      <c r="AF51" s="65">
        <v>26930.560363705961</v>
      </c>
      <c r="AG51" s="75">
        <v>26502.326151986381</v>
      </c>
      <c r="AH51" s="65">
        <v>183664.57137051321</v>
      </c>
      <c r="AI51" s="65">
        <v>170215.51035182635</v>
      </c>
      <c r="AJ51" s="65">
        <v>235965.02345256601</v>
      </c>
      <c r="AK51" s="65">
        <v>222129.71135100411</v>
      </c>
      <c r="AL51" s="65">
        <v>320022.2768145717</v>
      </c>
      <c r="AM51" s="65">
        <v>337455.91980031371</v>
      </c>
      <c r="AN51" s="65">
        <v>360894.30016197893</v>
      </c>
      <c r="AO51" s="65">
        <v>409793.30335600011</v>
      </c>
      <c r="AP51" s="65">
        <v>336231.75668711169</v>
      </c>
      <c r="AQ51" s="65">
        <v>381626.31680086011</v>
      </c>
      <c r="AR51" s="65">
        <v>402161.98266111768</v>
      </c>
      <c r="AS51" s="65">
        <v>437760.98883988493</v>
      </c>
      <c r="AT51" s="65">
        <v>366308.45173423894</v>
      </c>
      <c r="AU51" s="65">
        <v>377795.18845888122</v>
      </c>
      <c r="AV51" s="75">
        <v>353398.05099248386</v>
      </c>
      <c r="AW51" s="65">
        <v>114320.00374968949</v>
      </c>
      <c r="AX51" s="65">
        <v>110723.84380436412</v>
      </c>
      <c r="AY51" s="65">
        <v>163452.62125820489</v>
      </c>
      <c r="AZ51" s="65">
        <v>128939.59424413631</v>
      </c>
      <c r="BA51" s="65">
        <v>207084.47893735478</v>
      </c>
      <c r="BB51" s="65">
        <v>200226.61969802645</v>
      </c>
      <c r="BC51" s="65">
        <v>188609.82568343898</v>
      </c>
      <c r="BD51" s="65">
        <v>202962.36054882966</v>
      </c>
      <c r="BE51" s="65">
        <v>206925.77114880196</v>
      </c>
      <c r="BF51" s="65">
        <v>183310.16867477642</v>
      </c>
      <c r="BG51" s="65">
        <v>210612.40111583823</v>
      </c>
      <c r="BH51" s="65">
        <v>232914.00438373804</v>
      </c>
      <c r="BI51" s="65">
        <v>208543.92633894406</v>
      </c>
      <c r="BJ51" s="65">
        <v>215603.38705364309</v>
      </c>
      <c r="BK51" s="75">
        <v>201656.49523238785</v>
      </c>
      <c r="BL51" s="65">
        <v>79467.217050172359</v>
      </c>
      <c r="BM51" s="65">
        <v>90953.412341408082</v>
      </c>
      <c r="BN51" s="65">
        <v>80025.965426840616</v>
      </c>
      <c r="BO51" s="65">
        <v>133125.33899094717</v>
      </c>
      <c r="BP51" s="65">
        <v>124296.57210804088</v>
      </c>
      <c r="BQ51" s="65">
        <v>146523.86944481573</v>
      </c>
      <c r="BR51" s="65">
        <v>197940.33745114526</v>
      </c>
      <c r="BS51" s="65">
        <v>154735.61606692406</v>
      </c>
      <c r="BT51" s="65">
        <v>134301.66282726073</v>
      </c>
      <c r="BU51" s="65">
        <v>183417.24163406837</v>
      </c>
      <c r="BV51" s="65">
        <v>156443.10976750974</v>
      </c>
      <c r="BW51" s="65">
        <v>165652.20674729507</v>
      </c>
      <c r="BX51" s="65">
        <v>147534.6840757817</v>
      </c>
      <c r="BY51" s="65">
        <v>151509.76155786606</v>
      </c>
      <c r="BZ51" s="75">
        <v>134641.57603229641</v>
      </c>
      <c r="CA51" s="65">
        <v>88478.722577497785</v>
      </c>
      <c r="CB51" s="65">
        <v>93467.223400760558</v>
      </c>
      <c r="CC51" s="65">
        <v>80998.759123939817</v>
      </c>
      <c r="CD51" s="65">
        <v>111415.97324063111</v>
      </c>
      <c r="CE51" s="65">
        <v>101487.19819197764</v>
      </c>
      <c r="CF51" s="65">
        <v>100501.65621277751</v>
      </c>
      <c r="CG51" s="65">
        <v>119282.98210926614</v>
      </c>
      <c r="CH51" s="65">
        <v>99622.376025718724</v>
      </c>
      <c r="CI51" s="65">
        <v>89470.831549183815</v>
      </c>
      <c r="CJ51" s="65">
        <v>111812.90521245713</v>
      </c>
      <c r="CK51" s="65">
        <v>99196.876168333372</v>
      </c>
      <c r="CL51" s="65">
        <v>100835.69417385856</v>
      </c>
      <c r="CM51" s="65">
        <v>96147.494483540591</v>
      </c>
      <c r="CN51" s="65">
        <v>102422.22829833966</v>
      </c>
      <c r="CO51" s="75">
        <v>98738.922065209626</v>
      </c>
      <c r="CP51" s="65">
        <v>15967.351191735095</v>
      </c>
      <c r="CQ51" s="65">
        <v>17818.967779060604</v>
      </c>
      <c r="CR51" s="65">
        <v>17527.275319315635</v>
      </c>
      <c r="CS51" s="65">
        <v>20321.927327153593</v>
      </c>
      <c r="CT51" s="65">
        <v>25805.030932288748</v>
      </c>
      <c r="CU51" s="65">
        <v>28912.930656703596</v>
      </c>
      <c r="CV51" s="65">
        <v>27516.424938303997</v>
      </c>
      <c r="CW51" s="65">
        <v>32034.052672983751</v>
      </c>
      <c r="CX51" s="65">
        <v>24339.289685507869</v>
      </c>
      <c r="CY51" s="65">
        <v>24098.894771402065</v>
      </c>
      <c r="CZ51" s="65">
        <v>27688.835710542939</v>
      </c>
      <c r="DA51" s="65">
        <v>27890.135079964184</v>
      </c>
      <c r="DB51" s="65">
        <v>25143.127072814743</v>
      </c>
      <c r="DC51" s="65">
        <v>26268.743188390723</v>
      </c>
      <c r="DD51" s="75">
        <v>23724.388890204278</v>
      </c>
      <c r="DS51" s="129"/>
      <c r="EH51" s="129"/>
      <c r="EW51" s="129"/>
      <c r="FL51" s="129"/>
      <c r="GA51" s="129"/>
      <c r="GP51" s="129"/>
    </row>
    <row r="52" spans="1:198">
      <c r="B52" t="s">
        <v>121</v>
      </c>
      <c r="C52" t="s">
        <v>94</v>
      </c>
      <c r="D52" s="65">
        <v>1182817.7774976208</v>
      </c>
      <c r="E52" s="65">
        <v>1279626.046757774</v>
      </c>
      <c r="F52" s="65">
        <v>1448441.8830794326</v>
      </c>
      <c r="G52" s="65">
        <v>1612443.1978562165</v>
      </c>
      <c r="H52" s="65">
        <v>1945441.7417845705</v>
      </c>
      <c r="I52" s="65">
        <v>2087935.5844558582</v>
      </c>
      <c r="J52" s="65">
        <v>2334865.5486865686</v>
      </c>
      <c r="K52" s="65">
        <v>2408981.5101335263</v>
      </c>
      <c r="L52" s="65">
        <v>2245125.9512579609</v>
      </c>
      <c r="M52" s="65">
        <v>2347967.6708098962</v>
      </c>
      <c r="N52" s="65">
        <v>2287203.4142364627</v>
      </c>
      <c r="O52" s="65">
        <v>2491883.5744931013</v>
      </c>
      <c r="P52" s="65">
        <v>2247643.3803312499</v>
      </c>
      <c r="Q52" s="65">
        <v>2327840.62284905</v>
      </c>
      <c r="R52" s="75">
        <v>2088188.965954043</v>
      </c>
      <c r="S52" s="65">
        <v>20255.055283499602</v>
      </c>
      <c r="T52" s="65">
        <v>18706.555103483464</v>
      </c>
      <c r="U52" s="65">
        <v>23467.399911680252</v>
      </c>
      <c r="V52" s="65">
        <v>22254.662039568982</v>
      </c>
      <c r="W52" s="65">
        <v>27668.13370853923</v>
      </c>
      <c r="X52" s="65">
        <v>30861.517682609774</v>
      </c>
      <c r="Y52" s="65">
        <v>33531.555409367647</v>
      </c>
      <c r="Z52" s="65">
        <v>38613.505402126859</v>
      </c>
      <c r="AA52" s="65">
        <v>37093.76561696158</v>
      </c>
      <c r="AB52" s="65">
        <v>44772.83178190059</v>
      </c>
      <c r="AC52" s="65">
        <v>47656.330420228966</v>
      </c>
      <c r="AD52" s="65">
        <v>48583.418307408327</v>
      </c>
      <c r="AE52" s="65">
        <v>45514.141685013608</v>
      </c>
      <c r="AF52" s="65">
        <v>45493.890178031208</v>
      </c>
      <c r="AG52" s="75">
        <v>47550.629130233152</v>
      </c>
      <c r="AH52" s="65">
        <v>476276.06968966767</v>
      </c>
      <c r="AI52" s="65">
        <v>486745.98233613186</v>
      </c>
      <c r="AJ52" s="65">
        <v>644175.3663898852</v>
      </c>
      <c r="AK52" s="65">
        <v>678060.59156559524</v>
      </c>
      <c r="AL52" s="65">
        <v>918856.58506393409</v>
      </c>
      <c r="AM52" s="65">
        <v>996200.73459742032</v>
      </c>
      <c r="AN52" s="65">
        <v>1043512.5800337273</v>
      </c>
      <c r="AO52" s="65">
        <v>1185385.2469787188</v>
      </c>
      <c r="AP52" s="65">
        <v>1109680.7099185274</v>
      </c>
      <c r="AQ52" s="65">
        <v>1016156.4805394132</v>
      </c>
      <c r="AR52" s="65">
        <v>1048282.7090759279</v>
      </c>
      <c r="AS52" s="65">
        <v>1099008.6123940377</v>
      </c>
      <c r="AT52" s="65">
        <v>939604.05175151327</v>
      </c>
      <c r="AU52" s="65">
        <v>954786.99806000805</v>
      </c>
      <c r="AV52" s="75">
        <v>784598.8870339701</v>
      </c>
      <c r="AW52" s="65">
        <v>199067.97978124756</v>
      </c>
      <c r="AX52" s="65">
        <v>198790.17195154756</v>
      </c>
      <c r="AY52" s="65">
        <v>253972.29293602446</v>
      </c>
      <c r="AZ52" s="65">
        <v>214096.49114233814</v>
      </c>
      <c r="BA52" s="65">
        <v>291326.79559815896</v>
      </c>
      <c r="BB52" s="65">
        <v>285947.02719685063</v>
      </c>
      <c r="BC52" s="65">
        <v>276527.69174194167</v>
      </c>
      <c r="BD52" s="65">
        <v>321679.97198068642</v>
      </c>
      <c r="BE52" s="65">
        <v>323242.52627079748</v>
      </c>
      <c r="BF52" s="65">
        <v>318592.20064307918</v>
      </c>
      <c r="BG52" s="65">
        <v>364152.43368624803</v>
      </c>
      <c r="BH52" s="65">
        <v>384206.68588188011</v>
      </c>
      <c r="BI52" s="65">
        <v>385649.04466838157</v>
      </c>
      <c r="BJ52" s="65">
        <v>407872.98123419902</v>
      </c>
      <c r="BK52" s="75">
        <v>405398.3847846064</v>
      </c>
      <c r="BL52" s="65">
        <v>338953.18169953133</v>
      </c>
      <c r="BM52" s="65">
        <v>398835.61103339901</v>
      </c>
      <c r="BN52" s="65">
        <v>364995.48037167912</v>
      </c>
      <c r="BO52" s="65">
        <v>497056.7930887625</v>
      </c>
      <c r="BP52" s="65">
        <v>494264.94277356425</v>
      </c>
      <c r="BQ52" s="65">
        <v>562978.77721068484</v>
      </c>
      <c r="BR52" s="65">
        <v>719513.01978880435</v>
      </c>
      <c r="BS52" s="65">
        <v>612315.68097719224</v>
      </c>
      <c r="BT52" s="65">
        <v>541130.04095319624</v>
      </c>
      <c r="BU52" s="65">
        <v>669105.72005830321</v>
      </c>
      <c r="BV52" s="65">
        <v>583146.25709989248</v>
      </c>
      <c r="BW52" s="65">
        <v>630673.71546439524</v>
      </c>
      <c r="BX52" s="65">
        <v>580672.77461510489</v>
      </c>
      <c r="BY52" s="65">
        <v>594094.90228211402</v>
      </c>
      <c r="BZ52" s="75">
        <v>540378.45990779495</v>
      </c>
      <c r="CA52" s="65">
        <v>111453.58001360929</v>
      </c>
      <c r="CB52" s="65">
        <v>131801.48376215756</v>
      </c>
      <c r="CC52" s="65">
        <v>118806.33943536627</v>
      </c>
      <c r="CD52" s="65">
        <v>165194.3745347402</v>
      </c>
      <c r="CE52" s="65">
        <v>167067.27491235372</v>
      </c>
      <c r="CF52" s="65">
        <v>158139.92807168851</v>
      </c>
      <c r="CG52" s="65">
        <v>207048.58212540683</v>
      </c>
      <c r="CH52" s="65">
        <v>192223.81296237279</v>
      </c>
      <c r="CI52" s="65">
        <v>182594.45196113249</v>
      </c>
      <c r="CJ52" s="65">
        <v>245294.30141677137</v>
      </c>
      <c r="CK52" s="65">
        <v>186515.33319770155</v>
      </c>
      <c r="CL52" s="65">
        <v>275105.31201570871</v>
      </c>
      <c r="CM52" s="65">
        <v>256766.7240377448</v>
      </c>
      <c r="CN52" s="65">
        <v>265174.53966052202</v>
      </c>
      <c r="CO52" s="75">
        <v>256751.10430463415</v>
      </c>
      <c r="CP52" s="65">
        <v>36811.911030065487</v>
      </c>
      <c r="CQ52" s="65">
        <v>44746.242571054587</v>
      </c>
      <c r="CR52" s="65">
        <v>43025.004034797545</v>
      </c>
      <c r="CS52" s="65">
        <v>35780.285485211025</v>
      </c>
      <c r="CT52" s="65">
        <v>46258.009728020232</v>
      </c>
      <c r="CU52" s="65">
        <v>53807.599696604098</v>
      </c>
      <c r="CV52" s="65">
        <v>54732.119587320907</v>
      </c>
      <c r="CW52" s="65">
        <v>58763.29183242943</v>
      </c>
      <c r="CX52" s="65">
        <v>51384.456537346035</v>
      </c>
      <c r="CY52" s="65">
        <v>54046.136370429012</v>
      </c>
      <c r="CZ52" s="65">
        <v>57450.350756463413</v>
      </c>
      <c r="DA52" s="65">
        <v>54305.830429671514</v>
      </c>
      <c r="DB52" s="65">
        <v>39436.643573491921</v>
      </c>
      <c r="DC52" s="65">
        <v>60417.311434175295</v>
      </c>
      <c r="DD52" s="75">
        <v>53511.500792804189</v>
      </c>
      <c r="DS52" s="129"/>
      <c r="EH52" s="129"/>
      <c r="EW52" s="129"/>
      <c r="FL52" s="129"/>
      <c r="GA52" s="129"/>
      <c r="GP52" s="129"/>
    </row>
    <row r="53" spans="1:198">
      <c r="A53" s="60" t="s">
        <v>92</v>
      </c>
      <c r="B53" t="s">
        <v>97</v>
      </c>
      <c r="C53" t="s">
        <v>98</v>
      </c>
      <c r="D53" s="65">
        <v>31410.0253514</v>
      </c>
      <c r="E53" s="65">
        <v>32227.133105380002</v>
      </c>
      <c r="F53" s="65">
        <v>33576.657063720006</v>
      </c>
      <c r="G53" s="65">
        <v>35029.218313040001</v>
      </c>
      <c r="H53" s="65">
        <v>34990.201580920002</v>
      </c>
      <c r="I53" s="65">
        <v>34811.131072150005</v>
      </c>
      <c r="J53" s="65">
        <v>32283.054092679999</v>
      </c>
      <c r="K53" s="65">
        <v>33606.920926080005</v>
      </c>
      <c r="L53" s="65">
        <v>32976.819965089999</v>
      </c>
      <c r="M53" s="65">
        <v>32119.188281789997</v>
      </c>
      <c r="N53" s="65">
        <v>33975.156290359999</v>
      </c>
      <c r="O53" s="65">
        <v>35292.12915036</v>
      </c>
      <c r="P53" s="65">
        <v>34584.661981260804</v>
      </c>
      <c r="Q53" s="65">
        <v>35548.157929969115</v>
      </c>
      <c r="R53" s="75">
        <v>35777.631024958944</v>
      </c>
      <c r="S53" s="65">
        <v>630.12</v>
      </c>
      <c r="T53" s="65">
        <v>610.67999999999995</v>
      </c>
      <c r="U53" s="65">
        <v>625.12800000000004</v>
      </c>
      <c r="V53" s="65">
        <v>615.16800000000001</v>
      </c>
      <c r="W53" s="65">
        <v>617.76</v>
      </c>
      <c r="X53" s="65">
        <v>620.80999999999995</v>
      </c>
      <c r="Y53" s="65">
        <v>701.69200000000001</v>
      </c>
      <c r="Z53" s="65">
        <v>697.803</v>
      </c>
      <c r="AA53" s="65">
        <v>669.9</v>
      </c>
      <c r="AB53" s="65">
        <v>723.98900000000003</v>
      </c>
      <c r="AC53" s="65">
        <v>669.24199999999996</v>
      </c>
      <c r="AD53" s="65">
        <v>682</v>
      </c>
      <c r="AE53" s="65">
        <v>690.8768</v>
      </c>
      <c r="AF53" s="65">
        <v>691</v>
      </c>
      <c r="AG53" s="75">
        <v>684</v>
      </c>
      <c r="AH53" s="65">
        <v>12362.58628688</v>
      </c>
      <c r="AI53" s="65">
        <v>12310.07015589</v>
      </c>
      <c r="AJ53" s="65">
        <v>12528.59543324</v>
      </c>
      <c r="AK53" s="65">
        <v>12965.995160040002</v>
      </c>
      <c r="AL53" s="65">
        <v>12823.641835130002</v>
      </c>
      <c r="AM53" s="65">
        <v>13259.111083309999</v>
      </c>
      <c r="AN53" s="65">
        <v>11798.434780579999</v>
      </c>
      <c r="AO53" s="65">
        <v>12392.668771639999</v>
      </c>
      <c r="AP53" s="65">
        <v>11494.49156658</v>
      </c>
      <c r="AQ53" s="65">
        <v>11684.367639460001</v>
      </c>
      <c r="AR53" s="65">
        <v>12742.867236530001</v>
      </c>
      <c r="AS53" s="65">
        <v>13535.154930800001</v>
      </c>
      <c r="AT53" s="65">
        <v>12739.202536324359</v>
      </c>
      <c r="AU53" s="65">
        <v>13121.48660729865</v>
      </c>
      <c r="AV53" s="75">
        <v>13265.780349084938</v>
      </c>
      <c r="AW53" s="65">
        <v>7559.4329891799998</v>
      </c>
      <c r="AX53" s="65">
        <v>7942.7561254900002</v>
      </c>
      <c r="AY53" s="65">
        <v>8433.6682864400009</v>
      </c>
      <c r="AZ53" s="65">
        <v>9052.8896425799994</v>
      </c>
      <c r="BA53" s="65">
        <v>8805.7713676000003</v>
      </c>
      <c r="BB53" s="65">
        <v>8646.73789536</v>
      </c>
      <c r="BC53" s="65">
        <v>8126.383240000001</v>
      </c>
      <c r="BD53" s="65">
        <v>8756.8385999999991</v>
      </c>
      <c r="BE53" s="65">
        <v>9109.4893680999994</v>
      </c>
      <c r="BF53" s="65">
        <v>8062.7793397400001</v>
      </c>
      <c r="BG53" s="65">
        <v>8844.5012939999997</v>
      </c>
      <c r="BH53" s="65">
        <v>8871.2473077599989</v>
      </c>
      <c r="BI53" s="65">
        <v>9127.0125422197088</v>
      </c>
      <c r="BJ53" s="65">
        <v>9266.7282479616006</v>
      </c>
      <c r="BK53" s="75">
        <v>9489.3101239999996</v>
      </c>
      <c r="BL53" s="65">
        <v>7029.5973993400003</v>
      </c>
      <c r="BM53" s="65">
        <v>7469.5990000000002</v>
      </c>
      <c r="BN53" s="65">
        <v>7875.3574080399994</v>
      </c>
      <c r="BO53" s="65">
        <v>8068.37351442</v>
      </c>
      <c r="BP53" s="65">
        <v>8535.7558321899996</v>
      </c>
      <c r="BQ53" s="65">
        <v>8106.1328794800002</v>
      </c>
      <c r="BR53" s="65">
        <v>7846.3278400999998</v>
      </c>
      <c r="BS53" s="65">
        <v>7835.3748484400003</v>
      </c>
      <c r="BT53" s="65">
        <v>7601.6037792100005</v>
      </c>
      <c r="BU53" s="65">
        <v>7857.3660005900001</v>
      </c>
      <c r="BV53" s="65">
        <v>7867.5451318300002</v>
      </c>
      <c r="BW53" s="65">
        <v>8200.1200098000008</v>
      </c>
      <c r="BX53" s="65">
        <v>8175.2793487167401</v>
      </c>
      <c r="BY53" s="65">
        <v>8324.527</v>
      </c>
      <c r="BZ53" s="75">
        <v>8312</v>
      </c>
      <c r="CA53" s="65">
        <v>2765.2886760000001</v>
      </c>
      <c r="CB53" s="65">
        <v>2746.0278239999998</v>
      </c>
      <c r="CC53" s="65">
        <v>2959.9079360000001</v>
      </c>
      <c r="CD53" s="65">
        <v>3192.7919959999999</v>
      </c>
      <c r="CE53" s="65">
        <v>3096.2725460000001</v>
      </c>
      <c r="CF53" s="65">
        <v>3096.3392140000001</v>
      </c>
      <c r="CG53" s="65">
        <v>2768.2162320000002</v>
      </c>
      <c r="CH53" s="65">
        <v>2902.2357059999999</v>
      </c>
      <c r="CI53" s="65">
        <v>3048.9762519999999</v>
      </c>
      <c r="CJ53" s="65">
        <v>2746.4357559999999</v>
      </c>
      <c r="CK53" s="65">
        <v>2775.961812</v>
      </c>
      <c r="CL53" s="65">
        <v>2939.338526</v>
      </c>
      <c r="CM53" s="65">
        <v>2787.5683640000002</v>
      </c>
      <c r="CN53" s="65">
        <v>3118</v>
      </c>
      <c r="CO53" s="75">
        <v>2947.15663</v>
      </c>
      <c r="CP53" s="65">
        <v>1063</v>
      </c>
      <c r="CQ53" s="65">
        <v>1148</v>
      </c>
      <c r="CR53" s="65">
        <v>1154</v>
      </c>
      <c r="CS53" s="65">
        <v>1134</v>
      </c>
      <c r="CT53" s="65">
        <v>1111</v>
      </c>
      <c r="CU53" s="65">
        <v>1082</v>
      </c>
      <c r="CV53" s="65">
        <v>1042</v>
      </c>
      <c r="CW53" s="65">
        <v>1022</v>
      </c>
      <c r="CX53" s="65">
        <v>1052.3589992</v>
      </c>
      <c r="CY53" s="65">
        <v>1044.250546</v>
      </c>
      <c r="CZ53" s="65">
        <v>1075.038816</v>
      </c>
      <c r="DA53" s="65">
        <v>1064.268376</v>
      </c>
      <c r="DB53" s="65">
        <v>1064.7223899999999</v>
      </c>
      <c r="DC53" s="65">
        <v>1026.4160747088699</v>
      </c>
      <c r="DD53" s="75">
        <v>1079.383921874</v>
      </c>
      <c r="DS53" s="129"/>
      <c r="EH53" s="129"/>
      <c r="EW53" s="129"/>
      <c r="FL53" s="129"/>
      <c r="GA53" s="129"/>
      <c r="GP53" s="129"/>
    </row>
    <row r="54" spans="1:198">
      <c r="A54" s="60"/>
      <c r="B54" t="s">
        <v>151</v>
      </c>
      <c r="C54" t="s">
        <v>94</v>
      </c>
      <c r="D54" s="65" t="s">
        <v>152</v>
      </c>
      <c r="E54" s="65" t="s">
        <v>152</v>
      </c>
      <c r="F54" s="65" t="s">
        <v>152</v>
      </c>
      <c r="G54" s="65" t="s">
        <v>152</v>
      </c>
      <c r="H54" s="65" t="s">
        <v>152</v>
      </c>
      <c r="I54" s="65" t="s">
        <v>152</v>
      </c>
      <c r="J54" s="65" t="s">
        <v>152</v>
      </c>
      <c r="K54" s="65" t="s">
        <v>152</v>
      </c>
      <c r="L54" s="65" t="s">
        <v>152</v>
      </c>
      <c r="M54" s="65" t="s">
        <v>152</v>
      </c>
      <c r="N54" s="65" t="s">
        <v>152</v>
      </c>
      <c r="O54" s="65"/>
      <c r="P54" s="65"/>
      <c r="Q54" s="65"/>
      <c r="R54" s="75" t="s">
        <v>152</v>
      </c>
      <c r="S54" s="65" t="s">
        <v>152</v>
      </c>
      <c r="T54" s="65" t="s">
        <v>152</v>
      </c>
      <c r="U54" s="65" t="s">
        <v>152</v>
      </c>
      <c r="V54" s="65" t="s">
        <v>152</v>
      </c>
      <c r="W54" s="65" t="s">
        <v>152</v>
      </c>
      <c r="X54" s="65" t="s">
        <v>152</v>
      </c>
      <c r="Y54" s="65" t="s">
        <v>152</v>
      </c>
      <c r="Z54" s="65" t="s">
        <v>152</v>
      </c>
      <c r="AA54" s="65" t="s">
        <v>152</v>
      </c>
      <c r="AB54" s="65" t="s">
        <v>152</v>
      </c>
      <c r="AC54" s="65" t="s">
        <v>152</v>
      </c>
      <c r="AD54" s="65">
        <v>0</v>
      </c>
      <c r="AE54" s="65">
        <v>0</v>
      </c>
      <c r="AF54" s="65">
        <v>0</v>
      </c>
      <c r="AG54" s="75">
        <v>0</v>
      </c>
      <c r="AH54" s="65" t="s">
        <v>152</v>
      </c>
      <c r="AI54" s="65" t="s">
        <v>152</v>
      </c>
      <c r="AJ54" s="65" t="s">
        <v>152</v>
      </c>
      <c r="AK54" s="65" t="s">
        <v>152</v>
      </c>
      <c r="AL54" s="65" t="s">
        <v>152</v>
      </c>
      <c r="AM54" s="65" t="s">
        <v>152</v>
      </c>
      <c r="AN54" s="65" t="s">
        <v>152</v>
      </c>
      <c r="AO54" s="65" t="s">
        <v>152</v>
      </c>
      <c r="AP54" s="65" t="s">
        <v>152</v>
      </c>
      <c r="AQ54" s="65" t="s">
        <v>152</v>
      </c>
      <c r="AR54" s="65" t="s">
        <v>152</v>
      </c>
      <c r="AS54" s="65" t="s">
        <v>152</v>
      </c>
      <c r="AT54" s="65" t="s">
        <v>152</v>
      </c>
      <c r="AU54" s="65" t="s">
        <v>152</v>
      </c>
      <c r="AV54" s="75" t="s">
        <v>152</v>
      </c>
      <c r="AW54" s="65" t="s">
        <v>152</v>
      </c>
      <c r="AX54" s="65" t="s">
        <v>152</v>
      </c>
      <c r="AY54" s="65" t="s">
        <v>152</v>
      </c>
      <c r="AZ54" s="65" t="s">
        <v>152</v>
      </c>
      <c r="BA54" s="65" t="s">
        <v>152</v>
      </c>
      <c r="BB54" s="65" t="s">
        <v>152</v>
      </c>
      <c r="BC54" s="65" t="s">
        <v>152</v>
      </c>
      <c r="BD54" s="65" t="s">
        <v>152</v>
      </c>
      <c r="BE54" s="65" t="s">
        <v>152</v>
      </c>
      <c r="BF54" s="65" t="s">
        <v>152</v>
      </c>
      <c r="BG54" s="65" t="s">
        <v>152</v>
      </c>
      <c r="BH54" s="65" t="s">
        <v>152</v>
      </c>
      <c r="BI54" s="65" t="s">
        <v>152</v>
      </c>
      <c r="BJ54" s="65"/>
      <c r="BK54" s="75"/>
      <c r="BL54" s="65">
        <v>4045.7435400000004</v>
      </c>
      <c r="BM54" s="65">
        <v>7315.4947300000003</v>
      </c>
      <c r="BN54" s="65">
        <v>5788.2346400000006</v>
      </c>
      <c r="BO54" s="65">
        <v>7365.4071300000032</v>
      </c>
      <c r="BP54" s="65">
        <v>3316.1571100000001</v>
      </c>
      <c r="BQ54" s="65">
        <v>2588.2687599999999</v>
      </c>
      <c r="BR54" s="65">
        <v>19676.846959999999</v>
      </c>
      <c r="BS54" s="65">
        <v>85608.869379999989</v>
      </c>
      <c r="BT54" s="65">
        <v>27847.53354</v>
      </c>
      <c r="BU54" s="65">
        <v>40102.428970000001</v>
      </c>
      <c r="BV54" s="65">
        <v>52912.085400000004</v>
      </c>
      <c r="BW54" s="65">
        <v>0</v>
      </c>
      <c r="BX54" s="65">
        <v>0</v>
      </c>
      <c r="BY54" s="65">
        <v>0</v>
      </c>
      <c r="BZ54" s="75">
        <v>0</v>
      </c>
      <c r="CA54" s="65">
        <v>396.60700000000003</v>
      </c>
      <c r="CB54" s="65">
        <v>71.936000000000007</v>
      </c>
      <c r="CC54" s="65">
        <v>211.691</v>
      </c>
      <c r="CD54" s="65">
        <v>30.355720000000002</v>
      </c>
      <c r="CE54" s="65">
        <v>648.86116000000004</v>
      </c>
      <c r="CF54" s="65">
        <v>516.06671574022698</v>
      </c>
      <c r="CG54" s="65">
        <v>196.27403099158326</v>
      </c>
      <c r="CH54" s="65">
        <v>385.34553945648662</v>
      </c>
      <c r="CI54" s="65">
        <v>403.7713342806037</v>
      </c>
      <c r="CJ54" s="65">
        <v>748.78215681882091</v>
      </c>
      <c r="CK54" s="65">
        <v>1484.2232623819475</v>
      </c>
      <c r="CL54" s="65">
        <v>0</v>
      </c>
      <c r="CM54" s="65">
        <v>0</v>
      </c>
      <c r="CN54" s="65">
        <v>0</v>
      </c>
      <c r="CO54" s="75">
        <v>0</v>
      </c>
      <c r="CP54" s="65">
        <v>0</v>
      </c>
      <c r="CQ54" s="65">
        <v>1602.1668200000001</v>
      </c>
      <c r="CR54" s="65">
        <v>1378.4127899999999</v>
      </c>
      <c r="CS54" s="65">
        <v>1302.6264000000001</v>
      </c>
      <c r="CT54" s="65">
        <v>104.92769</v>
      </c>
      <c r="CU54" s="65">
        <v>5257.9698999999991</v>
      </c>
      <c r="CV54" s="65">
        <v>19455.05747</v>
      </c>
      <c r="CW54" s="65">
        <v>4556.5378700000001</v>
      </c>
      <c r="CX54" s="65">
        <v>12422.038010000006</v>
      </c>
      <c r="CY54" s="65">
        <v>43.870410000000007</v>
      </c>
      <c r="CZ54" s="65">
        <v>292.33742000000001</v>
      </c>
      <c r="DA54" s="65">
        <v>0</v>
      </c>
      <c r="DB54" s="65">
        <v>0</v>
      </c>
      <c r="DC54" s="65">
        <v>0</v>
      </c>
      <c r="DD54" s="75">
        <v>0</v>
      </c>
      <c r="DS54" s="129"/>
      <c r="EH54" s="129"/>
      <c r="EW54" s="129"/>
      <c r="FL54" s="129"/>
      <c r="GA54" s="129"/>
      <c r="GP54" s="129"/>
    </row>
    <row r="55" spans="1:198" ht="14.5" customHeight="1">
      <c r="R55" s="129"/>
      <c r="AG55" s="129"/>
      <c r="AV55" s="129"/>
      <c r="BK55" s="129"/>
      <c r="BZ55" s="129"/>
      <c r="CO55" s="129"/>
      <c r="DD55" s="129"/>
      <c r="DS55" s="129"/>
      <c r="EH55" s="129"/>
      <c r="EW55" s="129"/>
      <c r="FL55" s="129"/>
      <c r="GA55" s="129"/>
      <c r="GP55" s="129"/>
    </row>
    <row r="56" spans="1:198">
      <c r="A56" s="60" t="s">
        <v>90</v>
      </c>
      <c r="D56" s="76" t="s">
        <v>44</v>
      </c>
      <c r="E56" s="76" t="s">
        <v>44</v>
      </c>
      <c r="F56" s="76" t="s">
        <v>44</v>
      </c>
      <c r="G56" s="76" t="s">
        <v>44</v>
      </c>
      <c r="H56" s="76" t="s">
        <v>44</v>
      </c>
      <c r="I56" s="76" t="s">
        <v>44</v>
      </c>
      <c r="J56" s="76" t="s">
        <v>44</v>
      </c>
      <c r="K56" s="76" t="s">
        <v>44</v>
      </c>
      <c r="L56" s="76" t="s">
        <v>44</v>
      </c>
      <c r="M56" s="76" t="s">
        <v>44</v>
      </c>
      <c r="N56" s="76" t="s">
        <v>44</v>
      </c>
      <c r="O56" s="76" t="s">
        <v>44</v>
      </c>
      <c r="P56" s="76" t="s">
        <v>44</v>
      </c>
      <c r="Q56" s="76"/>
      <c r="R56" s="130" t="s">
        <v>44</v>
      </c>
      <c r="S56" s="77" t="s">
        <v>45</v>
      </c>
      <c r="T56" s="77" t="s">
        <v>45</v>
      </c>
      <c r="U56" s="77" t="s">
        <v>45</v>
      </c>
      <c r="V56" s="77" t="s">
        <v>45</v>
      </c>
      <c r="W56" s="77" t="s">
        <v>45</v>
      </c>
      <c r="X56" s="77" t="s">
        <v>45</v>
      </c>
      <c r="Y56" s="77" t="s">
        <v>45</v>
      </c>
      <c r="Z56" s="77" t="s">
        <v>45</v>
      </c>
      <c r="AA56" s="77" t="s">
        <v>45</v>
      </c>
      <c r="AB56" s="77" t="s">
        <v>45</v>
      </c>
      <c r="AC56" s="77" t="s">
        <v>45</v>
      </c>
      <c r="AD56" s="77" t="s">
        <v>45</v>
      </c>
      <c r="AE56" s="77" t="s">
        <v>45</v>
      </c>
      <c r="AF56" s="77" t="s">
        <v>45</v>
      </c>
      <c r="AG56" s="136" t="s">
        <v>45</v>
      </c>
      <c r="AH56" s="76" t="s">
        <v>46</v>
      </c>
      <c r="AI56" s="76" t="s">
        <v>46</v>
      </c>
      <c r="AJ56" s="76" t="s">
        <v>46</v>
      </c>
      <c r="AK56" s="76" t="s">
        <v>46</v>
      </c>
      <c r="AL56" s="76" t="s">
        <v>46</v>
      </c>
      <c r="AM56" s="76" t="s">
        <v>46</v>
      </c>
      <c r="AN56" s="76" t="s">
        <v>46</v>
      </c>
      <c r="AO56" s="76" t="s">
        <v>46</v>
      </c>
      <c r="AP56" s="76" t="s">
        <v>46</v>
      </c>
      <c r="AQ56" s="76" t="s">
        <v>46</v>
      </c>
      <c r="AR56" s="76" t="s">
        <v>46</v>
      </c>
      <c r="AS56" s="76" t="s">
        <v>46</v>
      </c>
      <c r="AT56" s="76" t="s">
        <v>46</v>
      </c>
      <c r="AU56" s="76" t="s">
        <v>46</v>
      </c>
      <c r="AV56" s="130" t="s">
        <v>46</v>
      </c>
      <c r="AW56" s="77" t="s">
        <v>47</v>
      </c>
      <c r="AX56" s="77" t="s">
        <v>47</v>
      </c>
      <c r="AY56" s="77" t="s">
        <v>47</v>
      </c>
      <c r="AZ56" s="77" t="s">
        <v>47</v>
      </c>
      <c r="BA56" s="77" t="s">
        <v>47</v>
      </c>
      <c r="BB56" s="77" t="s">
        <v>47</v>
      </c>
      <c r="BC56" s="77" t="s">
        <v>47</v>
      </c>
      <c r="BD56" s="77" t="s">
        <v>47</v>
      </c>
      <c r="BE56" s="77" t="s">
        <v>47</v>
      </c>
      <c r="BF56" s="77" t="s">
        <v>47</v>
      </c>
      <c r="BG56" s="77" t="s">
        <v>47</v>
      </c>
      <c r="BH56" s="77" t="s">
        <v>47</v>
      </c>
      <c r="BI56" s="77" t="s">
        <v>47</v>
      </c>
      <c r="BJ56" s="77" t="s">
        <v>47</v>
      </c>
      <c r="BK56" s="136" t="s">
        <v>47</v>
      </c>
      <c r="BL56" s="76" t="s">
        <v>48</v>
      </c>
      <c r="BM56" s="76" t="s">
        <v>48</v>
      </c>
      <c r="BN56" s="76" t="s">
        <v>48</v>
      </c>
      <c r="BO56" s="76" t="s">
        <v>48</v>
      </c>
      <c r="BP56" s="76" t="s">
        <v>48</v>
      </c>
      <c r="BQ56" s="76" t="s">
        <v>48</v>
      </c>
      <c r="BR56" s="76" t="s">
        <v>48</v>
      </c>
      <c r="BS56" s="76" t="s">
        <v>48</v>
      </c>
      <c r="BT56" s="76" t="s">
        <v>48</v>
      </c>
      <c r="BU56" s="76" t="s">
        <v>48</v>
      </c>
      <c r="BV56" s="76" t="s">
        <v>48</v>
      </c>
      <c r="BW56" s="76" t="s">
        <v>48</v>
      </c>
      <c r="BX56" s="76" t="s">
        <v>48</v>
      </c>
      <c r="BY56" s="76" t="s">
        <v>48</v>
      </c>
      <c r="BZ56" s="130" t="s">
        <v>48</v>
      </c>
      <c r="CA56" s="77" t="s">
        <v>49</v>
      </c>
      <c r="CB56" s="77" t="s">
        <v>49</v>
      </c>
      <c r="CC56" s="77" t="s">
        <v>49</v>
      </c>
      <c r="CD56" s="77" t="s">
        <v>49</v>
      </c>
      <c r="CE56" s="77" t="s">
        <v>49</v>
      </c>
      <c r="CF56" s="77" t="s">
        <v>49</v>
      </c>
      <c r="CG56" s="77" t="s">
        <v>49</v>
      </c>
      <c r="CH56" s="77" t="s">
        <v>49</v>
      </c>
      <c r="CI56" s="77" t="s">
        <v>49</v>
      </c>
      <c r="CJ56" s="77" t="s">
        <v>49</v>
      </c>
      <c r="CK56" s="77" t="s">
        <v>49</v>
      </c>
      <c r="CL56" s="77" t="s">
        <v>49</v>
      </c>
      <c r="CM56" s="77" t="s">
        <v>49</v>
      </c>
      <c r="CN56" s="77" t="s">
        <v>49</v>
      </c>
      <c r="CO56" s="136" t="s">
        <v>49</v>
      </c>
      <c r="CP56" s="76" t="s">
        <v>50</v>
      </c>
      <c r="CQ56" s="76" t="s">
        <v>50</v>
      </c>
      <c r="CR56" s="76" t="s">
        <v>50</v>
      </c>
      <c r="CS56" s="76" t="s">
        <v>50</v>
      </c>
      <c r="CT56" s="76" t="s">
        <v>50</v>
      </c>
      <c r="CU56" s="76" t="s">
        <v>50</v>
      </c>
      <c r="CV56" s="76" t="s">
        <v>50</v>
      </c>
      <c r="CW56" s="76" t="s">
        <v>50</v>
      </c>
      <c r="CX56" s="76" t="s">
        <v>50</v>
      </c>
      <c r="CY56" s="76" t="s">
        <v>50</v>
      </c>
      <c r="CZ56" s="76" t="s">
        <v>50</v>
      </c>
      <c r="DA56" s="76" t="s">
        <v>50</v>
      </c>
      <c r="DB56" s="76" t="s">
        <v>50</v>
      </c>
      <c r="DC56" s="76" t="s">
        <v>50</v>
      </c>
      <c r="DD56" s="130" t="s">
        <v>50</v>
      </c>
      <c r="DE56" s="77" t="s">
        <v>51</v>
      </c>
      <c r="DF56" s="77" t="s">
        <v>51</v>
      </c>
      <c r="DG56" s="77" t="s">
        <v>51</v>
      </c>
      <c r="DH56" s="77" t="s">
        <v>51</v>
      </c>
      <c r="DI56" s="77" t="s">
        <v>51</v>
      </c>
      <c r="DJ56" s="77" t="s">
        <v>51</v>
      </c>
      <c r="DK56" s="77" t="s">
        <v>51</v>
      </c>
      <c r="DL56" s="77" t="s">
        <v>51</v>
      </c>
      <c r="DM56" s="77" t="s">
        <v>51</v>
      </c>
      <c r="DN56" s="77" t="s">
        <v>51</v>
      </c>
      <c r="DO56" s="77" t="s">
        <v>51</v>
      </c>
      <c r="DP56" s="77" t="s">
        <v>51</v>
      </c>
      <c r="DQ56" s="77" t="s">
        <v>51</v>
      </c>
      <c r="DR56" s="77" t="s">
        <v>51</v>
      </c>
      <c r="DS56" s="136" t="s">
        <v>51</v>
      </c>
      <c r="DT56" s="76" t="s">
        <v>52</v>
      </c>
      <c r="DU56" s="76" t="s">
        <v>52</v>
      </c>
      <c r="DV56" s="76" t="s">
        <v>52</v>
      </c>
      <c r="DW56" s="76" t="s">
        <v>52</v>
      </c>
      <c r="DX56" s="76" t="s">
        <v>52</v>
      </c>
      <c r="DY56" s="76" t="s">
        <v>52</v>
      </c>
      <c r="DZ56" s="76" t="s">
        <v>52</v>
      </c>
      <c r="EA56" s="76" t="s">
        <v>52</v>
      </c>
      <c r="EB56" s="76" t="s">
        <v>52</v>
      </c>
      <c r="EC56" s="76" t="s">
        <v>52</v>
      </c>
      <c r="ED56" s="76" t="s">
        <v>52</v>
      </c>
      <c r="EE56" s="76" t="s">
        <v>52</v>
      </c>
      <c r="EF56" s="76" t="s">
        <v>52</v>
      </c>
      <c r="EG56" s="76" t="s">
        <v>52</v>
      </c>
      <c r="EH56" s="130" t="s">
        <v>52</v>
      </c>
      <c r="EI56" s="77" t="s">
        <v>53</v>
      </c>
      <c r="EJ56" s="77" t="s">
        <v>53</v>
      </c>
      <c r="EK56" s="77" t="s">
        <v>53</v>
      </c>
      <c r="EL56" s="77" t="s">
        <v>53</v>
      </c>
      <c r="EM56" s="77" t="s">
        <v>53</v>
      </c>
      <c r="EN56" s="77" t="s">
        <v>53</v>
      </c>
      <c r="EO56" s="77" t="s">
        <v>53</v>
      </c>
      <c r="EP56" s="77" t="s">
        <v>53</v>
      </c>
      <c r="EQ56" s="77" t="s">
        <v>53</v>
      </c>
      <c r="ER56" s="77" t="s">
        <v>53</v>
      </c>
      <c r="ES56" s="77" t="s">
        <v>53</v>
      </c>
      <c r="ET56" s="77" t="s">
        <v>53</v>
      </c>
      <c r="EU56" s="77" t="s">
        <v>53</v>
      </c>
      <c r="EV56" s="77" t="s">
        <v>53</v>
      </c>
      <c r="EW56" s="136" t="s">
        <v>53</v>
      </c>
      <c r="EX56" s="76" t="s">
        <v>54</v>
      </c>
      <c r="EY56" s="76" t="s">
        <v>54</v>
      </c>
      <c r="EZ56" s="76" t="s">
        <v>54</v>
      </c>
      <c r="FA56" s="76" t="s">
        <v>54</v>
      </c>
      <c r="FB56" s="76" t="s">
        <v>54</v>
      </c>
      <c r="FC56" s="76" t="s">
        <v>54</v>
      </c>
      <c r="FD56" s="76" t="s">
        <v>54</v>
      </c>
      <c r="FE56" s="76" t="s">
        <v>54</v>
      </c>
      <c r="FF56" s="76" t="s">
        <v>54</v>
      </c>
      <c r="FG56" s="76" t="s">
        <v>54</v>
      </c>
      <c r="FH56" s="76" t="s">
        <v>54</v>
      </c>
      <c r="FI56" s="76" t="s">
        <v>54</v>
      </c>
      <c r="FJ56" s="76" t="s">
        <v>54</v>
      </c>
      <c r="FK56" s="76" t="s">
        <v>54</v>
      </c>
      <c r="FL56" s="130" t="s">
        <v>54</v>
      </c>
      <c r="FM56" s="77" t="s">
        <v>55</v>
      </c>
      <c r="FN56" s="77" t="s">
        <v>55</v>
      </c>
      <c r="FO56" s="77" t="s">
        <v>55</v>
      </c>
      <c r="FP56" s="77" t="s">
        <v>55</v>
      </c>
      <c r="FQ56" s="77" t="s">
        <v>55</v>
      </c>
      <c r="FR56" s="77" t="s">
        <v>55</v>
      </c>
      <c r="FS56" s="77" t="s">
        <v>55</v>
      </c>
      <c r="FT56" s="77" t="s">
        <v>55</v>
      </c>
      <c r="FU56" s="77" t="s">
        <v>55</v>
      </c>
      <c r="FV56" s="77" t="s">
        <v>55</v>
      </c>
      <c r="FW56" s="77" t="s">
        <v>55</v>
      </c>
      <c r="FX56" s="77" t="s">
        <v>55</v>
      </c>
      <c r="FY56" s="77" t="s">
        <v>55</v>
      </c>
      <c r="FZ56" s="77" t="s">
        <v>55</v>
      </c>
      <c r="GA56" s="136" t="s">
        <v>55</v>
      </c>
      <c r="GB56" s="76" t="s">
        <v>56</v>
      </c>
      <c r="GC56" s="76" t="s">
        <v>56</v>
      </c>
      <c r="GD56" s="76" t="s">
        <v>56</v>
      </c>
      <c r="GE56" s="76" t="s">
        <v>56</v>
      </c>
      <c r="GF56" s="76" t="s">
        <v>56</v>
      </c>
      <c r="GG56" s="76" t="s">
        <v>56</v>
      </c>
      <c r="GH56" s="76" t="s">
        <v>56</v>
      </c>
      <c r="GI56" s="76" t="s">
        <v>56</v>
      </c>
      <c r="GJ56" s="76" t="s">
        <v>56</v>
      </c>
      <c r="GK56" s="76" t="s">
        <v>56</v>
      </c>
      <c r="GL56" s="76" t="s">
        <v>56</v>
      </c>
      <c r="GM56" s="76" t="s">
        <v>56</v>
      </c>
      <c r="GN56" s="76" t="s">
        <v>56</v>
      </c>
      <c r="GO56" s="76" t="s">
        <v>56</v>
      </c>
      <c r="GP56" s="129" t="s">
        <v>56</v>
      </c>
    </row>
    <row r="57" spans="1:198">
      <c r="A57" s="60" t="s">
        <v>153</v>
      </c>
      <c r="B57" t="s">
        <v>143</v>
      </c>
      <c r="C57" t="s">
        <v>112</v>
      </c>
      <c r="D57" s="65">
        <v>59679.767929976741</v>
      </c>
      <c r="E57" s="65">
        <v>59679.767929976741</v>
      </c>
      <c r="F57" s="65">
        <v>59679.767929976741</v>
      </c>
      <c r="G57" s="65">
        <v>59679.767929976741</v>
      </c>
      <c r="H57" s="65">
        <v>59679.767929976741</v>
      </c>
      <c r="I57" s="65">
        <v>59679.767929976741</v>
      </c>
      <c r="J57" s="65">
        <v>66412.452379708629</v>
      </c>
      <c r="K57" s="65">
        <v>66412.452379708629</v>
      </c>
      <c r="L57" s="65">
        <v>66424.162744050627</v>
      </c>
      <c r="M57" s="65">
        <v>66424.105544050632</v>
      </c>
      <c r="N57" s="65">
        <v>66429.731863010311</v>
      </c>
      <c r="O57" s="65">
        <v>64173.226000000002</v>
      </c>
      <c r="P57" s="65">
        <v>64233.594507655951</v>
      </c>
      <c r="Q57" s="65">
        <v>64233.447426433784</v>
      </c>
      <c r="R57" s="75">
        <v>64232.856681430923</v>
      </c>
      <c r="S57" s="65">
        <v>329069.38400000002</v>
      </c>
      <c r="T57" s="65">
        <v>312100.91800000001</v>
      </c>
      <c r="U57" s="65">
        <v>312243.93</v>
      </c>
      <c r="V57" s="65">
        <v>316248.91399999999</v>
      </c>
      <c r="W57" s="65">
        <v>320486.89500000002</v>
      </c>
      <c r="X57" s="65">
        <v>327504.56200000003</v>
      </c>
      <c r="Y57" s="65">
        <v>330266.14500000002</v>
      </c>
      <c r="Z57" s="65">
        <v>334116.24100000004</v>
      </c>
      <c r="AA57" s="65">
        <v>320633.57699999999</v>
      </c>
      <c r="AB57" s="65">
        <v>334275.03769120993</v>
      </c>
      <c r="AC57" s="65">
        <v>328826.76270648837</v>
      </c>
      <c r="AD57" s="65">
        <v>336629.50359952694</v>
      </c>
      <c r="AE57" s="65">
        <v>323578.549</v>
      </c>
      <c r="AF57" s="65">
        <v>323471.50899999996</v>
      </c>
      <c r="AG57" s="75">
        <v>317992.66665999999</v>
      </c>
      <c r="AH57" s="65">
        <v>7006.5252069999997</v>
      </c>
      <c r="AI57" s="65">
        <v>7103.5570189999999</v>
      </c>
      <c r="AJ57" s="65">
        <v>6796.2670035000001</v>
      </c>
      <c r="AK57" s="65">
        <v>6793.0833144999997</v>
      </c>
      <c r="AL57" s="65">
        <v>6772.2996254999998</v>
      </c>
      <c r="AM57" s="65">
        <v>6900</v>
      </c>
      <c r="AN57" s="65">
        <v>6900</v>
      </c>
      <c r="AO57" s="65">
        <v>6900</v>
      </c>
      <c r="AP57" s="65">
        <v>7202.0065000000004</v>
      </c>
      <c r="AQ57" s="65">
        <v>7222.9394999999995</v>
      </c>
      <c r="AR57" s="65">
        <v>7225</v>
      </c>
      <c r="AS57" s="65">
        <v>7204.5</v>
      </c>
      <c r="AT57" s="65">
        <v>7142.8055000000004</v>
      </c>
      <c r="AU57" s="65">
        <v>7142.5</v>
      </c>
      <c r="AV57" s="75">
        <v>7150</v>
      </c>
      <c r="AW57" s="65">
        <v>313928.94003970001</v>
      </c>
      <c r="AX57" s="65">
        <v>315656.06142126</v>
      </c>
      <c r="AY57" s="65">
        <v>320336.71232162003</v>
      </c>
      <c r="AZ57" s="65">
        <v>320336.71232162003</v>
      </c>
      <c r="BA57" s="65">
        <v>320046.74218904</v>
      </c>
      <c r="BB57" s="65">
        <v>319274.57262674003</v>
      </c>
      <c r="BC57" s="65">
        <v>321669.38558404002</v>
      </c>
      <c r="BD57" s="65">
        <v>326352.65796043997</v>
      </c>
      <c r="BE57" s="65">
        <v>317920.9900774</v>
      </c>
      <c r="BF57" s="65">
        <v>323626.55197000003</v>
      </c>
      <c r="BG57" s="65">
        <v>321548.37634800002</v>
      </c>
      <c r="BH57" s="65">
        <v>320792.84345959086</v>
      </c>
      <c r="BI57" s="65">
        <v>308001.06580843567</v>
      </c>
      <c r="BJ57" s="65">
        <v>308052.87047129998</v>
      </c>
      <c r="BK57" s="75">
        <v>282619.64809940255</v>
      </c>
      <c r="BL57" s="65">
        <v>198593.59537749999</v>
      </c>
      <c r="BM57" s="65">
        <v>206369.25036529999</v>
      </c>
      <c r="BN57" s="65">
        <v>206212.8349211</v>
      </c>
      <c r="BO57" s="65">
        <v>210815.43593140002</v>
      </c>
      <c r="BP57" s="65">
        <v>215842.60881551</v>
      </c>
      <c r="BQ57" s="65">
        <v>220338.75592749999</v>
      </c>
      <c r="BR57" s="65">
        <v>229125.47342530001</v>
      </c>
      <c r="BS57" s="65">
        <v>229758.25113680004</v>
      </c>
      <c r="BT57" s="65">
        <v>234160.77545069507</v>
      </c>
      <c r="BU57" s="65">
        <v>231279.32471999998</v>
      </c>
      <c r="BV57" s="65">
        <v>233517.82770799301</v>
      </c>
      <c r="BW57" s="65">
        <v>238148.59355156001</v>
      </c>
      <c r="BX57" s="65">
        <v>237384.546</v>
      </c>
      <c r="BY57" s="65">
        <v>235892.88</v>
      </c>
      <c r="BZ57" s="75">
        <v>236853.52000000002</v>
      </c>
      <c r="CA57" s="65">
        <v>370153.62420791038</v>
      </c>
      <c r="CB57" s="65">
        <v>378232.00210095302</v>
      </c>
      <c r="CC57" s="65">
        <v>383565.23556961899</v>
      </c>
      <c r="CD57" s="65">
        <v>394666.24514574109</v>
      </c>
      <c r="CE57" s="65">
        <v>399128.50944442477</v>
      </c>
      <c r="CF57" s="65">
        <v>402621.19190602453</v>
      </c>
      <c r="CG57" s="65">
        <v>409157.55730965256</v>
      </c>
      <c r="CH57" s="65">
        <v>352156.45987468958</v>
      </c>
      <c r="CI57" s="65">
        <v>351946.18332399998</v>
      </c>
      <c r="CJ57" s="65">
        <v>352986.83164000005</v>
      </c>
      <c r="CK57" s="65">
        <v>350920.88216932985</v>
      </c>
      <c r="CL57" s="65">
        <v>372039.93008464028</v>
      </c>
      <c r="CM57" s="65">
        <v>374427.15385986399</v>
      </c>
      <c r="CN57" s="65">
        <v>374345.58549740165</v>
      </c>
      <c r="CO57" s="75">
        <v>378322.54170000006</v>
      </c>
      <c r="CP57" s="65">
        <v>308318.59321816999</v>
      </c>
      <c r="CQ57" s="65">
        <v>321850.58103140997</v>
      </c>
      <c r="CR57" s="65">
        <v>329841.10333561001</v>
      </c>
      <c r="CS57" s="65">
        <v>351252.08557761996</v>
      </c>
      <c r="CT57" s="65">
        <v>378321.99694724998</v>
      </c>
      <c r="CU57" s="65">
        <v>396215.77469210001</v>
      </c>
      <c r="CV57" s="65">
        <v>401074.03648191999</v>
      </c>
      <c r="CW57" s="65">
        <v>440853.06455756002</v>
      </c>
      <c r="CX57" s="65">
        <v>457774.76668445807</v>
      </c>
      <c r="CY57" s="65">
        <v>480401.32594377635</v>
      </c>
      <c r="CZ57" s="65">
        <v>506596.47837237461</v>
      </c>
      <c r="DA57" s="65">
        <v>506331.79391733202</v>
      </c>
      <c r="DB57" s="65">
        <v>499097.68651449517</v>
      </c>
      <c r="DC57" s="65">
        <v>501345.5823036799</v>
      </c>
      <c r="DD57" s="75">
        <v>506176.32632009999</v>
      </c>
      <c r="DE57" s="65">
        <v>31223.017884675428</v>
      </c>
      <c r="DF57" s="65">
        <v>31272.487461411034</v>
      </c>
      <c r="DG57" s="65">
        <v>31425.24865393564</v>
      </c>
      <c r="DH57" s="65">
        <v>32934.931692534759</v>
      </c>
      <c r="DI57" s="65">
        <v>33107.546224130972</v>
      </c>
      <c r="DJ57" s="65">
        <v>32789.8484539376</v>
      </c>
      <c r="DK57" s="65">
        <v>33060.527836857545</v>
      </c>
      <c r="DL57" s="65">
        <v>33458.527324568342</v>
      </c>
      <c r="DM57" s="65">
        <v>32569.665251068709</v>
      </c>
      <c r="DN57" s="65">
        <v>32726.728945869636</v>
      </c>
      <c r="DO57" s="65">
        <v>32837.105057905486</v>
      </c>
      <c r="DP57" s="65">
        <v>32597.061002144372</v>
      </c>
      <c r="DQ57" s="65">
        <v>36797.487274758983</v>
      </c>
      <c r="DR57" s="65">
        <v>36573.114988996778</v>
      </c>
      <c r="DS57" s="75">
        <v>36394.692000000003</v>
      </c>
      <c r="DT57" s="65">
        <v>157531.15838149999</v>
      </c>
      <c r="DU57" s="65">
        <v>157716.62390999999</v>
      </c>
      <c r="DV57" s="65">
        <v>158087.75981650001</v>
      </c>
      <c r="DW57" s="65">
        <v>157570.2996875</v>
      </c>
      <c r="DX57" s="65">
        <v>157605.6191515</v>
      </c>
      <c r="DY57" s="65">
        <v>157600</v>
      </c>
      <c r="DZ57" s="65">
        <v>158700</v>
      </c>
      <c r="EA57" s="65">
        <v>158550</v>
      </c>
      <c r="EB57" s="65">
        <v>154731.079</v>
      </c>
      <c r="EC57" s="65">
        <v>154543.65350000001</v>
      </c>
      <c r="ED57" s="65">
        <v>157685</v>
      </c>
      <c r="EE57" s="65">
        <v>160195.5</v>
      </c>
      <c r="EF57" s="65">
        <v>159318.26300000001</v>
      </c>
      <c r="EG57" s="65">
        <v>159515.5</v>
      </c>
      <c r="EH57" s="75">
        <v>159500</v>
      </c>
      <c r="EI57" s="65">
        <v>117989.51809571458</v>
      </c>
      <c r="EJ57" s="65">
        <v>119053.4678076799</v>
      </c>
      <c r="EK57" s="65">
        <v>120117.41751916683</v>
      </c>
      <c r="EL57" s="65">
        <v>121987.17431293294</v>
      </c>
      <c r="EM57" s="65">
        <v>124342.39016014698</v>
      </c>
      <c r="EN57" s="65">
        <v>120375.71549401895</v>
      </c>
      <c r="EO57" s="65">
        <v>121844.11982119559</v>
      </c>
      <c r="EP57" s="65">
        <v>122307.1575564761</v>
      </c>
      <c r="EQ57" s="65">
        <v>121970.45696983438</v>
      </c>
      <c r="ER57" s="65">
        <v>124047.99599175001</v>
      </c>
      <c r="ES57" s="65">
        <v>123082</v>
      </c>
      <c r="ET57" s="65">
        <v>124860.85057214</v>
      </c>
      <c r="EU57" s="65">
        <v>125752.16393218446</v>
      </c>
      <c r="EV57" s="65">
        <v>125245.5</v>
      </c>
      <c r="EW57" s="75">
        <v>125709.58411148596</v>
      </c>
      <c r="EX57" s="65">
        <v>90803.312090193329</v>
      </c>
      <c r="EY57" s="65">
        <v>91329.786056989731</v>
      </c>
      <c r="EZ57" s="65">
        <v>91876.875087222288</v>
      </c>
      <c r="FA57" s="65">
        <v>94071.471016625583</v>
      </c>
      <c r="FB57" s="65">
        <v>96152.723589588582</v>
      </c>
      <c r="FC57" s="65">
        <v>96257.536574951839</v>
      </c>
      <c r="FD57" s="65">
        <v>97641.43131236684</v>
      </c>
      <c r="FE57" s="65">
        <v>96012.920285825981</v>
      </c>
      <c r="FF57" s="65">
        <v>102393.92503903179</v>
      </c>
      <c r="FG57" s="65">
        <v>99400.082390528332</v>
      </c>
      <c r="FH57" s="65">
        <v>104464.16023180221</v>
      </c>
      <c r="FI57" s="65">
        <v>103966.6985616372</v>
      </c>
      <c r="FJ57" s="65">
        <v>99508.96</v>
      </c>
      <c r="FK57" s="65">
        <v>99348.52870000001</v>
      </c>
      <c r="FL57" s="75">
        <v>102134.10287999999</v>
      </c>
      <c r="FM57" s="65">
        <v>3391.29</v>
      </c>
      <c r="FN57" s="65">
        <v>3391.29</v>
      </c>
      <c r="FO57" s="65">
        <v>3391.29</v>
      </c>
      <c r="FP57" s="65">
        <v>3414.02</v>
      </c>
      <c r="FQ57" s="65">
        <v>3414.02</v>
      </c>
      <c r="FR57" s="65">
        <v>3414.02</v>
      </c>
      <c r="FS57" s="65">
        <v>3414.02</v>
      </c>
      <c r="FT57" s="65">
        <v>3414.02</v>
      </c>
      <c r="FU57" s="65">
        <v>3412.8359999999998</v>
      </c>
      <c r="FV57" s="65">
        <v>3413.1098849999998</v>
      </c>
      <c r="FW57" s="65">
        <v>3406.6603489999998</v>
      </c>
      <c r="FX57" s="65">
        <v>3404.3753839999999</v>
      </c>
      <c r="FY57" s="65">
        <v>3389.1770029999998</v>
      </c>
      <c r="FZ57" s="65">
        <v>3372.1299599999998</v>
      </c>
      <c r="GA57" s="75">
        <v>3377.421566</v>
      </c>
      <c r="GB57" s="65">
        <v>49348.799999999996</v>
      </c>
      <c r="GC57" s="65">
        <v>49436.480000000003</v>
      </c>
      <c r="GD57" s="65">
        <v>51136</v>
      </c>
      <c r="GE57" s="65">
        <v>50657.4</v>
      </c>
      <c r="GF57" s="65">
        <v>54056.4</v>
      </c>
      <c r="GG57" s="65">
        <v>54919.5</v>
      </c>
      <c r="GH57" s="65">
        <v>58478.170000000006</v>
      </c>
      <c r="GI57" s="65">
        <v>56682</v>
      </c>
      <c r="GJ57" s="65">
        <v>61678.217947792567</v>
      </c>
      <c r="GK57" s="65">
        <v>61745.440625170217</v>
      </c>
      <c r="GL57" s="65">
        <v>60582.082316124302</v>
      </c>
      <c r="GM57" s="65">
        <v>60099</v>
      </c>
      <c r="GN57" s="65">
        <v>60600.147454267069</v>
      </c>
      <c r="GO57" s="65">
        <v>60627.220840000002</v>
      </c>
      <c r="GP57" s="129">
        <v>61311.275179999997</v>
      </c>
    </row>
    <row r="58" spans="1:198">
      <c r="B58" t="s">
        <v>144</v>
      </c>
      <c r="C58" t="s">
        <v>112</v>
      </c>
      <c r="D58" s="65">
        <v>6962.2099999981992</v>
      </c>
      <c r="E58" s="65">
        <v>6936.5499999999993</v>
      </c>
      <c r="F58" s="65">
        <v>6898.87</v>
      </c>
      <c r="G58" s="65">
        <v>6879.2199999999993</v>
      </c>
      <c r="H58" s="65">
        <v>6883.7</v>
      </c>
      <c r="I58" s="65">
        <v>6898.87</v>
      </c>
      <c r="J58" s="65">
        <v>6803.32</v>
      </c>
      <c r="K58" s="65">
        <v>6760.08</v>
      </c>
      <c r="L58" s="65">
        <v>6686.9814099999994</v>
      </c>
      <c r="M58" s="65">
        <v>6518.18559</v>
      </c>
      <c r="N58" s="65">
        <v>6592.151045971108</v>
      </c>
      <c r="O58" s="65">
        <v>6688.223</v>
      </c>
      <c r="P58" s="65">
        <v>6732.3846337167488</v>
      </c>
      <c r="Q58" s="65">
        <v>6742.2850450504739</v>
      </c>
      <c r="R58" s="75">
        <v>6765.5307655000006</v>
      </c>
      <c r="S58" s="65">
        <v>40078.474446079999</v>
      </c>
      <c r="T58" s="65">
        <v>39995.774836860001</v>
      </c>
      <c r="U58" s="65">
        <v>40018.498496139997</v>
      </c>
      <c r="V58" s="65">
        <v>40044.824305119997</v>
      </c>
      <c r="W58" s="65">
        <v>39908.233586999995</v>
      </c>
      <c r="X58" s="65">
        <v>39827.77936914</v>
      </c>
      <c r="Y58" s="65">
        <v>39640.680119179997</v>
      </c>
      <c r="Z58" s="65">
        <v>39499.217269199995</v>
      </c>
      <c r="AA58" s="65">
        <v>40233.554341059993</v>
      </c>
      <c r="AB58" s="65">
        <v>40695.967200519066</v>
      </c>
      <c r="AC58" s="65">
        <v>41349.286027494345</v>
      </c>
      <c r="AD58" s="65">
        <v>41930.27443404778</v>
      </c>
      <c r="AE58" s="65">
        <v>41727.114999999998</v>
      </c>
      <c r="AF58" s="65">
        <v>44240.273999999998</v>
      </c>
      <c r="AG58" s="75">
        <v>41658.136780000001</v>
      </c>
      <c r="AH58" s="65">
        <v>2437.5599651040002</v>
      </c>
      <c r="AI58" s="65">
        <v>2471.3171917479999</v>
      </c>
      <c r="AJ58" s="65">
        <v>2364.4114408380001</v>
      </c>
      <c r="AK58" s="65">
        <v>2363.3038399839998</v>
      </c>
      <c r="AL58" s="65">
        <v>2356.0732247999999</v>
      </c>
      <c r="AM58" s="65">
        <v>2396</v>
      </c>
      <c r="AN58" s="65">
        <v>2405</v>
      </c>
      <c r="AO58" s="65">
        <v>2405.6</v>
      </c>
      <c r="AP58" s="65">
        <v>2324.133824</v>
      </c>
      <c r="AQ58" s="65">
        <v>2326.668557</v>
      </c>
      <c r="AR58" s="65">
        <v>2299.7999999999997</v>
      </c>
      <c r="AS58" s="65">
        <v>2325.0680000000002</v>
      </c>
      <c r="AT58" s="65">
        <v>2263.698594</v>
      </c>
      <c r="AU58" s="65">
        <v>2262.123</v>
      </c>
      <c r="AV58" s="75">
        <v>2211</v>
      </c>
      <c r="AW58" s="65">
        <v>47769.721297599994</v>
      </c>
      <c r="AX58" s="65">
        <v>48373.096690079998</v>
      </c>
      <c r="AY58" s="65">
        <v>49104.577244659995</v>
      </c>
      <c r="AZ58" s="65">
        <v>49818.083743269999</v>
      </c>
      <c r="BA58" s="65">
        <v>50463.933709749996</v>
      </c>
      <c r="BB58" s="65">
        <v>50973.645093020008</v>
      </c>
      <c r="BC58" s="65">
        <v>51704.114364050009</v>
      </c>
      <c r="BD58" s="65">
        <v>52757.986159579996</v>
      </c>
      <c r="BE58" s="65">
        <v>53514.100105299993</v>
      </c>
      <c r="BF58" s="65">
        <v>53176.209016830006</v>
      </c>
      <c r="BG58" s="65">
        <v>53188.860933999997</v>
      </c>
      <c r="BH58" s="65">
        <v>53338.921029485937</v>
      </c>
      <c r="BI58" s="65">
        <v>53538.969196545397</v>
      </c>
      <c r="BJ58" s="65">
        <v>53661.687843227024</v>
      </c>
      <c r="BK58" s="75">
        <v>39413.841226998222</v>
      </c>
      <c r="BL58" s="65">
        <v>70129.903138959999</v>
      </c>
      <c r="BM58" s="65">
        <v>70585.484652400002</v>
      </c>
      <c r="BN58" s="65">
        <v>70858.573442499997</v>
      </c>
      <c r="BO58" s="65">
        <v>71125.307714779992</v>
      </c>
      <c r="BP58" s="65">
        <v>71314.250820139991</v>
      </c>
      <c r="BQ58" s="65">
        <v>71501.504517649999</v>
      </c>
      <c r="BR58" s="65">
        <v>71709.069476320001</v>
      </c>
      <c r="BS58" s="65">
        <v>71817.205837319998</v>
      </c>
      <c r="BT58" s="65">
        <v>71833.707319999987</v>
      </c>
      <c r="BU58" s="65">
        <v>71926.940419999999</v>
      </c>
      <c r="BV58" s="65">
        <v>72009.813200000004</v>
      </c>
      <c r="BW58" s="65">
        <v>72040.87000000001</v>
      </c>
      <c r="BX58" s="65">
        <v>72022.170000000013</v>
      </c>
      <c r="BY58" s="65">
        <v>72008.28</v>
      </c>
      <c r="BZ58" s="75">
        <v>71980.415000000008</v>
      </c>
      <c r="CA58" s="65">
        <v>133400.40358816853</v>
      </c>
      <c r="CB58" s="65">
        <v>134564.49598427382</v>
      </c>
      <c r="CC58" s="65">
        <v>135888.71760299013</v>
      </c>
      <c r="CD58" s="65">
        <v>137544.88547674098</v>
      </c>
      <c r="CE58" s="65">
        <v>138516.11411202548</v>
      </c>
      <c r="CF58" s="65">
        <v>140525.53440103843</v>
      </c>
      <c r="CG58" s="65">
        <v>142284.28186905553</v>
      </c>
      <c r="CH58" s="65">
        <v>143739.00221721534</v>
      </c>
      <c r="CI58" s="65">
        <v>146426.78331</v>
      </c>
      <c r="CJ58" s="65">
        <v>153786.36170499999</v>
      </c>
      <c r="CK58" s="65">
        <v>152479.36035936864</v>
      </c>
      <c r="CL58" s="65">
        <v>150353.31981635612</v>
      </c>
      <c r="CM58" s="65">
        <v>154697.52379185299</v>
      </c>
      <c r="CN58" s="65">
        <v>150715.87609544164</v>
      </c>
      <c r="CO58" s="75">
        <v>151786.45006</v>
      </c>
      <c r="CP58" s="65">
        <v>184958.35029465999</v>
      </c>
      <c r="CQ58" s="65">
        <v>199582.93290531999</v>
      </c>
      <c r="CR58" s="65">
        <v>212283.63270717001</v>
      </c>
      <c r="CS58" s="65">
        <v>225032.86086916999</v>
      </c>
      <c r="CT58" s="65">
        <v>235650.70351014001</v>
      </c>
      <c r="CU58" s="65">
        <v>248068.38516049</v>
      </c>
      <c r="CV58" s="65">
        <v>255488.60599913</v>
      </c>
      <c r="CW58" s="65">
        <v>264220.44875913003</v>
      </c>
      <c r="CX58" s="65">
        <v>260741.13953509199</v>
      </c>
      <c r="CY58" s="65">
        <v>262956.54158924537</v>
      </c>
      <c r="CZ58" s="65">
        <v>266729.10752690712</v>
      </c>
      <c r="DA58" s="65">
        <v>266874.24553891225</v>
      </c>
      <c r="DB58" s="65">
        <v>271074.24306293728</v>
      </c>
      <c r="DC58" s="65">
        <v>270549.21670608968</v>
      </c>
      <c r="DD58" s="75">
        <v>276759.66906134004</v>
      </c>
      <c r="DE58" s="65">
        <v>14433.555612477707</v>
      </c>
      <c r="DF58" s="65">
        <v>14511.161949363986</v>
      </c>
      <c r="DG58" s="65">
        <v>14691.98033603821</v>
      </c>
      <c r="DH58" s="65">
        <v>14663.56961343215</v>
      </c>
      <c r="DI58" s="65">
        <v>14633.567018934051</v>
      </c>
      <c r="DJ58" s="65">
        <v>14467.76086506299</v>
      </c>
      <c r="DK58" s="65">
        <v>14269.2738829195</v>
      </c>
      <c r="DL58" s="65">
        <v>14166.538781649999</v>
      </c>
      <c r="DM58" s="65">
        <v>14341.569983058846</v>
      </c>
      <c r="DN58" s="65">
        <v>14310.240070431013</v>
      </c>
      <c r="DO58" s="65">
        <v>14441.709440531167</v>
      </c>
      <c r="DP58" s="65">
        <v>14518.309239518499</v>
      </c>
      <c r="DQ58" s="65">
        <v>14542.110073613632</v>
      </c>
      <c r="DR58" s="65">
        <v>14932.794871110582</v>
      </c>
      <c r="DS58" s="75">
        <v>14578.0967</v>
      </c>
      <c r="DT58" s="65">
        <v>275509.77777448919</v>
      </c>
      <c r="DU58" s="65">
        <v>275685.27289865416</v>
      </c>
      <c r="DV58" s="65">
        <v>276551.14001069998</v>
      </c>
      <c r="DW58" s="65">
        <v>275645.92009514722</v>
      </c>
      <c r="DX58" s="65">
        <v>275707.70626987523</v>
      </c>
      <c r="DY58" s="65">
        <v>276442.15999999997</v>
      </c>
      <c r="DZ58" s="65">
        <v>276877.88</v>
      </c>
      <c r="EA58" s="65">
        <v>277846.03999999998</v>
      </c>
      <c r="EB58" s="65">
        <v>279788.65917320002</v>
      </c>
      <c r="EC58" s="65">
        <v>280052.37207511719</v>
      </c>
      <c r="ED58" s="65">
        <v>280557.09999999998</v>
      </c>
      <c r="EE58" s="65">
        <v>280094.50760000001</v>
      </c>
      <c r="EF58" s="65">
        <v>280195.63262399996</v>
      </c>
      <c r="EG58" s="65">
        <v>280348.44200000004</v>
      </c>
      <c r="EH58" s="75">
        <v>280363.36</v>
      </c>
      <c r="EI58" s="65">
        <v>81474.102708433449</v>
      </c>
      <c r="EJ58" s="65">
        <v>81478.474850717103</v>
      </c>
      <c r="EK58" s="65">
        <v>81482.846993036961</v>
      </c>
      <c r="EL58" s="65">
        <v>81558.171776818723</v>
      </c>
      <c r="EM58" s="65">
        <v>81575.518134723723</v>
      </c>
      <c r="EN58" s="65">
        <v>81643.215992423371</v>
      </c>
      <c r="EO58" s="65">
        <v>81231.13862859708</v>
      </c>
      <c r="EP58" s="65">
        <v>81270.725301997096</v>
      </c>
      <c r="EQ58" s="65">
        <v>80468.57239557906</v>
      </c>
      <c r="ER58" s="65">
        <v>78110.617999090013</v>
      </c>
      <c r="ES58" s="65">
        <v>78570.28</v>
      </c>
      <c r="ET58" s="65">
        <v>78562.985966719993</v>
      </c>
      <c r="EU58" s="65">
        <v>79348.096328459607</v>
      </c>
      <c r="EV58" s="65">
        <v>79936.329999999987</v>
      </c>
      <c r="EW58" s="75">
        <v>81002.004322848312</v>
      </c>
      <c r="EX58" s="65">
        <v>103827.17897652912</v>
      </c>
      <c r="EY58" s="65">
        <v>104135.45463456004</v>
      </c>
      <c r="EZ58" s="65">
        <v>104484.01283485473</v>
      </c>
      <c r="FA58" s="65">
        <v>104883.19257835485</v>
      </c>
      <c r="FB58" s="65">
        <v>105056.97438632391</v>
      </c>
      <c r="FC58" s="65">
        <v>105073.04702120541</v>
      </c>
      <c r="FD58" s="65">
        <v>106038.88772966381</v>
      </c>
      <c r="FE58" s="65">
        <v>106032.92251829847</v>
      </c>
      <c r="FF58" s="65">
        <v>106240.32293199076</v>
      </c>
      <c r="FG58" s="65">
        <v>106031.7291058869</v>
      </c>
      <c r="FH58" s="65">
        <v>105863.5430492106</v>
      </c>
      <c r="FI58" s="65">
        <v>105687.16640548658</v>
      </c>
      <c r="FJ58" s="65">
        <v>105310.09</v>
      </c>
      <c r="FK58" s="65">
        <v>104176.1178890218</v>
      </c>
      <c r="FL58" s="75">
        <v>104281.80147000001</v>
      </c>
      <c r="FM58" s="65">
        <v>93606.300000000017</v>
      </c>
      <c r="FN58" s="65">
        <v>93606.300000000017</v>
      </c>
      <c r="FO58" s="65">
        <v>93606.300000000017</v>
      </c>
      <c r="FP58" s="65">
        <v>93517.45</v>
      </c>
      <c r="FQ58" s="65">
        <v>95333.377999999997</v>
      </c>
      <c r="FR58" s="65">
        <v>96273.438999999998</v>
      </c>
      <c r="FS58" s="65">
        <v>96927.146999999983</v>
      </c>
      <c r="FT58" s="65">
        <v>97253.907999999996</v>
      </c>
      <c r="FU58" s="65">
        <v>97774.616599999994</v>
      </c>
      <c r="FV58" s="65">
        <v>98254.763750999991</v>
      </c>
      <c r="FW58" s="65">
        <v>98895.638564000008</v>
      </c>
      <c r="FX58" s="65">
        <v>100011.475404</v>
      </c>
      <c r="FY58" s="65">
        <v>101784.23447299999</v>
      </c>
      <c r="FZ58" s="65">
        <v>102677.17037399999</v>
      </c>
      <c r="GA58" s="75">
        <v>102915.485793</v>
      </c>
      <c r="GB58" s="65">
        <v>37681.870000000003</v>
      </c>
      <c r="GC58" s="65">
        <v>38583.360000000001</v>
      </c>
      <c r="GD58" s="65">
        <v>39017.049999999996</v>
      </c>
      <c r="GE58" s="65">
        <v>38203.53</v>
      </c>
      <c r="GF58" s="65">
        <v>38758.22</v>
      </c>
      <c r="GG58" s="65">
        <v>38843.520000000004</v>
      </c>
      <c r="GH58" s="65">
        <v>39371.56</v>
      </c>
      <c r="GI58" s="65">
        <v>39125.513999999996</v>
      </c>
      <c r="GJ58" s="65">
        <v>38840.788661514664</v>
      </c>
      <c r="GK58" s="65">
        <v>38882.014620311216</v>
      </c>
      <c r="GL58" s="65">
        <v>38904.77851389072</v>
      </c>
      <c r="GM58" s="65">
        <v>38967.911200000002</v>
      </c>
      <c r="GN58" s="65">
        <v>39062.885716841862</v>
      </c>
      <c r="GO58" s="65">
        <v>39113.290430000001</v>
      </c>
      <c r="GP58" s="129">
        <v>39152.273409999994</v>
      </c>
    </row>
    <row r="59" spans="1:198">
      <c r="B59" t="s">
        <v>145</v>
      </c>
      <c r="C59" t="s">
        <v>112</v>
      </c>
      <c r="D59" s="65">
        <v>267.49799999999999</v>
      </c>
      <c r="E59" s="65">
        <v>267.49799999999999</v>
      </c>
      <c r="F59" s="65">
        <v>267.49799999999999</v>
      </c>
      <c r="G59" s="65">
        <v>267.49799999999999</v>
      </c>
      <c r="H59" s="65">
        <v>267.49799999999999</v>
      </c>
      <c r="I59" s="65">
        <v>267.49799999999999</v>
      </c>
      <c r="J59" s="65">
        <v>267.49799999999999</v>
      </c>
      <c r="K59" s="65">
        <v>267.49799999999999</v>
      </c>
      <c r="L59" s="65">
        <v>1031.828</v>
      </c>
      <c r="M59" s="65">
        <v>1035.6163483662001</v>
      </c>
      <c r="N59" s="65">
        <v>1036.3290874973793</v>
      </c>
      <c r="O59" s="65">
        <v>1045.452</v>
      </c>
      <c r="P59" s="65">
        <v>1049.6315670401186</v>
      </c>
      <c r="Q59" s="65">
        <v>1049.6315670401186</v>
      </c>
      <c r="R59" s="75">
        <v>1063.0363199999999</v>
      </c>
      <c r="S59" s="65">
        <v>116387.34185000001</v>
      </c>
      <c r="T59" s="65">
        <v>116076.86314599999</v>
      </c>
      <c r="U59" s="65">
        <v>115014.90232600001</v>
      </c>
      <c r="V59" s="65">
        <v>111870.23032599999</v>
      </c>
      <c r="W59" s="65">
        <v>115315.33856500001</v>
      </c>
      <c r="X59" s="65">
        <v>117376.23999</v>
      </c>
      <c r="Y59" s="65">
        <v>119393.66908999998</v>
      </c>
      <c r="Z59" s="65">
        <v>122683.82678</v>
      </c>
      <c r="AA59" s="65">
        <v>128825.48344000001</v>
      </c>
      <c r="AB59" s="65">
        <v>118760.97112639454</v>
      </c>
      <c r="AC59" s="65">
        <v>125039.30963177222</v>
      </c>
      <c r="AD59" s="65">
        <v>127827.93526889296</v>
      </c>
      <c r="AE59" s="65">
        <v>123220.007</v>
      </c>
      <c r="AF59" s="65">
        <v>119816.77899999999</v>
      </c>
      <c r="AG59" s="75">
        <v>125801.93132</v>
      </c>
      <c r="AH59" s="65">
        <v>2527.9341552000001</v>
      </c>
      <c r="AI59" s="65">
        <v>2667.7049729999999</v>
      </c>
      <c r="AJ59" s="65">
        <v>2756.9867166000004</v>
      </c>
      <c r="AK59" s="65">
        <v>2807.9882232</v>
      </c>
      <c r="AL59" s="65">
        <v>2860.4801406000001</v>
      </c>
      <c r="AM59" s="65">
        <v>2760</v>
      </c>
      <c r="AN59" s="65">
        <v>3420</v>
      </c>
      <c r="AO59" s="65">
        <v>3480</v>
      </c>
      <c r="AP59" s="65">
        <v>3740.4288000000001</v>
      </c>
      <c r="AQ59" s="65">
        <v>3810.4596000000001</v>
      </c>
      <c r="AR59" s="65">
        <v>4152</v>
      </c>
      <c r="AS59" s="65">
        <v>4148.3999999999996</v>
      </c>
      <c r="AT59" s="65">
        <v>4221.6638999999996</v>
      </c>
      <c r="AU59" s="65">
        <v>4221.6000000000004</v>
      </c>
      <c r="AV59" s="75">
        <v>4698.18</v>
      </c>
      <c r="AW59" s="65">
        <v>14928.876205679999</v>
      </c>
      <c r="AX59" s="65">
        <v>16410.052267179999</v>
      </c>
      <c r="AY59" s="65">
        <v>17383.084194449999</v>
      </c>
      <c r="AZ59" s="65">
        <v>18683.21635943</v>
      </c>
      <c r="BA59" s="65">
        <v>18803.580927119998</v>
      </c>
      <c r="BB59" s="65">
        <v>19837.292183220001</v>
      </c>
      <c r="BC59" s="65">
        <v>23641.161995139999</v>
      </c>
      <c r="BD59" s="65">
        <v>26222.718867260002</v>
      </c>
      <c r="BE59" s="65">
        <v>29041.992683599998</v>
      </c>
      <c r="BF59" s="65">
        <v>29895.370115760001</v>
      </c>
      <c r="BG59" s="65">
        <v>30142.695671999998</v>
      </c>
      <c r="BH59" s="65">
        <v>31998.194050091093</v>
      </c>
      <c r="BI59" s="65">
        <v>32405.317928623601</v>
      </c>
      <c r="BJ59" s="65">
        <v>33878.864141499995</v>
      </c>
      <c r="BK59" s="75">
        <v>33534.333515555722</v>
      </c>
      <c r="BL59" s="65">
        <v>28590.525824313077</v>
      </c>
      <c r="BM59" s="65">
        <v>32824.3601692136</v>
      </c>
      <c r="BN59" s="65">
        <v>38075.161692703645</v>
      </c>
      <c r="BO59" s="65">
        <v>40471.391692703648</v>
      </c>
      <c r="BP59" s="65">
        <v>42981.072982268597</v>
      </c>
      <c r="BQ59" s="65">
        <v>46753.921037186999</v>
      </c>
      <c r="BR59" s="65">
        <v>47497.632278395278</v>
      </c>
      <c r="BS59" s="65">
        <v>48782.107761541971</v>
      </c>
      <c r="BT59" s="65">
        <v>52086.832678097067</v>
      </c>
      <c r="BU59" s="65">
        <v>54274.007117226</v>
      </c>
      <c r="BV59" s="65">
        <v>53952.617646225997</v>
      </c>
      <c r="BW59" s="65">
        <v>54475.470755269998</v>
      </c>
      <c r="BX59" s="65">
        <v>54498.241617027597</v>
      </c>
      <c r="BY59" s="65">
        <v>54095.470000000008</v>
      </c>
      <c r="BZ59" s="75">
        <v>56530.289999999994</v>
      </c>
      <c r="CA59" s="65">
        <v>2329.722456</v>
      </c>
      <c r="CB59" s="65">
        <v>2461.1901279999997</v>
      </c>
      <c r="CC59" s="65">
        <v>2516.8777</v>
      </c>
      <c r="CD59" s="65">
        <v>2553.201317</v>
      </c>
      <c r="CE59" s="65">
        <v>3065.1127919999999</v>
      </c>
      <c r="CF59" s="65">
        <v>3293.7172369999998</v>
      </c>
      <c r="CG59" s="65">
        <v>3394.56387</v>
      </c>
      <c r="CH59" s="65">
        <v>3241.0394160000001</v>
      </c>
      <c r="CI59" s="65">
        <v>3286.2199689999998</v>
      </c>
      <c r="CJ59" s="65">
        <v>3219.4891229999994</v>
      </c>
      <c r="CK59" s="65">
        <v>3445.4731181175102</v>
      </c>
      <c r="CL59" s="65">
        <v>4028.1035704408196</v>
      </c>
      <c r="CM59" s="65">
        <v>4056.7049400000005</v>
      </c>
      <c r="CN59" s="65">
        <v>4097.5144499999997</v>
      </c>
      <c r="CO59" s="75">
        <v>4086.5239099999999</v>
      </c>
      <c r="CP59" s="65">
        <v>3211.6648612099998</v>
      </c>
      <c r="CQ59" s="65">
        <v>3211.6648612099998</v>
      </c>
      <c r="CR59" s="65">
        <v>1399.5126806500002</v>
      </c>
      <c r="CS59" s="65">
        <v>1945.39630274</v>
      </c>
      <c r="CT59" s="65">
        <v>1993.3840165700003</v>
      </c>
      <c r="CU59" s="65">
        <v>2378.24216828</v>
      </c>
      <c r="CV59" s="65">
        <v>2968.1032225100003</v>
      </c>
      <c r="CW59" s="65">
        <v>3725.5131241099998</v>
      </c>
      <c r="CX59" s="65">
        <v>4864.2280972799999</v>
      </c>
      <c r="CY59" s="65">
        <v>5383.4200962620434</v>
      </c>
      <c r="CZ59" s="65">
        <v>5381.2833499970129</v>
      </c>
      <c r="DA59" s="65">
        <v>5428.5314074638191</v>
      </c>
      <c r="DB59" s="65">
        <v>5510.0756291245998</v>
      </c>
      <c r="DC59" s="65">
        <v>5720.4001763297592</v>
      </c>
      <c r="DD59" s="75">
        <v>5875.6939781000001</v>
      </c>
      <c r="DE59" s="65">
        <v>1662.4081972850427</v>
      </c>
      <c r="DF59" s="65">
        <v>1500.647951777572</v>
      </c>
      <c r="DG59" s="65">
        <v>1500.1022548291778</v>
      </c>
      <c r="DH59" s="65">
        <v>1500.1022548291778</v>
      </c>
      <c r="DI59" s="65">
        <v>1500.647951777572</v>
      </c>
      <c r="DJ59" s="65">
        <v>1527.3299673119734</v>
      </c>
      <c r="DK59" s="65">
        <v>1622.3149975783499</v>
      </c>
      <c r="DL59" s="65">
        <v>1617.64814393555</v>
      </c>
      <c r="DM59" s="65">
        <v>1485.9350668894413</v>
      </c>
      <c r="DN59" s="65">
        <v>1486.2762138907301</v>
      </c>
      <c r="DO59" s="65">
        <v>1490.3024987026595</v>
      </c>
      <c r="DP59" s="65">
        <v>1573.4850965559065</v>
      </c>
      <c r="DQ59" s="65">
        <v>1844.7056938877349</v>
      </c>
      <c r="DR59" s="65">
        <v>2151.2209378665739</v>
      </c>
      <c r="DS59" s="75">
        <v>2494.2888416400001</v>
      </c>
      <c r="DT59" s="65">
        <v>126.25338060000001</v>
      </c>
      <c r="DU59" s="65">
        <v>132.8535402</v>
      </c>
      <c r="DV59" s="65">
        <v>133.9504092</v>
      </c>
      <c r="DW59" s="65">
        <v>173.40766980000001</v>
      </c>
      <c r="DX59" s="65">
        <v>193.98175380000001</v>
      </c>
      <c r="DY59" s="65">
        <v>180</v>
      </c>
      <c r="DZ59" s="65">
        <v>180</v>
      </c>
      <c r="EA59" s="65">
        <v>180</v>
      </c>
      <c r="EB59" s="65">
        <v>214.935</v>
      </c>
      <c r="EC59" s="65">
        <v>215.57400000000001</v>
      </c>
      <c r="ED59" s="65">
        <v>222</v>
      </c>
      <c r="EE59" s="65">
        <v>212.4</v>
      </c>
      <c r="EF59" s="65">
        <v>209.91006000000002</v>
      </c>
      <c r="EG59" s="65">
        <v>477</v>
      </c>
      <c r="EH59" s="75">
        <v>501.59999999999997</v>
      </c>
      <c r="EI59" s="65">
        <v>6913.3804551288476</v>
      </c>
      <c r="EJ59" s="65">
        <v>7060.3514019375289</v>
      </c>
      <c r="EK59" s="65">
        <v>7207.3223486218685</v>
      </c>
      <c r="EL59" s="65">
        <v>7730.8232913102174</v>
      </c>
      <c r="EM59" s="65">
        <v>7706.2562089034018</v>
      </c>
      <c r="EN59" s="65">
        <v>6903.0016762064952</v>
      </c>
      <c r="EO59" s="65">
        <v>7857.1401073526458</v>
      </c>
      <c r="EP59" s="65">
        <v>7911.0625885524996</v>
      </c>
      <c r="EQ59" s="65">
        <v>8109.2775072369095</v>
      </c>
      <c r="ER59" s="65">
        <v>8420.7150617299994</v>
      </c>
      <c r="ES59" s="65">
        <v>8383</v>
      </c>
      <c r="ET59" s="65">
        <v>8377.7008659999992</v>
      </c>
      <c r="EU59" s="65">
        <v>8697.701200127427</v>
      </c>
      <c r="EV59" s="65">
        <v>8746.11</v>
      </c>
      <c r="EW59" s="75">
        <v>8927.8875735832353</v>
      </c>
      <c r="EX59" s="65">
        <v>208.00370778858002</v>
      </c>
      <c r="EY59" s="65">
        <v>214.58330407429</v>
      </c>
      <c r="EZ59" s="65">
        <v>208.00370778858002</v>
      </c>
      <c r="FA59" s="65">
        <v>210.38120896745002</v>
      </c>
      <c r="FB59" s="65">
        <v>208.72248721475</v>
      </c>
      <c r="FC59" s="65">
        <v>238.08186223754001</v>
      </c>
      <c r="FD59" s="65">
        <v>238.08186223754001</v>
      </c>
      <c r="FE59" s="65">
        <v>568.16749102484005</v>
      </c>
      <c r="FF59" s="65">
        <v>650.16363633331002</v>
      </c>
      <c r="FG59" s="65">
        <v>602.62461561020291</v>
      </c>
      <c r="FH59" s="65">
        <v>602.27588149338715</v>
      </c>
      <c r="FI59" s="65">
        <v>601.44747188663644</v>
      </c>
      <c r="FJ59" s="65">
        <v>630.93600000000004</v>
      </c>
      <c r="FK59" s="65">
        <v>640.35674432527082</v>
      </c>
      <c r="FL59" s="75">
        <v>724.77760000000012</v>
      </c>
      <c r="FM59" s="65">
        <v>926.65</v>
      </c>
      <c r="FN59" s="65">
        <v>926.65</v>
      </c>
      <c r="FO59" s="65">
        <v>926.65</v>
      </c>
      <c r="FP59" s="65">
        <v>1345.68</v>
      </c>
      <c r="FQ59" s="65">
        <v>1351.9099999999999</v>
      </c>
      <c r="FR59" s="65">
        <v>1569.9599999999998</v>
      </c>
      <c r="FS59" s="65">
        <v>1613.57</v>
      </c>
      <c r="FT59" s="65">
        <v>1607.34</v>
      </c>
      <c r="FU59" s="65">
        <v>1771.6</v>
      </c>
      <c r="FV59" s="65">
        <v>1777.1732100000002</v>
      </c>
      <c r="FW59" s="65">
        <v>1872.317616</v>
      </c>
      <c r="FX59" s="65">
        <v>1897.5418500000001</v>
      </c>
      <c r="FY59" s="65">
        <v>1860.80008</v>
      </c>
      <c r="FZ59" s="65">
        <v>1863.4127273999998</v>
      </c>
      <c r="GA59" s="75">
        <v>1947.5302000000001</v>
      </c>
      <c r="GB59" s="65">
        <v>384</v>
      </c>
      <c r="GC59" s="65">
        <v>390.40000000000003</v>
      </c>
      <c r="GD59" s="65">
        <v>496</v>
      </c>
      <c r="GE59" s="65">
        <v>483.59999999999997</v>
      </c>
      <c r="GF59" s="65">
        <v>504</v>
      </c>
      <c r="GG59" s="65">
        <v>550.4</v>
      </c>
      <c r="GH59" s="65">
        <v>611</v>
      </c>
      <c r="GI59" s="65">
        <v>585</v>
      </c>
      <c r="GJ59" s="65">
        <v>489.52500550234998</v>
      </c>
      <c r="GK59" s="65">
        <v>489.392737195</v>
      </c>
      <c r="GL59" s="65">
        <v>278.9416162470672</v>
      </c>
      <c r="GM59" s="65">
        <v>538.93190000000004</v>
      </c>
      <c r="GN59" s="65">
        <v>460.17051030895027</v>
      </c>
      <c r="GO59" s="65">
        <v>482.976</v>
      </c>
      <c r="GP59" s="129">
        <v>466.8768</v>
      </c>
    </row>
    <row r="60" spans="1:198">
      <c r="B60" t="s">
        <v>146</v>
      </c>
      <c r="C60" t="s">
        <v>112</v>
      </c>
      <c r="D60" s="66">
        <v>8371.5453985344757</v>
      </c>
      <c r="E60" s="66">
        <v>8516.0121808252843</v>
      </c>
      <c r="F60" s="66">
        <v>8738.3770088075344</v>
      </c>
      <c r="G60" s="66">
        <v>8993.5406222647507</v>
      </c>
      <c r="H60" s="66">
        <v>9254.875325434461</v>
      </c>
      <c r="I60" s="66">
        <v>9540.796033660903</v>
      </c>
      <c r="J60" s="66">
        <v>9974.7706270968447</v>
      </c>
      <c r="K60" s="66">
        <v>10277.752611207492</v>
      </c>
      <c r="L60" s="66">
        <v>10561.526152631324</v>
      </c>
      <c r="M60" s="66">
        <v>10734.974682472188</v>
      </c>
      <c r="N60" s="66">
        <v>10870.639996466376</v>
      </c>
      <c r="O60" s="66">
        <v>10995.872000000001</v>
      </c>
      <c r="P60" s="66">
        <v>11122.070022926449</v>
      </c>
      <c r="Q60" s="66">
        <v>11289.248398169673</v>
      </c>
      <c r="R60" s="75">
        <v>11639.7520475</v>
      </c>
      <c r="S60" s="66">
        <v>43738.651655090005</v>
      </c>
      <c r="T60" s="66">
        <v>45078.317970570002</v>
      </c>
      <c r="U60" s="66">
        <v>46004.807126929998</v>
      </c>
      <c r="V60" s="66">
        <v>47162.150064230002</v>
      </c>
      <c r="W60" s="66">
        <v>48107.414530809998</v>
      </c>
      <c r="X60" s="66">
        <v>49525.655993940003</v>
      </c>
      <c r="Y60" s="66">
        <v>51119.712237319996</v>
      </c>
      <c r="Z60" s="66">
        <v>52506.237417190001</v>
      </c>
      <c r="AA60" s="66">
        <v>53855.08684217</v>
      </c>
      <c r="AB60" s="66">
        <v>54391.948961859402</v>
      </c>
      <c r="AC60" s="66">
        <v>54993.703426282984</v>
      </c>
      <c r="AD60" s="66">
        <v>55820.720519245282</v>
      </c>
      <c r="AE60" s="66">
        <v>56491.654000000002</v>
      </c>
      <c r="AF60" s="66">
        <v>57188.395000000004</v>
      </c>
      <c r="AG60" s="75">
        <v>58041.070290000003</v>
      </c>
      <c r="AH60" s="66">
        <v>5774.6122465659992</v>
      </c>
      <c r="AI60" s="66">
        <v>6084.2275481960005</v>
      </c>
      <c r="AJ60" s="66">
        <v>6288.674918499999</v>
      </c>
      <c r="AK60" s="66">
        <v>6409.7579980060009</v>
      </c>
      <c r="AL60" s="66">
        <v>6548.5027861599992</v>
      </c>
      <c r="AM60" s="66">
        <v>7071.2</v>
      </c>
      <c r="AN60" s="66">
        <v>7055.6</v>
      </c>
      <c r="AO60" s="66">
        <v>7162.4</v>
      </c>
      <c r="AP60" s="66">
        <v>7276.5754720999994</v>
      </c>
      <c r="AQ60" s="66">
        <v>7350.8773880000008</v>
      </c>
      <c r="AR60" s="66">
        <v>7403.6399999999994</v>
      </c>
      <c r="AS60" s="66">
        <v>7461.4380000000001</v>
      </c>
      <c r="AT60" s="66">
        <v>7256.4206459999996</v>
      </c>
      <c r="AU60" s="66">
        <v>7263.7639999999992</v>
      </c>
      <c r="AV60" s="75">
        <v>7156.0704000000005</v>
      </c>
      <c r="AW60" s="66">
        <v>13848.007569689998</v>
      </c>
      <c r="AX60" s="66">
        <v>15011.26536872</v>
      </c>
      <c r="AY60" s="66">
        <v>16245.524604960001</v>
      </c>
      <c r="AZ60" s="66">
        <v>17095.80275155</v>
      </c>
      <c r="BA60" s="66">
        <v>18079.42451054</v>
      </c>
      <c r="BB60" s="66">
        <v>19306.430384179999</v>
      </c>
      <c r="BC60" s="66">
        <v>20484.11725028</v>
      </c>
      <c r="BD60" s="66">
        <v>21741.058263620002</v>
      </c>
      <c r="BE60" s="66">
        <v>22857.122614</v>
      </c>
      <c r="BF60" s="66">
        <v>23954.715192815034</v>
      </c>
      <c r="BG60" s="66">
        <v>25007.101294</v>
      </c>
      <c r="BH60" s="66">
        <v>26153.046916497973</v>
      </c>
      <c r="BI60" s="66">
        <v>27358.622345814929</v>
      </c>
      <c r="BJ60" s="66">
        <v>28698.929331380983</v>
      </c>
      <c r="BK60" s="75">
        <v>25498.881761720819</v>
      </c>
      <c r="BL60" s="66">
        <v>14956.863143959999</v>
      </c>
      <c r="BM60" s="66">
        <v>16470.98733272</v>
      </c>
      <c r="BN60" s="66">
        <v>17766.099154799998</v>
      </c>
      <c r="BO60" s="66">
        <v>19084.990964799999</v>
      </c>
      <c r="BP60" s="66">
        <v>20163.404762310001</v>
      </c>
      <c r="BQ60" s="66">
        <v>21066.274182100002</v>
      </c>
      <c r="BR60" s="66">
        <v>21848.89028526</v>
      </c>
      <c r="BS60" s="66">
        <v>22542.494757749999</v>
      </c>
      <c r="BT60" s="66">
        <v>23209.004250000002</v>
      </c>
      <c r="BU60" s="66">
        <v>23696.16156</v>
      </c>
      <c r="BV60" s="66">
        <v>24618.220939999999</v>
      </c>
      <c r="BW60" s="66">
        <v>25343.448</v>
      </c>
      <c r="BX60" s="66">
        <v>26059.048999999999</v>
      </c>
      <c r="BY60" s="66">
        <v>26765.135999999999</v>
      </c>
      <c r="BZ60" s="75">
        <v>27366.03904</v>
      </c>
      <c r="CA60" s="66">
        <v>7477.082746</v>
      </c>
      <c r="CB60" s="66">
        <v>8338.1692160000002</v>
      </c>
      <c r="CC60" s="66">
        <v>9615.0915600000008</v>
      </c>
      <c r="CD60" s="66">
        <v>10645.308255</v>
      </c>
      <c r="CE60" s="66">
        <v>11470.684622000001</v>
      </c>
      <c r="CF60" s="66">
        <v>12123.352475</v>
      </c>
      <c r="CG60" s="66">
        <v>12787.408551</v>
      </c>
      <c r="CH60" s="66">
        <v>13464.000662</v>
      </c>
      <c r="CI60" s="66">
        <v>14037.197585</v>
      </c>
      <c r="CJ60" s="66">
        <v>14907.478718999999</v>
      </c>
      <c r="CK60" s="66">
        <v>15170.843172111001</v>
      </c>
      <c r="CL60" s="66">
        <v>15480.478783207</v>
      </c>
      <c r="CM60" s="66">
        <v>14987.16859633194</v>
      </c>
      <c r="CN60" s="66">
        <v>15194.5438715</v>
      </c>
      <c r="CO60" s="75">
        <v>15305.452660000001</v>
      </c>
      <c r="CP60" s="66">
        <v>9233.9903598399997</v>
      </c>
      <c r="CQ60" s="66">
        <v>11107.807833250001</v>
      </c>
      <c r="CR60" s="66">
        <v>8062.4389841499988</v>
      </c>
      <c r="CS60" s="66">
        <v>9085.2125104000006</v>
      </c>
      <c r="CT60" s="66">
        <v>10063.163957249999</v>
      </c>
      <c r="CU60" s="66">
        <v>11561.348796459999</v>
      </c>
      <c r="CV60" s="66">
        <v>12636.750670820002</v>
      </c>
      <c r="CW60" s="66">
        <v>13323.59640384</v>
      </c>
      <c r="CX60" s="66">
        <v>14024.281952194999</v>
      </c>
      <c r="CY60" s="66">
        <v>14677.578281239308</v>
      </c>
      <c r="CZ60" s="66">
        <v>15021.209501296047</v>
      </c>
      <c r="DA60" s="66">
        <v>15529.951960772874</v>
      </c>
      <c r="DB60" s="66">
        <v>15876.07218980254</v>
      </c>
      <c r="DC60" s="66">
        <v>16041.656807740601</v>
      </c>
      <c r="DD60" s="75">
        <v>16408.524894627</v>
      </c>
      <c r="DE60" s="66">
        <v>6078.9284541798479</v>
      </c>
      <c r="DF60" s="66">
        <v>6315.56380129848</v>
      </c>
      <c r="DG60" s="66">
        <v>6821.4182447951489</v>
      </c>
      <c r="DH60" s="66">
        <v>7096.1686198316011</v>
      </c>
      <c r="DI60" s="66">
        <v>7397.2224428624795</v>
      </c>
      <c r="DJ60" s="66">
        <v>7728.6490136835</v>
      </c>
      <c r="DK60" s="66">
        <v>8123.5965089400006</v>
      </c>
      <c r="DL60" s="66">
        <v>8427.3861139256005</v>
      </c>
      <c r="DM60" s="66">
        <v>9024.1279234592002</v>
      </c>
      <c r="DN60" s="66">
        <v>9639.1212667255513</v>
      </c>
      <c r="DO60" s="66">
        <v>9957.2323506490538</v>
      </c>
      <c r="DP60" s="66">
        <v>10303.357811576294</v>
      </c>
      <c r="DQ60" s="66">
        <v>11199.37214727981</v>
      </c>
      <c r="DR60" s="66">
        <v>11506.376098764786</v>
      </c>
      <c r="DS60" s="75">
        <v>11958.270836558</v>
      </c>
      <c r="DT60" s="66">
        <v>8301.6908997032006</v>
      </c>
      <c r="DU60" s="66">
        <v>8738.3309255196</v>
      </c>
      <c r="DV60" s="66">
        <v>8810.9602856612</v>
      </c>
      <c r="DW60" s="66">
        <v>11406.3711866748</v>
      </c>
      <c r="DX60" s="66">
        <v>12759.6887287424</v>
      </c>
      <c r="DY60" s="66">
        <v>11827.4</v>
      </c>
      <c r="DZ60" s="66">
        <v>11852.6</v>
      </c>
      <c r="EA60" s="66">
        <v>12539.08</v>
      </c>
      <c r="EB60" s="66">
        <v>13050.952136</v>
      </c>
      <c r="EC60" s="66">
        <v>14124.393782000001</v>
      </c>
      <c r="ED60" s="66">
        <v>14711.872000000001</v>
      </c>
      <c r="EE60" s="66">
        <v>15696.8364</v>
      </c>
      <c r="EF60" s="66">
        <v>16491.700350800002</v>
      </c>
      <c r="EG60" s="66">
        <v>17466.7804</v>
      </c>
      <c r="EH60" s="75">
        <v>18843.8488</v>
      </c>
      <c r="EI60" s="66">
        <v>15478.943623111307</v>
      </c>
      <c r="EJ60" s="66">
        <v>16102.743780264424</v>
      </c>
      <c r="EK60" s="66">
        <v>16726.543937387305</v>
      </c>
      <c r="EL60" s="66">
        <v>17507.526062281231</v>
      </c>
      <c r="EM60" s="66">
        <v>18092.218696834701</v>
      </c>
      <c r="EN60" s="66">
        <v>18470.073811289494</v>
      </c>
      <c r="EO60" s="66">
        <v>18853.782296063535</v>
      </c>
      <c r="EP60" s="66">
        <v>19107.9729915391</v>
      </c>
      <c r="EQ60" s="66">
        <v>19401.860413980001</v>
      </c>
      <c r="ER60" s="66">
        <v>19679.16187313</v>
      </c>
      <c r="ES60" s="66">
        <v>20173.179999999997</v>
      </c>
      <c r="ET60" s="66">
        <v>20414.998358299999</v>
      </c>
      <c r="EU60" s="66">
        <v>20674.429784749329</v>
      </c>
      <c r="EV60" s="66">
        <v>21287.959000000003</v>
      </c>
      <c r="EW60" s="75">
        <v>21833.318077535499</v>
      </c>
      <c r="EX60" s="65">
        <v>13856.175093631122</v>
      </c>
      <c r="EY60" s="65">
        <v>14934.525283150142</v>
      </c>
      <c r="EZ60" s="65">
        <v>15386.75929064593</v>
      </c>
      <c r="FA60" s="65">
        <v>16509.625004026911</v>
      </c>
      <c r="FB60" s="65">
        <v>17196.577710641533</v>
      </c>
      <c r="FC60" s="65">
        <v>17966.107633790889</v>
      </c>
      <c r="FD60" s="65">
        <v>19023.402080075062</v>
      </c>
      <c r="FE60" s="65">
        <v>19703.133699244761</v>
      </c>
      <c r="FF60" s="65">
        <v>20732.968497895021</v>
      </c>
      <c r="FG60" s="65">
        <v>21782.600234717531</v>
      </c>
      <c r="FH60" s="65">
        <v>22895.599028024029</v>
      </c>
      <c r="FI60" s="65">
        <v>24232.659893484848</v>
      </c>
      <c r="FJ60" s="65">
        <v>26025.928899999999</v>
      </c>
      <c r="FK60" s="65">
        <v>27000.229400000004</v>
      </c>
      <c r="FL60" s="75">
        <v>28395.615569999998</v>
      </c>
      <c r="FM60" s="65">
        <v>8750.8430000000008</v>
      </c>
      <c r="FN60" s="65">
        <v>8753.1029999999992</v>
      </c>
      <c r="FO60" s="65">
        <v>8753.1029999999992</v>
      </c>
      <c r="FP60" s="65">
        <v>8777.1329999999998</v>
      </c>
      <c r="FQ60" s="65">
        <v>9136.0890000000018</v>
      </c>
      <c r="FR60" s="65">
        <v>9514.8580000000002</v>
      </c>
      <c r="FS60" s="65">
        <v>9641.16</v>
      </c>
      <c r="FT60" s="65">
        <v>9703.4000000000015</v>
      </c>
      <c r="FU60" s="65">
        <v>9926.9616000000005</v>
      </c>
      <c r="FV60" s="65">
        <v>9997.3717019999985</v>
      </c>
      <c r="FW60" s="65">
        <v>10070.534814000001</v>
      </c>
      <c r="FX60" s="65">
        <v>10114.576140000001</v>
      </c>
      <c r="FY60" s="65">
        <v>10293.555194</v>
      </c>
      <c r="FZ60" s="65">
        <v>10432.977420799871</v>
      </c>
      <c r="GA60" s="75">
        <v>10513.461518</v>
      </c>
      <c r="GB60" s="65">
        <v>8745.9730000000018</v>
      </c>
      <c r="GC60" s="65">
        <v>9125.0220000000008</v>
      </c>
      <c r="GD60" s="65">
        <v>9562.6449999999986</v>
      </c>
      <c r="GE60" s="65">
        <v>9658.6059999999998</v>
      </c>
      <c r="GF60" s="65">
        <v>10100.732</v>
      </c>
      <c r="GG60" s="65">
        <v>10546.073999999999</v>
      </c>
      <c r="GH60" s="65">
        <v>10721.956</v>
      </c>
      <c r="GI60" s="65">
        <v>11177.09</v>
      </c>
      <c r="GJ60" s="65">
        <v>11425.5810084318</v>
      </c>
      <c r="GK60" s="65">
        <v>11787.776091210386</v>
      </c>
      <c r="GL60" s="65">
        <v>12109.929422587164</v>
      </c>
      <c r="GM60" s="65">
        <v>12521.0533</v>
      </c>
      <c r="GN60" s="65">
        <v>12714.308075304436</v>
      </c>
      <c r="GO60" s="65">
        <v>12971.53469</v>
      </c>
      <c r="GP60" s="129">
        <v>13250.757940000001</v>
      </c>
    </row>
    <row r="61" spans="1:198">
      <c r="B61" t="s">
        <v>147</v>
      </c>
      <c r="C61" t="s">
        <v>94</v>
      </c>
      <c r="D61" s="66">
        <v>3117.0301424854979</v>
      </c>
      <c r="E61" s="66">
        <v>2778.9801987389869</v>
      </c>
      <c r="F61" s="66">
        <v>3395.817677609386</v>
      </c>
      <c r="G61" s="66">
        <v>2970.9753001513723</v>
      </c>
      <c r="H61" s="66">
        <v>3757.5612761725583</v>
      </c>
      <c r="I61" s="66">
        <v>4363.0123476923536</v>
      </c>
      <c r="J61" s="66">
        <v>4713.0611233626632</v>
      </c>
      <c r="K61" s="66">
        <v>5522.6536951495582</v>
      </c>
      <c r="L61" s="66">
        <v>4740.0992250431791</v>
      </c>
      <c r="M61" s="66">
        <v>5086.2037943960131</v>
      </c>
      <c r="N61" s="66">
        <v>5235.2578650949454</v>
      </c>
      <c r="O61" s="66">
        <v>5545.5429044815064</v>
      </c>
      <c r="P61" s="66">
        <v>5332.6072611864629</v>
      </c>
      <c r="Q61" s="66">
        <v>5571.7344273263134</v>
      </c>
      <c r="R61" s="75">
        <v>5319.0853746128332</v>
      </c>
      <c r="S61" s="66">
        <v>33614.272181028842</v>
      </c>
      <c r="T61" s="66">
        <v>33862.694004369223</v>
      </c>
      <c r="U61" s="66">
        <v>43476.85313176686</v>
      </c>
      <c r="V61" s="66">
        <v>47060.439520563436</v>
      </c>
      <c r="W61" s="66">
        <v>45270.209889884114</v>
      </c>
      <c r="X61" s="66">
        <v>51468.879815592016</v>
      </c>
      <c r="Y61" s="66">
        <v>60156.727601482249</v>
      </c>
      <c r="Z61" s="66">
        <v>62892.736403460818</v>
      </c>
      <c r="AA61" s="66">
        <v>49711.044555481632</v>
      </c>
      <c r="AB61" s="66">
        <v>66677.227563340886</v>
      </c>
      <c r="AC61" s="66">
        <v>64754.513284861809</v>
      </c>
      <c r="AD61" s="66">
        <v>69127.744105270511</v>
      </c>
      <c r="AE61" s="66">
        <v>61247.032616272671</v>
      </c>
      <c r="AF61" s="66">
        <v>62604.871554908997</v>
      </c>
      <c r="AG61" s="75">
        <v>58862.205828462349</v>
      </c>
      <c r="AH61" s="66">
        <v>609.24703432917147</v>
      </c>
      <c r="AI61" s="66">
        <v>592.83748588780793</v>
      </c>
      <c r="AJ61" s="66">
        <v>858.58498443113467</v>
      </c>
      <c r="AK61" s="66">
        <v>681.82280024642807</v>
      </c>
      <c r="AL61" s="66">
        <v>1067.9047721752468</v>
      </c>
      <c r="AM61" s="66">
        <v>1027.6762832173943</v>
      </c>
      <c r="AN61" s="66">
        <v>967.81552615495707</v>
      </c>
      <c r="AO61" s="66">
        <v>1027.9238187405806</v>
      </c>
      <c r="AP61" s="66">
        <v>1042.6791008645002</v>
      </c>
      <c r="AQ61" s="66">
        <v>1026.6959333301311</v>
      </c>
      <c r="AR61" s="66">
        <v>1112.4024019117485</v>
      </c>
      <c r="AS61" s="66">
        <v>1267.4748567309455</v>
      </c>
      <c r="AT61" s="66">
        <v>1085.1059711794398</v>
      </c>
      <c r="AU61" s="66">
        <v>1094.0978549661077</v>
      </c>
      <c r="AV61" s="75">
        <v>1012.8703870886964</v>
      </c>
      <c r="AW61" s="66">
        <v>13275.677332634932</v>
      </c>
      <c r="AX61" s="66">
        <v>13162.953923237234</v>
      </c>
      <c r="AY61" s="66">
        <v>17409.631744322527</v>
      </c>
      <c r="AZ61" s="66">
        <v>17791.649064009325</v>
      </c>
      <c r="BA61" s="66">
        <v>24156.262051269332</v>
      </c>
      <c r="BB61" s="66">
        <v>22528.70507124512</v>
      </c>
      <c r="BC61" s="66">
        <v>18714.283838402269</v>
      </c>
      <c r="BD61" s="66">
        <v>20708.153956521241</v>
      </c>
      <c r="BE61" s="66">
        <v>19027.34872654561</v>
      </c>
      <c r="BF61" s="66">
        <v>21298.269388236185</v>
      </c>
      <c r="BG61" s="66">
        <v>24591.836475577176</v>
      </c>
      <c r="BH61" s="66">
        <v>27847.560318135522</v>
      </c>
      <c r="BI61" s="66">
        <v>31753.248600399798</v>
      </c>
      <c r="BJ61" s="66">
        <v>32354.056060922925</v>
      </c>
      <c r="BK61" s="75">
        <v>37069.768914143366</v>
      </c>
      <c r="BL61" s="66">
        <v>16698.642451358723</v>
      </c>
      <c r="BM61" s="66">
        <v>20227.279888032779</v>
      </c>
      <c r="BN61" s="66">
        <v>17403.688707651054</v>
      </c>
      <c r="BO61" s="66">
        <v>27090.238861660859</v>
      </c>
      <c r="BP61" s="66">
        <v>27065.343724756982</v>
      </c>
      <c r="BQ61" s="66">
        <v>34225.45746055006</v>
      </c>
      <c r="BR61" s="66">
        <v>48057.785514645184</v>
      </c>
      <c r="BS61" s="66">
        <v>39397.281273646513</v>
      </c>
      <c r="BT61" s="66">
        <v>32581.770176253634</v>
      </c>
      <c r="BU61" s="66">
        <v>39871.663913884971</v>
      </c>
      <c r="BV61" s="66">
        <v>36461.332553847133</v>
      </c>
      <c r="BW61" s="66">
        <v>39565.447381776015</v>
      </c>
      <c r="BX61" s="66">
        <v>35948.242582797815</v>
      </c>
      <c r="BY61" s="66">
        <v>37344.449496897665</v>
      </c>
      <c r="BZ61" s="75">
        <v>34606.028593787429</v>
      </c>
      <c r="CA61" s="66">
        <v>63780.555290206168</v>
      </c>
      <c r="CB61" s="66">
        <v>69153.824201940399</v>
      </c>
      <c r="CC61" s="66">
        <v>59073.12336593803</v>
      </c>
      <c r="CD61" s="66">
        <v>94771.982852252637</v>
      </c>
      <c r="CE61" s="66">
        <v>89185.968429180575</v>
      </c>
      <c r="CF61" s="66">
        <v>99260.071947340766</v>
      </c>
      <c r="CG61" s="66">
        <v>126350.54841788166</v>
      </c>
      <c r="CH61" s="66">
        <v>95328.990659860356</v>
      </c>
      <c r="CI61" s="66">
        <v>77449.822405575556</v>
      </c>
      <c r="CJ61" s="66">
        <v>93292.772422040245</v>
      </c>
      <c r="CK61" s="66">
        <v>86104.561378225451</v>
      </c>
      <c r="CL61" s="66">
        <v>89931.589124603561</v>
      </c>
      <c r="CM61" s="66">
        <v>80960.166918508097</v>
      </c>
      <c r="CN61" s="66">
        <v>82473.997517970784</v>
      </c>
      <c r="CO61" s="75">
        <v>74846.141296392496</v>
      </c>
      <c r="CP61" s="66">
        <v>38604.993292919229</v>
      </c>
      <c r="CQ61" s="66">
        <v>34010.936690995244</v>
      </c>
      <c r="CR61" s="66">
        <v>44183.368457644916</v>
      </c>
      <c r="CS61" s="66">
        <v>40677.582115522411</v>
      </c>
      <c r="CT61" s="66">
        <v>55298.968950348062</v>
      </c>
      <c r="CU61" s="66">
        <v>59248.740685482153</v>
      </c>
      <c r="CV61" s="66">
        <v>64808.443085885032</v>
      </c>
      <c r="CW61" s="66">
        <v>75744.932379819205</v>
      </c>
      <c r="CX61" s="66">
        <v>66496.84340004214</v>
      </c>
      <c r="CY61" s="66">
        <v>69158.842685415948</v>
      </c>
      <c r="CZ61" s="66">
        <v>73660.969894017602</v>
      </c>
      <c r="DA61" s="66">
        <v>78796.409522571746</v>
      </c>
      <c r="DB61" s="66">
        <v>68466.971993616142</v>
      </c>
      <c r="DC61" s="66">
        <v>69656.816018593279</v>
      </c>
      <c r="DD61" s="75">
        <v>62482.38343239735</v>
      </c>
      <c r="DE61" s="66">
        <v>3791.2660286657419</v>
      </c>
      <c r="DF61" s="66">
        <v>3828.413623232701</v>
      </c>
      <c r="DG61" s="66">
        <v>5999.0375040095032</v>
      </c>
      <c r="DH61" s="66">
        <v>4719.4776278284089</v>
      </c>
      <c r="DI61" s="66">
        <v>8015.8163437908879</v>
      </c>
      <c r="DJ61" s="66">
        <v>7120.6404431932333</v>
      </c>
      <c r="DK61" s="66">
        <v>7019.6497094480201</v>
      </c>
      <c r="DL61" s="66">
        <v>7821.6837963113639</v>
      </c>
      <c r="DM61" s="66">
        <v>8476.8692928132441</v>
      </c>
      <c r="DN61" s="66">
        <v>8597.349797416211</v>
      </c>
      <c r="DO61" s="66">
        <v>9689.2391427590665</v>
      </c>
      <c r="DP61" s="66">
        <v>10617.870941083323</v>
      </c>
      <c r="DQ61" s="66">
        <v>9984.2822599024494</v>
      </c>
      <c r="DR61" s="66">
        <v>10812.889514824088</v>
      </c>
      <c r="DS61" s="75">
        <v>10020.839105313506</v>
      </c>
      <c r="DT61" s="66">
        <v>9777.9197144571208</v>
      </c>
      <c r="DU61" s="66">
        <v>9434.9715503423176</v>
      </c>
      <c r="DV61" s="66">
        <v>13389.562161260608</v>
      </c>
      <c r="DW61" s="66">
        <v>10656.039525651113</v>
      </c>
      <c r="DX61" s="66">
        <v>16216.017703319401</v>
      </c>
      <c r="DY61" s="66">
        <v>14639.038934605229</v>
      </c>
      <c r="DZ61" s="66">
        <v>13715.086120469508</v>
      </c>
      <c r="EA61" s="66">
        <v>15048.64519647924</v>
      </c>
      <c r="EB61" s="66">
        <v>15615.964410511822</v>
      </c>
      <c r="EC61" s="66">
        <v>15672.359153029052</v>
      </c>
      <c r="ED61" s="66">
        <v>17508.491350372002</v>
      </c>
      <c r="EE61" s="66">
        <v>19834.031070920184</v>
      </c>
      <c r="EF61" s="66">
        <v>17691.601777837939</v>
      </c>
      <c r="EG61" s="66">
        <v>18154.660372116523</v>
      </c>
      <c r="EH61" s="75">
        <v>16837.853121651278</v>
      </c>
      <c r="EI61" s="66">
        <v>8705.4970418293487</v>
      </c>
      <c r="EJ61" s="66">
        <v>9553.7104522067475</v>
      </c>
      <c r="EK61" s="66">
        <v>8204.2538971078884</v>
      </c>
      <c r="EL61" s="66">
        <v>12043.878462439961</v>
      </c>
      <c r="EM61" s="66">
        <v>11363.012925874335</v>
      </c>
      <c r="EN61" s="66">
        <v>12828.356073681263</v>
      </c>
      <c r="EO61" s="66">
        <v>16464.728282336375</v>
      </c>
      <c r="EP61" s="66">
        <v>13480.996252321263</v>
      </c>
      <c r="EQ61" s="66">
        <v>11577.747880252389</v>
      </c>
      <c r="ER61" s="66">
        <v>15278.630992468432</v>
      </c>
      <c r="ES61" s="66">
        <v>9711.4923748548808</v>
      </c>
      <c r="ET61" s="66">
        <v>10599.36078021986</v>
      </c>
      <c r="EU61" s="66">
        <v>9531.071658681125</v>
      </c>
      <c r="EV61" s="66">
        <v>9894.0690455939493</v>
      </c>
      <c r="EW61" s="75">
        <v>9444.0941999874922</v>
      </c>
      <c r="EX61" s="65">
        <v>4273.5506059658483</v>
      </c>
      <c r="EY61" s="65">
        <v>4306.2726180012733</v>
      </c>
      <c r="EZ61" s="65">
        <v>6682.2178933313971</v>
      </c>
      <c r="FA61" s="65">
        <v>5658.6684074476461</v>
      </c>
      <c r="FB61" s="65">
        <v>9555.2969827622946</v>
      </c>
      <c r="FC61" s="65">
        <v>7314.7301299079199</v>
      </c>
      <c r="FD61" s="65">
        <v>7414.6624007490382</v>
      </c>
      <c r="FE61" s="65">
        <v>8892.5929971009336</v>
      </c>
      <c r="FF61" s="65">
        <v>11432.456707830081</v>
      </c>
      <c r="FG61" s="65">
        <v>18325.593321804026</v>
      </c>
      <c r="FH61" s="65">
        <v>19588.220663230823</v>
      </c>
      <c r="FI61" s="66">
        <v>20734.854096325314</v>
      </c>
      <c r="FJ61" s="66">
        <v>18216.973997889418</v>
      </c>
      <c r="FK61" s="66">
        <v>17368.816103765552</v>
      </c>
      <c r="FL61" s="75">
        <v>15118.890168878201</v>
      </c>
      <c r="FM61" s="65">
        <v>514.43335700190482</v>
      </c>
      <c r="FN61" s="65">
        <v>693.13830559747578</v>
      </c>
      <c r="FO61" s="65">
        <v>735.69538847283479</v>
      </c>
      <c r="FP61" s="65">
        <v>787.42554882645607</v>
      </c>
      <c r="FQ61" s="65">
        <v>914.08067222415889</v>
      </c>
      <c r="FR61" s="65">
        <v>938.38141266855177</v>
      </c>
      <c r="FS61" s="65">
        <v>851.45018379433054</v>
      </c>
      <c r="FT61" s="65">
        <v>1023.9402695057971</v>
      </c>
      <c r="FU61" s="65">
        <v>875.25455239550513</v>
      </c>
      <c r="FV61" s="65">
        <v>902.81448081361725</v>
      </c>
      <c r="FW61" s="65">
        <v>1028.0918395424781</v>
      </c>
      <c r="FX61" s="66">
        <v>1039.0157350956297</v>
      </c>
      <c r="FY61" s="66">
        <v>987.38198148662752</v>
      </c>
      <c r="FZ61" s="66">
        <v>1033.5709383078263</v>
      </c>
      <c r="GA61" s="75">
        <v>953.93966258531486</v>
      </c>
      <c r="GB61" s="66">
        <v>9400.2512909922061</v>
      </c>
      <c r="GC61" s="66">
        <v>9258.1449035771184</v>
      </c>
      <c r="GD61" s="66">
        <v>15561.696471322794</v>
      </c>
      <c r="GE61" s="66">
        <v>11407.459481646616</v>
      </c>
      <c r="GF61" s="66">
        <v>20231.633256641882</v>
      </c>
      <c r="GG61" s="66">
        <v>24725.090809969879</v>
      </c>
      <c r="GH61" s="66">
        <v>22520.47550802886</v>
      </c>
      <c r="GI61" s="66">
        <v>24810.914507245325</v>
      </c>
      <c r="GJ61" s="66">
        <v>24985.227010518018</v>
      </c>
      <c r="GK61" s="66">
        <v>24673.312991702765</v>
      </c>
      <c r="GL61" s="66">
        <v>25851.409403105816</v>
      </c>
      <c r="GM61" s="66">
        <v>27767.504379286282</v>
      </c>
      <c r="GN61" s="66">
        <v>28049.626807271394</v>
      </c>
      <c r="GO61" s="66">
        <v>28170.659302538435</v>
      </c>
      <c r="GP61" s="129">
        <v>25995.532751807874</v>
      </c>
    </row>
    <row r="62" spans="1:198">
      <c r="B62" t="s">
        <v>148</v>
      </c>
      <c r="C62" t="s">
        <v>94</v>
      </c>
      <c r="D62" s="66">
        <v>10545.326925516551</v>
      </c>
      <c r="E62" s="66">
        <v>9750.0442797958258</v>
      </c>
      <c r="F62" s="66">
        <v>12972.026478330512</v>
      </c>
      <c r="G62" s="66">
        <v>12266.448869498656</v>
      </c>
      <c r="H62" s="66">
        <v>16734.001329411552</v>
      </c>
      <c r="I62" s="66">
        <v>16939.391515219213</v>
      </c>
      <c r="J62" s="66">
        <v>16990.335917615652</v>
      </c>
      <c r="K62" s="66">
        <v>18672.079228501025</v>
      </c>
      <c r="L62" s="66">
        <v>15647.248964000361</v>
      </c>
      <c r="M62" s="66">
        <v>17002.151496290324</v>
      </c>
      <c r="N62" s="66">
        <v>18977.480769132148</v>
      </c>
      <c r="O62" s="66">
        <v>20181.523169909484</v>
      </c>
      <c r="P62" s="66">
        <v>18346.863605000559</v>
      </c>
      <c r="Q62" s="66">
        <v>19100.380119625504</v>
      </c>
      <c r="R62" s="75">
        <v>18480.250788493529</v>
      </c>
      <c r="S62" s="66">
        <v>46226.716496714762</v>
      </c>
      <c r="T62" s="66">
        <v>42521.633631526674</v>
      </c>
      <c r="U62" s="66">
        <v>59912.097654304132</v>
      </c>
      <c r="V62" s="66">
        <v>55639.432420709243</v>
      </c>
      <c r="W62" s="66">
        <v>87304.988774333659</v>
      </c>
      <c r="X62" s="66">
        <v>95940.448072398038</v>
      </c>
      <c r="Y62" s="66">
        <v>99334.859063595082</v>
      </c>
      <c r="Z62" s="66">
        <v>119097.03549045352</v>
      </c>
      <c r="AA62" s="66">
        <v>101288.84009640453</v>
      </c>
      <c r="AB62" s="66">
        <v>113908.04352494146</v>
      </c>
      <c r="AC62" s="66">
        <v>120171.83155404302</v>
      </c>
      <c r="AD62" s="66">
        <v>122934.98866571221</v>
      </c>
      <c r="AE62" s="66">
        <v>110250.68183405345</v>
      </c>
      <c r="AF62" s="66">
        <v>112231.5332280943</v>
      </c>
      <c r="AG62" s="75">
        <v>102274.95788450973</v>
      </c>
      <c r="AH62" s="66">
        <v>7512.2297847550863</v>
      </c>
      <c r="AI62" s="66">
        <v>7309.8942925662213</v>
      </c>
      <c r="AJ62" s="66">
        <v>10586.654229493095</v>
      </c>
      <c r="AK62" s="66">
        <v>8407.1144532957132</v>
      </c>
      <c r="AL62" s="66">
        <v>13167.640685605025</v>
      </c>
      <c r="AM62" s="66">
        <v>12671.609296174256</v>
      </c>
      <c r="AN62" s="66">
        <v>11933.505149902014</v>
      </c>
      <c r="AO62" s="66">
        <v>12674.661496062425</v>
      </c>
      <c r="AP62" s="66">
        <v>12856.599303894096</v>
      </c>
      <c r="AQ62" s="66">
        <v>12659.521237952187</v>
      </c>
      <c r="AR62" s="66">
        <v>13716.311863740293</v>
      </c>
      <c r="AS62" s="66">
        <v>15628.409414755461</v>
      </c>
      <c r="AT62" s="66">
        <v>13379.737507110412</v>
      </c>
      <c r="AU62" s="66">
        <v>13490.607209391233</v>
      </c>
      <c r="AV62" s="75">
        <v>12489.049761832923</v>
      </c>
      <c r="AW62" s="66">
        <v>36642.461130220821</v>
      </c>
      <c r="AX62" s="66">
        <v>36086.228458172649</v>
      </c>
      <c r="AY62" s="66">
        <v>47557.733702559075</v>
      </c>
      <c r="AZ62" s="66">
        <v>46668.579139308902</v>
      </c>
      <c r="BA62" s="66">
        <v>65573.025663101289</v>
      </c>
      <c r="BB62" s="66">
        <v>63868.675687869196</v>
      </c>
      <c r="BC62" s="66">
        <v>60032.476614345156</v>
      </c>
      <c r="BD62" s="66">
        <v>70722.684094806318</v>
      </c>
      <c r="BE62" s="66">
        <v>62527.474777865908</v>
      </c>
      <c r="BF62" s="66">
        <v>57407.046004852695</v>
      </c>
      <c r="BG62" s="66">
        <v>62292.834612267645</v>
      </c>
      <c r="BH62" s="66">
        <v>73825.756734246257</v>
      </c>
      <c r="BI62" s="66">
        <v>62050.321187018293</v>
      </c>
      <c r="BJ62" s="66">
        <v>67173.225632835878</v>
      </c>
      <c r="BK62" s="75">
        <v>65233.105416640428</v>
      </c>
      <c r="BL62" s="66">
        <v>66065.136190472651</v>
      </c>
      <c r="BM62" s="66">
        <v>73537.343181634424</v>
      </c>
      <c r="BN62" s="66">
        <v>66171.554072827799</v>
      </c>
      <c r="BO62" s="66">
        <v>93450.91907825497</v>
      </c>
      <c r="BP62" s="66">
        <v>91248.030083292804</v>
      </c>
      <c r="BQ62" s="66">
        <v>105080.30622876083</v>
      </c>
      <c r="BR62" s="66">
        <v>133893.24253703101</v>
      </c>
      <c r="BS62" s="66">
        <v>115786.4321851081</v>
      </c>
      <c r="BT62" s="66">
        <v>107291.1125461309</v>
      </c>
      <c r="BU62" s="66">
        <v>133962.77285264828</v>
      </c>
      <c r="BV62" s="66">
        <v>110244.45259088938</v>
      </c>
      <c r="BW62" s="66">
        <v>125049.70171768284</v>
      </c>
      <c r="BX62" s="66">
        <v>122025.43736892195</v>
      </c>
      <c r="BY62" s="66">
        <v>134736.262650088</v>
      </c>
      <c r="BZ62" s="75">
        <v>129299.09264402356</v>
      </c>
      <c r="CA62" s="66">
        <v>132134.60712050507</v>
      </c>
      <c r="CB62" s="66">
        <v>156479.20661112646</v>
      </c>
      <c r="CC62" s="66">
        <v>134493.28928505827</v>
      </c>
      <c r="CD62" s="66">
        <v>199605.64640877506</v>
      </c>
      <c r="CE62" s="66">
        <v>184545.04358272476</v>
      </c>
      <c r="CF62" s="66">
        <v>184309.82700310685</v>
      </c>
      <c r="CG62" s="66">
        <v>245120.29068527266</v>
      </c>
      <c r="CH62" s="66">
        <v>202020.66796184855</v>
      </c>
      <c r="CI62" s="66">
        <v>176393.41055173177</v>
      </c>
      <c r="CJ62" s="66">
        <v>210230.3139995017</v>
      </c>
      <c r="CK62" s="66">
        <v>202701.86351864689</v>
      </c>
      <c r="CL62" s="66">
        <v>222664.75317772941</v>
      </c>
      <c r="CM62" s="66">
        <v>210376.80269399006</v>
      </c>
      <c r="CN62" s="66">
        <v>224380.178854172</v>
      </c>
      <c r="CO62" s="75">
        <v>212472.32981661911</v>
      </c>
      <c r="CP62" s="66">
        <v>77166.162365548749</v>
      </c>
      <c r="CQ62" s="66">
        <v>75230.868036647487</v>
      </c>
      <c r="CR62" s="66">
        <v>107457.48187082667</v>
      </c>
      <c r="CS62" s="66">
        <v>104008.38789225923</v>
      </c>
      <c r="CT62" s="66">
        <v>157759.78693387128</v>
      </c>
      <c r="CU62" s="66">
        <v>162947.72967627092</v>
      </c>
      <c r="CV62" s="66">
        <v>178145.54925992666</v>
      </c>
      <c r="CW62" s="66">
        <v>216667.09552489253</v>
      </c>
      <c r="CX62" s="66">
        <v>192829.91508326196</v>
      </c>
      <c r="CY62" s="66">
        <v>203883.48482003223</v>
      </c>
      <c r="CZ62" s="66">
        <v>220078.15763051104</v>
      </c>
      <c r="DA62" s="66">
        <v>246810.57692168735</v>
      </c>
      <c r="DB62" s="66">
        <v>223712.02010965359</v>
      </c>
      <c r="DC62" s="66">
        <v>236170.57881393138</v>
      </c>
      <c r="DD62" s="75">
        <v>219622.78930659065</v>
      </c>
      <c r="DE62" s="66">
        <v>30868.375544872924</v>
      </c>
      <c r="DF62" s="66">
        <v>29331.871531620614</v>
      </c>
      <c r="DG62" s="66">
        <v>41349.280840196348</v>
      </c>
      <c r="DH62" s="66">
        <v>32221.835218444041</v>
      </c>
      <c r="DI62" s="66">
        <v>48118.512406414586</v>
      </c>
      <c r="DJ62" s="66">
        <v>44796.765990361098</v>
      </c>
      <c r="DK62" s="66">
        <v>43652.147111136714</v>
      </c>
      <c r="DL62" s="66">
        <v>46926.01677146116</v>
      </c>
      <c r="DM62" s="66">
        <v>49080.957451525115</v>
      </c>
      <c r="DN62" s="66">
        <v>48610.028329246961</v>
      </c>
      <c r="DO62" s="66">
        <v>51867.603087338961</v>
      </c>
      <c r="DP62" s="66">
        <v>57783.040961747378</v>
      </c>
      <c r="DQ62" s="66">
        <v>52934.380804282882</v>
      </c>
      <c r="DR62" s="66">
        <v>53630.801909321359</v>
      </c>
      <c r="DS62" s="75">
        <v>49345.63598548092</v>
      </c>
      <c r="DT62" s="66">
        <v>57202.655944338527</v>
      </c>
      <c r="DU62" s="66">
        <v>55196.345153138602</v>
      </c>
      <c r="DV62" s="66">
        <v>78331.438580282032</v>
      </c>
      <c r="DW62" s="66">
        <v>62339.820791720973</v>
      </c>
      <c r="DX62" s="66">
        <v>94866.731222878225</v>
      </c>
      <c r="DY62" s="66">
        <v>85641.110991520691</v>
      </c>
      <c r="DZ62" s="66">
        <v>80235.814519545747</v>
      </c>
      <c r="EA62" s="66">
        <v>88037.384100204581</v>
      </c>
      <c r="EB62" s="66">
        <v>91356.307425268824</v>
      </c>
      <c r="EC62" s="66">
        <v>91686.227198338485</v>
      </c>
      <c r="ED62" s="66">
        <v>102427.94667964641</v>
      </c>
      <c r="EE62" s="66">
        <v>116032.78493498696</v>
      </c>
      <c r="EF62" s="66">
        <v>103499.17356200122</v>
      </c>
      <c r="EG62" s="66">
        <v>106208.15425227443</v>
      </c>
      <c r="EH62" s="75">
        <v>98504.584140417704</v>
      </c>
      <c r="EI62" s="66">
        <v>52185.573586990315</v>
      </c>
      <c r="EJ62" s="66">
        <v>55572.488160651483</v>
      </c>
      <c r="EK62" s="66">
        <v>47077.656234095848</v>
      </c>
      <c r="EL62" s="66">
        <v>65607.32312507226</v>
      </c>
      <c r="EM62" s="66">
        <v>59426.161823027498</v>
      </c>
      <c r="EN62" s="66">
        <v>62299.36293715662</v>
      </c>
      <c r="EO62" s="66">
        <v>74955.152337285865</v>
      </c>
      <c r="EP62" s="66">
        <v>61395.514029348757</v>
      </c>
      <c r="EQ62" s="66">
        <v>53149.777281317874</v>
      </c>
      <c r="ER62" s="66">
        <v>65702.786189820385</v>
      </c>
      <c r="ES62" s="66">
        <v>56883.684273943407</v>
      </c>
      <c r="ET62" s="66">
        <v>51399.708952987348</v>
      </c>
      <c r="EU62" s="66">
        <v>53606.855911073777</v>
      </c>
      <c r="EV62" s="66">
        <v>57014.631869690253</v>
      </c>
      <c r="EW62" s="75">
        <v>58717.03801476326</v>
      </c>
      <c r="EX62" s="65">
        <v>44659.767556178762</v>
      </c>
      <c r="EY62" s="65">
        <v>43536.755252479532</v>
      </c>
      <c r="EZ62" s="65">
        <v>68143.506311451391</v>
      </c>
      <c r="FA62" s="65">
        <v>53714.787935686712</v>
      </c>
      <c r="FB62" s="65">
        <v>92441.821569843945</v>
      </c>
      <c r="FC62" s="65">
        <v>95510.794679751663</v>
      </c>
      <c r="FD62" s="65">
        <v>89905.945878179395</v>
      </c>
      <c r="FE62" s="65">
        <v>97737.566978252333</v>
      </c>
      <c r="FF62" s="65">
        <v>104277.86603665858</v>
      </c>
      <c r="FG62" s="65">
        <v>140954.33572673134</v>
      </c>
      <c r="FH62" s="65">
        <v>193988.82269335267</v>
      </c>
      <c r="FI62" s="66">
        <v>175508.28546698805</v>
      </c>
      <c r="FJ62" s="66">
        <v>156854.81501464473</v>
      </c>
      <c r="FK62" s="66">
        <v>158596.23573879062</v>
      </c>
      <c r="FL62" s="75">
        <v>141143.13841016838</v>
      </c>
      <c r="FM62" s="65">
        <v>33462.180441931996</v>
      </c>
      <c r="FN62" s="65">
        <v>38353.561171084941</v>
      </c>
      <c r="FO62" s="65">
        <v>39170.048809817381</v>
      </c>
      <c r="FP62" s="65">
        <v>43790.937803814457</v>
      </c>
      <c r="FQ62" s="65">
        <v>54249.121228730321</v>
      </c>
      <c r="FR62" s="65">
        <v>60601.703961751329</v>
      </c>
      <c r="FS62" s="65">
        <v>59333.989955363068</v>
      </c>
      <c r="FT62" s="65">
        <v>67665.581104219935</v>
      </c>
      <c r="FU62" s="65">
        <v>56447.629102591098</v>
      </c>
      <c r="FV62" s="65">
        <v>57869.436108062553</v>
      </c>
      <c r="FW62" s="65">
        <v>66287.164709816148</v>
      </c>
      <c r="FX62" s="66">
        <v>67669.043934353613</v>
      </c>
      <c r="FY62" s="66">
        <v>63744.168275471122</v>
      </c>
      <c r="FZ62" s="66">
        <v>68284.376503685999</v>
      </c>
      <c r="GA62" s="75">
        <v>67077.854753578751</v>
      </c>
      <c r="GB62" s="66">
        <v>37731.437448443889</v>
      </c>
      <c r="GC62" s="66">
        <v>36064.224384784255</v>
      </c>
      <c r="GD62" s="66">
        <v>53816.912511731622</v>
      </c>
      <c r="GE62" s="66">
        <v>41115.938306715485</v>
      </c>
      <c r="GF62" s="66">
        <v>67373.492073271496</v>
      </c>
      <c r="GG62" s="66">
        <v>64434.041350836618</v>
      </c>
      <c r="GH62" s="66">
        <v>61074.978459019687</v>
      </c>
      <c r="GI62" s="66">
        <v>65956.024489682022</v>
      </c>
      <c r="GJ62" s="66">
        <v>68491.697424406113</v>
      </c>
      <c r="GK62" s="66">
        <v>70386.582737462057</v>
      </c>
      <c r="GL62" s="66">
        <v>74380.523600439876</v>
      </c>
      <c r="GM62" s="66">
        <v>82429.349708218913</v>
      </c>
      <c r="GN62" s="66">
        <v>71752.853933697392</v>
      </c>
      <c r="GO62" s="66">
        <v>72062.463305074169</v>
      </c>
      <c r="GP62" s="129">
        <v>66498.339985482889</v>
      </c>
    </row>
    <row r="63" spans="1:198">
      <c r="B63" t="s">
        <v>149</v>
      </c>
      <c r="C63" t="s">
        <v>94</v>
      </c>
      <c r="D63" s="66">
        <v>66.261829292384306</v>
      </c>
      <c r="E63" s="66">
        <v>57.492781450561012</v>
      </c>
      <c r="F63" s="66">
        <v>72.415348874789217</v>
      </c>
      <c r="G63" s="66">
        <v>62.290303429489299</v>
      </c>
      <c r="H63" s="66">
        <v>81.655418840250064</v>
      </c>
      <c r="I63" s="66">
        <v>77.82758456702787</v>
      </c>
      <c r="J63" s="66">
        <v>72.924239889474691</v>
      </c>
      <c r="K63" s="66">
        <v>76.151286461170358</v>
      </c>
      <c r="L63" s="66">
        <v>61.328672798067011</v>
      </c>
      <c r="M63" s="66">
        <v>62.176775760851513</v>
      </c>
      <c r="N63" s="66">
        <v>67.490217198500829</v>
      </c>
      <c r="O63" s="66">
        <v>67.5212404331849</v>
      </c>
      <c r="P63" s="66">
        <v>62.779421774136701</v>
      </c>
      <c r="Q63" s="66">
        <v>73.389309645197159</v>
      </c>
      <c r="R63" s="75">
        <v>92.548240993240057</v>
      </c>
      <c r="S63" s="66">
        <v>40034.405033614057</v>
      </c>
      <c r="T63" s="66">
        <v>40729.167991299473</v>
      </c>
      <c r="U63" s="66">
        <v>46698.382823078857</v>
      </c>
      <c r="V63" s="66">
        <v>51080.484697342748</v>
      </c>
      <c r="W63" s="66">
        <v>56708.252597788225</v>
      </c>
      <c r="X63" s="66">
        <v>69374.143464224093</v>
      </c>
      <c r="Y63" s="66">
        <v>87969.376795814198</v>
      </c>
      <c r="Z63" s="66">
        <v>99388.345411530754</v>
      </c>
      <c r="AA63" s="66">
        <v>88206.714122810066</v>
      </c>
      <c r="AB63" s="66">
        <v>112012.67914259025</v>
      </c>
      <c r="AC63" s="66">
        <v>108358.75569637518</v>
      </c>
      <c r="AD63" s="66">
        <v>115745.65899605719</v>
      </c>
      <c r="AE63" s="66">
        <v>104393.11943848118</v>
      </c>
      <c r="AF63" s="66">
        <v>107989.82976699213</v>
      </c>
      <c r="AG63" s="75">
        <v>94895.388440176044</v>
      </c>
      <c r="AH63" s="66">
        <v>7465.3757939300385</v>
      </c>
      <c r="AI63" s="66">
        <v>7264.3022739606404</v>
      </c>
      <c r="AJ63" s="66">
        <v>10520.624965965613</v>
      </c>
      <c r="AK63" s="66">
        <v>8354.6790413413073</v>
      </c>
      <c r="AL63" s="66">
        <v>13085.513736144147</v>
      </c>
      <c r="AM63" s="66">
        <v>12592.576108597063</v>
      </c>
      <c r="AN63" s="66">
        <v>11859.075538877783</v>
      </c>
      <c r="AO63" s="66">
        <v>12595.609271827718</v>
      </c>
      <c r="AP63" s="66">
        <v>12776.41232837739</v>
      </c>
      <c r="AQ63" s="66">
        <v>12580.563443937937</v>
      </c>
      <c r="AR63" s="66">
        <v>13630.762433928692</v>
      </c>
      <c r="AS63" s="66">
        <v>15530.93504225713</v>
      </c>
      <c r="AT63" s="66">
        <v>13296.287703741509</v>
      </c>
      <c r="AU63" s="66">
        <v>13406.465390019923</v>
      </c>
      <c r="AV63" s="75">
        <v>12411.155439923668</v>
      </c>
      <c r="AW63" s="66">
        <v>6988.4675555982403</v>
      </c>
      <c r="AX63" s="66">
        <v>6624.4856682308491</v>
      </c>
      <c r="AY63" s="66">
        <v>8619.5565463994571</v>
      </c>
      <c r="AZ63" s="66">
        <v>7971.40861307055</v>
      </c>
      <c r="BA63" s="66">
        <v>9893.1902442711016</v>
      </c>
      <c r="BB63" s="66">
        <v>8485.2283652255865</v>
      </c>
      <c r="BC63" s="66">
        <v>6630.7911853254491</v>
      </c>
      <c r="BD63" s="66">
        <v>6615.7810382524367</v>
      </c>
      <c r="BE63" s="66">
        <v>5635.2562673900084</v>
      </c>
      <c r="BF63" s="66">
        <v>9633.8534104742757</v>
      </c>
      <c r="BG63" s="66">
        <v>9926.3579836693352</v>
      </c>
      <c r="BH63" s="66">
        <v>9809.0347373826862</v>
      </c>
      <c r="BI63" s="66">
        <v>16278.98643860083</v>
      </c>
      <c r="BJ63" s="66">
        <v>16423.88639620394</v>
      </c>
      <c r="BK63" s="75">
        <v>15886.479956840642</v>
      </c>
      <c r="BL63" s="66">
        <v>21820.635966823713</v>
      </c>
      <c r="BM63" s="66">
        <v>26170.815985658312</v>
      </c>
      <c r="BN63" s="66">
        <v>25273.250293618166</v>
      </c>
      <c r="BO63" s="66">
        <v>38432.004654463308</v>
      </c>
      <c r="BP63" s="66">
        <v>39511.102930341192</v>
      </c>
      <c r="BQ63" s="66">
        <v>47959.123797625485</v>
      </c>
      <c r="BR63" s="66">
        <v>63533.3486870989</v>
      </c>
      <c r="BS63" s="66">
        <v>52774.852174892956</v>
      </c>
      <c r="BT63" s="66">
        <v>46582.11664367609</v>
      </c>
      <c r="BU63" s="66">
        <v>56045.52590399397</v>
      </c>
      <c r="BV63" s="66">
        <v>47863.014911511404</v>
      </c>
      <c r="BW63" s="66">
        <v>50913.586872708365</v>
      </c>
      <c r="BX63" s="66">
        <v>46398.280570222123</v>
      </c>
      <c r="BY63" s="66">
        <v>47567.708829667281</v>
      </c>
      <c r="BZ63" s="75">
        <v>43479.58694995015</v>
      </c>
      <c r="CA63" s="66">
        <v>1656.0767176111513</v>
      </c>
      <c r="CB63" s="66">
        <v>1718.5342368620604</v>
      </c>
      <c r="CC63" s="66">
        <v>1740.2119999442998</v>
      </c>
      <c r="CD63" s="66">
        <v>4097.3749783354278</v>
      </c>
      <c r="CE63" s="66">
        <v>4168.016968340562</v>
      </c>
      <c r="CF63" s="66">
        <v>5993.1514416553728</v>
      </c>
      <c r="CG63" s="66">
        <v>7509.8072404552786</v>
      </c>
      <c r="CH63" s="66">
        <v>6019.7500293186313</v>
      </c>
      <c r="CI63" s="66">
        <v>5096.3663878054422</v>
      </c>
      <c r="CJ63" s="66">
        <v>5841.0081538319137</v>
      </c>
      <c r="CK63" s="66">
        <v>5352.6822728290135</v>
      </c>
      <c r="CL63" s="66">
        <v>5699.5955142712019</v>
      </c>
      <c r="CM63" s="66">
        <v>5181.2309657985725</v>
      </c>
      <c r="CN63" s="66">
        <v>5227.8858425278577</v>
      </c>
      <c r="CO63" s="75">
        <v>3874.2475765873455</v>
      </c>
      <c r="CP63" s="66">
        <v>1250.4159400342185</v>
      </c>
      <c r="CQ63" s="66">
        <v>1099.4440553152324</v>
      </c>
      <c r="CR63" s="66">
        <v>1352.673333292445</v>
      </c>
      <c r="CS63" s="66">
        <v>1220.4481653514115</v>
      </c>
      <c r="CT63" s="66">
        <v>1634.3243862799486</v>
      </c>
      <c r="CU63" s="66">
        <v>2451.2908227844605</v>
      </c>
      <c r="CV63" s="66">
        <v>2278.7495906144641</v>
      </c>
      <c r="CW63" s="66">
        <v>2295.1831771518841</v>
      </c>
      <c r="CX63" s="66">
        <v>1245.2986591975102</v>
      </c>
      <c r="CY63" s="66">
        <v>1618.158287404942</v>
      </c>
      <c r="CZ63" s="66">
        <v>1652.2515310198719</v>
      </c>
      <c r="DA63" s="66">
        <v>1785.9181887254774</v>
      </c>
      <c r="DB63" s="66">
        <v>1617.9449470431111</v>
      </c>
      <c r="DC63" s="66">
        <v>1743.1968088102078</v>
      </c>
      <c r="DD63" s="75">
        <v>1855.2841870027978</v>
      </c>
      <c r="DE63" s="66">
        <v>145.42571290330682</v>
      </c>
      <c r="DF63" s="66">
        <v>146.85062357475374</v>
      </c>
      <c r="DG63" s="66">
        <v>230.11160365902418</v>
      </c>
      <c r="DH63" s="66">
        <v>181.03013435849232</v>
      </c>
      <c r="DI63" s="66">
        <v>307.47138224642327</v>
      </c>
      <c r="DJ63" s="66">
        <v>273.13414699730828</v>
      </c>
      <c r="DK63" s="66">
        <v>269.2603356265206</v>
      </c>
      <c r="DL63" s="66">
        <v>300.0248290630052</v>
      </c>
      <c r="DM63" s="66">
        <v>325.15649146608541</v>
      </c>
      <c r="DN63" s="66">
        <v>329.77789316682475</v>
      </c>
      <c r="DO63" s="66">
        <v>371.66067988171301</v>
      </c>
      <c r="DP63" s="66">
        <v>407.28121937297948</v>
      </c>
      <c r="DQ63" s="66">
        <v>382.97796949509706</v>
      </c>
      <c r="DR63" s="66">
        <v>414.76175882898161</v>
      </c>
      <c r="DS63" s="75">
        <v>384.38022015891204</v>
      </c>
      <c r="DT63" s="66">
        <v>263.06698577144141</v>
      </c>
      <c r="DU63" s="66">
        <v>253.84024404680326</v>
      </c>
      <c r="DV63" s="66">
        <v>360.23529149602319</v>
      </c>
      <c r="DW63" s="66">
        <v>286.69208585642576</v>
      </c>
      <c r="DX63" s="66">
        <v>436.27878147958654</v>
      </c>
      <c r="DY63" s="66">
        <v>393.85144893585186</v>
      </c>
      <c r="DZ63" s="66">
        <v>368.99324914409675</v>
      </c>
      <c r="EA63" s="66">
        <v>404.8715726238155</v>
      </c>
      <c r="EB63" s="66">
        <v>420.13483515450656</v>
      </c>
      <c r="EC63" s="66">
        <v>421.6520898835908</v>
      </c>
      <c r="ED63" s="66">
        <v>471.05156813594385</v>
      </c>
      <c r="EE63" s="66">
        <v>533.61849165211481</v>
      </c>
      <c r="EF63" s="66">
        <v>475.97817215488197</v>
      </c>
      <c r="EG63" s="66">
        <v>488.43600565452073</v>
      </c>
      <c r="EH63" s="75">
        <v>453.00916165357415</v>
      </c>
      <c r="EI63" s="66">
        <v>1505.4938164507685</v>
      </c>
      <c r="EJ63" s="66">
        <v>1652.1804488415446</v>
      </c>
      <c r="EK63" s="66">
        <v>1418.810833125332</v>
      </c>
      <c r="EL63" s="66">
        <v>2082.8201381454724</v>
      </c>
      <c r="EM63" s="66">
        <v>1965.0739772762208</v>
      </c>
      <c r="EN63" s="66">
        <v>2209.5100022461902</v>
      </c>
      <c r="EO63" s="66">
        <v>2831.2645202175304</v>
      </c>
      <c r="EP63" s="66">
        <v>2301.0065972429197</v>
      </c>
      <c r="EQ63" s="66">
        <v>1974.3421682079588</v>
      </c>
      <c r="ER63" s="66">
        <v>2589.9687779260348</v>
      </c>
      <c r="ES63" s="66">
        <v>1544.7992534646294</v>
      </c>
      <c r="ET63" s="66">
        <v>1471.051741732201</v>
      </c>
      <c r="EU63" s="66">
        <v>1343.0677442143331</v>
      </c>
      <c r="EV63" s="66">
        <v>1377.1894616840107</v>
      </c>
      <c r="EW63" s="75">
        <v>1229.4270101805096</v>
      </c>
      <c r="EX63" s="78">
        <v>433.40549122076681</v>
      </c>
      <c r="EY63" s="78">
        <v>409.99944896152016</v>
      </c>
      <c r="EZ63" s="78">
        <v>559.3881851872145</v>
      </c>
      <c r="FA63" s="78">
        <v>347.81983803506961</v>
      </c>
      <c r="FB63" s="78">
        <v>469.43174090139456</v>
      </c>
      <c r="FC63" s="78">
        <v>520.93825782000556</v>
      </c>
      <c r="FD63" s="78">
        <v>488.0588883850395</v>
      </c>
      <c r="FE63" s="78">
        <v>1277.971475583081</v>
      </c>
      <c r="FF63" s="78">
        <v>1270.8790665752424</v>
      </c>
      <c r="FG63" s="78">
        <v>1178.7039651689797</v>
      </c>
      <c r="FH63" s="78">
        <v>1277.9414343599906</v>
      </c>
      <c r="FI63" s="78">
        <v>1511.0333933904174</v>
      </c>
      <c r="FJ63" s="78">
        <v>1430.6687541641054</v>
      </c>
      <c r="FK63" s="78">
        <v>1452.0306110673948</v>
      </c>
      <c r="FL63" s="139">
        <v>1643.4577612278433</v>
      </c>
      <c r="FM63" s="65">
        <v>522.16568918670782</v>
      </c>
      <c r="FN63" s="65">
        <v>625.61268450706064</v>
      </c>
      <c r="FO63" s="65">
        <v>632.51759468479872</v>
      </c>
      <c r="FP63" s="65">
        <v>684.03754451408247</v>
      </c>
      <c r="FQ63" s="65">
        <v>815.25448059251585</v>
      </c>
      <c r="FR63" s="65">
        <v>873.89061204173106</v>
      </c>
      <c r="FS63" s="65">
        <v>813.24827068013974</v>
      </c>
      <c r="FT63" s="65">
        <v>927.36396445140804</v>
      </c>
      <c r="FU63" s="65">
        <v>702.2180634185936</v>
      </c>
      <c r="FV63" s="65">
        <v>689.90817352543479</v>
      </c>
      <c r="FW63" s="65">
        <v>775.15707081542371</v>
      </c>
      <c r="FX63" s="66">
        <v>773.12162513669023</v>
      </c>
      <c r="FY63" s="66">
        <v>688.62825344214878</v>
      </c>
      <c r="FZ63" s="66">
        <v>695.27421173500272</v>
      </c>
      <c r="GA63" s="75">
        <v>616.35793265054679</v>
      </c>
      <c r="GB63" s="66">
        <v>2510.3128615438704</v>
      </c>
      <c r="GC63" s="66">
        <v>2471.9506114792944</v>
      </c>
      <c r="GD63" s="66">
        <v>4153.1197932492714</v>
      </c>
      <c r="GE63" s="66">
        <v>3044.6927918921206</v>
      </c>
      <c r="GF63" s="66">
        <v>5398.1133367948896</v>
      </c>
      <c r="GG63" s="66">
        <v>6596.1467447526975</v>
      </c>
      <c r="GH63" s="66">
        <v>6007.5342159740785</v>
      </c>
      <c r="GI63" s="66">
        <v>6617.7324038131528</v>
      </c>
      <c r="GJ63" s="66">
        <v>6663.6896082514986</v>
      </c>
      <c r="GK63" s="66">
        <v>6580.0026483016873</v>
      </c>
      <c r="GL63" s="66">
        <v>6893.944415355616</v>
      </c>
      <c r="GM63" s="66">
        <v>7404.9658360688691</v>
      </c>
      <c r="GN63" s="66">
        <v>7483.0647126159893</v>
      </c>
      <c r="GO63" s="66">
        <v>7515.3531448010253</v>
      </c>
      <c r="GP63" s="129">
        <v>6935.0739726583752</v>
      </c>
    </row>
    <row r="64" spans="1:198">
      <c r="B64" t="s">
        <v>150</v>
      </c>
      <c r="C64" t="s">
        <v>94</v>
      </c>
      <c r="D64" s="66">
        <v>18206.858323511988</v>
      </c>
      <c r="E64" s="66">
        <v>16345.78790317633</v>
      </c>
      <c r="F64" s="66">
        <v>21175.029184301118</v>
      </c>
      <c r="G64" s="66">
        <v>18959.61872866757</v>
      </c>
      <c r="H64" s="66">
        <v>25912.805184809371</v>
      </c>
      <c r="I64" s="66">
        <v>25720.77971341661</v>
      </c>
      <c r="J64" s="66">
        <v>25189.708775134062</v>
      </c>
      <c r="K64" s="66">
        <v>27570.454057407856</v>
      </c>
      <c r="L64" s="66">
        <v>22779.562918321095</v>
      </c>
      <c r="M64" s="66">
        <v>24488.828092498032</v>
      </c>
      <c r="N64" s="66">
        <v>27102.920156901015</v>
      </c>
      <c r="O64" s="66">
        <v>28591.553536362815</v>
      </c>
      <c r="P64" s="66">
        <v>25792.754936270616</v>
      </c>
      <c r="Q64" s="66">
        <v>26930.560363705961</v>
      </c>
      <c r="R64" s="75">
        <v>26502.326151986381</v>
      </c>
      <c r="S64" s="66">
        <v>99978.178015089768</v>
      </c>
      <c r="T64" s="66">
        <v>92939.520966024444</v>
      </c>
      <c r="U64" s="66">
        <v>132925.56992568602</v>
      </c>
      <c r="V64" s="66">
        <v>126821.92393642661</v>
      </c>
      <c r="W64" s="66">
        <v>184359.85385138917</v>
      </c>
      <c r="X64" s="66">
        <v>192324.14873554828</v>
      </c>
      <c r="Y64" s="66">
        <v>206977.25007760114</v>
      </c>
      <c r="Z64" s="66">
        <v>245478.27537370031</v>
      </c>
      <c r="AA64" s="66">
        <v>207711.23402287703</v>
      </c>
      <c r="AB64" s="66">
        <v>229417.75543407313</v>
      </c>
      <c r="AC64" s="66">
        <v>240795.46318231017</v>
      </c>
      <c r="AD64" s="66">
        <v>263611.38602180919</v>
      </c>
      <c r="AE64" s="66">
        <v>225382.74280802376</v>
      </c>
      <c r="AF64" s="66">
        <v>234169.14403727016</v>
      </c>
      <c r="AG64" s="75">
        <v>221079.62748269446</v>
      </c>
      <c r="AH64" s="66">
        <v>37974.442268080449</v>
      </c>
      <c r="AI64" s="66">
        <v>36951.633103948952</v>
      </c>
      <c r="AJ64" s="66">
        <v>53515.707235934082</v>
      </c>
      <c r="AK64" s="66">
        <v>42498.098646516883</v>
      </c>
      <c r="AL64" s="66">
        <v>66562.635242744727</v>
      </c>
      <c r="AM64" s="66">
        <v>64055.188598963934</v>
      </c>
      <c r="AN64" s="66">
        <v>60324.060279736266</v>
      </c>
      <c r="AO64" s="66">
        <v>64070.617518441337</v>
      </c>
      <c r="AP64" s="66">
        <v>64990.316060398327</v>
      </c>
      <c r="AQ64" s="66">
        <v>63994.08327042115</v>
      </c>
      <c r="AR64" s="66">
        <v>69336.176300391584</v>
      </c>
      <c r="AS64" s="66">
        <v>79001.863055714071</v>
      </c>
      <c r="AT64" s="66">
        <v>67634.788083416061</v>
      </c>
      <c r="AU64" s="66">
        <v>68195.236299395314</v>
      </c>
      <c r="AV64" s="75">
        <v>63132.348521243133</v>
      </c>
      <c r="AW64" s="66">
        <v>65652.657653763061</v>
      </c>
      <c r="AX64" s="66">
        <v>60633.852417866496</v>
      </c>
      <c r="AY64" s="66">
        <v>81707.130012463633</v>
      </c>
      <c r="AZ64" s="66">
        <v>74474.409003175417</v>
      </c>
      <c r="BA64" s="66">
        <v>104062.38179438641</v>
      </c>
      <c r="BB64" s="66">
        <v>103769.8488047526</v>
      </c>
      <c r="BC64" s="66">
        <v>111873.46623552074</v>
      </c>
      <c r="BD64" s="66">
        <v>118546.33098147799</v>
      </c>
      <c r="BE64" s="66">
        <v>96634.025185584149</v>
      </c>
      <c r="BF64" s="66">
        <v>112135.7826096616</v>
      </c>
      <c r="BG64" s="66">
        <v>119283.40524608953</v>
      </c>
      <c r="BH64" s="66">
        <v>130250.31537301329</v>
      </c>
      <c r="BI64" s="66">
        <v>103327.13686244992</v>
      </c>
      <c r="BJ64" s="66">
        <v>105713.17393536383</v>
      </c>
      <c r="BK64" s="75">
        <v>98512.628354633722</v>
      </c>
      <c r="BL64" s="66">
        <v>61546.76575112198</v>
      </c>
      <c r="BM64" s="66">
        <v>72638.489805756632</v>
      </c>
      <c r="BN64" s="66">
        <v>63022.565226275059</v>
      </c>
      <c r="BO64" s="66">
        <v>103695.18155476348</v>
      </c>
      <c r="BP64" s="66">
        <v>96592.802686825889</v>
      </c>
      <c r="BQ64" s="66">
        <v>112093.74060121347</v>
      </c>
      <c r="BR64" s="66">
        <v>150862.5530004531</v>
      </c>
      <c r="BS64" s="66">
        <v>117387.02332274757</v>
      </c>
      <c r="BT64" s="66">
        <v>102762.64808157938</v>
      </c>
      <c r="BU64" s="66">
        <v>143623.292069805</v>
      </c>
      <c r="BV64" s="66">
        <v>121870.46941896359</v>
      </c>
      <c r="BW64" s="66">
        <v>128397.16285612513</v>
      </c>
      <c r="BX64" s="66">
        <v>114069.29659887796</v>
      </c>
      <c r="BY64" s="66">
        <v>117249.653042381</v>
      </c>
      <c r="BZ64" s="75">
        <v>104126.41564674978</v>
      </c>
      <c r="CA64" s="66">
        <v>17920.451299050372</v>
      </c>
      <c r="CB64" s="66">
        <v>18314.922535651454</v>
      </c>
      <c r="CC64" s="66">
        <v>17003.400200565549</v>
      </c>
      <c r="CD64" s="66">
        <v>29430.157436183701</v>
      </c>
      <c r="CE64" s="66">
        <v>27703.769421214995</v>
      </c>
      <c r="CF64" s="66">
        <v>34430.128843602244</v>
      </c>
      <c r="CG64" s="66">
        <v>47077.784450692146</v>
      </c>
      <c r="CH64" s="66">
        <v>37348.592744176502</v>
      </c>
      <c r="CI64" s="66">
        <v>31539.014745681368</v>
      </c>
      <c r="CJ64" s="66">
        <v>39793.949564263385</v>
      </c>
      <c r="CK64" s="66">
        <v>34572.640348546163</v>
      </c>
      <c r="CL64" s="66">
        <v>37255.043891169953</v>
      </c>
      <c r="CM64" s="66">
        <v>33465.387476903736</v>
      </c>
      <c r="CN64" s="66">
        <v>34260.108515485052</v>
      </c>
      <c r="CO64" s="75">
        <v>30515.160385546635</v>
      </c>
      <c r="CP64" s="66">
        <v>18033.735701660375</v>
      </c>
      <c r="CQ64" s="66">
        <v>16642.136967935399</v>
      </c>
      <c r="CR64" s="66">
        <v>21332.323514416334</v>
      </c>
      <c r="CS64" s="66">
        <v>20833.378411402082</v>
      </c>
      <c r="CT64" s="66">
        <v>31600.041168796146</v>
      </c>
      <c r="CU64" s="66">
        <v>41361.922260012834</v>
      </c>
      <c r="CV64" s="66">
        <v>42043.583848857044</v>
      </c>
      <c r="CW64" s="66">
        <v>45768.697000821805</v>
      </c>
      <c r="CX64" s="66">
        <v>31886.497478650523</v>
      </c>
      <c r="CY64" s="66">
        <v>40072.778757125379</v>
      </c>
      <c r="CZ64" s="66">
        <v>42083.114232718042</v>
      </c>
      <c r="DA64" s="66">
        <v>43899.287445062473</v>
      </c>
      <c r="DB64" s="66">
        <v>37598.572063765278</v>
      </c>
      <c r="DC64" s="66">
        <v>37912.870486247244</v>
      </c>
      <c r="DD64" s="75">
        <v>33805.795155155734</v>
      </c>
      <c r="DE64" s="66">
        <v>2221.316597098687</v>
      </c>
      <c r="DF64" s="66">
        <v>2110.7483599983952</v>
      </c>
      <c r="DG64" s="66">
        <v>2975.5321485868849</v>
      </c>
      <c r="DH64" s="66">
        <v>2318.7127957433772</v>
      </c>
      <c r="DI64" s="66">
        <v>3462.6522565364185</v>
      </c>
      <c r="DJ64" s="66">
        <v>3223.6163398388803</v>
      </c>
      <c r="DK64" s="66">
        <v>3141.2485161716545</v>
      </c>
      <c r="DL64" s="66">
        <v>3376.8391776447506</v>
      </c>
      <c r="DM64" s="66">
        <v>3531.9106841265534</v>
      </c>
      <c r="DN64" s="66">
        <v>3498.0221928500046</v>
      </c>
      <c r="DO64" s="66">
        <v>3732.4402582231005</v>
      </c>
      <c r="DP64" s="66">
        <v>4158.120589552108</v>
      </c>
      <c r="DQ64" s="66">
        <v>3809.2065605060884</v>
      </c>
      <c r="DR64" s="66">
        <v>3859.3216615402503</v>
      </c>
      <c r="DS64" s="75">
        <v>3550.9571940252208</v>
      </c>
      <c r="DT64" s="66">
        <v>29133.476839248509</v>
      </c>
      <c r="DU64" s="66">
        <v>28111.656995347701</v>
      </c>
      <c r="DV64" s="66">
        <v>39894.426473558211</v>
      </c>
      <c r="DW64" s="66">
        <v>31749.849639250187</v>
      </c>
      <c r="DX64" s="66">
        <v>48315.898471327455</v>
      </c>
      <c r="DY64" s="66">
        <v>43617.263610745256</v>
      </c>
      <c r="DZ64" s="66">
        <v>40864.330604823524</v>
      </c>
      <c r="EA64" s="66">
        <v>44837.692382099674</v>
      </c>
      <c r="EB64" s="66">
        <v>46528.029556584763</v>
      </c>
      <c r="EC64" s="66">
        <v>46696.058643851022</v>
      </c>
      <c r="ED64" s="66">
        <v>52166.847989077156</v>
      </c>
      <c r="EE64" s="66">
        <v>59095.83037169282</v>
      </c>
      <c r="EF64" s="66">
        <v>52712.426129024083</v>
      </c>
      <c r="EG64" s="66">
        <v>54092.117368770661</v>
      </c>
      <c r="EH64" s="75">
        <v>50168.66709781743</v>
      </c>
      <c r="EI64" s="66">
        <v>88478.722577497785</v>
      </c>
      <c r="EJ64" s="66">
        <v>93467.223400760558</v>
      </c>
      <c r="EK64" s="66">
        <v>80998.759123939817</v>
      </c>
      <c r="EL64" s="66">
        <v>111415.97324063111</v>
      </c>
      <c r="EM64" s="66">
        <v>101487.19819197764</v>
      </c>
      <c r="EN64" s="66">
        <v>100501.65621277751</v>
      </c>
      <c r="EO64" s="66">
        <v>119282.98210926614</v>
      </c>
      <c r="EP64" s="66">
        <v>99622.376025718724</v>
      </c>
      <c r="EQ64" s="66">
        <v>89470.831549183815</v>
      </c>
      <c r="ER64" s="66">
        <v>111812.90521245713</v>
      </c>
      <c r="ES64" s="66">
        <v>99196.876168333372</v>
      </c>
      <c r="ET64" s="66">
        <v>100835.69417385856</v>
      </c>
      <c r="EU64" s="66">
        <v>96147.494483540591</v>
      </c>
      <c r="EV64" s="66">
        <v>102422.22829833966</v>
      </c>
      <c r="EW64" s="75">
        <v>98738.922065209626</v>
      </c>
      <c r="EX64" s="78">
        <v>28054.397732227986</v>
      </c>
      <c r="EY64" s="78">
        <v>27361.450885165817</v>
      </c>
      <c r="EZ64" s="78">
        <v>42908.343623190456</v>
      </c>
      <c r="FA64" s="78">
        <v>33916.04655975174</v>
      </c>
      <c r="FB64" s="78">
        <v>58497.83491999573</v>
      </c>
      <c r="FC64" s="78">
        <v>60403.980823527709</v>
      </c>
      <c r="FD64" s="78">
        <v>56861.610286981231</v>
      </c>
      <c r="FE64" s="78">
        <v>61067.372622157862</v>
      </c>
      <c r="FF64" s="78">
        <v>61125.472494368041</v>
      </c>
      <c r="FG64" s="78">
        <v>37520.810880812372</v>
      </c>
      <c r="FH64" s="78">
        <v>51982.380676839261</v>
      </c>
      <c r="FI64" s="78">
        <v>53650.097078752311</v>
      </c>
      <c r="FJ64" s="78">
        <v>52175.278429292521</v>
      </c>
      <c r="FK64" s="78">
        <v>57105.489953132565</v>
      </c>
      <c r="FL64" s="139">
        <v>54951.220753362853</v>
      </c>
      <c r="FM64" s="65">
        <v>15967.351191735095</v>
      </c>
      <c r="FN64" s="65">
        <v>17818.967779060604</v>
      </c>
      <c r="FO64" s="65">
        <v>17527.275319315635</v>
      </c>
      <c r="FP64" s="65">
        <v>20321.927327153593</v>
      </c>
      <c r="FQ64" s="65">
        <v>25805.030932288748</v>
      </c>
      <c r="FR64" s="65">
        <v>28912.930656703596</v>
      </c>
      <c r="FS64" s="65">
        <v>27516.424938303997</v>
      </c>
      <c r="FT64" s="65">
        <v>32034.052672983751</v>
      </c>
      <c r="FU64" s="65">
        <v>24339.289685507869</v>
      </c>
      <c r="FV64" s="65">
        <v>24098.894771402065</v>
      </c>
      <c r="FW64" s="65">
        <v>27688.835710542939</v>
      </c>
      <c r="FX64" s="66">
        <v>27890.135079964184</v>
      </c>
      <c r="FY64" s="66">
        <v>25143.127072814743</v>
      </c>
      <c r="FZ64" s="66">
        <v>26268.743188390723</v>
      </c>
      <c r="GA64" s="75">
        <v>23724.388890204278</v>
      </c>
      <c r="GB64" s="66">
        <v>16936.370313033865</v>
      </c>
      <c r="GC64" s="66">
        <v>16188.354459903245</v>
      </c>
      <c r="GD64" s="66">
        <v>24158.61177693526</v>
      </c>
      <c r="GE64" s="66">
        <v>18456.886602874129</v>
      </c>
      <c r="GF64" s="66">
        <v>30245.458046750464</v>
      </c>
      <c r="GG64" s="66">
        <v>28926.570324950673</v>
      </c>
      <c r="GH64" s="66">
        <v>27418.575995726274</v>
      </c>
      <c r="GI64" s="66">
        <v>29609.838848486055</v>
      </c>
      <c r="GJ64" s="66">
        <v>30750.042353324279</v>
      </c>
      <c r="GK64" s="66">
        <v>31601.193686841874</v>
      </c>
      <c r="GL64" s="66">
        <v>33394.555891307129</v>
      </c>
      <c r="GM64" s="66">
        <v>37008.093288026736</v>
      </c>
      <c r="GN64" s="66">
        <v>32212.227136705293</v>
      </c>
      <c r="GO64" s="66">
        <v>32351.221770804288</v>
      </c>
      <c r="GP64" s="129">
        <v>29853.301665939231</v>
      </c>
    </row>
    <row r="65" spans="2:198">
      <c r="B65" t="s">
        <v>151</v>
      </c>
      <c r="C65" t="s">
        <v>94</v>
      </c>
      <c r="D65" s="65" t="s">
        <v>152</v>
      </c>
      <c r="E65" s="65" t="s">
        <v>152</v>
      </c>
      <c r="F65" s="65" t="s">
        <v>152</v>
      </c>
      <c r="G65" s="65" t="s">
        <v>152</v>
      </c>
      <c r="H65" s="65" t="s">
        <v>152</v>
      </c>
      <c r="I65" s="65" t="s">
        <v>152</v>
      </c>
      <c r="J65" s="65" t="s">
        <v>152</v>
      </c>
      <c r="K65" s="65" t="s">
        <v>152</v>
      </c>
      <c r="L65" s="65" t="s">
        <v>152</v>
      </c>
      <c r="M65" s="65" t="s">
        <v>152</v>
      </c>
      <c r="N65" s="65" t="s">
        <v>152</v>
      </c>
      <c r="O65" s="65"/>
      <c r="P65" s="65"/>
      <c r="Q65" s="66"/>
      <c r="R65" s="75"/>
      <c r="S65" s="65">
        <v>763.68826477999994</v>
      </c>
      <c r="T65" s="65">
        <v>877.90448660400011</v>
      </c>
      <c r="U65" s="65">
        <v>661.07192226199993</v>
      </c>
      <c r="V65" s="65">
        <v>1543.9881853219999</v>
      </c>
      <c r="W65" s="65">
        <v>375.53985780220864</v>
      </c>
      <c r="X65" s="65">
        <v>1327.5311291959997</v>
      </c>
      <c r="Y65" s="65">
        <v>1010.3225848129999</v>
      </c>
      <c r="Z65" s="65">
        <v>3783.2771947397746</v>
      </c>
      <c r="AA65" s="65">
        <v>24518.432652297015</v>
      </c>
      <c r="AB65" s="65">
        <v>107184.86111693137</v>
      </c>
      <c r="AC65" s="65">
        <v>91932.834166560482</v>
      </c>
      <c r="AD65" s="65"/>
      <c r="AE65" s="65"/>
      <c r="AF65" s="65"/>
      <c r="AG65" s="75"/>
      <c r="AH65" s="65">
        <v>0</v>
      </c>
      <c r="AI65" s="65">
        <v>0</v>
      </c>
      <c r="AJ65" s="65">
        <v>0</v>
      </c>
      <c r="AK65" s="65">
        <v>0</v>
      </c>
      <c r="AL65" s="65">
        <v>262.62482999999997</v>
      </c>
      <c r="AM65" s="65">
        <v>0</v>
      </c>
      <c r="AN65" s="65">
        <v>0</v>
      </c>
      <c r="AO65" s="65">
        <v>0</v>
      </c>
      <c r="AP65" s="65">
        <v>220.75220000000002</v>
      </c>
      <c r="AQ65" s="65">
        <v>61.833379999999998</v>
      </c>
      <c r="AR65" s="65">
        <v>0</v>
      </c>
      <c r="AS65" s="65"/>
      <c r="AT65" s="65"/>
      <c r="AU65" s="65"/>
      <c r="AV65" s="75"/>
      <c r="AW65" s="65">
        <v>129.72319999999999</v>
      </c>
      <c r="AX65" s="65">
        <v>819.42359500000009</v>
      </c>
      <c r="AY65" s="65">
        <v>226.48902500000003</v>
      </c>
      <c r="AZ65" s="65">
        <v>299.52653000000004</v>
      </c>
      <c r="BA65" s="65">
        <v>730.37938000000008</v>
      </c>
      <c r="BB65" s="65">
        <v>2857.3059299999995</v>
      </c>
      <c r="BC65" s="65">
        <v>4022.9328940000005</v>
      </c>
      <c r="BD65" s="65">
        <v>8366.1746366130355</v>
      </c>
      <c r="BE65" s="65">
        <v>5925.6105399999997</v>
      </c>
      <c r="BF65" s="65">
        <v>13191.392915</v>
      </c>
      <c r="BG65" s="65">
        <v>29735.641680000197</v>
      </c>
      <c r="BH65" s="65"/>
      <c r="BI65" s="65"/>
      <c r="BJ65" s="65"/>
      <c r="BK65" s="75"/>
      <c r="BL65" s="65">
        <v>870.12828999999999</v>
      </c>
      <c r="BM65" s="65">
        <v>1761.6268700000001</v>
      </c>
      <c r="BN65" s="65">
        <v>4990.8720000000003</v>
      </c>
      <c r="BO65" s="65">
        <v>1608.1049400000002</v>
      </c>
      <c r="BP65" s="65">
        <v>723.14180999999996</v>
      </c>
      <c r="BQ65" s="65">
        <v>783.14275999999995</v>
      </c>
      <c r="BR65" s="65">
        <v>9700.9972600000001</v>
      </c>
      <c r="BS65" s="65">
        <v>50969.120219999997</v>
      </c>
      <c r="BT65" s="65">
        <v>18179.33511</v>
      </c>
      <c r="BU65" s="65">
        <v>25538.354770000002</v>
      </c>
      <c r="BV65" s="65">
        <v>9846.6134000000002</v>
      </c>
      <c r="BW65" s="65"/>
      <c r="BX65" s="65"/>
      <c r="BY65" s="65"/>
      <c r="BZ65" s="75"/>
      <c r="CA65" s="65">
        <v>3175.6152500000003</v>
      </c>
      <c r="CB65" s="65">
        <v>5553.8678600000003</v>
      </c>
      <c r="CC65" s="65">
        <v>797.36264000000028</v>
      </c>
      <c r="CD65" s="65">
        <v>5757.3021900000031</v>
      </c>
      <c r="CE65" s="65">
        <v>2593.0153</v>
      </c>
      <c r="CF65" s="65">
        <v>1805.1259999999997</v>
      </c>
      <c r="CG65" s="65">
        <v>9975.8496999999988</v>
      </c>
      <c r="CH65" s="65">
        <v>34639.749159999999</v>
      </c>
      <c r="CI65" s="65">
        <v>9668.1984300000004</v>
      </c>
      <c r="CJ65" s="65">
        <v>14564.074199999999</v>
      </c>
      <c r="CK65" s="65">
        <v>43065.472000000002</v>
      </c>
      <c r="CL65" s="65"/>
      <c r="CM65" s="65"/>
      <c r="CN65" s="65"/>
      <c r="CO65" s="75"/>
      <c r="CP65" s="65" t="s">
        <v>152</v>
      </c>
      <c r="CQ65" s="65" t="s">
        <v>152</v>
      </c>
      <c r="CR65" s="65" t="s">
        <v>152</v>
      </c>
      <c r="CS65" s="65" t="s">
        <v>152</v>
      </c>
      <c r="CT65" s="65" t="s">
        <v>152</v>
      </c>
      <c r="CU65" s="65" t="s">
        <v>152</v>
      </c>
      <c r="CV65" s="65" t="s">
        <v>152</v>
      </c>
      <c r="CW65" s="65" t="s">
        <v>152</v>
      </c>
      <c r="CX65" s="65" t="s">
        <v>152</v>
      </c>
      <c r="CY65" s="65" t="s">
        <v>152</v>
      </c>
      <c r="CZ65" s="65" t="s">
        <v>152</v>
      </c>
      <c r="DA65" s="65"/>
      <c r="DB65" s="65"/>
      <c r="DC65" s="65"/>
      <c r="DD65" s="75"/>
      <c r="DE65" s="65" t="s">
        <v>152</v>
      </c>
      <c r="DF65" s="65" t="s">
        <v>152</v>
      </c>
      <c r="DG65" s="65" t="s">
        <v>152</v>
      </c>
      <c r="DH65" s="65" t="s">
        <v>152</v>
      </c>
      <c r="DI65" s="65" t="s">
        <v>152</v>
      </c>
      <c r="DJ65" s="65" t="s">
        <v>152</v>
      </c>
      <c r="DK65" s="65" t="s">
        <v>152</v>
      </c>
      <c r="DL65" s="65" t="s">
        <v>152</v>
      </c>
      <c r="DM65" s="65" t="s">
        <v>152</v>
      </c>
      <c r="DN65" s="65" t="s">
        <v>152</v>
      </c>
      <c r="DO65" s="65" t="s">
        <v>152</v>
      </c>
      <c r="DP65" s="65"/>
      <c r="DQ65" s="65"/>
      <c r="DR65" s="65"/>
      <c r="DS65" s="75"/>
      <c r="DT65" s="65">
        <v>0</v>
      </c>
      <c r="DU65" s="65">
        <v>424.70625000000001</v>
      </c>
      <c r="DV65" s="65">
        <v>0</v>
      </c>
      <c r="DW65" s="65">
        <v>0</v>
      </c>
      <c r="DX65" s="65">
        <v>5.5</v>
      </c>
      <c r="DY65" s="65">
        <v>0</v>
      </c>
      <c r="DZ65" s="65">
        <v>110.31816999999999</v>
      </c>
      <c r="EA65" s="65">
        <v>0</v>
      </c>
      <c r="EB65" s="65">
        <v>3396.4450900000002</v>
      </c>
      <c r="EC65" s="65">
        <v>720.71735999999999</v>
      </c>
      <c r="ED65" s="65">
        <v>900.55780000000004</v>
      </c>
      <c r="EE65" s="65"/>
      <c r="EF65" s="65"/>
      <c r="EG65" s="65"/>
      <c r="EH65" s="75"/>
      <c r="EI65" s="65">
        <v>396.60700000000003</v>
      </c>
      <c r="EJ65" s="65">
        <v>71.936000000000007</v>
      </c>
      <c r="EK65" s="65">
        <v>211.691</v>
      </c>
      <c r="EL65" s="65">
        <v>30.355720000000002</v>
      </c>
      <c r="EM65" s="65">
        <v>648.86116000000004</v>
      </c>
      <c r="EN65" s="65">
        <v>516.06671574022698</v>
      </c>
      <c r="EO65" s="65">
        <v>196.27403099158326</v>
      </c>
      <c r="EP65" s="65">
        <v>385.34553945648662</v>
      </c>
      <c r="EQ65" s="65">
        <v>403.7713342806037</v>
      </c>
      <c r="ER65" s="65">
        <v>748.78215681882091</v>
      </c>
      <c r="ES65" s="65">
        <v>1484.2232623819475</v>
      </c>
      <c r="ET65" s="65"/>
      <c r="EU65" s="65"/>
      <c r="EV65" s="65"/>
      <c r="EW65" s="75"/>
      <c r="EX65" s="65">
        <v>37.815416470611069</v>
      </c>
      <c r="EY65" s="65">
        <v>231.45997204702647</v>
      </c>
      <c r="EZ65" s="65">
        <v>116.86397826619422</v>
      </c>
      <c r="FA65" s="65">
        <v>-55.278659818988324</v>
      </c>
      <c r="FB65" s="65">
        <v>205.99044705226453</v>
      </c>
      <c r="FC65" s="65">
        <v>634.27048785182978</v>
      </c>
      <c r="FD65" s="65">
        <v>1080.005909301525</v>
      </c>
      <c r="FE65" s="65">
        <v>396.05947700999991</v>
      </c>
      <c r="FF65" s="65">
        <v>1222.6067514790004</v>
      </c>
      <c r="FG65" s="65">
        <v>1644.522458035</v>
      </c>
      <c r="FH65" s="65">
        <v>4714.16</v>
      </c>
      <c r="FI65" s="65"/>
      <c r="FJ65" s="65"/>
      <c r="FK65" s="65"/>
      <c r="FL65" s="75"/>
      <c r="FM65" s="65">
        <v>0</v>
      </c>
      <c r="FN65" s="65">
        <v>1602.1668200000001</v>
      </c>
      <c r="FO65" s="65">
        <v>1378.4127899999999</v>
      </c>
      <c r="FP65" s="65">
        <v>1302.6264000000001</v>
      </c>
      <c r="FQ65" s="65">
        <v>104.92769</v>
      </c>
      <c r="FR65" s="65">
        <v>5257.9698999999991</v>
      </c>
      <c r="FS65" s="65">
        <v>19455.05747</v>
      </c>
      <c r="FT65" s="65">
        <v>4556.5378700000001</v>
      </c>
      <c r="FU65" s="65">
        <v>12422.038010000006</v>
      </c>
      <c r="FV65" s="65">
        <v>43.870410000000007</v>
      </c>
      <c r="FW65" s="65">
        <v>292.33742000000001</v>
      </c>
      <c r="FX65" s="65"/>
      <c r="FY65" s="65"/>
      <c r="FZ65" s="65"/>
      <c r="GA65" s="75"/>
      <c r="GB65" s="65">
        <v>0</v>
      </c>
      <c r="GC65" s="65">
        <v>0</v>
      </c>
      <c r="GD65" s="65">
        <v>0</v>
      </c>
      <c r="GE65" s="65">
        <v>0</v>
      </c>
      <c r="GF65" s="65">
        <v>0</v>
      </c>
      <c r="GG65" s="65">
        <v>0</v>
      </c>
      <c r="GH65" s="65">
        <v>0</v>
      </c>
      <c r="GI65" s="65">
        <v>0</v>
      </c>
      <c r="GJ65" s="65">
        <v>0</v>
      </c>
      <c r="GK65" s="65">
        <v>0</v>
      </c>
      <c r="GL65" s="65">
        <v>0</v>
      </c>
      <c r="GM65" s="65"/>
      <c r="GP65" s="129"/>
    </row>
    <row r="66" spans="2:198">
      <c r="B66" t="s">
        <v>154</v>
      </c>
      <c r="C66" t="s">
        <v>155</v>
      </c>
      <c r="D66" s="58" t="e">
        <v>#VALUE!</v>
      </c>
      <c r="E66" s="58" t="e">
        <v>#VALUE!</v>
      </c>
      <c r="F66" s="58" t="e">
        <v>#VALUE!</v>
      </c>
      <c r="G66" s="58" t="e">
        <v>#VALUE!</v>
      </c>
      <c r="H66" s="58" t="e">
        <v>#VALUE!</v>
      </c>
      <c r="I66" s="58" t="e">
        <v>#VALUE!</v>
      </c>
      <c r="J66" s="58" t="e">
        <v>#VALUE!</v>
      </c>
      <c r="K66" s="58" t="e">
        <v>#VALUE!</v>
      </c>
      <c r="L66" s="58" t="e">
        <v>#VALUE!</v>
      </c>
      <c r="M66" s="58" t="e">
        <v>#VALUE!</v>
      </c>
      <c r="N66" s="58" t="e">
        <v>#VALUE!</v>
      </c>
      <c r="O66" s="58"/>
      <c r="P66" s="58"/>
      <c r="Q66" s="79"/>
      <c r="R66" s="135"/>
      <c r="S66" s="58">
        <v>2.134194083713925E-3</v>
      </c>
      <c r="T66" s="58">
        <v>2.7735883620297417E-3</v>
      </c>
      <c r="U66" s="58">
        <v>1.4131231968927871E-3</v>
      </c>
      <c r="V66" s="58">
        <v>3.500889971607342E-3</v>
      </c>
      <c r="W66" s="58">
        <v>7.3464674224368572E-4</v>
      </c>
      <c r="X66" s="58">
        <v>2.6200331795807785E-3</v>
      </c>
      <c r="Y66" s="58">
        <v>1.7491701325932419E-3</v>
      </c>
      <c r="Z66" s="58">
        <v>8.0303610056632006E-3</v>
      </c>
      <c r="AA66" s="58">
        <v>4.5440723539479651E-2</v>
      </c>
      <c r="AB66" s="58">
        <v>0.1656060385583113</v>
      </c>
      <c r="AC66" s="58">
        <v>0.15630081155198558</v>
      </c>
      <c r="AD66" s="58"/>
      <c r="AE66" s="58"/>
      <c r="AF66" s="58"/>
      <c r="AG66" s="135"/>
      <c r="AH66" s="58">
        <v>0</v>
      </c>
      <c r="AI66" s="58">
        <v>0</v>
      </c>
      <c r="AJ66" s="58">
        <v>0</v>
      </c>
      <c r="AK66" s="58">
        <v>0</v>
      </c>
      <c r="AL66" s="58">
        <v>6.2116340168371338E-3</v>
      </c>
      <c r="AM66" s="58">
        <v>0</v>
      </c>
      <c r="AN66" s="58">
        <v>0</v>
      </c>
      <c r="AO66" s="58">
        <v>0</v>
      </c>
      <c r="AP66" s="58">
        <v>4.0027143131179249E-3</v>
      </c>
      <c r="AQ66" s="58">
        <v>1.1426334451510101E-3</v>
      </c>
      <c r="AR66" s="58">
        <v>0</v>
      </c>
      <c r="AS66" s="58"/>
      <c r="AT66" s="58"/>
      <c r="AU66" s="58"/>
      <c r="AV66" s="135"/>
      <c r="AW66" s="58">
        <v>8.2718487433993825E-4</v>
      </c>
      <c r="AX66" s="58">
        <v>4.6336639542320238E-3</v>
      </c>
      <c r="AY66" s="58">
        <v>1.0092731294193127E-3</v>
      </c>
      <c r="AZ66" s="58">
        <v>1.3987984457628762E-3</v>
      </c>
      <c r="BA66" s="58">
        <v>3.4708712171029497E-3</v>
      </c>
      <c r="BB66" s="58">
        <v>1.2447190256347003E-2</v>
      </c>
      <c r="BC66" s="58">
        <v>1.6703887129406448E-2</v>
      </c>
      <c r="BD66" s="58">
        <v>3.7576250718915891E-2</v>
      </c>
      <c r="BE66" s="58">
        <v>2.2938854218682612E-2</v>
      </c>
      <c r="BF66" s="58">
        <v>4.868491230156987E-2</v>
      </c>
      <c r="BG66" s="58">
        <v>0.10057258291295443</v>
      </c>
      <c r="BH66" s="58"/>
      <c r="BI66" s="58"/>
      <c r="BJ66" s="58"/>
      <c r="BK66" s="135"/>
      <c r="BL66" s="58">
        <v>4.5968781340508013E-3</v>
      </c>
      <c r="BM66" s="58">
        <v>7.6592530891874608E-3</v>
      </c>
      <c r="BN66" s="58">
        <v>2.0025946441242691E-2</v>
      </c>
      <c r="BO66" s="58">
        <v>5.9693718958336505E-3</v>
      </c>
      <c r="BP66" s="58">
        <v>2.5941426579672217E-3</v>
      </c>
      <c r="BQ66" s="58">
        <v>2.4655994068637902E-3</v>
      </c>
      <c r="BR66" s="58">
        <v>2.7641423989948538E-2</v>
      </c>
      <c r="BS66" s="58">
        <v>0.13140503033937295</v>
      </c>
      <c r="BT66" s="58">
        <v>4.9705820534248733E-2</v>
      </c>
      <c r="BU66" s="58">
        <v>6.6948700410543308E-2</v>
      </c>
      <c r="BV66" s="58">
        <v>2.8549710122295284E-2</v>
      </c>
      <c r="BW66" s="58"/>
      <c r="BX66" s="58"/>
      <c r="BY66" s="58"/>
      <c r="BZ66" s="135">
        <v>0</v>
      </c>
      <c r="CA66" s="58">
        <v>1.2215883263955238E-2</v>
      </c>
      <c r="CB66" s="58">
        <v>2.2960258077836953E-2</v>
      </c>
      <c r="CC66" s="58">
        <v>2.959143537419899E-3</v>
      </c>
      <c r="CD66" s="58">
        <v>2.1286555281820298E-2</v>
      </c>
      <c r="CE66" s="58">
        <v>9.5817148070764316E-3</v>
      </c>
      <c r="CF66" s="58">
        <v>5.2303987478536547E-3</v>
      </c>
      <c r="CG66" s="58">
        <v>2.7407951140763959E-2</v>
      </c>
      <c r="CH66" s="58">
        <v>0.11605342904445964</v>
      </c>
      <c r="CI66" s="58">
        <v>3.1385530471411363E-2</v>
      </c>
      <c r="CJ66" s="58">
        <v>4.0140197526904176E-2</v>
      </c>
      <c r="CK66" s="58">
        <v>0.11588952484760702</v>
      </c>
      <c r="CL66" s="58"/>
      <c r="CM66" s="58"/>
      <c r="CN66" s="58"/>
      <c r="CO66" s="135"/>
      <c r="CP66" s="58" t="e">
        <v>#VALUE!</v>
      </c>
      <c r="CQ66" s="58" t="e">
        <v>#VALUE!</v>
      </c>
      <c r="CR66" s="58" t="e">
        <v>#VALUE!</v>
      </c>
      <c r="CS66" s="58" t="e">
        <v>#VALUE!</v>
      </c>
      <c r="CT66" s="58" t="e">
        <v>#VALUE!</v>
      </c>
      <c r="CU66" s="58" t="e">
        <v>#VALUE!</v>
      </c>
      <c r="CV66" s="58" t="e">
        <v>#VALUE!</v>
      </c>
      <c r="CW66" s="58" t="e">
        <v>#VALUE!</v>
      </c>
      <c r="CX66" s="58" t="e">
        <v>#VALUE!</v>
      </c>
      <c r="CY66" s="58" t="e">
        <v>#VALUE!</v>
      </c>
      <c r="CZ66" s="58" t="e">
        <v>#VALUE!</v>
      </c>
      <c r="DA66" s="58"/>
      <c r="DB66" s="58"/>
      <c r="DC66" s="58"/>
      <c r="DD66" s="135"/>
      <c r="DE66" s="58" t="e">
        <v>#VALUE!</v>
      </c>
      <c r="DF66" s="58" t="e">
        <v>#VALUE!</v>
      </c>
      <c r="DG66" s="58" t="e">
        <v>#VALUE!</v>
      </c>
      <c r="DH66" s="58" t="e">
        <v>#VALUE!</v>
      </c>
      <c r="DI66" s="58" t="e">
        <v>#VALUE!</v>
      </c>
      <c r="DJ66" s="58" t="e">
        <v>#VALUE!</v>
      </c>
      <c r="DK66" s="58" t="e">
        <v>#VALUE!</v>
      </c>
      <c r="DL66" s="58" t="e">
        <v>#VALUE!</v>
      </c>
      <c r="DM66" s="58" t="e">
        <v>#VALUE!</v>
      </c>
      <c r="DN66" s="58" t="e">
        <v>#VALUE!</v>
      </c>
      <c r="DO66" s="58" t="e">
        <v>#VALUE!</v>
      </c>
      <c r="DP66" s="58"/>
      <c r="DQ66" s="58"/>
      <c r="DR66" s="58"/>
      <c r="DS66" s="135"/>
      <c r="DT66" s="58">
        <v>0</v>
      </c>
      <c r="DU66" s="58">
        <v>3.9931174889658826E-3</v>
      </c>
      <c r="DV66" s="58">
        <v>0</v>
      </c>
      <c r="DW66" s="58">
        <v>0</v>
      </c>
      <c r="DX66" s="58">
        <v>4.3211749569681752E-5</v>
      </c>
      <c r="DY66" s="58">
        <v>0</v>
      </c>
      <c r="DZ66" s="58">
        <v>6.5765026601311905E-4</v>
      </c>
      <c r="EA66" s="58">
        <v>0</v>
      </c>
      <c r="EB66" s="58">
        <v>1.9852942827882424E-2</v>
      </c>
      <c r="EC66" s="58">
        <v>3.8587614188262498E-3</v>
      </c>
      <c r="ED66" s="58">
        <v>5.5880577088024512E-3</v>
      </c>
      <c r="EE66" s="58"/>
      <c r="EF66" s="58"/>
      <c r="EG66" s="58"/>
      <c r="EH66" s="135"/>
      <c r="EI66" s="58">
        <v>3.5251907811399579E-3</v>
      </c>
      <c r="EJ66" s="58">
        <v>6.6001426917526292E-4</v>
      </c>
      <c r="EK66" s="58">
        <v>1.6682037594290223E-3</v>
      </c>
      <c r="EL66" s="58">
        <v>2.0860902389826846E-4</v>
      </c>
      <c r="EM66" s="58">
        <v>4.3854855893671572E-3</v>
      </c>
      <c r="EN66" s="58">
        <v>2.6945868219012399E-3</v>
      </c>
      <c r="EO66" s="58">
        <v>9.6509925705347472E-4</v>
      </c>
      <c r="EP66" s="58">
        <v>1.7325702993264038E-3</v>
      </c>
      <c r="EQ66" s="58">
        <v>1.7266275413394849E-3</v>
      </c>
      <c r="ER66" s="58">
        <v>3.0146941504060076E-3</v>
      </c>
      <c r="ES66" s="58">
        <v>7.0054426589657914E-3</v>
      </c>
      <c r="ET66" s="58"/>
      <c r="EU66" s="58"/>
      <c r="EV66" s="58"/>
      <c r="EW66" s="135"/>
      <c r="EX66" s="58">
        <v>4.6541699313378644E-4</v>
      </c>
      <c r="EY66" s="58">
        <v>2.2426252108048929E-3</v>
      </c>
      <c r="EZ66" s="58">
        <v>1.0072959118385693E-3</v>
      </c>
      <c r="FA66" s="58">
        <v>-4.0090903886763022E-4</v>
      </c>
      <c r="FB66" s="58">
        <v>1.4941963428982484E-3</v>
      </c>
      <c r="FC66" s="58">
        <v>4.4095612357621435E-3</v>
      </c>
      <c r="FD66" s="58">
        <v>6.8700079149426807E-3</v>
      </c>
      <c r="FE66" s="58">
        <v>2.2055432721274529E-3</v>
      </c>
      <c r="FF66" s="58">
        <v>6.4413264210459731E-3</v>
      </c>
      <c r="FG66" s="58">
        <v>8.0357175951844256E-3</v>
      </c>
      <c r="FH66" s="58">
        <v>2.0547446173023415E-2</v>
      </c>
      <c r="FI66" s="58"/>
      <c r="FJ66" s="58"/>
      <c r="FK66" s="58"/>
      <c r="FL66" s="135"/>
      <c r="FM66" s="58">
        <v>0</v>
      </c>
      <c r="FN66" s="58">
        <v>3.1570965665387619E-2</v>
      </c>
      <c r="FO66" s="58">
        <v>2.5866730362644304E-2</v>
      </c>
      <c r="FP66" s="58">
        <v>2.1019017349916368E-2</v>
      </c>
      <c r="FQ66" s="58">
        <v>1.3983277889350256E-3</v>
      </c>
      <c r="FR66" s="58">
        <v>7.0199696762897931E-2</v>
      </c>
      <c r="FS66" s="58">
        <v>0.2305927309487617</v>
      </c>
      <c r="FT66" s="58">
        <v>6.4472038700927936E-2</v>
      </c>
      <c r="FU66" s="58">
        <v>0.16769346368294744</v>
      </c>
      <c r="FV66" s="58">
        <v>6.845325339838237E-4</v>
      </c>
      <c r="FW66" s="58">
        <v>4.180440599081345E-3</v>
      </c>
      <c r="FX66" s="58"/>
      <c r="FY66" s="58"/>
      <c r="FZ66" s="58"/>
      <c r="GA66" s="135"/>
      <c r="GB66" s="58">
        <v>0</v>
      </c>
      <c r="GC66" s="58">
        <v>0</v>
      </c>
      <c r="GD66" s="58">
        <v>0</v>
      </c>
      <c r="GE66" s="58">
        <v>0</v>
      </c>
      <c r="GF66" s="58">
        <v>0</v>
      </c>
      <c r="GG66" s="58">
        <v>0</v>
      </c>
      <c r="GH66" s="58">
        <v>0</v>
      </c>
      <c r="GI66" s="58">
        <v>0</v>
      </c>
      <c r="GJ66" s="58">
        <v>0</v>
      </c>
      <c r="GK66" s="58">
        <v>0</v>
      </c>
      <c r="GL66" s="58">
        <v>0</v>
      </c>
      <c r="GM66" s="58"/>
      <c r="GP66" s="129"/>
    </row>
  </sheetData>
  <mergeCells count="1">
    <mergeCell ref="A26:A2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E1:T34"/>
  <sheetViews>
    <sheetView zoomScaleNormal="100" workbookViewId="0"/>
  </sheetViews>
  <sheetFormatPr defaultRowHeight="14.5"/>
  <cols>
    <col min="5" max="5" width="17.90625" bestFit="1" customWidth="1"/>
    <col min="6" max="8" width="16.54296875" bestFit="1" customWidth="1"/>
    <col min="9" max="9" width="17.08984375" bestFit="1" customWidth="1"/>
    <col min="10" max="10" width="17.453125" bestFit="1" customWidth="1"/>
    <col min="11" max="12" width="17.08984375" bestFit="1" customWidth="1"/>
    <col min="13" max="14" width="17.453125" bestFit="1" customWidth="1"/>
    <col min="15" max="19" width="16.54296875" bestFit="1" customWidth="1"/>
    <col min="20" max="20" width="16.453125" bestFit="1" customWidth="1"/>
    <col min="21" max="21" width="13.1796875" bestFit="1" customWidth="1"/>
  </cols>
  <sheetData>
    <row r="1" spans="5:20">
      <c r="E1" t="s">
        <v>165</v>
      </c>
      <c r="F1" t="s" vm="1">
        <v>166</v>
      </c>
    </row>
    <row r="3" spans="5:20">
      <c r="E3" t="s">
        <v>71</v>
      </c>
      <c r="F3" t="s">
        <v>72</v>
      </c>
    </row>
    <row r="4" spans="5:20">
      <c r="E4" t="s">
        <v>73</v>
      </c>
      <c r="F4" t="s">
        <v>74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  <c r="L4" t="s">
        <v>80</v>
      </c>
      <c r="M4" t="s">
        <v>81</v>
      </c>
      <c r="N4" t="s">
        <v>82</v>
      </c>
      <c r="O4" t="s">
        <v>83</v>
      </c>
      <c r="P4" t="s">
        <v>84</v>
      </c>
      <c r="Q4" t="s">
        <v>85</v>
      </c>
      <c r="R4" t="s">
        <v>86</v>
      </c>
      <c r="S4" t="s">
        <v>87</v>
      </c>
      <c r="T4" s="129" t="s">
        <v>88</v>
      </c>
    </row>
    <row r="5" spans="5:20">
      <c r="E5" t="s">
        <v>6</v>
      </c>
      <c r="F5" s="47">
        <v>579048228</v>
      </c>
      <c r="G5" s="47">
        <v>765472413</v>
      </c>
      <c r="H5" s="47">
        <v>923492347</v>
      </c>
      <c r="I5" s="47">
        <v>1105381205</v>
      </c>
      <c r="J5" s="47">
        <v>1332144672</v>
      </c>
      <c r="K5" s="47">
        <v>1541821620</v>
      </c>
      <c r="L5" s="47">
        <v>1704512613</v>
      </c>
      <c r="M5" s="47">
        <v>1246641089</v>
      </c>
      <c r="N5" s="47">
        <v>1107800796</v>
      </c>
      <c r="O5" s="47">
        <v>608113829.05236495</v>
      </c>
      <c r="P5" s="47">
        <v>489554936.84261501</v>
      </c>
      <c r="Q5" s="47">
        <v>470476245.54327798</v>
      </c>
      <c r="R5" s="47">
        <v>641232299.66999996</v>
      </c>
      <c r="S5" s="47">
        <v>908562742.80999994</v>
      </c>
      <c r="T5" s="140">
        <v>547388759.49000001</v>
      </c>
    </row>
    <row r="6" spans="5:20">
      <c r="E6" t="s">
        <v>7</v>
      </c>
      <c r="F6" s="47">
        <v>119200640.36278801</v>
      </c>
      <c r="G6" s="47">
        <v>129699661.149782</v>
      </c>
      <c r="H6" s="47">
        <v>188932858.040463</v>
      </c>
      <c r="I6" s="47">
        <v>235768123.866696</v>
      </c>
      <c r="J6" s="47">
        <v>256945311.34784999</v>
      </c>
      <c r="K6" s="47">
        <v>272384929.105726</v>
      </c>
      <c r="L6" s="47">
        <v>322240395.99040198</v>
      </c>
      <c r="M6" s="47">
        <v>379421116.173406</v>
      </c>
      <c r="N6" s="47">
        <v>401205417.57601202</v>
      </c>
      <c r="O6" s="47">
        <v>328154167.91792601</v>
      </c>
      <c r="P6" s="47">
        <v>291506767.81074101</v>
      </c>
      <c r="Q6" s="47">
        <v>332989806.60169798</v>
      </c>
      <c r="R6" s="47">
        <v>367853593.62890399</v>
      </c>
      <c r="S6" s="47">
        <v>395126617.34276402</v>
      </c>
      <c r="T6" s="140">
        <v>351029084.75423056</v>
      </c>
    </row>
    <row r="7" spans="5:20">
      <c r="E7" t="s">
        <v>9</v>
      </c>
      <c r="F7" s="47">
        <v>68904914.278072998</v>
      </c>
      <c r="G7" s="47">
        <v>60946961.002315603</v>
      </c>
      <c r="H7" s="47">
        <v>65890668.173606902</v>
      </c>
      <c r="I7" s="47">
        <v>79107821.976089403</v>
      </c>
      <c r="J7" s="47">
        <v>105462551.43153299</v>
      </c>
      <c r="K7" s="47">
        <v>117067586.589074</v>
      </c>
      <c r="L7" s="47">
        <v>97987923.8105703</v>
      </c>
      <c r="M7" s="47">
        <v>116268354.52417301</v>
      </c>
      <c r="N7" s="47">
        <v>130039914.74350201</v>
      </c>
      <c r="O7" s="47">
        <v>124491643.50499099</v>
      </c>
      <c r="P7" s="47">
        <v>101864319</v>
      </c>
      <c r="Q7" s="47">
        <v>92294962.3039653</v>
      </c>
      <c r="R7" s="47">
        <v>84914530.750323504</v>
      </c>
      <c r="S7" s="47">
        <v>96021163</v>
      </c>
      <c r="T7" s="140">
        <v>118676984</v>
      </c>
    </row>
    <row r="8" spans="5:20">
      <c r="E8" t="s">
        <v>10</v>
      </c>
      <c r="F8" s="47">
        <v>337440996.16323298</v>
      </c>
      <c r="G8" s="47">
        <v>381686388.24476498</v>
      </c>
      <c r="H8" s="47">
        <v>374790182.81153101</v>
      </c>
      <c r="I8" s="47">
        <v>465036157.07499498</v>
      </c>
      <c r="J8" s="47">
        <v>422665231.43731201</v>
      </c>
      <c r="K8" s="47">
        <v>508207777.25413603</v>
      </c>
      <c r="L8" s="47">
        <v>646401007.03489602</v>
      </c>
      <c r="M8" s="47">
        <v>589205820.73191094</v>
      </c>
      <c r="N8" s="47">
        <v>455307638.73613</v>
      </c>
      <c r="O8" s="47">
        <v>375716010.72367603</v>
      </c>
      <c r="P8" s="47">
        <v>254850900.892373</v>
      </c>
      <c r="Q8" s="47">
        <v>204452474.434127</v>
      </c>
      <c r="R8" s="47">
        <v>361174888.04937202</v>
      </c>
      <c r="S8" s="47">
        <v>427512143.398974</v>
      </c>
      <c r="T8" s="140">
        <v>335577745.63470697</v>
      </c>
    </row>
    <row r="9" spans="5:20">
      <c r="E9" t="s">
        <v>11</v>
      </c>
      <c r="F9" s="47">
        <v>569144266.439798</v>
      </c>
      <c r="G9" s="47">
        <v>532370287.300713</v>
      </c>
      <c r="H9" s="47">
        <v>470609552.19716001</v>
      </c>
      <c r="I9" s="47">
        <v>632189957.88572705</v>
      </c>
      <c r="J9" s="47">
        <v>910975076.91779196</v>
      </c>
      <c r="K9" s="47">
        <v>745416696.94824898</v>
      </c>
      <c r="L9" s="47">
        <v>757590598.23429799</v>
      </c>
      <c r="M9" s="47">
        <v>775122357.44989502</v>
      </c>
      <c r="N9" s="47">
        <v>651391328.90145802</v>
      </c>
      <c r="O9" s="47">
        <v>551693995.17821002</v>
      </c>
      <c r="P9" s="47">
        <v>476890092.50353497</v>
      </c>
      <c r="Q9" s="47">
        <v>453604770</v>
      </c>
      <c r="R9" s="47">
        <v>437518348.26834798</v>
      </c>
      <c r="S9" s="47">
        <v>416417022</v>
      </c>
      <c r="T9" s="140">
        <v>414026288</v>
      </c>
    </row>
    <row r="10" spans="5:20">
      <c r="E10" t="s">
        <v>12</v>
      </c>
      <c r="F10" s="47">
        <v>486827919.74075401</v>
      </c>
      <c r="G10" s="47">
        <v>521327000.99305898</v>
      </c>
      <c r="H10" s="47">
        <v>541157217.15842497</v>
      </c>
      <c r="I10" s="47">
        <v>551389282.07127297</v>
      </c>
      <c r="J10" s="47">
        <v>657497762.62056804</v>
      </c>
      <c r="K10" s="47">
        <v>662116012.84347904</v>
      </c>
      <c r="L10" s="47">
        <v>695492756.65752804</v>
      </c>
      <c r="M10" s="47">
        <v>675168698.42029905</v>
      </c>
      <c r="N10" s="47">
        <v>613523022.17440403</v>
      </c>
      <c r="O10" s="47">
        <v>560997263.98581302</v>
      </c>
      <c r="P10" s="47">
        <v>513700190.01148802</v>
      </c>
      <c r="Q10" s="47">
        <v>443884935.10121399</v>
      </c>
      <c r="R10" s="47">
        <v>425767591.76322198</v>
      </c>
      <c r="S10" s="47">
        <v>461856536</v>
      </c>
      <c r="T10" s="140">
        <v>631287983.99000001</v>
      </c>
    </row>
    <row r="11" spans="5:20">
      <c r="E11" t="s">
        <v>13</v>
      </c>
      <c r="F11" s="47">
        <v>371225196.78173602</v>
      </c>
      <c r="G11" s="47">
        <v>464766042.281461</v>
      </c>
      <c r="H11" s="47">
        <v>527550653.25261801</v>
      </c>
      <c r="I11" s="47">
        <v>637971363.568452</v>
      </c>
      <c r="J11" s="47">
        <v>673439128.52133799</v>
      </c>
      <c r="K11" s="47">
        <v>727184831.53363705</v>
      </c>
      <c r="L11" s="47">
        <v>775495182.11535096</v>
      </c>
      <c r="M11" s="47">
        <v>656287792.88978601</v>
      </c>
      <c r="N11" s="47">
        <v>647896611.39507699</v>
      </c>
      <c r="O11" s="47">
        <v>491722413.26875001</v>
      </c>
      <c r="P11" s="47">
        <v>430585646</v>
      </c>
      <c r="Q11" s="47">
        <v>416250060.48139399</v>
      </c>
      <c r="R11" s="47">
        <v>392078504.930278</v>
      </c>
      <c r="S11" s="47">
        <v>454283882</v>
      </c>
      <c r="T11" s="140">
        <v>475981092.54000002</v>
      </c>
    </row>
    <row r="12" spans="5:20">
      <c r="E12" t="s">
        <v>4</v>
      </c>
      <c r="F12" s="47">
        <v>23420400.071125001</v>
      </c>
      <c r="G12" s="47">
        <v>29528094.713099901</v>
      </c>
      <c r="H12" s="47">
        <v>35599297.561774999</v>
      </c>
      <c r="I12" s="47">
        <v>37286541.253426</v>
      </c>
      <c r="J12" s="47">
        <v>66573637.705501102</v>
      </c>
      <c r="K12" s="47">
        <v>72571430.675276801</v>
      </c>
      <c r="L12" s="47">
        <v>69038734.9144288</v>
      </c>
      <c r="M12" s="47">
        <v>67720427.720247105</v>
      </c>
      <c r="N12" s="47">
        <v>85270235.633975103</v>
      </c>
      <c r="O12" s="47">
        <v>80624819</v>
      </c>
      <c r="P12" s="47">
        <v>61436645</v>
      </c>
      <c r="Q12" s="47">
        <v>54926637</v>
      </c>
      <c r="R12" s="47">
        <v>72644605</v>
      </c>
      <c r="S12" s="47">
        <v>70040725</v>
      </c>
      <c r="T12" s="140">
        <v>57144801.439999998</v>
      </c>
    </row>
    <row r="13" spans="5:20">
      <c r="E13" t="s">
        <v>14</v>
      </c>
      <c r="F13" s="47">
        <v>50952907.170412302</v>
      </c>
      <c r="G13" s="47">
        <v>54594790.806106597</v>
      </c>
      <c r="H13" s="47">
        <v>34722806.731957696</v>
      </c>
      <c r="I13" s="47">
        <v>65418407.571030296</v>
      </c>
      <c r="J13" s="47">
        <v>83539316.7415573</v>
      </c>
      <c r="K13" s="47">
        <v>114252519.069462</v>
      </c>
      <c r="L13" s="47">
        <v>104682679.592951</v>
      </c>
      <c r="M13" s="47">
        <v>112219405.48046599</v>
      </c>
      <c r="N13" s="47">
        <v>114524673.319262</v>
      </c>
      <c r="O13" s="47">
        <v>111151078.599675</v>
      </c>
      <c r="P13" s="47">
        <v>101131719.686956</v>
      </c>
      <c r="Q13" s="47">
        <v>123542608.607935</v>
      </c>
      <c r="R13" s="47">
        <v>118004465.82870901</v>
      </c>
      <c r="S13" s="47">
        <v>92708900.598375395</v>
      </c>
      <c r="T13" s="140">
        <v>99743789.133831978</v>
      </c>
    </row>
    <row r="14" spans="5:20">
      <c r="E14" t="s">
        <v>176</v>
      </c>
      <c r="F14" s="47">
        <v>19590876.056853801</v>
      </c>
      <c r="G14" s="47">
        <v>24707753.6528081</v>
      </c>
      <c r="H14" s="47">
        <v>39951160.586863101</v>
      </c>
      <c r="I14" s="47">
        <v>50415550.462819301</v>
      </c>
      <c r="J14" s="47">
        <v>73094112.819036901</v>
      </c>
      <c r="K14" s="47">
        <v>84826977.304125801</v>
      </c>
      <c r="L14" s="47">
        <v>71344403.448748305</v>
      </c>
      <c r="M14" s="47">
        <v>98233303.2929122</v>
      </c>
      <c r="N14" s="47">
        <v>87666403.2036383</v>
      </c>
      <c r="O14" s="47">
        <v>71572561.125540495</v>
      </c>
      <c r="P14" s="47">
        <v>61366927.411174104</v>
      </c>
      <c r="Q14" s="47">
        <v>43319728.3725411</v>
      </c>
      <c r="R14" s="47">
        <v>36083884</v>
      </c>
      <c r="S14" s="47">
        <v>34906682</v>
      </c>
      <c r="T14" s="140">
        <v>62206710</v>
      </c>
    </row>
    <row r="15" spans="5:20">
      <c r="E15" t="s">
        <v>15</v>
      </c>
      <c r="F15" s="47">
        <v>142464072.72172901</v>
      </c>
      <c r="G15" s="47">
        <v>141748336.75135401</v>
      </c>
      <c r="H15" s="47">
        <v>146555699.87816</v>
      </c>
      <c r="I15" s="47">
        <v>140471714.17571899</v>
      </c>
      <c r="J15" s="47">
        <v>181678523.352552</v>
      </c>
      <c r="K15" s="47">
        <v>210519914.20794299</v>
      </c>
      <c r="L15" s="47">
        <v>229213161.94823301</v>
      </c>
      <c r="M15" s="47">
        <v>255081449.45299399</v>
      </c>
      <c r="N15" s="47">
        <v>296383718.60063398</v>
      </c>
      <c r="O15" s="47">
        <v>285059665.131441</v>
      </c>
      <c r="P15" s="47">
        <v>234618127</v>
      </c>
      <c r="Q15" s="47">
        <v>304528516.768534</v>
      </c>
      <c r="R15" s="47">
        <v>303722267.91662103</v>
      </c>
      <c r="S15" s="47">
        <v>315092074</v>
      </c>
      <c r="T15" s="140">
        <v>355209321</v>
      </c>
    </row>
    <row r="16" spans="5:20">
      <c r="E16" t="s">
        <v>16</v>
      </c>
      <c r="F16" s="47">
        <v>135926143.18108001</v>
      </c>
      <c r="G16" s="47">
        <v>110547572.370902</v>
      </c>
      <c r="H16" s="47">
        <v>101717472.28543399</v>
      </c>
      <c r="I16" s="47">
        <v>152968611.88463199</v>
      </c>
      <c r="J16" s="47">
        <v>118018310.94273899</v>
      </c>
      <c r="K16" s="47">
        <v>260457713.13800901</v>
      </c>
      <c r="L16" s="47">
        <v>314244317.07689101</v>
      </c>
      <c r="M16" s="47">
        <v>323359849.93660402</v>
      </c>
      <c r="N16" s="47">
        <v>278951926.28526801</v>
      </c>
      <c r="O16" s="47">
        <v>305232975.06277001</v>
      </c>
      <c r="P16" s="47">
        <v>236435436.058792</v>
      </c>
      <c r="Q16" s="47">
        <v>262623569.44</v>
      </c>
      <c r="R16" s="47">
        <v>361496634.82999998</v>
      </c>
      <c r="S16" s="47">
        <v>378582511.76999998</v>
      </c>
      <c r="T16" s="140">
        <v>290679131.98000002</v>
      </c>
    </row>
    <row r="17" spans="5:20">
      <c r="E17" t="s">
        <v>17</v>
      </c>
      <c r="F17" s="47">
        <v>101629940.694619</v>
      </c>
      <c r="G17" s="47">
        <v>85969683.107540503</v>
      </c>
      <c r="H17" s="47">
        <v>97820491.146347702</v>
      </c>
      <c r="I17" s="47">
        <v>114954684.43023799</v>
      </c>
      <c r="J17" s="47">
        <v>133282791.75777</v>
      </c>
      <c r="K17" s="47">
        <v>129998855.226988</v>
      </c>
      <c r="L17" s="47">
        <v>104682904.785556</v>
      </c>
      <c r="M17" s="47">
        <v>84657268.206771806</v>
      </c>
      <c r="N17" s="47">
        <v>95477124.1541747</v>
      </c>
      <c r="O17" s="47">
        <v>83202459.249480397</v>
      </c>
      <c r="P17" s="47">
        <v>99398965</v>
      </c>
      <c r="Q17" s="47">
        <v>129232589.16361301</v>
      </c>
      <c r="R17" s="47">
        <v>154093449.99134299</v>
      </c>
      <c r="S17" s="47">
        <v>104564391.54253</v>
      </c>
      <c r="T17" s="140">
        <v>111706299.09201901</v>
      </c>
    </row>
    <row r="18" spans="5:20">
      <c r="E18" t="s">
        <v>18</v>
      </c>
      <c r="F18" s="47">
        <v>80468178.781472102</v>
      </c>
      <c r="G18" s="47">
        <v>70756843.035853505</v>
      </c>
      <c r="H18" s="47">
        <v>73490640.026684701</v>
      </c>
      <c r="I18" s="47">
        <v>105496601.81718101</v>
      </c>
      <c r="J18" s="47">
        <v>117041042.61797699</v>
      </c>
      <c r="K18" s="47">
        <v>175848879.703439</v>
      </c>
      <c r="L18" s="47">
        <v>192163144.77324301</v>
      </c>
      <c r="M18" s="47">
        <v>180154035.643796</v>
      </c>
      <c r="N18" s="47">
        <v>205573269.03436199</v>
      </c>
      <c r="O18" s="47">
        <v>204711741.26140499</v>
      </c>
      <c r="P18" s="47">
        <v>167086395.051525</v>
      </c>
      <c r="Q18" s="47">
        <v>151363615.129812</v>
      </c>
      <c r="R18" s="47">
        <v>128827779.782805</v>
      </c>
      <c r="S18" s="47">
        <v>135557932</v>
      </c>
      <c r="T18" s="140">
        <v>163316142</v>
      </c>
    </row>
    <row r="20" spans="5:20">
      <c r="E20" t="s">
        <v>188</v>
      </c>
      <c r="F20">
        <v>2</v>
      </c>
      <c r="G20">
        <v>3</v>
      </c>
      <c r="H20">
        <v>4</v>
      </c>
      <c r="I20">
        <v>5</v>
      </c>
      <c r="J20">
        <v>6</v>
      </c>
      <c r="K20">
        <v>7</v>
      </c>
      <c r="L20">
        <v>8</v>
      </c>
      <c r="M20">
        <v>9</v>
      </c>
      <c r="N20">
        <v>10</v>
      </c>
      <c r="O20">
        <v>11</v>
      </c>
      <c r="P20">
        <v>12</v>
      </c>
      <c r="Q20">
        <v>13</v>
      </c>
      <c r="R20">
        <v>14</v>
      </c>
      <c r="S20">
        <v>15</v>
      </c>
      <c r="T20" s="129"/>
    </row>
    <row r="21" spans="5:20">
      <c r="F21" t="s">
        <v>74</v>
      </c>
      <c r="G21" t="s">
        <v>75</v>
      </c>
      <c r="H21" t="s">
        <v>76</v>
      </c>
      <c r="I21" t="s">
        <v>77</v>
      </c>
      <c r="J21" t="s">
        <v>78</v>
      </c>
      <c r="K21" t="s">
        <v>79</v>
      </c>
      <c r="L21" t="s">
        <v>80</v>
      </c>
      <c r="M21" t="s">
        <v>81</v>
      </c>
      <c r="N21" t="s">
        <v>82</v>
      </c>
      <c r="O21" t="s">
        <v>83</v>
      </c>
      <c r="P21" t="s">
        <v>84</v>
      </c>
      <c r="Q21" t="s">
        <v>85</v>
      </c>
      <c r="R21" t="s">
        <v>86</v>
      </c>
      <c r="S21" t="s">
        <v>87</v>
      </c>
      <c r="T21" s="129" t="s">
        <v>88</v>
      </c>
    </row>
    <row r="22" spans="5:20">
      <c r="E22" t="s">
        <v>4</v>
      </c>
      <c r="F22" s="47">
        <v>23420400.071125001</v>
      </c>
      <c r="G22" s="47">
        <v>29528094.713099901</v>
      </c>
      <c r="H22" s="47">
        <v>35599297.561774999</v>
      </c>
      <c r="I22" s="47">
        <v>37286541.253426</v>
      </c>
      <c r="J22" s="47">
        <v>66573637.705501102</v>
      </c>
      <c r="K22" s="47">
        <v>72571430.675276801</v>
      </c>
      <c r="L22" s="47">
        <v>69038734.9144288</v>
      </c>
      <c r="M22" s="47">
        <v>67720427.720247105</v>
      </c>
      <c r="N22" s="47">
        <v>85270235.633975103</v>
      </c>
      <c r="O22" s="47">
        <v>80624819</v>
      </c>
      <c r="P22" s="47">
        <v>61436645</v>
      </c>
      <c r="Q22" s="47">
        <v>54926637</v>
      </c>
      <c r="R22" s="47">
        <v>72644605</v>
      </c>
      <c r="S22" s="47">
        <v>70040725</v>
      </c>
      <c r="T22" s="140">
        <v>57144801.439999998</v>
      </c>
    </row>
    <row r="23" spans="5:20">
      <c r="E23" t="s">
        <v>6</v>
      </c>
      <c r="F23" s="47">
        <v>579048228</v>
      </c>
      <c r="G23" s="47">
        <v>765472413</v>
      </c>
      <c r="H23" s="47">
        <v>923492347</v>
      </c>
      <c r="I23" s="47">
        <v>1105381205</v>
      </c>
      <c r="J23" s="47">
        <v>1332144672</v>
      </c>
      <c r="K23" s="47">
        <v>1541821620</v>
      </c>
      <c r="L23" s="47">
        <v>1704512613</v>
      </c>
      <c r="M23" s="47">
        <v>1246641089</v>
      </c>
      <c r="N23" s="47">
        <v>1107800796</v>
      </c>
      <c r="O23" s="47">
        <v>608113829.05236495</v>
      </c>
      <c r="P23" s="47">
        <v>489554936.84261501</v>
      </c>
      <c r="Q23" s="47">
        <v>470476245.54327798</v>
      </c>
      <c r="R23" s="47">
        <v>641232299.66999996</v>
      </c>
      <c r="S23" s="47">
        <v>908562742.80999994</v>
      </c>
      <c r="T23" s="140">
        <v>547388759.49000001</v>
      </c>
    </row>
    <row r="24" spans="5:20">
      <c r="E24" t="s">
        <v>9</v>
      </c>
      <c r="F24" s="47">
        <v>68904914.278072998</v>
      </c>
      <c r="G24" s="47">
        <v>60946961.002315603</v>
      </c>
      <c r="H24" s="47">
        <v>65890668.173606902</v>
      </c>
      <c r="I24" s="47">
        <v>79107821.976089403</v>
      </c>
      <c r="J24" s="47">
        <v>105462551.43153299</v>
      </c>
      <c r="K24" s="47">
        <v>117067586.589074</v>
      </c>
      <c r="L24" s="47">
        <v>97987923.8105703</v>
      </c>
      <c r="M24" s="47">
        <v>116268354.52417301</v>
      </c>
      <c r="N24" s="47">
        <v>130039914.74350201</v>
      </c>
      <c r="O24" s="47">
        <v>124491643.50499099</v>
      </c>
      <c r="P24" s="47">
        <v>101864319</v>
      </c>
      <c r="Q24" s="47">
        <v>92294962.3039653</v>
      </c>
      <c r="R24" s="47">
        <v>84914530.750323504</v>
      </c>
      <c r="S24" s="47">
        <v>96021163</v>
      </c>
      <c r="T24" s="140">
        <v>118676984</v>
      </c>
    </row>
    <row r="25" spans="5:20">
      <c r="E25" t="s">
        <v>10</v>
      </c>
      <c r="F25" s="47">
        <v>337440996.16323298</v>
      </c>
      <c r="G25" s="47">
        <v>381686388.24476498</v>
      </c>
      <c r="H25" s="47">
        <v>374790182.81153101</v>
      </c>
      <c r="I25" s="47">
        <v>465036157.07499498</v>
      </c>
      <c r="J25" s="47">
        <v>422665231.43731201</v>
      </c>
      <c r="K25" s="47">
        <v>508207777.25413603</v>
      </c>
      <c r="L25" s="47">
        <v>646401007.03489602</v>
      </c>
      <c r="M25" s="47">
        <v>589205820.73191094</v>
      </c>
      <c r="N25" s="47">
        <v>455307638.73613</v>
      </c>
      <c r="O25" s="47">
        <v>375716010.72367603</v>
      </c>
      <c r="P25" s="47">
        <v>254850900.892373</v>
      </c>
      <c r="Q25" s="47">
        <v>204452474.434127</v>
      </c>
      <c r="R25" s="47">
        <v>361174888.04937202</v>
      </c>
      <c r="S25" s="47">
        <v>427512143.398974</v>
      </c>
      <c r="T25" s="140">
        <v>335577745.63470697</v>
      </c>
    </row>
    <row r="26" spans="5:20">
      <c r="E26" t="s">
        <v>11</v>
      </c>
      <c r="F26" s="47">
        <v>569144266.439798</v>
      </c>
      <c r="G26" s="47">
        <v>532370287.300713</v>
      </c>
      <c r="H26" s="47">
        <v>470609552.19716001</v>
      </c>
      <c r="I26" s="47">
        <v>632189957.88572705</v>
      </c>
      <c r="J26" s="47">
        <v>910975076.91779196</v>
      </c>
      <c r="K26" s="47">
        <v>745416696.94824898</v>
      </c>
      <c r="L26" s="47">
        <v>757590598.23429799</v>
      </c>
      <c r="M26" s="47">
        <v>775122357.44989502</v>
      </c>
      <c r="N26" s="47">
        <v>651391328.90145802</v>
      </c>
      <c r="O26" s="47">
        <v>551693995.17821002</v>
      </c>
      <c r="P26" s="47">
        <v>476890092.50353497</v>
      </c>
      <c r="Q26" s="47">
        <v>453604770</v>
      </c>
      <c r="R26" s="47">
        <v>437518348.26834798</v>
      </c>
      <c r="S26" s="47">
        <v>416417022</v>
      </c>
      <c r="T26" s="140">
        <v>414026288</v>
      </c>
    </row>
    <row r="27" spans="5:20">
      <c r="E27" t="s">
        <v>12</v>
      </c>
      <c r="F27" s="47">
        <v>486827919.74075401</v>
      </c>
      <c r="G27" s="47">
        <v>521327000.99305898</v>
      </c>
      <c r="H27" s="47">
        <v>541157217.15842497</v>
      </c>
      <c r="I27" s="47">
        <v>551389282.07127297</v>
      </c>
      <c r="J27" s="47">
        <v>657497762.62056804</v>
      </c>
      <c r="K27" s="47">
        <v>662116012.84347904</v>
      </c>
      <c r="L27" s="47">
        <v>695492756.65752804</v>
      </c>
      <c r="M27" s="47">
        <v>675168698.42029905</v>
      </c>
      <c r="N27" s="47">
        <v>613523022.17440403</v>
      </c>
      <c r="O27" s="47">
        <v>560997263.98581302</v>
      </c>
      <c r="P27" s="47">
        <v>513700190.01148802</v>
      </c>
      <c r="Q27" s="47">
        <v>443884935.10121399</v>
      </c>
      <c r="R27" s="47">
        <v>425767591.76322198</v>
      </c>
      <c r="S27" s="47">
        <v>461856536</v>
      </c>
      <c r="T27" s="140">
        <v>631287983.99000001</v>
      </c>
    </row>
    <row r="28" spans="5:20">
      <c r="E28" t="s">
        <v>13</v>
      </c>
      <c r="F28" s="47">
        <v>371225196.78173602</v>
      </c>
      <c r="G28" s="47">
        <v>464766042.281461</v>
      </c>
      <c r="H28" s="47">
        <v>527550653.25261801</v>
      </c>
      <c r="I28" s="47">
        <v>637971363.568452</v>
      </c>
      <c r="J28" s="47">
        <v>673439128.52133799</v>
      </c>
      <c r="K28" s="47">
        <v>727184831.53363705</v>
      </c>
      <c r="L28" s="47">
        <v>775495182.11535096</v>
      </c>
      <c r="M28" s="47">
        <v>656287792.88978601</v>
      </c>
      <c r="N28" s="47">
        <v>647896611.39507699</v>
      </c>
      <c r="O28" s="47">
        <v>491722413.26875001</v>
      </c>
      <c r="P28" s="47">
        <v>430585646</v>
      </c>
      <c r="Q28" s="47">
        <v>416250060.48139399</v>
      </c>
      <c r="R28" s="47">
        <v>392078504.930278</v>
      </c>
      <c r="S28" s="47">
        <v>454283882</v>
      </c>
      <c r="T28" s="140">
        <v>475981092.54000002</v>
      </c>
    </row>
    <row r="29" spans="5:20">
      <c r="E29" t="s">
        <v>14</v>
      </c>
      <c r="F29" s="47">
        <v>50952907.170412302</v>
      </c>
      <c r="G29" s="47">
        <v>54594790.806106597</v>
      </c>
      <c r="H29" s="47">
        <v>34722806.731957696</v>
      </c>
      <c r="I29" s="47">
        <v>65418407.571030296</v>
      </c>
      <c r="J29" s="47">
        <v>83539316.7415573</v>
      </c>
      <c r="K29" s="47">
        <v>114252519.069462</v>
      </c>
      <c r="L29" s="47">
        <v>104682679.592951</v>
      </c>
      <c r="M29" s="47">
        <v>112219405.48046599</v>
      </c>
      <c r="N29" s="47">
        <v>114524673.319262</v>
      </c>
      <c r="O29" s="47">
        <v>111151078.599675</v>
      </c>
      <c r="P29" s="47">
        <v>101131719.686956</v>
      </c>
      <c r="Q29" s="47">
        <v>123542608.607935</v>
      </c>
      <c r="R29" s="47">
        <v>118004465.82870901</v>
      </c>
      <c r="S29" s="47">
        <v>92708900.598375395</v>
      </c>
      <c r="T29" s="140">
        <v>99743789.133831978</v>
      </c>
    </row>
    <row r="30" spans="5:20">
      <c r="E30" t="s">
        <v>15</v>
      </c>
      <c r="F30" s="47">
        <v>142464072.72172901</v>
      </c>
      <c r="G30" s="47">
        <v>141748336.75135401</v>
      </c>
      <c r="H30" s="47">
        <v>146555699.87816</v>
      </c>
      <c r="I30" s="47">
        <v>140471714.17571899</v>
      </c>
      <c r="J30" s="47">
        <v>181678523.352552</v>
      </c>
      <c r="K30" s="47">
        <v>210519914.20794299</v>
      </c>
      <c r="L30" s="47">
        <v>229213161.94823301</v>
      </c>
      <c r="M30" s="47">
        <v>255081449.45299399</v>
      </c>
      <c r="N30" s="47">
        <v>296383718.60063398</v>
      </c>
      <c r="O30" s="47">
        <v>285059665.131441</v>
      </c>
      <c r="P30" s="47">
        <v>234618127</v>
      </c>
      <c r="Q30" s="47">
        <v>304528516.768534</v>
      </c>
      <c r="R30" s="47">
        <v>303722267.91662103</v>
      </c>
      <c r="S30" s="47">
        <v>315092074</v>
      </c>
      <c r="T30" s="140">
        <v>355209321</v>
      </c>
    </row>
    <row r="31" spans="5:20">
      <c r="E31" t="s">
        <v>16</v>
      </c>
      <c r="F31" s="47">
        <v>135926143.18108001</v>
      </c>
      <c r="G31" s="47">
        <v>110547572.370902</v>
      </c>
      <c r="H31" s="47">
        <v>101717472.28543399</v>
      </c>
      <c r="I31" s="47">
        <v>152968611.88463199</v>
      </c>
      <c r="J31" s="47">
        <v>118018310.94273899</v>
      </c>
      <c r="K31" s="47">
        <v>260457713.13800901</v>
      </c>
      <c r="L31" s="47">
        <v>314244317.07689101</v>
      </c>
      <c r="M31" s="47">
        <v>323359849.93660402</v>
      </c>
      <c r="N31" s="47">
        <v>278951926.28526801</v>
      </c>
      <c r="O31" s="47">
        <v>305232975.06277001</v>
      </c>
      <c r="P31" s="47">
        <v>236435436.058792</v>
      </c>
      <c r="Q31" s="47">
        <v>262623569.44</v>
      </c>
      <c r="R31" s="47">
        <v>361496634.82999998</v>
      </c>
      <c r="S31" s="47">
        <v>378582511.76999998</v>
      </c>
      <c r="T31" s="140">
        <v>290679131.98000002</v>
      </c>
    </row>
    <row r="32" spans="5:20">
      <c r="E32" t="s">
        <v>7</v>
      </c>
      <c r="F32" s="47">
        <v>119200640.36278801</v>
      </c>
      <c r="G32" s="47">
        <v>129699661.149782</v>
      </c>
      <c r="H32" s="47">
        <v>188932858.040463</v>
      </c>
      <c r="I32" s="47">
        <v>235768123.866696</v>
      </c>
      <c r="J32" s="47">
        <v>256945311.34784999</v>
      </c>
      <c r="K32" s="47">
        <v>272384929.105726</v>
      </c>
      <c r="L32" s="47">
        <v>322240395.99040198</v>
      </c>
      <c r="M32" s="47">
        <v>379421116.173406</v>
      </c>
      <c r="N32" s="47">
        <v>401205417.57601202</v>
      </c>
      <c r="O32" s="47">
        <v>328154167.91792601</v>
      </c>
      <c r="P32" s="47">
        <v>291506767.81074101</v>
      </c>
      <c r="Q32" s="47">
        <v>332989806.60169798</v>
      </c>
      <c r="R32" s="47">
        <v>367853593.62890399</v>
      </c>
      <c r="S32" s="47">
        <v>395126617.34276402</v>
      </c>
      <c r="T32" s="140">
        <v>351029084.75423056</v>
      </c>
    </row>
    <row r="33" spans="5:20">
      <c r="E33" t="s">
        <v>17</v>
      </c>
      <c r="F33" s="47">
        <v>101629940.694619</v>
      </c>
      <c r="G33" s="47">
        <v>85969683.107540503</v>
      </c>
      <c r="H33" s="47">
        <v>97820491.146347702</v>
      </c>
      <c r="I33" s="47">
        <v>114954684.43023799</v>
      </c>
      <c r="J33" s="47">
        <v>133282791.75777</v>
      </c>
      <c r="K33" s="47">
        <v>129998855.226988</v>
      </c>
      <c r="L33" s="47">
        <v>104682904.785556</v>
      </c>
      <c r="M33" s="47">
        <v>84657268.206771806</v>
      </c>
      <c r="N33" s="47">
        <v>95477124.1541747</v>
      </c>
      <c r="O33" s="47">
        <v>83202459.249480397</v>
      </c>
      <c r="P33" s="47">
        <v>99398965</v>
      </c>
      <c r="Q33" s="47">
        <v>129232589.16361301</v>
      </c>
      <c r="R33" s="47">
        <v>154093449.99134299</v>
      </c>
      <c r="S33" s="47">
        <v>104564391.54253</v>
      </c>
      <c r="T33" s="140">
        <v>111706299.09201901</v>
      </c>
    </row>
    <row r="34" spans="5:20">
      <c r="E34" t="s">
        <v>18</v>
      </c>
      <c r="F34" s="47">
        <v>80468178.781472102</v>
      </c>
      <c r="G34" s="47">
        <v>70756843.035853505</v>
      </c>
      <c r="H34" s="47">
        <v>73490640.026684701</v>
      </c>
      <c r="I34" s="47">
        <v>105496601.81718101</v>
      </c>
      <c r="J34" s="47">
        <v>117041042.61797699</v>
      </c>
      <c r="K34" s="47">
        <v>175848879.703439</v>
      </c>
      <c r="L34" s="47">
        <v>192163144.77324301</v>
      </c>
      <c r="M34" s="47">
        <v>180154035.643796</v>
      </c>
      <c r="N34" s="47">
        <v>205573269.03436199</v>
      </c>
      <c r="O34" s="47">
        <v>204711741.26140499</v>
      </c>
      <c r="P34" s="47">
        <v>167086395.051525</v>
      </c>
      <c r="Q34" s="47">
        <v>151363615.129812</v>
      </c>
      <c r="R34" s="47">
        <v>128827779.782805</v>
      </c>
      <c r="S34" s="47">
        <v>135557932</v>
      </c>
      <c r="T34" s="140">
        <v>163316142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C83"/>
  <sheetViews>
    <sheetView zoomScaleNormal="100" workbookViewId="0"/>
  </sheetViews>
  <sheetFormatPr defaultRowHeight="14.5" customHeight="1"/>
  <cols>
    <col min="16" max="16" width="9.26953125" customWidth="1"/>
    <col min="20" max="20" width="29.453125" customWidth="1"/>
    <col min="22" max="22" width="18.7265625" bestFit="1" customWidth="1"/>
    <col min="24" max="24" width="26" bestFit="1" customWidth="1"/>
    <col min="278" max="278" width="8.7265625" customWidth="1"/>
    <col min="280" max="280" width="8.7265625" customWidth="1"/>
    <col min="534" max="534" width="8.7265625" customWidth="1"/>
    <col min="536" max="536" width="8.7265625" customWidth="1"/>
    <col min="790" max="790" width="8.7265625" customWidth="1"/>
    <col min="792" max="792" width="8.7265625" customWidth="1"/>
    <col min="1046" max="1046" width="8.7265625" customWidth="1"/>
    <col min="1048" max="1048" width="8.7265625" customWidth="1"/>
    <col min="1302" max="1302" width="8.7265625" customWidth="1"/>
    <col min="1304" max="1304" width="8.7265625" customWidth="1"/>
    <col min="1558" max="1558" width="8.7265625" customWidth="1"/>
    <col min="1560" max="1560" width="8.7265625" customWidth="1"/>
    <col min="1814" max="1814" width="8.7265625" customWidth="1"/>
    <col min="1816" max="1816" width="8.7265625" customWidth="1"/>
    <col min="2070" max="2070" width="8.7265625" customWidth="1"/>
    <col min="2072" max="2072" width="8.7265625" customWidth="1"/>
    <col min="2326" max="2326" width="8.7265625" customWidth="1"/>
    <col min="2328" max="2328" width="8.7265625" customWidth="1"/>
    <col min="2582" max="2582" width="8.7265625" customWidth="1"/>
    <col min="2584" max="2584" width="8.7265625" customWidth="1"/>
    <col min="2838" max="2838" width="8.7265625" customWidth="1"/>
    <col min="2840" max="2840" width="8.7265625" customWidth="1"/>
    <col min="3094" max="3094" width="8.7265625" customWidth="1"/>
    <col min="3096" max="3096" width="8.7265625" customWidth="1"/>
    <col min="3350" max="3350" width="8.7265625" customWidth="1"/>
    <col min="3352" max="3352" width="8.7265625" customWidth="1"/>
    <col min="3606" max="3606" width="8.7265625" customWidth="1"/>
    <col min="3608" max="3608" width="8.7265625" customWidth="1"/>
    <col min="3862" max="3862" width="8.7265625" customWidth="1"/>
    <col min="3864" max="3864" width="8.7265625" customWidth="1"/>
    <col min="4118" max="4118" width="8.7265625" customWidth="1"/>
    <col min="4120" max="4120" width="8.7265625" customWidth="1"/>
    <col min="4374" max="4374" width="8.7265625" customWidth="1"/>
    <col min="4376" max="4376" width="8.7265625" customWidth="1"/>
    <col min="4630" max="4630" width="8.7265625" customWidth="1"/>
    <col min="4632" max="4632" width="8.7265625" customWidth="1"/>
    <col min="4886" max="4886" width="8.7265625" customWidth="1"/>
    <col min="4888" max="4888" width="8.7265625" customWidth="1"/>
    <col min="5142" max="5142" width="8.7265625" customWidth="1"/>
    <col min="5144" max="5144" width="8.7265625" customWidth="1"/>
    <col min="5398" max="5398" width="8.7265625" customWidth="1"/>
    <col min="5400" max="5400" width="8.7265625" customWidth="1"/>
    <col min="5654" max="5654" width="8.7265625" customWidth="1"/>
    <col min="5656" max="5656" width="8.7265625" customWidth="1"/>
    <col min="5910" max="5910" width="8.7265625" customWidth="1"/>
    <col min="5912" max="5912" width="8.7265625" customWidth="1"/>
    <col min="6166" max="6166" width="8.7265625" customWidth="1"/>
    <col min="6168" max="6168" width="8.7265625" customWidth="1"/>
    <col min="6422" max="6422" width="8.7265625" customWidth="1"/>
    <col min="6424" max="6424" width="8.7265625" customWidth="1"/>
    <col min="6678" max="6678" width="8.7265625" customWidth="1"/>
    <col min="6680" max="6680" width="8.7265625" customWidth="1"/>
    <col min="6934" max="6934" width="8.7265625" customWidth="1"/>
    <col min="6936" max="6936" width="8.7265625" customWidth="1"/>
    <col min="7190" max="7190" width="8.7265625" customWidth="1"/>
    <col min="7192" max="7192" width="8.7265625" customWidth="1"/>
    <col min="7446" max="7446" width="8.7265625" customWidth="1"/>
    <col min="7448" max="7448" width="8.7265625" customWidth="1"/>
    <col min="7702" max="7702" width="8.7265625" customWidth="1"/>
    <col min="7704" max="7704" width="8.7265625" customWidth="1"/>
    <col min="7958" max="7958" width="8.7265625" customWidth="1"/>
    <col min="7960" max="7960" width="8.7265625" customWidth="1"/>
    <col min="8214" max="8214" width="8.7265625" customWidth="1"/>
    <col min="8216" max="8216" width="8.7265625" customWidth="1"/>
    <col min="8470" max="8470" width="8.7265625" customWidth="1"/>
    <col min="8472" max="8472" width="8.7265625" customWidth="1"/>
    <col min="8726" max="8726" width="8.7265625" customWidth="1"/>
    <col min="8728" max="8728" width="8.7265625" customWidth="1"/>
    <col min="8982" max="8982" width="8.7265625" customWidth="1"/>
    <col min="8984" max="8984" width="8.7265625" customWidth="1"/>
    <col min="9238" max="9238" width="8.7265625" customWidth="1"/>
    <col min="9240" max="9240" width="8.7265625" customWidth="1"/>
    <col min="9494" max="9494" width="8.7265625" customWidth="1"/>
    <col min="9496" max="9496" width="8.7265625" customWidth="1"/>
    <col min="9750" max="9750" width="8.7265625" customWidth="1"/>
    <col min="9752" max="9752" width="8.7265625" customWidth="1"/>
    <col min="10006" max="10006" width="8.7265625" customWidth="1"/>
    <col min="10008" max="10008" width="8.7265625" customWidth="1"/>
    <col min="10262" max="10262" width="8.7265625" customWidth="1"/>
    <col min="10264" max="10264" width="8.7265625" customWidth="1"/>
    <col min="10518" max="10518" width="8.7265625" customWidth="1"/>
    <col min="10520" max="10520" width="8.7265625" customWidth="1"/>
    <col min="10774" max="10774" width="8.7265625" customWidth="1"/>
    <col min="10776" max="10776" width="8.7265625" customWidth="1"/>
    <col min="11030" max="11030" width="8.7265625" customWidth="1"/>
    <col min="11032" max="11032" width="8.7265625" customWidth="1"/>
    <col min="11286" max="11286" width="8.7265625" customWidth="1"/>
    <col min="11288" max="11288" width="8.7265625" customWidth="1"/>
    <col min="11542" max="11542" width="8.7265625" customWidth="1"/>
    <col min="11544" max="11544" width="8.7265625" customWidth="1"/>
    <col min="11798" max="11798" width="8.7265625" customWidth="1"/>
    <col min="11800" max="11800" width="8.7265625" customWidth="1"/>
    <col min="12054" max="12054" width="8.7265625" customWidth="1"/>
    <col min="12056" max="12056" width="8.7265625" customWidth="1"/>
    <col min="12310" max="12310" width="8.7265625" customWidth="1"/>
    <col min="12312" max="12312" width="8.7265625" customWidth="1"/>
    <col min="12566" max="12566" width="8.7265625" customWidth="1"/>
    <col min="12568" max="12568" width="8.7265625" customWidth="1"/>
    <col min="12822" max="12822" width="8.7265625" customWidth="1"/>
    <col min="12824" max="12824" width="8.7265625" customWidth="1"/>
    <col min="13078" max="13078" width="8.7265625" customWidth="1"/>
    <col min="13080" max="13080" width="8.7265625" customWidth="1"/>
    <col min="13334" max="13334" width="8.7265625" customWidth="1"/>
    <col min="13336" max="13336" width="8.7265625" customWidth="1"/>
    <col min="13590" max="13590" width="8.7265625" customWidth="1"/>
    <col min="13592" max="13592" width="8.7265625" customWidth="1"/>
    <col min="13846" max="13846" width="8.7265625" customWidth="1"/>
    <col min="13848" max="13848" width="8.7265625" customWidth="1"/>
    <col min="14102" max="14102" width="8.7265625" customWidth="1"/>
    <col min="14104" max="14104" width="8.7265625" customWidth="1"/>
    <col min="14358" max="14358" width="8.7265625" customWidth="1"/>
    <col min="14360" max="14360" width="8.7265625" customWidth="1"/>
    <col min="14614" max="14614" width="8.7265625" customWidth="1"/>
    <col min="14616" max="14616" width="8.7265625" customWidth="1"/>
    <col min="14870" max="14870" width="8.7265625" customWidth="1"/>
    <col min="14872" max="14872" width="8.7265625" customWidth="1"/>
    <col min="15126" max="15126" width="8.7265625" customWidth="1"/>
    <col min="15128" max="15128" width="8.7265625" customWidth="1"/>
    <col min="15382" max="15382" width="8.7265625" customWidth="1"/>
    <col min="15384" max="15384" width="8.7265625" customWidth="1"/>
    <col min="15638" max="15638" width="8.7265625" customWidth="1"/>
    <col min="15640" max="15640" width="8.7265625" customWidth="1"/>
    <col min="15894" max="15894" width="8.7265625" customWidth="1"/>
    <col min="15896" max="15896" width="8.7265625" customWidth="1"/>
    <col min="16150" max="16150" width="8.7265625" customWidth="1"/>
    <col min="16152" max="16152" width="8.7265625" customWidth="1"/>
  </cols>
  <sheetData>
    <row r="1" spans="1:29">
      <c r="A1" s="87" t="s">
        <v>167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>
      <c r="A2" s="87" t="s">
        <v>168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29">
      <c r="A3" s="87" t="s">
        <v>169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</row>
    <row r="4" spans="1:29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>
      <c r="A5" s="87" t="s">
        <v>64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29">
      <c r="A6" s="87" t="s">
        <v>43</v>
      </c>
      <c r="B6" s="87">
        <v>2006</v>
      </c>
      <c r="C6" s="87">
        <v>2007</v>
      </c>
      <c r="D6" s="87">
        <v>2008</v>
      </c>
      <c r="E6" s="87">
        <v>2009</v>
      </c>
      <c r="F6" s="87">
        <v>2010</v>
      </c>
      <c r="G6" s="87">
        <v>2011</v>
      </c>
      <c r="H6" s="87">
        <v>2012</v>
      </c>
      <c r="I6" s="87">
        <v>2013</v>
      </c>
      <c r="J6" s="87">
        <v>2014</v>
      </c>
      <c r="K6" s="87">
        <v>2015</v>
      </c>
      <c r="L6" s="87">
        <v>2016</v>
      </c>
      <c r="M6" s="87">
        <v>2017</v>
      </c>
      <c r="N6" s="87">
        <v>2018</v>
      </c>
      <c r="O6" s="87">
        <v>2019</v>
      </c>
      <c r="P6" s="158">
        <v>2020</v>
      </c>
      <c r="Q6" s="95"/>
      <c r="R6" s="96"/>
      <c r="S6" s="96"/>
      <c r="T6" s="87"/>
      <c r="U6" s="88"/>
      <c r="V6" s="88"/>
      <c r="W6" s="88"/>
      <c r="X6" s="88"/>
      <c r="Y6" s="88"/>
      <c r="Z6" s="88"/>
      <c r="AA6" s="88"/>
      <c r="AB6" s="88"/>
      <c r="AC6" s="88"/>
    </row>
    <row r="7" spans="1:29">
      <c r="A7" s="87" t="s">
        <v>4</v>
      </c>
      <c r="B7" s="138">
        <v>1</v>
      </c>
      <c r="C7" s="138">
        <v>0.98830510000000005</v>
      </c>
      <c r="D7" s="138">
        <v>0.99906070000000002</v>
      </c>
      <c r="E7" s="138">
        <v>0.98587990000000003</v>
      </c>
      <c r="F7" s="138">
        <v>0.94789999999999996</v>
      </c>
      <c r="G7" s="138">
        <v>0.87002299999999999</v>
      </c>
      <c r="H7" s="138">
        <v>0.90892050000000002</v>
      </c>
      <c r="I7" s="138">
        <v>0.88328059999999997</v>
      </c>
      <c r="J7" s="138">
        <v>0.82270129999999997</v>
      </c>
      <c r="K7" s="138">
        <v>0.85700449999999995</v>
      </c>
      <c r="L7" s="138">
        <v>1.063628</v>
      </c>
      <c r="M7" s="138">
        <v>1.016672</v>
      </c>
      <c r="N7" s="138">
        <v>0.98620549999999996</v>
      </c>
      <c r="O7" s="138">
        <v>0.98817739999999998</v>
      </c>
      <c r="P7" s="159">
        <v>1.0112049999999999</v>
      </c>
      <c r="Q7" s="95"/>
      <c r="R7" s="97"/>
      <c r="S7" s="97"/>
      <c r="T7" s="89"/>
      <c r="U7" s="88"/>
      <c r="V7" s="88"/>
      <c r="W7" s="88"/>
      <c r="X7" s="88"/>
      <c r="Y7" s="88"/>
      <c r="Z7" s="88"/>
      <c r="AA7" s="88"/>
      <c r="AB7" s="88"/>
      <c r="AC7" s="88"/>
    </row>
    <row r="8" spans="1:29">
      <c r="A8" s="87" t="s">
        <v>6</v>
      </c>
      <c r="B8" s="138">
        <v>0.93167529999999998</v>
      </c>
      <c r="C8" s="138">
        <v>0.98441040000000002</v>
      </c>
      <c r="D8" s="138">
        <v>0.84851620000000005</v>
      </c>
      <c r="E8" s="138">
        <v>0.85959620000000003</v>
      </c>
      <c r="F8" s="138">
        <v>0.86290330000000004</v>
      </c>
      <c r="G8" s="138">
        <v>0.86773690000000003</v>
      </c>
      <c r="H8" s="138">
        <v>0.82664979999999999</v>
      </c>
      <c r="I8" s="138">
        <v>0.89451639999999999</v>
      </c>
      <c r="J8" s="138">
        <v>0.83969910000000003</v>
      </c>
      <c r="K8" s="138">
        <v>0.78714620000000002</v>
      </c>
      <c r="L8" s="138">
        <v>0.81411149999999999</v>
      </c>
      <c r="M8" s="138">
        <v>0.85155860000000005</v>
      </c>
      <c r="N8" s="138">
        <v>0.91008109999999998</v>
      </c>
      <c r="O8" s="138">
        <v>0.91430540000000005</v>
      </c>
      <c r="P8" s="159">
        <v>0.92920210000000003</v>
      </c>
      <c r="Q8" s="95"/>
      <c r="R8" s="95"/>
      <c r="S8" s="95"/>
      <c r="T8" s="89"/>
      <c r="U8" s="88"/>
      <c r="V8" s="88"/>
      <c r="W8" s="88"/>
      <c r="X8" s="88"/>
      <c r="Y8" s="88"/>
      <c r="Z8" s="88"/>
      <c r="AA8" s="88"/>
      <c r="AB8" s="88"/>
      <c r="AC8" s="88"/>
    </row>
    <row r="9" spans="1:29">
      <c r="A9" s="87" t="s">
        <v>9</v>
      </c>
      <c r="B9" s="138">
        <v>1.5037050000000001</v>
      </c>
      <c r="C9" s="138">
        <v>1.4888209999999999</v>
      </c>
      <c r="D9" s="138">
        <v>1.5329120000000001</v>
      </c>
      <c r="E9" s="138">
        <v>1.4297709999999999</v>
      </c>
      <c r="F9" s="138">
        <v>1.3738999999999999</v>
      </c>
      <c r="G9" s="138">
        <v>1.448469</v>
      </c>
      <c r="H9" s="138">
        <v>1.317153</v>
      </c>
      <c r="I9" s="138">
        <v>1.3281499999999999</v>
      </c>
      <c r="J9" s="138">
        <v>1.297858</v>
      </c>
      <c r="K9" s="138">
        <v>1.3321069999999999</v>
      </c>
      <c r="L9" s="138">
        <v>1.326811</v>
      </c>
      <c r="M9" s="138">
        <v>1.353013</v>
      </c>
      <c r="N9" s="138">
        <v>1.4158520000000001</v>
      </c>
      <c r="O9" s="138">
        <v>1.3859079999999999</v>
      </c>
      <c r="P9" s="159">
        <v>1.3703320000000001</v>
      </c>
      <c r="Q9" s="95"/>
      <c r="R9" s="95"/>
      <c r="S9" s="95"/>
      <c r="T9" s="89"/>
      <c r="U9" s="88"/>
      <c r="V9" s="88"/>
      <c r="W9" s="88"/>
      <c r="X9" s="88"/>
      <c r="Y9" s="88"/>
      <c r="Z9" s="88"/>
      <c r="AA9" s="88"/>
      <c r="AB9" s="88"/>
      <c r="AC9" s="88"/>
    </row>
    <row r="10" spans="1:29">
      <c r="A10" s="87" t="s">
        <v>10</v>
      </c>
      <c r="B10" s="138">
        <v>1.388895</v>
      </c>
      <c r="C10" s="138">
        <v>1.3213630000000001</v>
      </c>
      <c r="D10" s="138">
        <v>1.1958409999999999</v>
      </c>
      <c r="E10" s="138">
        <v>1.2569140000000001</v>
      </c>
      <c r="F10" s="138">
        <v>1.3000830000000001</v>
      </c>
      <c r="G10" s="138">
        <v>1.2883180000000001</v>
      </c>
      <c r="H10" s="138">
        <v>1.230729</v>
      </c>
      <c r="I10" s="138">
        <v>1.2429650000000001</v>
      </c>
      <c r="J10" s="138">
        <v>1.200623</v>
      </c>
      <c r="K10" s="138">
        <v>1.169341</v>
      </c>
      <c r="L10" s="138">
        <v>1.1430739999999999</v>
      </c>
      <c r="M10" s="138">
        <v>1.2276670000000001</v>
      </c>
      <c r="N10" s="138">
        <v>1.2536989999999999</v>
      </c>
      <c r="O10" s="138">
        <v>1.2670030000000001</v>
      </c>
      <c r="P10" s="159">
        <v>1.2930120000000001</v>
      </c>
      <c r="Q10" s="95"/>
      <c r="R10" s="96"/>
      <c r="S10" s="96"/>
      <c r="T10" s="89"/>
      <c r="U10" s="88"/>
      <c r="V10" s="88"/>
      <c r="W10" s="88"/>
      <c r="X10" s="88"/>
      <c r="Y10" s="88"/>
      <c r="Z10" s="88"/>
      <c r="AA10" s="88"/>
      <c r="AB10" s="88"/>
      <c r="AC10" s="88"/>
    </row>
    <row r="11" spans="1:29">
      <c r="A11" s="87" t="s">
        <v>11</v>
      </c>
      <c r="B11" s="138">
        <v>1.23854</v>
      </c>
      <c r="C11" s="138">
        <v>1.2641530000000001</v>
      </c>
      <c r="D11" s="138">
        <v>1.2170179999999999</v>
      </c>
      <c r="E11" s="138">
        <v>1.2245600000000001</v>
      </c>
      <c r="F11" s="138">
        <v>1.2313970000000001</v>
      </c>
      <c r="G11" s="138">
        <v>1.185206</v>
      </c>
      <c r="H11" s="138">
        <v>1.1690590000000001</v>
      </c>
      <c r="I11" s="138">
        <v>1.1230370000000001</v>
      </c>
      <c r="J11" s="138">
        <v>1.148028</v>
      </c>
      <c r="K11" s="138">
        <v>1.110303</v>
      </c>
      <c r="L11" s="138">
        <v>1.174428</v>
      </c>
      <c r="M11" s="138">
        <v>1.189163</v>
      </c>
      <c r="N11" s="138">
        <v>1.183514</v>
      </c>
      <c r="O11" s="138">
        <v>1.208955</v>
      </c>
      <c r="P11" s="159">
        <v>1.225357</v>
      </c>
      <c r="Q11" s="95"/>
      <c r="R11" s="97"/>
      <c r="S11" s="97"/>
      <c r="T11" s="89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>
      <c r="A12" s="87" t="s">
        <v>12</v>
      </c>
      <c r="B12" s="138">
        <v>1.2291289999999999</v>
      </c>
      <c r="C12" s="138">
        <v>1.451838</v>
      </c>
      <c r="D12" s="138">
        <v>1.370295</v>
      </c>
      <c r="E12" s="138">
        <v>1.3225800000000001</v>
      </c>
      <c r="F12" s="138">
        <v>1.3392170000000001</v>
      </c>
      <c r="G12" s="138">
        <v>1.282203</v>
      </c>
      <c r="H12" s="138">
        <v>1.301544</v>
      </c>
      <c r="I12" s="138">
        <v>1.443449</v>
      </c>
      <c r="J12" s="138">
        <v>1.449228</v>
      </c>
      <c r="K12" s="138">
        <v>1.311661</v>
      </c>
      <c r="L12" s="138">
        <v>1.288829</v>
      </c>
      <c r="M12" s="138">
        <v>1.373467</v>
      </c>
      <c r="N12" s="138">
        <v>1.3289040000000001</v>
      </c>
      <c r="O12" s="138">
        <v>1.279936</v>
      </c>
      <c r="P12" s="159">
        <v>1.271358</v>
      </c>
      <c r="Q12" s="95"/>
      <c r="R12" s="95"/>
      <c r="S12" s="95"/>
      <c r="T12" s="89"/>
      <c r="U12" s="88"/>
      <c r="V12" s="88"/>
      <c r="W12" s="88"/>
      <c r="X12" s="88"/>
      <c r="Y12" s="88"/>
      <c r="Z12" s="88"/>
      <c r="AA12" s="88"/>
      <c r="AB12" s="88"/>
      <c r="AC12" s="88"/>
    </row>
    <row r="13" spans="1:29">
      <c r="A13" s="87" t="s">
        <v>13</v>
      </c>
      <c r="B13" s="138">
        <v>1.4460059999999999</v>
      </c>
      <c r="C13" s="138">
        <v>1.3912100000000001</v>
      </c>
      <c r="D13" s="138">
        <v>1.3007839999999999</v>
      </c>
      <c r="E13" s="138">
        <v>1.2518769999999999</v>
      </c>
      <c r="F13" s="138">
        <v>1.253439</v>
      </c>
      <c r="G13" s="138">
        <v>1.209676</v>
      </c>
      <c r="H13" s="138">
        <v>1.0691729999999999</v>
      </c>
      <c r="I13" s="138">
        <v>1.096357</v>
      </c>
      <c r="J13" s="138">
        <v>1.2284999999999999</v>
      </c>
      <c r="K13" s="138">
        <v>1.16092</v>
      </c>
      <c r="L13" s="138">
        <v>1.232777</v>
      </c>
      <c r="M13" s="138">
        <v>1.1948669999999999</v>
      </c>
      <c r="N13" s="138">
        <v>1.2047639999999999</v>
      </c>
      <c r="O13" s="138">
        <v>1.1254440000000001</v>
      </c>
      <c r="P13" s="159">
        <v>1.11609</v>
      </c>
      <c r="Q13" s="95"/>
      <c r="R13" s="95"/>
      <c r="S13" s="95"/>
      <c r="T13" s="89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>
      <c r="A14" s="87" t="s">
        <v>14</v>
      </c>
      <c r="B14" s="138">
        <v>1.0779920000000001</v>
      </c>
      <c r="C14" s="138">
        <v>1.086036</v>
      </c>
      <c r="D14" s="138">
        <v>1.2174560000000001</v>
      </c>
      <c r="E14" s="138">
        <v>1.1701919999999999</v>
      </c>
      <c r="F14" s="138">
        <v>1.1262259999999999</v>
      </c>
      <c r="G14" s="138">
        <v>1.1275360000000001</v>
      </c>
      <c r="H14" s="138">
        <v>1.074624</v>
      </c>
      <c r="I14" s="138">
        <v>1.0716680000000001</v>
      </c>
      <c r="J14" s="138">
        <v>1.0704530000000001</v>
      </c>
      <c r="K14" s="138">
        <v>1.0709869999999999</v>
      </c>
      <c r="L14" s="138">
        <v>1.0449170000000001</v>
      </c>
      <c r="M14" s="138">
        <v>1.043577</v>
      </c>
      <c r="N14" s="138">
        <v>1.0659719999999999</v>
      </c>
      <c r="O14" s="138">
        <v>1.030211</v>
      </c>
      <c r="P14" s="159">
        <v>1.0892919999999999</v>
      </c>
      <c r="Q14" s="95"/>
      <c r="R14" s="96"/>
      <c r="S14" s="96"/>
      <c r="T14" s="89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>
      <c r="A15" s="87" t="s">
        <v>15</v>
      </c>
      <c r="B15" s="138">
        <v>1.4482489999999999</v>
      </c>
      <c r="C15" s="138">
        <v>1.498259</v>
      </c>
      <c r="D15" s="138">
        <v>1.5128649999999999</v>
      </c>
      <c r="E15" s="138">
        <v>1.403079</v>
      </c>
      <c r="F15" s="138">
        <v>1.3872709999999999</v>
      </c>
      <c r="G15" s="138">
        <v>1.4439740000000001</v>
      </c>
      <c r="H15" s="138">
        <v>1.3742460000000001</v>
      </c>
      <c r="I15" s="138">
        <v>1.3061739999999999</v>
      </c>
      <c r="J15" s="138">
        <v>1.293944</v>
      </c>
      <c r="K15" s="138">
        <v>1.3143720000000001</v>
      </c>
      <c r="L15" s="138">
        <v>1.3664719999999999</v>
      </c>
      <c r="M15" s="138">
        <v>1.361354</v>
      </c>
      <c r="N15" s="138">
        <v>1.3115650000000001</v>
      </c>
      <c r="O15" s="138">
        <v>1.3199650000000001</v>
      </c>
      <c r="P15" s="159">
        <v>1.3515699999999999</v>
      </c>
      <c r="Q15" s="95"/>
      <c r="R15" s="97"/>
      <c r="S15" s="97"/>
      <c r="T15" s="89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>
      <c r="A16" s="87" t="s">
        <v>16</v>
      </c>
      <c r="B16" s="138">
        <v>1.8451630000000001</v>
      </c>
      <c r="C16" s="138">
        <v>1.7959499999999999</v>
      </c>
      <c r="D16" s="138">
        <v>1.897716</v>
      </c>
      <c r="E16" s="138">
        <v>1.8449990000000001</v>
      </c>
      <c r="F16" s="138">
        <v>1.7276279999999999</v>
      </c>
      <c r="G16" s="138">
        <v>1.6269830000000001</v>
      </c>
      <c r="H16" s="138">
        <v>1.647553</v>
      </c>
      <c r="I16" s="138">
        <v>1.5801890000000001</v>
      </c>
      <c r="J16" s="138">
        <v>1.5135890000000001</v>
      </c>
      <c r="K16" s="138">
        <v>1.551831</v>
      </c>
      <c r="L16" s="138">
        <v>1.622538</v>
      </c>
      <c r="M16" s="138">
        <v>1.5186539999999999</v>
      </c>
      <c r="N16" s="138">
        <v>1.556225</v>
      </c>
      <c r="O16" s="138">
        <v>1.507879</v>
      </c>
      <c r="P16" s="159">
        <v>1.6025389999999999</v>
      </c>
      <c r="Q16" s="95"/>
      <c r="R16" s="95"/>
      <c r="S16" s="95"/>
      <c r="T16" s="89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>
      <c r="A17" s="87" t="s">
        <v>7</v>
      </c>
      <c r="B17" s="138">
        <v>1.2622500000000001</v>
      </c>
      <c r="C17" s="138">
        <v>1.206415</v>
      </c>
      <c r="D17" s="138">
        <v>1.251906</v>
      </c>
      <c r="E17" s="138">
        <v>1.1228959999999999</v>
      </c>
      <c r="F17" s="138">
        <v>1.195168</v>
      </c>
      <c r="G17" s="138">
        <v>1.164269</v>
      </c>
      <c r="H17" s="138">
        <v>1.1548929999999999</v>
      </c>
      <c r="I17" s="138">
        <v>1.0920570000000001</v>
      </c>
      <c r="J17" s="138">
        <v>1.044168</v>
      </c>
      <c r="K17" s="138">
        <v>1.0181519999999999</v>
      </c>
      <c r="L17" s="138">
        <v>0.91452169999999999</v>
      </c>
      <c r="M17" s="138">
        <v>1.0319499999999999</v>
      </c>
      <c r="N17" s="138">
        <v>1.0036050000000001</v>
      </c>
      <c r="O17" s="138">
        <v>1.000883</v>
      </c>
      <c r="P17" s="159">
        <v>1.0107349999999999</v>
      </c>
      <c r="Q17" s="95"/>
      <c r="R17" s="95"/>
      <c r="S17" s="95"/>
      <c r="T17" s="89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>
      <c r="A18" s="87" t="s">
        <v>17</v>
      </c>
      <c r="B18" s="138">
        <v>1.2763659999999999</v>
      </c>
      <c r="C18" s="138">
        <v>1.2332749999999999</v>
      </c>
      <c r="D18" s="138">
        <v>1.2211860000000001</v>
      </c>
      <c r="E18" s="138">
        <v>1.100409</v>
      </c>
      <c r="F18" s="138">
        <v>1.025369</v>
      </c>
      <c r="G18" s="138">
        <v>1.103777</v>
      </c>
      <c r="H18" s="138">
        <v>1.046635</v>
      </c>
      <c r="I18" s="138">
        <v>1.1293439999999999</v>
      </c>
      <c r="J18" s="138">
        <v>1.077285</v>
      </c>
      <c r="K18" s="138">
        <v>1.180318</v>
      </c>
      <c r="L18" s="138">
        <v>1.130315</v>
      </c>
      <c r="M18" s="138">
        <v>1.045382</v>
      </c>
      <c r="N18" s="138">
        <v>1.037612</v>
      </c>
      <c r="O18" s="138">
        <v>1.084274</v>
      </c>
      <c r="P18" s="159">
        <v>1.075577</v>
      </c>
      <c r="Q18" s="95"/>
      <c r="R18" s="96"/>
      <c r="S18" s="96"/>
      <c r="T18" s="89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>
      <c r="A19" s="87" t="s">
        <v>18</v>
      </c>
      <c r="B19" s="138">
        <v>1.2622530000000001</v>
      </c>
      <c r="C19" s="138">
        <v>1.277099</v>
      </c>
      <c r="D19" s="138">
        <v>1.2818959999999999</v>
      </c>
      <c r="E19" s="138">
        <v>1.3116570000000001</v>
      </c>
      <c r="F19" s="138">
        <v>1.2857369999999999</v>
      </c>
      <c r="G19" s="138">
        <v>1.1715990000000001</v>
      </c>
      <c r="H19" s="138">
        <v>1.111912</v>
      </c>
      <c r="I19" s="138">
        <v>1.1659189999999999</v>
      </c>
      <c r="J19" s="138">
        <v>1.1378459999999999</v>
      </c>
      <c r="K19" s="138">
        <v>1.1798759999999999</v>
      </c>
      <c r="L19" s="138">
        <v>1.1530309999999999</v>
      </c>
      <c r="M19" s="138">
        <v>1.2010559999999999</v>
      </c>
      <c r="N19" s="138">
        <v>1.2913790000000001</v>
      </c>
      <c r="O19" s="138">
        <v>1.2922670000000001</v>
      </c>
      <c r="P19" s="159">
        <v>1.292494</v>
      </c>
      <c r="Q19" s="95"/>
      <c r="R19" s="97"/>
      <c r="S19" s="97"/>
      <c r="T19" s="89"/>
      <c r="U19" s="88"/>
      <c r="V19" s="88"/>
      <c r="W19" s="88"/>
      <c r="X19" s="88"/>
      <c r="Y19" s="88"/>
      <c r="Z19" s="88"/>
      <c r="AA19" s="88"/>
      <c r="AB19" s="88"/>
      <c r="AC19" s="88"/>
    </row>
    <row r="20" spans="1:29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95"/>
      <c r="R20" s="95"/>
      <c r="S20" s="95"/>
      <c r="T20" s="88"/>
      <c r="U20" s="88"/>
      <c r="V20" s="88"/>
      <c r="W20" s="88"/>
      <c r="X20" s="88"/>
      <c r="Y20" s="88"/>
      <c r="Z20" s="88"/>
      <c r="AA20" s="88"/>
      <c r="AB20" s="88"/>
      <c r="AC20" s="88"/>
    </row>
    <row r="21" spans="1:29">
      <c r="A21" s="87" t="s">
        <v>170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7"/>
      <c r="Y21" s="88"/>
      <c r="Z21" s="88"/>
      <c r="AA21" s="88"/>
      <c r="AB21" s="88"/>
      <c r="AC21" s="88"/>
    </row>
    <row r="22" spans="1:29">
      <c r="A22" s="87" t="s">
        <v>43</v>
      </c>
      <c r="B22" s="87">
        <v>2006</v>
      </c>
      <c r="C22" s="87">
        <v>2007</v>
      </c>
      <c r="D22" s="87">
        <v>2008</v>
      </c>
      <c r="E22" s="87">
        <v>2009</v>
      </c>
      <c r="F22" s="87">
        <v>2010</v>
      </c>
      <c r="G22" s="87">
        <v>2011</v>
      </c>
      <c r="H22" s="87">
        <v>2012</v>
      </c>
      <c r="I22" s="87">
        <v>2013</v>
      </c>
      <c r="J22" s="87">
        <v>2014</v>
      </c>
      <c r="K22" s="87">
        <v>2015</v>
      </c>
      <c r="L22" s="87">
        <v>2016</v>
      </c>
      <c r="M22" s="87">
        <v>2017</v>
      </c>
      <c r="N22" s="87">
        <v>2018</v>
      </c>
      <c r="O22" s="87">
        <v>2019</v>
      </c>
      <c r="P22" s="158">
        <v>2020</v>
      </c>
      <c r="Q22" s="87"/>
      <c r="R22" s="87"/>
      <c r="S22" s="88"/>
      <c r="T22" s="87"/>
      <c r="U22" s="87"/>
      <c r="V22" s="88"/>
      <c r="W22" s="88"/>
      <c r="X22" s="87"/>
      <c r="Y22" s="87"/>
      <c r="Z22" s="87"/>
      <c r="AA22" s="87"/>
      <c r="AB22" s="87"/>
      <c r="AC22" s="87"/>
    </row>
    <row r="23" spans="1:29">
      <c r="A23" s="87" t="s">
        <v>4</v>
      </c>
      <c r="B23" s="138">
        <v>1</v>
      </c>
      <c r="C23" s="138">
        <v>0.99302279999999998</v>
      </c>
      <c r="D23" s="138">
        <v>0.97565360000000001</v>
      </c>
      <c r="E23" s="138">
        <v>0.95544660000000003</v>
      </c>
      <c r="F23" s="138">
        <v>0.86264890000000005</v>
      </c>
      <c r="G23" s="138">
        <v>0.74911810000000001</v>
      </c>
      <c r="H23" s="138">
        <v>0.75885250000000004</v>
      </c>
      <c r="I23" s="138">
        <v>0.70444379999999995</v>
      </c>
      <c r="J23" s="138">
        <v>0.62694209999999995</v>
      </c>
      <c r="K23" s="138">
        <v>0.67764579999999996</v>
      </c>
      <c r="L23" s="138">
        <v>1.255109</v>
      </c>
      <c r="M23" s="138">
        <v>1.103016</v>
      </c>
      <c r="N23" s="138">
        <v>0.96929390000000004</v>
      </c>
      <c r="O23" s="138">
        <v>1.008472</v>
      </c>
      <c r="P23" s="159">
        <v>1.078284</v>
      </c>
      <c r="Q23" s="89"/>
      <c r="R23" s="89"/>
      <c r="S23" s="88"/>
      <c r="T23" s="89"/>
      <c r="U23" s="89"/>
      <c r="V23" s="88"/>
      <c r="W23" s="88"/>
      <c r="X23" s="87"/>
      <c r="Y23" s="89"/>
      <c r="Z23" s="89"/>
      <c r="AA23" s="89"/>
      <c r="AB23" s="89"/>
      <c r="AC23" s="89"/>
    </row>
    <row r="24" spans="1:29">
      <c r="A24" s="87" t="s">
        <v>6</v>
      </c>
      <c r="B24" s="138">
        <v>0.76967479999999999</v>
      </c>
      <c r="C24" s="138">
        <v>0.9150374</v>
      </c>
      <c r="D24" s="138">
        <v>0.64089499999999999</v>
      </c>
      <c r="E24" s="138">
        <v>0.70323809999999998</v>
      </c>
      <c r="F24" s="138">
        <v>0.65307530000000003</v>
      </c>
      <c r="G24" s="138">
        <v>0.68484460000000003</v>
      </c>
      <c r="H24" s="138">
        <v>0.63016680000000003</v>
      </c>
      <c r="I24" s="138">
        <v>0.80553900000000001</v>
      </c>
      <c r="J24" s="138">
        <v>0.71507270000000001</v>
      </c>
      <c r="K24" s="138">
        <v>0.61484490000000003</v>
      </c>
      <c r="L24" s="138">
        <v>0.68519350000000001</v>
      </c>
      <c r="M24" s="138">
        <v>0.77439650000000004</v>
      </c>
      <c r="N24" s="138">
        <v>0.92001619999999995</v>
      </c>
      <c r="O24" s="138">
        <v>0.97423630000000006</v>
      </c>
      <c r="P24" s="159">
        <v>1.0687530000000001</v>
      </c>
      <c r="Q24" s="89"/>
      <c r="R24" s="89"/>
      <c r="S24" s="88"/>
      <c r="T24" s="89"/>
      <c r="U24" s="89"/>
      <c r="V24" s="88"/>
      <c r="W24" s="88"/>
      <c r="X24" s="87"/>
      <c r="Y24" s="89"/>
      <c r="Z24" s="89"/>
      <c r="AA24" s="89"/>
      <c r="AB24" s="89"/>
      <c r="AC24" s="89"/>
    </row>
    <row r="25" spans="1:29">
      <c r="A25" s="87" t="s">
        <v>9</v>
      </c>
      <c r="B25" s="138">
        <v>1.850077</v>
      </c>
      <c r="C25" s="138">
        <v>1.677654</v>
      </c>
      <c r="D25" s="138">
        <v>1.8235030000000001</v>
      </c>
      <c r="E25" s="138">
        <v>1.5062610000000001</v>
      </c>
      <c r="F25" s="138">
        <v>1.3937040000000001</v>
      </c>
      <c r="G25" s="138">
        <v>1.5631999999999999</v>
      </c>
      <c r="H25" s="138">
        <v>1.2210369999999999</v>
      </c>
      <c r="I25" s="138">
        <v>1.275784</v>
      </c>
      <c r="J25" s="138">
        <v>1.2378690000000001</v>
      </c>
      <c r="K25" s="138">
        <v>1.312659</v>
      </c>
      <c r="L25" s="138">
        <v>1.3188690000000001</v>
      </c>
      <c r="M25" s="138">
        <v>1.3997889999999999</v>
      </c>
      <c r="N25" s="138">
        <v>1.6152359999999999</v>
      </c>
      <c r="O25" s="138">
        <v>1.4553609999999999</v>
      </c>
      <c r="P25" s="159">
        <v>1.507987</v>
      </c>
      <c r="Q25" s="89"/>
      <c r="R25" s="89"/>
      <c r="S25" s="88"/>
      <c r="T25" s="89"/>
      <c r="U25" s="89"/>
      <c r="V25" s="88"/>
      <c r="W25" s="88"/>
      <c r="X25" s="87"/>
      <c r="Y25" s="89"/>
      <c r="Z25" s="89"/>
      <c r="AA25" s="89"/>
      <c r="AB25" s="89"/>
      <c r="AC25" s="89"/>
    </row>
    <row r="26" spans="1:29">
      <c r="A26" s="87" t="s">
        <v>10</v>
      </c>
      <c r="B26" s="138">
        <v>1.199638</v>
      </c>
      <c r="C26" s="138">
        <v>1.1272580000000001</v>
      </c>
      <c r="D26" s="138">
        <v>0.92481749999999996</v>
      </c>
      <c r="E26" s="138">
        <v>1.042127</v>
      </c>
      <c r="F26" s="138">
        <v>1.1168929999999999</v>
      </c>
      <c r="G26" s="138">
        <v>1.086711</v>
      </c>
      <c r="H26" s="138">
        <v>1.0447470000000001</v>
      </c>
      <c r="I26" s="138">
        <v>1.1548339999999999</v>
      </c>
      <c r="J26" s="138">
        <v>1.0583</v>
      </c>
      <c r="K26" s="138">
        <v>1.030197</v>
      </c>
      <c r="L26" s="138">
        <v>0.97632010000000002</v>
      </c>
      <c r="M26" s="138">
        <v>1.113656</v>
      </c>
      <c r="N26" s="138">
        <v>1.2373670000000001</v>
      </c>
      <c r="O26" s="138">
        <v>1.308927</v>
      </c>
      <c r="P26" s="159">
        <v>1.451487</v>
      </c>
      <c r="Q26" s="89"/>
      <c r="R26" s="89"/>
      <c r="S26" s="88"/>
      <c r="T26" s="89"/>
      <c r="U26" s="89"/>
      <c r="V26" s="88"/>
      <c r="W26" s="88"/>
      <c r="X26" s="87"/>
      <c r="Y26" s="89"/>
      <c r="Z26" s="89"/>
      <c r="AA26" s="89"/>
      <c r="AB26" s="89"/>
      <c r="AC26" s="89"/>
    </row>
    <row r="27" spans="1:29">
      <c r="A27" s="87" t="s">
        <v>11</v>
      </c>
      <c r="B27" s="138">
        <v>1.208097</v>
      </c>
      <c r="C27" s="138">
        <v>1.1680999999999999</v>
      </c>
      <c r="D27" s="138">
        <v>1.1279710000000001</v>
      </c>
      <c r="E27" s="138">
        <v>1.139416</v>
      </c>
      <c r="F27" s="138">
        <v>1.1637390000000001</v>
      </c>
      <c r="G27" s="138">
        <v>1.0769759999999999</v>
      </c>
      <c r="H27" s="138">
        <v>1.032435</v>
      </c>
      <c r="I27" s="138">
        <v>0.96270109999999998</v>
      </c>
      <c r="J27" s="138">
        <v>1.0467649999999999</v>
      </c>
      <c r="K27" s="138">
        <v>1.0135609999999999</v>
      </c>
      <c r="L27" s="138">
        <v>1.1642250000000001</v>
      </c>
      <c r="M27" s="138">
        <v>1.1860759999999999</v>
      </c>
      <c r="N27" s="138">
        <v>1.180447</v>
      </c>
      <c r="O27" s="138">
        <v>1.257058</v>
      </c>
      <c r="P27" s="159">
        <v>1.3260540000000001</v>
      </c>
      <c r="Q27" s="89"/>
      <c r="R27" s="89"/>
      <c r="S27" s="88"/>
      <c r="T27" s="89"/>
      <c r="U27" s="89"/>
      <c r="V27" s="88"/>
      <c r="W27" s="88"/>
      <c r="X27" s="87"/>
      <c r="Y27" s="89"/>
      <c r="Z27" s="89"/>
      <c r="AA27" s="89"/>
      <c r="AB27" s="89"/>
      <c r="AC27" s="89"/>
    </row>
    <row r="28" spans="1:29">
      <c r="A28" s="87" t="s">
        <v>12</v>
      </c>
      <c r="B28" s="138">
        <v>0.90855759999999997</v>
      </c>
      <c r="C28" s="138">
        <v>1.1748730000000001</v>
      </c>
      <c r="D28" s="138">
        <v>1.078433</v>
      </c>
      <c r="E28" s="138">
        <v>1.085529</v>
      </c>
      <c r="F28" s="138">
        <v>1.1388659999999999</v>
      </c>
      <c r="G28" s="138">
        <v>0.96502370000000004</v>
      </c>
      <c r="H28" s="138">
        <v>0.97775029999999996</v>
      </c>
      <c r="I28" s="138">
        <v>1.2573989999999999</v>
      </c>
      <c r="J28" s="138">
        <v>1.293706</v>
      </c>
      <c r="K28" s="138">
        <v>1.0897589999999999</v>
      </c>
      <c r="L28" s="138">
        <v>1.0725229999999999</v>
      </c>
      <c r="M28" s="138">
        <v>1.2505250000000001</v>
      </c>
      <c r="N28" s="138">
        <v>1.1959390000000001</v>
      </c>
      <c r="O28" s="138">
        <v>1.1457189999999999</v>
      </c>
      <c r="P28" s="159">
        <v>1.1128899999999999</v>
      </c>
      <c r="Q28" s="89"/>
      <c r="R28" s="89"/>
      <c r="S28" s="88"/>
      <c r="T28" s="89"/>
      <c r="U28" s="89"/>
      <c r="V28" s="88"/>
      <c r="W28" s="88"/>
      <c r="X28" s="87"/>
      <c r="Y28" s="89"/>
      <c r="Z28" s="89"/>
      <c r="AA28" s="89"/>
      <c r="AB28" s="89"/>
      <c r="AC28" s="89"/>
    </row>
    <row r="29" spans="1:29">
      <c r="A29" s="87" t="s">
        <v>13</v>
      </c>
      <c r="B29" s="138">
        <v>1.410895</v>
      </c>
      <c r="C29" s="138">
        <v>1.2702960000000001</v>
      </c>
      <c r="D29" s="138">
        <v>1.0773280000000001</v>
      </c>
      <c r="E29" s="138">
        <v>1.112012</v>
      </c>
      <c r="F29" s="138">
        <v>1.1122399999999999</v>
      </c>
      <c r="G29" s="138">
        <v>1.0973919999999999</v>
      </c>
      <c r="H29" s="138">
        <v>0.88168239999999998</v>
      </c>
      <c r="I29" s="138">
        <v>0.98501119999999998</v>
      </c>
      <c r="J29" s="138">
        <v>1.13236</v>
      </c>
      <c r="K29" s="138">
        <v>1.126104</v>
      </c>
      <c r="L29" s="138">
        <v>1.4205000000000001</v>
      </c>
      <c r="M29" s="138">
        <v>1.3877330000000001</v>
      </c>
      <c r="N29" s="138">
        <v>1.3552489999999999</v>
      </c>
      <c r="O29" s="138">
        <v>1.176296</v>
      </c>
      <c r="P29" s="159">
        <v>1.2100610000000001</v>
      </c>
      <c r="Q29" s="89"/>
      <c r="R29" s="89"/>
      <c r="S29" s="88"/>
      <c r="T29" s="89"/>
      <c r="U29" s="89"/>
      <c r="V29" s="88"/>
      <c r="W29" s="88"/>
      <c r="X29" s="87"/>
      <c r="Y29" s="89"/>
      <c r="Z29" s="89"/>
      <c r="AA29" s="89"/>
      <c r="AB29" s="89"/>
      <c r="AC29" s="89"/>
    </row>
    <row r="30" spans="1:29">
      <c r="A30" s="87" t="s">
        <v>14</v>
      </c>
      <c r="B30" s="138">
        <v>0.91058349999999999</v>
      </c>
      <c r="C30" s="138">
        <v>0.89641559999999998</v>
      </c>
      <c r="D30" s="138">
        <v>1.1594899999999999</v>
      </c>
      <c r="E30" s="138">
        <v>1.0734999999999999</v>
      </c>
      <c r="F30" s="138">
        <v>0.93672089999999997</v>
      </c>
      <c r="G30" s="138">
        <v>0.96602520000000003</v>
      </c>
      <c r="H30" s="138">
        <v>0.86289320000000003</v>
      </c>
      <c r="I30" s="138">
        <v>0.88675550000000003</v>
      </c>
      <c r="J30" s="138">
        <v>0.90235730000000003</v>
      </c>
      <c r="K30" s="138">
        <v>0.90647409999999995</v>
      </c>
      <c r="L30" s="138">
        <v>0.86390029999999995</v>
      </c>
      <c r="M30" s="138">
        <v>0.8394393</v>
      </c>
      <c r="N30" s="138">
        <v>0.92344859999999995</v>
      </c>
      <c r="O30" s="138">
        <v>0.88399559999999999</v>
      </c>
      <c r="P30" s="159">
        <v>1.034842</v>
      </c>
      <c r="Q30" s="89"/>
      <c r="R30" s="89"/>
      <c r="S30" s="88"/>
      <c r="T30" s="89"/>
      <c r="U30" s="89"/>
      <c r="V30" s="88"/>
      <c r="W30" s="88"/>
      <c r="X30" s="87"/>
      <c r="Y30" s="89"/>
      <c r="Z30" s="89"/>
      <c r="AA30" s="89"/>
      <c r="AB30" s="89"/>
      <c r="AC30" s="89"/>
    </row>
    <row r="31" spans="1:29">
      <c r="A31" s="87" t="s">
        <v>15</v>
      </c>
      <c r="B31" s="138">
        <v>1.696596</v>
      </c>
      <c r="C31" s="138">
        <v>1.9321360000000001</v>
      </c>
      <c r="D31" s="138">
        <v>2.0009440000000001</v>
      </c>
      <c r="E31" s="138">
        <v>1.7577389999999999</v>
      </c>
      <c r="F31" s="138">
        <v>1.8932659999999999</v>
      </c>
      <c r="G31" s="138">
        <v>1.8787290000000001</v>
      </c>
      <c r="H31" s="138">
        <v>1.5838449999999999</v>
      </c>
      <c r="I31" s="138">
        <v>1.4745550000000001</v>
      </c>
      <c r="J31" s="138">
        <v>1.586082</v>
      </c>
      <c r="K31" s="138">
        <v>1.5500179999999999</v>
      </c>
      <c r="L31" s="138">
        <v>1.8424240000000001</v>
      </c>
      <c r="M31" s="138">
        <v>1.7818240000000001</v>
      </c>
      <c r="N31" s="138">
        <v>1.679216</v>
      </c>
      <c r="O31" s="138">
        <v>1.7559419999999999</v>
      </c>
      <c r="P31" s="159">
        <v>1.8945240000000001</v>
      </c>
      <c r="Q31" s="89"/>
      <c r="R31" s="89"/>
      <c r="S31" s="88"/>
      <c r="T31" s="89"/>
      <c r="U31" s="89"/>
      <c r="V31" s="88"/>
      <c r="W31" s="88"/>
      <c r="X31" s="87"/>
      <c r="Y31" s="89"/>
      <c r="Z31" s="89"/>
      <c r="AA31" s="89"/>
      <c r="AB31" s="89"/>
      <c r="AC31" s="89"/>
    </row>
    <row r="32" spans="1:29">
      <c r="A32" s="87" t="s">
        <v>16</v>
      </c>
      <c r="B32" s="138">
        <v>2.0180189999999998</v>
      </c>
      <c r="C32" s="138">
        <v>2.1194639999999998</v>
      </c>
      <c r="D32" s="138">
        <v>2.0856970000000001</v>
      </c>
      <c r="E32" s="138">
        <v>1.9452229999999999</v>
      </c>
      <c r="F32" s="138">
        <v>1.8603209999999999</v>
      </c>
      <c r="G32" s="138">
        <v>1.5286090000000001</v>
      </c>
      <c r="H32" s="138">
        <v>1.5452729999999999</v>
      </c>
      <c r="I32" s="138">
        <v>1.440906</v>
      </c>
      <c r="J32" s="138">
        <v>1.3710770000000001</v>
      </c>
      <c r="K32" s="138">
        <v>1.3776980000000001</v>
      </c>
      <c r="L32" s="138">
        <v>1.6200650000000001</v>
      </c>
      <c r="M32" s="138">
        <v>1.3904449999999999</v>
      </c>
      <c r="N32" s="138">
        <v>1.453595</v>
      </c>
      <c r="O32" s="138">
        <v>1.394371</v>
      </c>
      <c r="P32" s="159">
        <v>1.6090500000000001</v>
      </c>
      <c r="Q32" s="89"/>
      <c r="R32" s="89"/>
      <c r="S32" s="88"/>
      <c r="T32" s="89"/>
      <c r="U32" s="89"/>
      <c r="V32" s="88"/>
      <c r="W32" s="88"/>
      <c r="X32" s="87"/>
      <c r="Y32" s="89"/>
      <c r="Z32" s="89"/>
      <c r="AA32" s="89"/>
      <c r="AB32" s="89"/>
      <c r="AC32" s="89"/>
    </row>
    <row r="33" spans="1:29">
      <c r="A33" s="87" t="s">
        <v>7</v>
      </c>
      <c r="B33" s="138">
        <v>1.520472</v>
      </c>
      <c r="C33" s="138">
        <v>1.297658</v>
      </c>
      <c r="D33" s="138">
        <v>1.323814</v>
      </c>
      <c r="E33" s="138">
        <v>1.106643</v>
      </c>
      <c r="F33" s="138">
        <v>1.2346459999999999</v>
      </c>
      <c r="G33" s="138">
        <v>1.204007</v>
      </c>
      <c r="H33" s="138">
        <v>1.1726890000000001</v>
      </c>
      <c r="I33" s="138">
        <v>1.0524150000000001</v>
      </c>
      <c r="J33" s="138">
        <v>1.0030159999999999</v>
      </c>
      <c r="K33" s="138">
        <v>0.97576339999999995</v>
      </c>
      <c r="L33" s="138">
        <v>0.85420700000000005</v>
      </c>
      <c r="M33" s="138">
        <v>1.0381640000000001</v>
      </c>
      <c r="N33" s="138">
        <v>1.0717939999999999</v>
      </c>
      <c r="O33" s="138">
        <v>1.049499</v>
      </c>
      <c r="P33" s="159">
        <v>1.027914</v>
      </c>
      <c r="Q33" s="89"/>
      <c r="R33" s="89"/>
      <c r="S33" s="88"/>
      <c r="T33" s="89"/>
      <c r="U33" s="89"/>
      <c r="V33" s="88"/>
      <c r="W33" s="88"/>
      <c r="X33" s="87"/>
      <c r="Y33" s="89"/>
      <c r="Z33" s="89"/>
      <c r="AA33" s="89"/>
      <c r="AB33" s="89"/>
      <c r="AC33" s="89"/>
    </row>
    <row r="34" spans="1:29">
      <c r="A34" s="87" t="s">
        <v>17</v>
      </c>
      <c r="B34" s="138">
        <v>1.5150939999999999</v>
      </c>
      <c r="C34" s="138">
        <v>1.4806459999999999</v>
      </c>
      <c r="D34" s="138">
        <v>1.4801230000000001</v>
      </c>
      <c r="E34" s="138">
        <v>1.28522</v>
      </c>
      <c r="F34" s="138">
        <v>1.0973949999999999</v>
      </c>
      <c r="G34" s="138">
        <v>1.2404440000000001</v>
      </c>
      <c r="H34" s="138">
        <v>1.114036</v>
      </c>
      <c r="I34" s="138">
        <v>1.4106110000000001</v>
      </c>
      <c r="J34" s="138">
        <v>1.317329</v>
      </c>
      <c r="K34" s="138">
        <v>1.635696</v>
      </c>
      <c r="L34" s="138">
        <v>1.5159499999999999</v>
      </c>
      <c r="M34" s="138">
        <v>1.170717</v>
      </c>
      <c r="N34" s="138">
        <v>1.2643800000000001</v>
      </c>
      <c r="O34" s="138">
        <v>1.428785</v>
      </c>
      <c r="P34" s="159">
        <v>1.397632</v>
      </c>
      <c r="Q34" s="89"/>
      <c r="R34" s="89"/>
      <c r="S34" s="88"/>
      <c r="T34" s="89"/>
      <c r="U34" s="89"/>
      <c r="V34" s="88"/>
      <c r="W34" s="88"/>
      <c r="X34" s="87"/>
      <c r="Y34" s="89"/>
      <c r="Z34" s="89"/>
      <c r="AA34" s="89"/>
      <c r="AB34" s="89"/>
      <c r="AC34" s="89"/>
    </row>
    <row r="35" spans="1:29">
      <c r="A35" s="87" t="s">
        <v>18</v>
      </c>
      <c r="B35" s="138">
        <v>1.1067709999999999</v>
      </c>
      <c r="C35" s="138">
        <v>1.180369</v>
      </c>
      <c r="D35" s="138">
        <v>1.2065889999999999</v>
      </c>
      <c r="E35" s="138">
        <v>1.2311559999999999</v>
      </c>
      <c r="F35" s="138">
        <v>1.1974640000000001</v>
      </c>
      <c r="G35" s="138">
        <v>0.97135800000000005</v>
      </c>
      <c r="H35" s="138">
        <v>0.93868119999999999</v>
      </c>
      <c r="I35" s="138">
        <v>1.062735</v>
      </c>
      <c r="J35" s="138">
        <v>1.0300499999999999</v>
      </c>
      <c r="K35" s="138">
        <v>1.110695</v>
      </c>
      <c r="L35" s="138">
        <v>0.9883594</v>
      </c>
      <c r="M35" s="138">
        <v>1.0892010000000001</v>
      </c>
      <c r="N35" s="138">
        <v>1.362298</v>
      </c>
      <c r="O35" s="138">
        <v>1.3705179999999999</v>
      </c>
      <c r="P35" s="159">
        <v>1.332662</v>
      </c>
      <c r="Q35" s="89"/>
      <c r="R35" s="89"/>
      <c r="S35" s="88"/>
      <c r="T35" s="89"/>
      <c r="U35" s="89"/>
      <c r="V35" s="88"/>
      <c r="W35" s="88"/>
      <c r="X35" s="87"/>
      <c r="Y35" s="89"/>
      <c r="Z35" s="89"/>
      <c r="AA35" s="89"/>
      <c r="AB35" s="89"/>
      <c r="AC35" s="89"/>
    </row>
    <row r="36" spans="1:29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7"/>
      <c r="Y36" s="88"/>
      <c r="Z36" s="88"/>
      <c r="AA36" s="88"/>
      <c r="AB36" s="88"/>
      <c r="AC36" s="88"/>
    </row>
    <row r="37" spans="1:29">
      <c r="A37" s="87" t="s">
        <v>171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7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</row>
    <row r="38" spans="1:29">
      <c r="A38" s="87" t="s">
        <v>43</v>
      </c>
      <c r="B38" s="87">
        <v>2006</v>
      </c>
      <c r="C38" s="87">
        <v>2007</v>
      </c>
      <c r="D38" s="87">
        <v>2008</v>
      </c>
      <c r="E38" s="87">
        <v>2009</v>
      </c>
      <c r="F38" s="87">
        <v>2010</v>
      </c>
      <c r="G38" s="87">
        <v>2011</v>
      </c>
      <c r="H38" s="87">
        <v>2012</v>
      </c>
      <c r="I38" s="87">
        <v>2013</v>
      </c>
      <c r="J38" s="87">
        <v>2014</v>
      </c>
      <c r="K38" s="87">
        <v>2015</v>
      </c>
      <c r="L38" s="87">
        <v>2016</v>
      </c>
      <c r="M38" s="87">
        <v>2017</v>
      </c>
      <c r="N38" s="87">
        <v>2018</v>
      </c>
      <c r="O38" s="87">
        <v>2019</v>
      </c>
      <c r="P38" s="158">
        <v>2020</v>
      </c>
      <c r="Q38" s="88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</row>
    <row r="39" spans="1:29">
      <c r="A39" s="87" t="s">
        <v>4</v>
      </c>
      <c r="B39" s="138">
        <v>1</v>
      </c>
      <c r="C39" s="138">
        <v>0.97962059999999995</v>
      </c>
      <c r="D39" s="138">
        <v>1.014251</v>
      </c>
      <c r="E39" s="138">
        <v>1.0011429999999999</v>
      </c>
      <c r="F39" s="138">
        <v>1.0042759999999999</v>
      </c>
      <c r="G39" s="138">
        <v>0.95371950000000005</v>
      </c>
      <c r="H39" s="138">
        <v>1.0171559999999999</v>
      </c>
      <c r="I39" s="138">
        <v>1.018888</v>
      </c>
      <c r="J39" s="138">
        <v>0.99385199999999996</v>
      </c>
      <c r="K39" s="138">
        <v>0.99961690000000003</v>
      </c>
      <c r="L39" s="138">
        <v>0.99549869999999996</v>
      </c>
      <c r="M39" s="138">
        <v>0.9868249</v>
      </c>
      <c r="N39" s="138">
        <v>1.0004789999999999</v>
      </c>
      <c r="O39" s="138">
        <v>0.98203700000000005</v>
      </c>
      <c r="P39" s="159">
        <v>0.98190310000000003</v>
      </c>
      <c r="Q39" s="88"/>
      <c r="R39" s="89"/>
      <c r="S39" s="89"/>
      <c r="T39" s="90"/>
      <c r="U39" s="89"/>
      <c r="V39" s="89"/>
      <c r="W39" s="89"/>
      <c r="X39" s="89"/>
      <c r="Y39" s="89"/>
      <c r="Z39" s="89"/>
      <c r="AA39" s="89"/>
      <c r="AB39" s="89"/>
      <c r="AC39" s="89"/>
    </row>
    <row r="40" spans="1:29">
      <c r="A40" s="87" t="s">
        <v>6</v>
      </c>
      <c r="B40" s="138">
        <v>1.0473490000000001</v>
      </c>
      <c r="C40" s="138">
        <v>1.0237229999999999</v>
      </c>
      <c r="D40" s="138">
        <v>1.0162340000000001</v>
      </c>
      <c r="E40" s="138">
        <v>0.97299979999999997</v>
      </c>
      <c r="F40" s="138">
        <v>1.0257050000000001</v>
      </c>
      <c r="G40" s="138">
        <v>1.003085</v>
      </c>
      <c r="H40" s="138">
        <v>0.97519630000000002</v>
      </c>
      <c r="I40" s="138">
        <v>0.9663718</v>
      </c>
      <c r="J40" s="138">
        <v>0.92953669999999999</v>
      </c>
      <c r="K40" s="138">
        <v>0.91598800000000002</v>
      </c>
      <c r="L40" s="138">
        <v>0.9076533</v>
      </c>
      <c r="M40" s="138">
        <v>0.91367710000000002</v>
      </c>
      <c r="N40" s="138">
        <v>0.92352319999999999</v>
      </c>
      <c r="O40" s="138">
        <v>0.90579600000000005</v>
      </c>
      <c r="P40" s="159">
        <v>0.88281960000000004</v>
      </c>
      <c r="Q40" s="88"/>
      <c r="R40" s="89"/>
      <c r="S40" s="89"/>
      <c r="T40" s="90"/>
      <c r="U40" s="89"/>
      <c r="V40" s="89"/>
      <c r="W40" s="89"/>
      <c r="X40" s="89"/>
      <c r="Y40" s="89"/>
      <c r="Z40" s="89"/>
      <c r="AA40" s="89"/>
      <c r="AB40" s="89"/>
      <c r="AC40" s="89"/>
    </row>
    <row r="41" spans="1:29">
      <c r="A41" s="87" t="s">
        <v>9</v>
      </c>
      <c r="B41" s="138">
        <v>1.442372</v>
      </c>
      <c r="C41" s="138">
        <v>1.459438</v>
      </c>
      <c r="D41" s="138">
        <v>1.501282</v>
      </c>
      <c r="E41" s="138">
        <v>1.4390689999999999</v>
      </c>
      <c r="F41" s="138">
        <v>1.430426</v>
      </c>
      <c r="G41" s="138">
        <v>1.4610099999999999</v>
      </c>
      <c r="H41" s="138">
        <v>1.4066749999999999</v>
      </c>
      <c r="I41" s="138">
        <v>1.398352</v>
      </c>
      <c r="J41" s="138">
        <v>1.3694500000000001</v>
      </c>
      <c r="K41" s="138">
        <v>1.385046</v>
      </c>
      <c r="L41" s="138">
        <v>1.3805080000000001</v>
      </c>
      <c r="M41" s="138">
        <v>1.3966400000000001</v>
      </c>
      <c r="N41" s="138">
        <v>1.400075</v>
      </c>
      <c r="O41" s="138">
        <v>1.409964</v>
      </c>
      <c r="P41" s="159">
        <v>1.363494</v>
      </c>
      <c r="Q41" s="88"/>
      <c r="R41" s="89"/>
      <c r="S41" s="89"/>
      <c r="T41" s="90"/>
      <c r="U41" s="89"/>
      <c r="V41" s="89"/>
      <c r="W41" s="89"/>
      <c r="X41" s="89"/>
      <c r="Y41" s="89"/>
      <c r="Z41" s="89"/>
      <c r="AA41" s="89"/>
      <c r="AB41" s="89"/>
      <c r="AC41" s="89"/>
    </row>
    <row r="42" spans="1:29">
      <c r="A42" s="87" t="s">
        <v>10</v>
      </c>
      <c r="B42" s="138">
        <v>1.5189630000000001</v>
      </c>
      <c r="C42" s="138">
        <v>1.4612540000000001</v>
      </c>
      <c r="D42" s="138">
        <v>1.410876</v>
      </c>
      <c r="E42" s="138">
        <v>1.4156059999999999</v>
      </c>
      <c r="F42" s="138">
        <v>1.4215359999999999</v>
      </c>
      <c r="G42" s="138">
        <v>1.4271290000000001</v>
      </c>
      <c r="H42" s="138">
        <v>1.3598140000000001</v>
      </c>
      <c r="I42" s="138">
        <v>1.3018240000000001</v>
      </c>
      <c r="J42" s="138">
        <v>1.298578</v>
      </c>
      <c r="K42" s="138">
        <v>1.2649060000000001</v>
      </c>
      <c r="L42" s="138">
        <v>1.262208</v>
      </c>
      <c r="M42" s="138">
        <v>1.3038430000000001</v>
      </c>
      <c r="N42" s="138">
        <v>1.2624249999999999</v>
      </c>
      <c r="O42" s="138">
        <v>1.244246</v>
      </c>
      <c r="P42" s="159">
        <v>1.2129779999999999</v>
      </c>
      <c r="Q42" s="88"/>
      <c r="R42" s="89"/>
      <c r="S42" s="89"/>
      <c r="T42" s="90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>
      <c r="A43" s="87" t="s">
        <v>11</v>
      </c>
      <c r="B43" s="138">
        <v>1.2592559999999999</v>
      </c>
      <c r="C43" s="138">
        <v>1.3261240000000001</v>
      </c>
      <c r="D43" s="138">
        <v>1.271609</v>
      </c>
      <c r="E43" s="138">
        <v>1.282063</v>
      </c>
      <c r="F43" s="138">
        <v>1.277088</v>
      </c>
      <c r="G43" s="138">
        <v>1.2574890000000001</v>
      </c>
      <c r="H43" s="138">
        <v>1.261061</v>
      </c>
      <c r="I43" s="138">
        <v>1.2325269999999999</v>
      </c>
      <c r="J43" s="138">
        <v>1.213114</v>
      </c>
      <c r="K43" s="138">
        <v>1.1758960000000001</v>
      </c>
      <c r="L43" s="138">
        <v>1.184104</v>
      </c>
      <c r="M43" s="138">
        <v>1.197265</v>
      </c>
      <c r="N43" s="138">
        <v>1.1874830000000001</v>
      </c>
      <c r="O43" s="138">
        <v>1.187826</v>
      </c>
      <c r="P43" s="159">
        <v>1.1741140000000001</v>
      </c>
      <c r="Q43" s="88"/>
      <c r="R43" s="89"/>
      <c r="S43" s="89"/>
      <c r="T43" s="90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>
      <c r="A44" s="87" t="s">
        <v>12</v>
      </c>
      <c r="B44" s="138">
        <v>1.4703850000000001</v>
      </c>
      <c r="C44" s="138">
        <v>1.6375710000000001</v>
      </c>
      <c r="D44" s="138">
        <v>1.5784260000000001</v>
      </c>
      <c r="E44" s="138">
        <v>1.4787650000000001</v>
      </c>
      <c r="F44" s="138">
        <v>1.468858</v>
      </c>
      <c r="G44" s="138">
        <v>1.510686</v>
      </c>
      <c r="H44" s="138">
        <v>1.522969</v>
      </c>
      <c r="I44" s="138">
        <v>1.561545</v>
      </c>
      <c r="J44" s="138">
        <v>1.5459130000000001</v>
      </c>
      <c r="K44" s="138">
        <v>1.4580200000000001</v>
      </c>
      <c r="L44" s="138">
        <v>1.4315009999999999</v>
      </c>
      <c r="M44" s="138">
        <v>1.4500789999999999</v>
      </c>
      <c r="N44" s="138">
        <v>1.4102060000000001</v>
      </c>
      <c r="O44" s="138">
        <v>1.3628560000000001</v>
      </c>
      <c r="P44" s="159">
        <v>1.371208</v>
      </c>
      <c r="Q44" s="88"/>
      <c r="R44" s="89"/>
      <c r="S44" s="89"/>
      <c r="T44" s="90"/>
      <c r="U44" s="89"/>
      <c r="V44" s="89"/>
      <c r="W44" s="89"/>
      <c r="X44" s="89"/>
      <c r="Y44" s="89"/>
      <c r="Z44" s="89"/>
      <c r="AA44" s="89"/>
      <c r="AB44" s="89"/>
      <c r="AC44" s="89"/>
    </row>
    <row r="45" spans="1:29">
      <c r="A45" s="87" t="s">
        <v>13</v>
      </c>
      <c r="B45" s="138">
        <v>1.4507950000000001</v>
      </c>
      <c r="C45" s="138">
        <v>1.453257</v>
      </c>
      <c r="D45" s="138">
        <v>1.4501470000000001</v>
      </c>
      <c r="E45" s="138">
        <v>1.33182</v>
      </c>
      <c r="F45" s="138">
        <v>1.337912</v>
      </c>
      <c r="G45" s="138">
        <v>1.2753829999999999</v>
      </c>
      <c r="H45" s="138">
        <v>1.19723</v>
      </c>
      <c r="I45" s="138">
        <v>1.162172</v>
      </c>
      <c r="J45" s="138">
        <v>1.28363</v>
      </c>
      <c r="K45" s="138">
        <v>1.1689309999999999</v>
      </c>
      <c r="L45" s="138">
        <v>1.14055</v>
      </c>
      <c r="M45" s="138">
        <v>1.105782</v>
      </c>
      <c r="N45" s="138">
        <v>1.11714</v>
      </c>
      <c r="O45" s="138">
        <v>1.082363</v>
      </c>
      <c r="P45" s="159">
        <v>1.0367120000000001</v>
      </c>
      <c r="Q45" s="88"/>
      <c r="R45" s="89"/>
      <c r="S45" s="89"/>
      <c r="T45" s="90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>
      <c r="A46" s="87" t="s">
        <v>14</v>
      </c>
      <c r="B46" s="138">
        <v>1.211111</v>
      </c>
      <c r="C46" s="138">
        <v>1.2472270000000001</v>
      </c>
      <c r="D46" s="138">
        <v>1.255112</v>
      </c>
      <c r="E46" s="138">
        <v>1.2389490000000001</v>
      </c>
      <c r="F46" s="138">
        <v>1.265728</v>
      </c>
      <c r="G46" s="138">
        <v>1.2484999999999999</v>
      </c>
      <c r="H46" s="138">
        <v>1.252516</v>
      </c>
      <c r="I46" s="138">
        <v>1.2126319999999999</v>
      </c>
      <c r="J46" s="138">
        <v>1.1938979999999999</v>
      </c>
      <c r="K46" s="138">
        <v>1.193608</v>
      </c>
      <c r="L46" s="138">
        <v>1.1773499999999999</v>
      </c>
      <c r="M46" s="138">
        <v>1.20309</v>
      </c>
      <c r="N46" s="138">
        <v>1.170172</v>
      </c>
      <c r="O46" s="138">
        <v>1.1389469999999999</v>
      </c>
      <c r="P46" s="159">
        <v>1.1270469999999999</v>
      </c>
      <c r="Q46" s="88"/>
      <c r="R46" s="89"/>
      <c r="S46" s="89"/>
      <c r="T46" s="90"/>
      <c r="U46" s="89"/>
      <c r="V46" s="89"/>
      <c r="W46" s="89"/>
      <c r="X46" s="89"/>
      <c r="Y46" s="89"/>
      <c r="Z46" s="89"/>
      <c r="AA46" s="89"/>
      <c r="AB46" s="89"/>
      <c r="AC46" s="89"/>
    </row>
    <row r="47" spans="1:29">
      <c r="A47" s="87" t="s">
        <v>15</v>
      </c>
      <c r="B47" s="138">
        <v>1.262383</v>
      </c>
      <c r="C47" s="138">
        <v>1.234926</v>
      </c>
      <c r="D47" s="138">
        <v>1.275452</v>
      </c>
      <c r="E47" s="138">
        <v>1.172858</v>
      </c>
      <c r="F47" s="138">
        <v>1.1645700000000001</v>
      </c>
      <c r="G47" s="138">
        <v>1.2214640000000001</v>
      </c>
      <c r="H47" s="138">
        <v>1.223338</v>
      </c>
      <c r="I47" s="138">
        <v>1.1796789999999999</v>
      </c>
      <c r="J47" s="138">
        <v>1.1171489999999999</v>
      </c>
      <c r="K47" s="138">
        <v>1.156231</v>
      </c>
      <c r="L47" s="138">
        <v>1.1388780000000001</v>
      </c>
      <c r="M47" s="138">
        <v>1.1587879999999999</v>
      </c>
      <c r="N47" s="138">
        <v>1.1144529999999999</v>
      </c>
      <c r="O47" s="138">
        <v>1.107002</v>
      </c>
      <c r="P47" s="159">
        <v>1.0973269999999999</v>
      </c>
      <c r="Q47" s="88"/>
      <c r="R47" s="89"/>
      <c r="S47" s="89"/>
      <c r="T47" s="90"/>
      <c r="U47" s="89"/>
      <c r="V47" s="89"/>
      <c r="W47" s="89"/>
      <c r="X47" s="89"/>
      <c r="Y47" s="89"/>
      <c r="Z47" s="89"/>
      <c r="AA47" s="89"/>
      <c r="AB47" s="89"/>
      <c r="AC47" s="89"/>
    </row>
    <row r="48" spans="1:29">
      <c r="A48" s="87" t="s">
        <v>16</v>
      </c>
      <c r="B48" s="138">
        <v>1.772743</v>
      </c>
      <c r="C48" s="138">
        <v>1.672658</v>
      </c>
      <c r="D48" s="138">
        <v>1.808737</v>
      </c>
      <c r="E48" s="138">
        <v>1.8092269999999999</v>
      </c>
      <c r="F48" s="138">
        <v>1.673365</v>
      </c>
      <c r="G48" s="138">
        <v>1.6883999999999999</v>
      </c>
      <c r="H48" s="138">
        <v>1.7122809999999999</v>
      </c>
      <c r="I48" s="138">
        <v>1.6694180000000001</v>
      </c>
      <c r="J48" s="138">
        <v>1.607302</v>
      </c>
      <c r="K48" s="138">
        <v>1.664695</v>
      </c>
      <c r="L48" s="138">
        <v>1.6242890000000001</v>
      </c>
      <c r="M48" s="138">
        <v>1.6004670000000001</v>
      </c>
      <c r="N48" s="138">
        <v>1.6211139999999999</v>
      </c>
      <c r="O48" s="138">
        <v>1.5802560000000001</v>
      </c>
      <c r="P48" s="159">
        <v>1.601629</v>
      </c>
      <c r="Q48" s="88"/>
      <c r="R48" s="89"/>
      <c r="S48" s="89"/>
      <c r="T48" s="90"/>
      <c r="U48" s="89"/>
      <c r="V48" s="89"/>
      <c r="W48" s="89"/>
      <c r="X48" s="89"/>
      <c r="Y48" s="89"/>
      <c r="Z48" s="89"/>
      <c r="AA48" s="89"/>
      <c r="AB48" s="89"/>
      <c r="AC48" s="89"/>
    </row>
    <row r="49" spans="1:29">
      <c r="A49" s="87" t="s">
        <v>7</v>
      </c>
      <c r="B49" s="138">
        <v>1.11372</v>
      </c>
      <c r="C49" s="138">
        <v>1.1266849999999999</v>
      </c>
      <c r="D49" s="138">
        <v>1.2028779999999999</v>
      </c>
      <c r="E49" s="138">
        <v>1.111524</v>
      </c>
      <c r="F49" s="138">
        <v>1.1717949999999999</v>
      </c>
      <c r="G49" s="138">
        <v>1.145133</v>
      </c>
      <c r="H49" s="138">
        <v>1.1361239999999999</v>
      </c>
      <c r="I49" s="138">
        <v>1.1108370000000001</v>
      </c>
      <c r="J49" s="138">
        <v>1.063129</v>
      </c>
      <c r="K49" s="138">
        <v>1.03423</v>
      </c>
      <c r="L49" s="138">
        <v>0.94686440000000005</v>
      </c>
      <c r="M49" s="138">
        <v>1.027371</v>
      </c>
      <c r="N49" s="138">
        <v>0.96420660000000002</v>
      </c>
      <c r="O49" s="138">
        <v>0.97059770000000001</v>
      </c>
      <c r="P49" s="159">
        <v>0.99343360000000003</v>
      </c>
      <c r="Q49" s="88"/>
      <c r="R49" s="89"/>
      <c r="S49" s="89"/>
      <c r="T49" s="90"/>
      <c r="U49" s="89"/>
      <c r="V49" s="89"/>
      <c r="W49" s="89"/>
      <c r="X49" s="89"/>
      <c r="Y49" s="89"/>
      <c r="Z49" s="89"/>
      <c r="AA49" s="89"/>
      <c r="AB49" s="89"/>
      <c r="AC49" s="89"/>
    </row>
    <row r="50" spans="1:29">
      <c r="A50" s="87" t="s">
        <v>17</v>
      </c>
      <c r="B50" s="138">
        <v>1.158919</v>
      </c>
      <c r="C50" s="138">
        <v>1.1249910000000001</v>
      </c>
      <c r="D50" s="138">
        <v>1.1019509999999999</v>
      </c>
      <c r="E50" s="138">
        <v>0.9994286</v>
      </c>
      <c r="F50" s="138">
        <v>0.98493419999999998</v>
      </c>
      <c r="G50" s="138">
        <v>1.0418959999999999</v>
      </c>
      <c r="H50" s="138">
        <v>1.0084109999999999</v>
      </c>
      <c r="I50" s="138">
        <v>1.022845</v>
      </c>
      <c r="J50" s="138">
        <v>0.96310039999999997</v>
      </c>
      <c r="K50" s="138">
        <v>1.006051</v>
      </c>
      <c r="L50" s="138">
        <v>0.98308139999999999</v>
      </c>
      <c r="M50" s="138">
        <v>0.97328110000000001</v>
      </c>
      <c r="N50" s="138">
        <v>0.9087035</v>
      </c>
      <c r="O50" s="138">
        <v>0.94119169999999996</v>
      </c>
      <c r="P50" s="159">
        <v>0.92617669999999996</v>
      </c>
      <c r="Q50" s="88"/>
      <c r="R50" s="89"/>
      <c r="S50" s="89"/>
      <c r="T50" s="90"/>
      <c r="U50" s="89"/>
      <c r="V50" s="89"/>
      <c r="W50" s="89"/>
      <c r="X50" s="89"/>
      <c r="Y50" s="89"/>
      <c r="Z50" s="89"/>
      <c r="AA50" s="89"/>
      <c r="AB50" s="89"/>
      <c r="AC50" s="89"/>
    </row>
    <row r="51" spans="1:29">
      <c r="A51" s="87" t="s">
        <v>18</v>
      </c>
      <c r="B51" s="138">
        <v>1.365111</v>
      </c>
      <c r="C51" s="138">
        <v>1.335887</v>
      </c>
      <c r="D51" s="138">
        <v>1.32857</v>
      </c>
      <c r="E51" s="138">
        <v>1.3585780000000001</v>
      </c>
      <c r="F51" s="138">
        <v>1.3403879999999999</v>
      </c>
      <c r="G51" s="138">
        <v>1.320587</v>
      </c>
      <c r="H51" s="138">
        <v>1.2378750000000001</v>
      </c>
      <c r="I51" s="138">
        <v>1.2314419999999999</v>
      </c>
      <c r="J51" s="138">
        <v>1.2067490000000001</v>
      </c>
      <c r="K51" s="138">
        <v>1.222126</v>
      </c>
      <c r="L51" s="138">
        <v>1.2625360000000001</v>
      </c>
      <c r="M51" s="138">
        <v>1.2721750000000001</v>
      </c>
      <c r="N51" s="138">
        <v>1.257036</v>
      </c>
      <c r="O51" s="138">
        <v>1.253835</v>
      </c>
      <c r="P51" s="159">
        <v>1.2687360000000001</v>
      </c>
      <c r="Q51" s="88"/>
      <c r="R51" s="89"/>
      <c r="S51" s="89"/>
      <c r="T51" s="90"/>
      <c r="U51" s="89"/>
      <c r="V51" s="89"/>
      <c r="W51" s="89"/>
      <c r="X51" s="89"/>
      <c r="Y51" s="89"/>
      <c r="Z51" s="89"/>
      <c r="AA51" s="89"/>
      <c r="AB51" s="89"/>
      <c r="AC51" s="89"/>
    </row>
    <row r="52" spans="1:29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</row>
    <row r="53" spans="1:29">
      <c r="A53" s="107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107"/>
      <c r="Q53" s="93"/>
      <c r="R53" s="93"/>
      <c r="S53" s="93"/>
      <c r="T53" s="107"/>
      <c r="U53" s="93"/>
      <c r="V53" s="93"/>
      <c r="W53" s="93"/>
      <c r="X53" s="93"/>
      <c r="Y53" s="93"/>
      <c r="Z53" s="93"/>
      <c r="AA53" s="93"/>
      <c r="AB53" s="93"/>
      <c r="AC53" s="93"/>
    </row>
    <row r="54" spans="1:29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11"/>
      <c r="Q54" s="111"/>
      <c r="R54" s="111"/>
      <c r="S54" s="93"/>
      <c r="T54" s="111"/>
      <c r="U54" s="111"/>
      <c r="V54" s="107"/>
      <c r="W54" s="93"/>
      <c r="X54" s="91"/>
      <c r="Y54" s="93"/>
      <c r="Z54" s="91"/>
      <c r="AA54" s="98"/>
      <c r="AB54" s="93"/>
      <c r="AC54" s="93"/>
    </row>
    <row r="55" spans="1:29" ht="16">
      <c r="A55" s="107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3"/>
      <c r="S55" s="93"/>
      <c r="T55" s="112"/>
      <c r="U55" s="112"/>
      <c r="V55" s="108"/>
      <c r="W55" s="109"/>
      <c r="X55" s="93"/>
      <c r="Y55" s="93"/>
      <c r="Z55" s="93"/>
      <c r="AA55" s="101"/>
      <c r="AB55" s="102"/>
      <c r="AC55" s="93"/>
    </row>
    <row r="56" spans="1:29" ht="16">
      <c r="A56" s="107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3"/>
      <c r="S56" s="93"/>
      <c r="T56" s="112"/>
      <c r="U56" s="112"/>
      <c r="V56" s="108"/>
      <c r="W56" s="109"/>
      <c r="X56" s="93"/>
      <c r="Y56" s="93"/>
      <c r="Z56" s="93"/>
      <c r="AA56" s="101"/>
      <c r="AB56" s="102"/>
      <c r="AC56" s="93"/>
    </row>
    <row r="57" spans="1:29" ht="16">
      <c r="A57" s="107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3"/>
      <c r="S57" s="93"/>
      <c r="T57" s="112"/>
      <c r="U57" s="112"/>
      <c r="V57" s="108"/>
      <c r="W57" s="109"/>
      <c r="X57" s="103"/>
      <c r="Y57" s="104"/>
      <c r="Z57" s="105"/>
      <c r="AA57" s="101"/>
      <c r="AB57" s="102"/>
      <c r="AC57" s="93"/>
    </row>
    <row r="58" spans="1:29" ht="16">
      <c r="A58" s="107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3"/>
      <c r="S58" s="93"/>
      <c r="T58" s="112"/>
      <c r="U58" s="112"/>
      <c r="V58" s="108"/>
      <c r="W58" s="109"/>
      <c r="X58" s="103"/>
      <c r="Y58" s="93"/>
      <c r="Z58" s="105"/>
      <c r="AA58" s="101"/>
      <c r="AB58" s="102"/>
      <c r="AC58" s="93"/>
    </row>
    <row r="59" spans="1:29" ht="16">
      <c r="A59" s="107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93"/>
      <c r="T59" s="112"/>
      <c r="U59" s="112"/>
      <c r="V59" s="108"/>
      <c r="W59" s="109"/>
      <c r="X59" s="103"/>
      <c r="Y59" s="93"/>
      <c r="Z59" s="105"/>
      <c r="AA59" s="101"/>
      <c r="AB59" s="102"/>
      <c r="AC59" s="93"/>
    </row>
    <row r="60" spans="1:29" ht="16">
      <c r="A60" s="107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3"/>
      <c r="S60" s="93"/>
      <c r="T60" s="112"/>
      <c r="U60" s="112"/>
      <c r="V60" s="108"/>
      <c r="W60" s="109"/>
      <c r="X60" s="103"/>
      <c r="Y60" s="93"/>
      <c r="Z60" s="105"/>
      <c r="AA60" s="101"/>
      <c r="AB60" s="102"/>
      <c r="AC60" s="93"/>
    </row>
    <row r="61" spans="1:29" ht="16">
      <c r="A61" s="107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3"/>
      <c r="S61" s="93"/>
      <c r="T61" s="112"/>
      <c r="U61" s="112"/>
      <c r="V61" s="108"/>
      <c r="W61" s="109"/>
      <c r="X61" s="103"/>
      <c r="Y61" s="93"/>
      <c r="Z61" s="105"/>
      <c r="AA61" s="101"/>
      <c r="AB61" s="102"/>
      <c r="AC61" s="93"/>
    </row>
    <row r="62" spans="1:29" ht="16">
      <c r="A62" s="107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3"/>
      <c r="S62" s="93"/>
      <c r="T62" s="112"/>
      <c r="U62" s="112"/>
      <c r="V62" s="108"/>
      <c r="W62" s="109"/>
      <c r="X62" s="103"/>
      <c r="Y62" s="93"/>
      <c r="Z62" s="105"/>
      <c r="AA62" s="101"/>
      <c r="AB62" s="106"/>
      <c r="AC62" s="93"/>
    </row>
    <row r="63" spans="1:29" ht="16">
      <c r="A63" s="107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3"/>
      <c r="S63" s="93"/>
      <c r="T63" s="112"/>
      <c r="U63" s="112"/>
      <c r="V63" s="108"/>
      <c r="W63" s="109"/>
      <c r="X63" s="103"/>
      <c r="Y63" s="104"/>
      <c r="Z63" s="105"/>
      <c r="AA63" s="101"/>
      <c r="AB63" s="102"/>
      <c r="AC63" s="93"/>
    </row>
    <row r="64" spans="1:29" ht="16">
      <c r="A64" s="107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3"/>
      <c r="S64" s="93"/>
      <c r="T64" s="112"/>
      <c r="U64" s="112"/>
      <c r="V64" s="108"/>
      <c r="W64" s="109"/>
      <c r="X64" s="103"/>
      <c r="Y64" s="104"/>
      <c r="Z64" s="105"/>
      <c r="AA64" s="101"/>
      <c r="AB64" s="102"/>
      <c r="AC64" s="93"/>
    </row>
    <row r="65" spans="1:29" ht="16">
      <c r="A65" s="107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3"/>
      <c r="S65" s="93"/>
      <c r="T65" s="112"/>
      <c r="U65" s="112"/>
      <c r="V65" s="108"/>
      <c r="W65" s="109"/>
      <c r="X65" s="103"/>
      <c r="Y65" s="93"/>
      <c r="Z65" s="105"/>
      <c r="AA65" s="101"/>
      <c r="AB65" s="102"/>
      <c r="AC65" s="93"/>
    </row>
    <row r="66" spans="1:29" ht="16">
      <c r="A66" s="107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3"/>
      <c r="S66" s="93"/>
      <c r="T66" s="112"/>
      <c r="U66" s="112"/>
      <c r="V66" s="108"/>
      <c r="W66" s="109"/>
      <c r="X66" s="103"/>
      <c r="Y66" s="93"/>
      <c r="Z66" s="105"/>
      <c r="AA66" s="101"/>
      <c r="AB66" s="102"/>
      <c r="AC66" s="93"/>
    </row>
    <row r="67" spans="1:29" ht="16">
      <c r="A67" s="107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3"/>
      <c r="S67" s="93"/>
      <c r="T67" s="112"/>
      <c r="U67" s="112"/>
      <c r="V67" s="108"/>
      <c r="W67" s="109"/>
      <c r="X67" s="103"/>
      <c r="Y67" s="104"/>
      <c r="Z67" s="105"/>
      <c r="AA67" s="101"/>
      <c r="AB67" s="102"/>
      <c r="AC67" s="93"/>
    </row>
    <row r="68" spans="1:29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103"/>
      <c r="Y68" s="93"/>
      <c r="Z68" s="110"/>
      <c r="AA68" s="93"/>
      <c r="AB68" s="93"/>
      <c r="AC68" s="93"/>
    </row>
    <row r="69" spans="1:29" ht="89.25" customHeight="1">
      <c r="A69" s="107" t="s">
        <v>175</v>
      </c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166" t="s">
        <v>186</v>
      </c>
      <c r="Q69" s="166"/>
      <c r="R69" s="166"/>
      <c r="S69" s="114"/>
      <c r="T69" s="166" t="s">
        <v>187</v>
      </c>
      <c r="U69" s="166"/>
      <c r="V69" s="166"/>
      <c r="W69" s="114"/>
      <c r="X69" s="114"/>
      <c r="Y69" s="114"/>
      <c r="Z69" s="114"/>
      <c r="AA69" s="88"/>
      <c r="AB69" s="88"/>
      <c r="AC69" s="88"/>
    </row>
    <row r="70" spans="1:29">
      <c r="A70" s="107" t="s">
        <v>43</v>
      </c>
      <c r="B70" s="107">
        <v>2006</v>
      </c>
      <c r="C70" s="107">
        <v>2007</v>
      </c>
      <c r="D70" s="107">
        <v>2008</v>
      </c>
      <c r="E70" s="107">
        <v>2009</v>
      </c>
      <c r="F70" s="107">
        <v>2010</v>
      </c>
      <c r="G70" s="107">
        <v>2011</v>
      </c>
      <c r="H70" s="107">
        <v>2012</v>
      </c>
      <c r="I70" s="107">
        <v>2013</v>
      </c>
      <c r="J70" s="107">
        <v>2014</v>
      </c>
      <c r="K70" s="107">
        <v>2015</v>
      </c>
      <c r="L70" s="107">
        <v>2016</v>
      </c>
      <c r="M70" s="107">
        <v>2017</v>
      </c>
      <c r="N70" s="107">
        <v>2018</v>
      </c>
      <c r="O70" s="107">
        <v>2019</v>
      </c>
      <c r="P70" s="111" t="s">
        <v>172</v>
      </c>
      <c r="Q70" s="111" t="s">
        <v>173</v>
      </c>
      <c r="R70" s="107" t="s">
        <v>174</v>
      </c>
      <c r="S70" s="93"/>
      <c r="T70" s="111" t="s">
        <v>172</v>
      </c>
      <c r="U70" s="111" t="s">
        <v>173</v>
      </c>
      <c r="V70" s="107" t="s">
        <v>174</v>
      </c>
      <c r="W70" s="88"/>
      <c r="X70" s="88"/>
      <c r="Y70" s="92"/>
      <c r="Z70" s="88"/>
      <c r="AA70" s="88"/>
      <c r="AB70" s="10" t="s">
        <v>1</v>
      </c>
      <c r="AC70" s="10" t="s">
        <v>2</v>
      </c>
    </row>
    <row r="71" spans="1:29">
      <c r="A71" s="107" t="s">
        <v>4</v>
      </c>
      <c r="B71" s="112">
        <f>B7/B23</f>
        <v>1</v>
      </c>
      <c r="C71" s="112">
        <f t="shared" ref="C71:O83" si="0">C7/C23</f>
        <v>0.99524915238602785</v>
      </c>
      <c r="D71" s="112">
        <f t="shared" si="0"/>
        <v>1.023991199335502</v>
      </c>
      <c r="E71" s="112">
        <f t="shared" si="0"/>
        <v>1.0318524342438395</v>
      </c>
      <c r="F71" s="112">
        <f t="shared" si="0"/>
        <v>1.0988247941891538</v>
      </c>
      <c r="G71" s="112">
        <f t="shared" si="0"/>
        <v>1.1613963138789465</v>
      </c>
      <c r="H71" s="112">
        <f t="shared" si="0"/>
        <v>1.1977564810025663</v>
      </c>
      <c r="I71" s="112">
        <f t="shared" si="0"/>
        <v>1.2538695066945014</v>
      </c>
      <c r="J71" s="112">
        <f t="shared" si="0"/>
        <v>1.312244464042214</v>
      </c>
      <c r="K71" s="112">
        <f t="shared" si="0"/>
        <v>1.2646791288310206</v>
      </c>
      <c r="L71" s="112">
        <f t="shared" si="0"/>
        <v>0.84743874834775301</v>
      </c>
      <c r="M71" s="112">
        <f t="shared" si="0"/>
        <v>0.92172008384284543</v>
      </c>
      <c r="N71" s="112">
        <f t="shared" si="0"/>
        <v>1.0174473397593855</v>
      </c>
      <c r="O71" s="112">
        <f t="shared" si="0"/>
        <v>0.97987589144765541</v>
      </c>
      <c r="P71" s="112">
        <f>AVERAGE(B71:O71)</f>
        <v>1.0790246812858153</v>
      </c>
      <c r="Q71" s="112">
        <f>P71/P$71</f>
        <v>1</v>
      </c>
      <c r="R71" s="108">
        <f>Q71/Q$73</f>
        <v>1.1284372558803053</v>
      </c>
      <c r="S71" s="93"/>
      <c r="T71" s="89">
        <f>AVERAGE(H71:O71)</f>
        <v>1.0993789554959927</v>
      </c>
      <c r="U71" s="99">
        <f>T71/T$71</f>
        <v>1</v>
      </c>
      <c r="V71" s="100">
        <f>U71/U$73</f>
        <v>1.1015153854808646</v>
      </c>
      <c r="W71" s="88"/>
      <c r="X71" s="88"/>
      <c r="Y71" s="117"/>
      <c r="Z71" s="88"/>
      <c r="AA71" s="107" t="s">
        <v>4</v>
      </c>
      <c r="AB71" s="112">
        <f t="shared" ref="AB71:AB83" si="1">R71</f>
        <v>1.1284372558803053</v>
      </c>
      <c r="AC71" s="115">
        <f>V71</f>
        <v>1.1015153854808646</v>
      </c>
    </row>
    <row r="72" spans="1:29">
      <c r="A72" s="107" t="s">
        <v>6</v>
      </c>
      <c r="B72" s="112">
        <f t="shared" ref="B72:N83" si="2">B8/B24</f>
        <v>1.2104791530137144</v>
      </c>
      <c r="C72" s="112">
        <f t="shared" si="2"/>
        <v>1.0758143874774955</v>
      </c>
      <c r="D72" s="112">
        <f t="shared" si="2"/>
        <v>1.323955094048167</v>
      </c>
      <c r="E72" s="112">
        <f t="shared" si="2"/>
        <v>1.2223402002820951</v>
      </c>
      <c r="F72" s="112">
        <f t="shared" si="2"/>
        <v>1.3212922001490486</v>
      </c>
      <c r="G72" s="112">
        <f t="shared" si="2"/>
        <v>1.2670566432151178</v>
      </c>
      <c r="H72" s="112">
        <f t="shared" si="2"/>
        <v>1.3117952262797723</v>
      </c>
      <c r="I72" s="112">
        <f t="shared" si="2"/>
        <v>1.1104569735295249</v>
      </c>
      <c r="J72" s="112">
        <f t="shared" si="2"/>
        <v>1.1742849363428363</v>
      </c>
      <c r="K72" s="112">
        <f t="shared" si="2"/>
        <v>1.2802353894453706</v>
      </c>
      <c r="L72" s="112">
        <f t="shared" si="2"/>
        <v>1.1881483113894105</v>
      </c>
      <c r="M72" s="112">
        <f t="shared" si="2"/>
        <v>1.0996415918718641</v>
      </c>
      <c r="N72" s="112">
        <f t="shared" si="2"/>
        <v>0.98920116841420835</v>
      </c>
      <c r="O72" s="112">
        <f t="shared" si="0"/>
        <v>0.9384842260548083</v>
      </c>
      <c r="P72" s="112">
        <f t="shared" ref="P72:P83" si="3">AVERAGE(B72:O72)</f>
        <v>1.1795132501081025</v>
      </c>
      <c r="Q72" s="112">
        <f t="shared" ref="Q72:Q83" si="4">P72/P$71</f>
        <v>1.0931290734726664</v>
      </c>
      <c r="R72" s="108">
        <f t="shared" ref="R72:R83" si="5">Q72/Q$73</f>
        <v>1.2335275719924763</v>
      </c>
      <c r="S72" s="93"/>
      <c r="T72" s="89">
        <f t="shared" ref="T72:T83" si="6">AVERAGE(H72:O72)</f>
        <v>1.1365309779159742</v>
      </c>
      <c r="U72" s="99">
        <f t="shared" ref="U72:U83" si="7">T72/T$71</f>
        <v>1.0337936452523961</v>
      </c>
      <c r="V72" s="100">
        <f t="shared" ref="V72:V83" si="8">U72/U$73</f>
        <v>1.1387396056578614</v>
      </c>
      <c r="W72" s="88"/>
      <c r="X72" s="88"/>
      <c r="Y72" s="117"/>
      <c r="Z72" s="88"/>
      <c r="AA72" s="107" t="s">
        <v>6</v>
      </c>
      <c r="AB72" s="112">
        <f t="shared" si="1"/>
        <v>1.2335275719924763</v>
      </c>
      <c r="AC72" s="115">
        <f t="shared" ref="AC72:AC83" si="9">V72</f>
        <v>1.1387396056578614</v>
      </c>
    </row>
    <row r="73" spans="1:29">
      <c r="A73" s="107" t="s">
        <v>9</v>
      </c>
      <c r="B73" s="112">
        <f t="shared" si="2"/>
        <v>0.81277968430503167</v>
      </c>
      <c r="C73" s="112">
        <f t="shared" si="2"/>
        <v>0.88744222587017341</v>
      </c>
      <c r="D73" s="112">
        <f t="shared" si="2"/>
        <v>0.84064133703097832</v>
      </c>
      <c r="E73" s="112">
        <f t="shared" si="2"/>
        <v>0.94921862811292324</v>
      </c>
      <c r="F73" s="112">
        <f t="shared" si="2"/>
        <v>0.98579038303685707</v>
      </c>
      <c r="G73" s="112">
        <f t="shared" si="2"/>
        <v>0.92660504094165819</v>
      </c>
      <c r="H73" s="112">
        <f t="shared" si="2"/>
        <v>1.0787166973646172</v>
      </c>
      <c r="I73" s="112">
        <f t="shared" si="2"/>
        <v>1.0410461332012315</v>
      </c>
      <c r="J73" s="112">
        <f t="shared" si="2"/>
        <v>1.048461509255018</v>
      </c>
      <c r="K73" s="112">
        <f t="shared" si="2"/>
        <v>1.0148157289897832</v>
      </c>
      <c r="L73" s="112">
        <f t="shared" si="2"/>
        <v>1.0060218262769083</v>
      </c>
      <c r="M73" s="112">
        <f t="shared" si="2"/>
        <v>0.96658353508993144</v>
      </c>
      <c r="N73" s="112">
        <f t="shared" si="2"/>
        <v>0.87656045308549346</v>
      </c>
      <c r="O73" s="112">
        <f t="shared" si="0"/>
        <v>0.95227781972995018</v>
      </c>
      <c r="P73" s="112">
        <f t="shared" si="3"/>
        <v>0.95621150016361101</v>
      </c>
      <c r="Q73" s="112">
        <f t="shared" si="4"/>
        <v>0.88618130497640291</v>
      </c>
      <c r="R73" s="108">
        <f t="shared" si="5"/>
        <v>1</v>
      </c>
      <c r="S73" s="93"/>
      <c r="T73" s="89">
        <f t="shared" si="6"/>
        <v>0.99806046287411665</v>
      </c>
      <c r="U73" s="99">
        <f t="shared" si="7"/>
        <v>0.90784024733658331</v>
      </c>
      <c r="V73" s="100">
        <f t="shared" si="8"/>
        <v>1</v>
      </c>
      <c r="W73" s="88"/>
      <c r="X73" s="88"/>
      <c r="Y73" s="117"/>
      <c r="Z73" s="88"/>
      <c r="AA73" s="107" t="s">
        <v>9</v>
      </c>
      <c r="AB73" s="112">
        <f t="shared" si="1"/>
        <v>1</v>
      </c>
      <c r="AC73" s="115">
        <f t="shared" si="9"/>
        <v>1</v>
      </c>
    </row>
    <row r="74" spans="1:29">
      <c r="A74" s="107" t="s">
        <v>10</v>
      </c>
      <c r="B74" s="112">
        <f t="shared" si="2"/>
        <v>1.1577617581303694</v>
      </c>
      <c r="C74" s="112">
        <f t="shared" si="2"/>
        <v>1.1721921689622075</v>
      </c>
      <c r="D74" s="112">
        <f t="shared" si="2"/>
        <v>1.2930561975741159</v>
      </c>
      <c r="E74" s="112">
        <f t="shared" si="2"/>
        <v>1.2061044383266148</v>
      </c>
      <c r="F74" s="112">
        <f t="shared" si="2"/>
        <v>1.1640175021241965</v>
      </c>
      <c r="G74" s="112">
        <f t="shared" si="2"/>
        <v>1.1855203453356045</v>
      </c>
      <c r="H74" s="112">
        <f t="shared" si="2"/>
        <v>1.178016304425856</v>
      </c>
      <c r="I74" s="112">
        <f t="shared" si="2"/>
        <v>1.0763148643008433</v>
      </c>
      <c r="J74" s="112">
        <f t="shared" si="2"/>
        <v>1.1344826608712084</v>
      </c>
      <c r="K74" s="112">
        <f t="shared" si="2"/>
        <v>1.1350654292334379</v>
      </c>
      <c r="L74" s="112">
        <f t="shared" si="2"/>
        <v>1.1707983887661433</v>
      </c>
      <c r="M74" s="112">
        <f t="shared" si="2"/>
        <v>1.1023754193395447</v>
      </c>
      <c r="N74" s="112">
        <f t="shared" si="2"/>
        <v>1.0131989943161566</v>
      </c>
      <c r="O74" s="112">
        <f t="shared" si="0"/>
        <v>0.96797071188844008</v>
      </c>
      <c r="P74" s="112">
        <f t="shared" si="3"/>
        <v>1.1397767988281957</v>
      </c>
      <c r="Q74" s="112">
        <f t="shared" si="4"/>
        <v>1.0563028062249562</v>
      </c>
      <c r="R74" s="108">
        <f t="shared" si="5"/>
        <v>1.1919714400351553</v>
      </c>
      <c r="S74" s="93"/>
      <c r="T74" s="89">
        <f t="shared" si="6"/>
        <v>1.0972778466427038</v>
      </c>
      <c r="U74" s="99">
        <f t="shared" si="7"/>
        <v>0.9980888220182994</v>
      </c>
      <c r="V74" s="100">
        <f t="shared" si="8"/>
        <v>1.0994101935296292</v>
      </c>
      <c r="W74" s="88"/>
      <c r="X74" s="88"/>
      <c r="Y74" s="117"/>
      <c r="Z74" s="88"/>
      <c r="AA74" s="107" t="s">
        <v>10</v>
      </c>
      <c r="AB74" s="112">
        <f t="shared" si="1"/>
        <v>1.1919714400351553</v>
      </c>
      <c r="AC74" s="115">
        <f t="shared" si="9"/>
        <v>1.0994101935296292</v>
      </c>
    </row>
    <row r="75" spans="1:29">
      <c r="A75" s="107" t="s">
        <v>11</v>
      </c>
      <c r="B75" s="112">
        <f t="shared" si="2"/>
        <v>1.0251991354998813</v>
      </c>
      <c r="C75" s="112">
        <f t="shared" si="2"/>
        <v>1.0822301172844793</v>
      </c>
      <c r="D75" s="112">
        <f t="shared" si="2"/>
        <v>1.0789444054856019</v>
      </c>
      <c r="E75" s="112">
        <f t="shared" si="2"/>
        <v>1.0747259999859577</v>
      </c>
      <c r="F75" s="112">
        <f t="shared" si="2"/>
        <v>1.0581384657556376</v>
      </c>
      <c r="G75" s="112">
        <f t="shared" si="2"/>
        <v>1.1004943471349409</v>
      </c>
      <c r="H75" s="112">
        <f t="shared" si="2"/>
        <v>1.1323318174994068</v>
      </c>
      <c r="I75" s="112">
        <f t="shared" si="2"/>
        <v>1.166547955538848</v>
      </c>
      <c r="J75" s="112">
        <f t="shared" si="2"/>
        <v>1.0967390006352908</v>
      </c>
      <c r="K75" s="112">
        <f t="shared" si="2"/>
        <v>1.0954476346268258</v>
      </c>
      <c r="L75" s="112">
        <f t="shared" si="2"/>
        <v>1.0087637698898408</v>
      </c>
      <c r="M75" s="112">
        <f t="shared" si="2"/>
        <v>1.0026026999956159</v>
      </c>
      <c r="N75" s="112">
        <f t="shared" si="2"/>
        <v>1.0025981683209835</v>
      </c>
      <c r="O75" s="112">
        <f t="shared" si="0"/>
        <v>0.96173366702252405</v>
      </c>
      <c r="P75" s="112">
        <f t="shared" si="3"/>
        <v>1.0633212274768451</v>
      </c>
      <c r="Q75" s="112">
        <f t="shared" si="4"/>
        <v>0.98544662223086754</v>
      </c>
      <c r="R75" s="108">
        <f t="shared" si="5"/>
        <v>1.1120146822067161</v>
      </c>
      <c r="S75" s="93"/>
      <c r="T75" s="89">
        <f t="shared" si="6"/>
        <v>1.0583455891911671</v>
      </c>
      <c r="U75" s="99">
        <f t="shared" si="7"/>
        <v>0.96267586704321328</v>
      </c>
      <c r="V75" s="100">
        <f t="shared" si="8"/>
        <v>1.0604022787792307</v>
      </c>
      <c r="W75" s="88"/>
      <c r="X75" s="88"/>
      <c r="Y75" s="117"/>
      <c r="Z75" s="88"/>
      <c r="AA75" s="107" t="s">
        <v>11</v>
      </c>
      <c r="AB75" s="112">
        <f t="shared" si="1"/>
        <v>1.1120146822067161</v>
      </c>
      <c r="AC75" s="115">
        <f t="shared" si="9"/>
        <v>1.0604022787792307</v>
      </c>
    </row>
    <row r="76" spans="1:29">
      <c r="A76" s="107" t="s">
        <v>12</v>
      </c>
      <c r="B76" s="112">
        <f t="shared" si="2"/>
        <v>1.3528355274338137</v>
      </c>
      <c r="C76" s="112">
        <f t="shared" si="2"/>
        <v>1.2357403736403849</v>
      </c>
      <c r="D76" s="112">
        <f t="shared" si="2"/>
        <v>1.2706352643140557</v>
      </c>
      <c r="E76" s="112">
        <f t="shared" si="2"/>
        <v>1.218373714566815</v>
      </c>
      <c r="F76" s="112">
        <f t="shared" si="2"/>
        <v>1.1759214868123204</v>
      </c>
      <c r="G76" s="112">
        <f t="shared" si="2"/>
        <v>1.3286751403100254</v>
      </c>
      <c r="H76" s="112">
        <f t="shared" si="2"/>
        <v>1.3311619541308246</v>
      </c>
      <c r="I76" s="112">
        <f t="shared" si="2"/>
        <v>1.1479641704820824</v>
      </c>
      <c r="J76" s="112">
        <f t="shared" si="2"/>
        <v>1.1202143299946046</v>
      </c>
      <c r="K76" s="112">
        <f t="shared" si="2"/>
        <v>1.2036248381522887</v>
      </c>
      <c r="L76" s="112">
        <f t="shared" si="2"/>
        <v>1.2016795910204259</v>
      </c>
      <c r="M76" s="112">
        <f t="shared" si="2"/>
        <v>1.0983123088302911</v>
      </c>
      <c r="N76" s="112">
        <f t="shared" si="2"/>
        <v>1.1111804197371271</v>
      </c>
      <c r="O76" s="112">
        <f t="shared" si="0"/>
        <v>1.1171465254569402</v>
      </c>
      <c r="P76" s="112">
        <f t="shared" si="3"/>
        <v>1.2081046889201428</v>
      </c>
      <c r="Q76" s="112">
        <f t="shared" si="4"/>
        <v>1.1196265570871926</v>
      </c>
      <c r="R76" s="108">
        <f t="shared" si="5"/>
        <v>1.2634283196901857</v>
      </c>
      <c r="S76" s="93"/>
      <c r="T76" s="89">
        <f t="shared" si="6"/>
        <v>1.166410517225573</v>
      </c>
      <c r="U76" s="99">
        <f t="shared" si="7"/>
        <v>1.0609722074399164</v>
      </c>
      <c r="V76" s="100">
        <f t="shared" si="8"/>
        <v>1.1686772100626632</v>
      </c>
      <c r="W76" s="88"/>
      <c r="X76" s="88"/>
      <c r="Y76" s="117"/>
      <c r="Z76" s="88"/>
      <c r="AA76" s="107" t="s">
        <v>12</v>
      </c>
      <c r="AB76" s="112">
        <f t="shared" si="1"/>
        <v>1.2634283196901857</v>
      </c>
      <c r="AC76" s="115">
        <f t="shared" si="9"/>
        <v>1.1686772100626632</v>
      </c>
    </row>
    <row r="77" spans="1:29">
      <c r="A77" s="107" t="s">
        <v>13</v>
      </c>
      <c r="B77" s="112">
        <f t="shared" si="2"/>
        <v>1.0248856222468716</v>
      </c>
      <c r="C77" s="112">
        <f t="shared" si="2"/>
        <v>1.0951856890047673</v>
      </c>
      <c r="D77" s="112">
        <f t="shared" si="2"/>
        <v>1.2074168684003386</v>
      </c>
      <c r="E77" s="112">
        <f t="shared" si="2"/>
        <v>1.1257765203972618</v>
      </c>
      <c r="F77" s="112">
        <f t="shared" si="2"/>
        <v>1.1269501186794217</v>
      </c>
      <c r="G77" s="112">
        <f t="shared" si="2"/>
        <v>1.1023189525711869</v>
      </c>
      <c r="H77" s="112">
        <f t="shared" si="2"/>
        <v>1.2126509500473186</v>
      </c>
      <c r="I77" s="112">
        <f t="shared" si="2"/>
        <v>1.1130401359903319</v>
      </c>
      <c r="J77" s="112">
        <f t="shared" si="2"/>
        <v>1.0849023278815924</v>
      </c>
      <c r="K77" s="112">
        <f t="shared" si="2"/>
        <v>1.0309172154614494</v>
      </c>
      <c r="L77" s="112">
        <f t="shared" si="2"/>
        <v>0.86784723688841947</v>
      </c>
      <c r="M77" s="112">
        <f t="shared" si="2"/>
        <v>0.86102081596387769</v>
      </c>
      <c r="N77" s="112">
        <f t="shared" si="2"/>
        <v>0.88896136429541728</v>
      </c>
      <c r="O77" s="112">
        <f t="shared" si="0"/>
        <v>0.95676938457667127</v>
      </c>
      <c r="P77" s="112">
        <f t="shared" si="3"/>
        <v>1.0499030858860661</v>
      </c>
      <c r="Q77" s="112">
        <f t="shared" si="4"/>
        <v>0.97301118694982347</v>
      </c>
      <c r="R77" s="108">
        <f t="shared" si="5"/>
        <v>1.0979820737424975</v>
      </c>
      <c r="S77" s="93"/>
      <c r="T77" s="89">
        <f t="shared" si="6"/>
        <v>1.0020136788881346</v>
      </c>
      <c r="U77" s="99">
        <f t="shared" si="7"/>
        <v>0.91143611025014482</v>
      </c>
      <c r="V77" s="100">
        <f t="shared" si="8"/>
        <v>1.0039608983233681</v>
      </c>
      <c r="W77" s="88"/>
      <c r="X77" s="88"/>
      <c r="Y77" s="117"/>
      <c r="Z77" s="88"/>
      <c r="AA77" s="107" t="s">
        <v>13</v>
      </c>
      <c r="AB77" s="112">
        <f t="shared" si="1"/>
        <v>1.0979820737424975</v>
      </c>
      <c r="AC77" s="115">
        <f t="shared" si="9"/>
        <v>1.0039608983233681</v>
      </c>
    </row>
    <row r="78" spans="1:29">
      <c r="A78" s="107" t="s">
        <v>14</v>
      </c>
      <c r="B78" s="112">
        <f t="shared" si="2"/>
        <v>1.1838474999821544</v>
      </c>
      <c r="C78" s="112">
        <f t="shared" si="2"/>
        <v>1.2115317939580703</v>
      </c>
      <c r="D78" s="112">
        <f t="shared" si="2"/>
        <v>1.0499926691907651</v>
      </c>
      <c r="E78" s="112">
        <f t="shared" si="2"/>
        <v>1.0900717279925478</v>
      </c>
      <c r="F78" s="112">
        <f t="shared" si="2"/>
        <v>1.2023068984582281</v>
      </c>
      <c r="G78" s="112">
        <f t="shared" si="2"/>
        <v>1.1671910836280461</v>
      </c>
      <c r="H78" s="112">
        <f t="shared" si="2"/>
        <v>1.245373123811846</v>
      </c>
      <c r="I78" s="112">
        <f t="shared" si="2"/>
        <v>1.2085270404299719</v>
      </c>
      <c r="J78" s="112">
        <f t="shared" si="2"/>
        <v>1.1862850779840757</v>
      </c>
      <c r="K78" s="112">
        <f t="shared" si="2"/>
        <v>1.1814865973556221</v>
      </c>
      <c r="L78" s="112">
        <f t="shared" si="2"/>
        <v>1.2095342483386105</v>
      </c>
      <c r="M78" s="112">
        <f t="shared" si="2"/>
        <v>1.243183396345632</v>
      </c>
      <c r="N78" s="112">
        <f t="shared" si="2"/>
        <v>1.1543382057214662</v>
      </c>
      <c r="O78" s="112">
        <f t="shared" si="0"/>
        <v>1.1654028594712462</v>
      </c>
      <c r="P78" s="112">
        <f t="shared" si="3"/>
        <v>1.1785051587620201</v>
      </c>
      <c r="Q78" s="112">
        <f t="shared" si="4"/>
        <v>1.0921948118532927</v>
      </c>
      <c r="R78" s="108">
        <f t="shared" si="5"/>
        <v>1.2324733163744359</v>
      </c>
      <c r="S78" s="93"/>
      <c r="T78" s="89">
        <f t="shared" si="6"/>
        <v>1.1992663186823089</v>
      </c>
      <c r="U78" s="99">
        <f t="shared" si="7"/>
        <v>1.0908579909474903</v>
      </c>
      <c r="V78" s="100">
        <f t="shared" si="8"/>
        <v>1.2015968604034062</v>
      </c>
      <c r="W78" s="88"/>
      <c r="X78" s="88"/>
      <c r="Y78" s="117"/>
      <c r="Z78" s="88"/>
      <c r="AA78" s="107" t="s">
        <v>14</v>
      </c>
      <c r="AB78" s="112">
        <f t="shared" si="1"/>
        <v>1.2324733163744359</v>
      </c>
      <c r="AC78" s="115">
        <f t="shared" si="9"/>
        <v>1.2015968604034062</v>
      </c>
    </row>
    <row r="79" spans="1:29">
      <c r="A79" s="107" t="s">
        <v>15</v>
      </c>
      <c r="B79" s="112">
        <f t="shared" si="2"/>
        <v>0.85362042584091902</v>
      </c>
      <c r="C79" s="112">
        <f t="shared" si="2"/>
        <v>0.77544179084702114</v>
      </c>
      <c r="D79" s="112">
        <f t="shared" si="2"/>
        <v>0.75607563230155361</v>
      </c>
      <c r="E79" s="112">
        <f t="shared" si="2"/>
        <v>0.79822942996656499</v>
      </c>
      <c r="F79" s="112">
        <f t="shared" si="2"/>
        <v>0.73273961503560514</v>
      </c>
      <c r="G79" s="112">
        <f t="shared" si="2"/>
        <v>0.76859089309847239</v>
      </c>
      <c r="H79" s="112">
        <f t="shared" si="2"/>
        <v>0.86766444948842858</v>
      </c>
      <c r="I79" s="112">
        <f t="shared" si="2"/>
        <v>0.88580893896802759</v>
      </c>
      <c r="J79" s="112">
        <f t="shared" si="2"/>
        <v>0.81581154063913464</v>
      </c>
      <c r="K79" s="112">
        <f t="shared" si="2"/>
        <v>0.84797208806607416</v>
      </c>
      <c r="L79" s="112">
        <f t="shared" si="2"/>
        <v>0.7416707554829941</v>
      </c>
      <c r="M79" s="112">
        <f t="shared" si="2"/>
        <v>0.76402270931360217</v>
      </c>
      <c r="N79" s="112">
        <f t="shared" si="2"/>
        <v>0.78105794608912738</v>
      </c>
      <c r="O79" s="112">
        <f t="shared" si="0"/>
        <v>0.75171332538318469</v>
      </c>
      <c r="P79" s="112">
        <f t="shared" si="3"/>
        <v>0.79574425289433648</v>
      </c>
      <c r="Q79" s="112">
        <f t="shared" si="4"/>
        <v>0.73746621990712125</v>
      </c>
      <c r="R79" s="108">
        <f t="shared" si="5"/>
        <v>0.83218435749641362</v>
      </c>
      <c r="S79" s="93"/>
      <c r="T79" s="89">
        <f t="shared" si="6"/>
        <v>0.8069652191788218</v>
      </c>
      <c r="U79" s="99">
        <f t="shared" si="7"/>
        <v>0.73401916158632818</v>
      </c>
      <c r="V79" s="100">
        <f t="shared" si="8"/>
        <v>0.8085333997251053</v>
      </c>
      <c r="W79" s="88"/>
      <c r="X79" s="88"/>
      <c r="Y79" s="117"/>
      <c r="Z79" s="88"/>
      <c r="AA79" s="107" t="s">
        <v>15</v>
      </c>
      <c r="AB79" s="112">
        <f t="shared" si="1"/>
        <v>0.83218435749641362</v>
      </c>
      <c r="AC79" s="115">
        <f t="shared" si="9"/>
        <v>0.8085333997251053</v>
      </c>
    </row>
    <row r="80" spans="1:29">
      <c r="A80" s="107" t="s">
        <v>16</v>
      </c>
      <c r="B80" s="112">
        <f t="shared" si="2"/>
        <v>0.9143437202523863</v>
      </c>
      <c r="C80" s="112">
        <f t="shared" si="2"/>
        <v>0.84736046472126925</v>
      </c>
      <c r="D80" s="112">
        <f t="shared" si="2"/>
        <v>0.90987137633126947</v>
      </c>
      <c r="E80" s="112">
        <f t="shared" si="2"/>
        <v>0.94847685843731033</v>
      </c>
      <c r="F80" s="112">
        <f t="shared" si="2"/>
        <v>0.92867198725381273</v>
      </c>
      <c r="G80" s="112">
        <f t="shared" si="2"/>
        <v>1.0643552406141792</v>
      </c>
      <c r="H80" s="112">
        <f t="shared" si="2"/>
        <v>1.0661889517256822</v>
      </c>
      <c r="I80" s="112">
        <f t="shared" si="2"/>
        <v>1.0966634881109525</v>
      </c>
      <c r="J80" s="112">
        <f t="shared" si="2"/>
        <v>1.1039416458740099</v>
      </c>
      <c r="K80" s="112">
        <f t="shared" si="2"/>
        <v>1.1263941734690766</v>
      </c>
      <c r="L80" s="112">
        <f t="shared" si="2"/>
        <v>1.0015264819621434</v>
      </c>
      <c r="M80" s="112">
        <f t="shared" si="2"/>
        <v>1.0922071710855159</v>
      </c>
      <c r="N80" s="112">
        <f t="shared" si="2"/>
        <v>1.0706042604714519</v>
      </c>
      <c r="O80" s="112">
        <f t="shared" si="0"/>
        <v>1.0814044468796324</v>
      </c>
      <c r="P80" s="112">
        <f t="shared" si="3"/>
        <v>1.0180007333706207</v>
      </c>
      <c r="Q80" s="112">
        <f t="shared" si="4"/>
        <v>0.94344527148120871</v>
      </c>
      <c r="R80" s="108">
        <f t="shared" si="5"/>
        <v>1.0646187932235047</v>
      </c>
      <c r="S80" s="93"/>
      <c r="T80" s="89">
        <f t="shared" si="6"/>
        <v>1.0798663274473081</v>
      </c>
      <c r="U80" s="99">
        <f t="shared" si="7"/>
        <v>0.98225122652099406</v>
      </c>
      <c r="V80" s="100">
        <f t="shared" si="8"/>
        <v>1.0819648384203249</v>
      </c>
      <c r="W80" s="88"/>
      <c r="X80" s="88"/>
      <c r="Y80" s="117"/>
      <c r="Z80" s="88"/>
      <c r="AA80" s="107" t="s">
        <v>16</v>
      </c>
      <c r="AB80" s="112">
        <f t="shared" si="1"/>
        <v>1.0646187932235047</v>
      </c>
      <c r="AC80" s="115">
        <f t="shared" si="9"/>
        <v>1.0819648384203249</v>
      </c>
    </row>
    <row r="81" spans="1:29">
      <c r="A81" s="107" t="s">
        <v>7</v>
      </c>
      <c r="B81" s="112">
        <f t="shared" si="2"/>
        <v>0.83016984199643273</v>
      </c>
      <c r="C81" s="112">
        <f t="shared" si="2"/>
        <v>0.92968640427601112</v>
      </c>
      <c r="D81" s="112">
        <f t="shared" si="2"/>
        <v>0.94568119086216029</v>
      </c>
      <c r="E81" s="112">
        <f t="shared" si="2"/>
        <v>1.0146867598674549</v>
      </c>
      <c r="F81" s="112">
        <f t="shared" si="2"/>
        <v>0.9680248427484478</v>
      </c>
      <c r="G81" s="112">
        <f t="shared" si="2"/>
        <v>0.96699520849961829</v>
      </c>
      <c r="H81" s="112">
        <f t="shared" si="2"/>
        <v>0.98482462102057733</v>
      </c>
      <c r="I81" s="112">
        <f t="shared" si="2"/>
        <v>1.0376676501190119</v>
      </c>
      <c r="J81" s="112">
        <f t="shared" si="2"/>
        <v>1.0410282587715451</v>
      </c>
      <c r="K81" s="112">
        <f t="shared" si="2"/>
        <v>1.043441473619527</v>
      </c>
      <c r="L81" s="112">
        <f t="shared" si="2"/>
        <v>1.0706089975848945</v>
      </c>
      <c r="M81" s="112">
        <f t="shared" si="2"/>
        <v>0.99401443317240801</v>
      </c>
      <c r="N81" s="112">
        <f t="shared" si="2"/>
        <v>0.93637863246108877</v>
      </c>
      <c r="O81" s="112">
        <f t="shared" si="0"/>
        <v>0.95367694490418764</v>
      </c>
      <c r="P81" s="112">
        <f t="shared" si="3"/>
        <v>0.97977751856452622</v>
      </c>
      <c r="Q81" s="112">
        <f t="shared" si="4"/>
        <v>0.90802141559633132</v>
      </c>
      <c r="R81" s="108">
        <f t="shared" si="5"/>
        <v>1.0246451944960744</v>
      </c>
      <c r="S81" s="93"/>
      <c r="T81" s="89">
        <f t="shared" si="6"/>
        <v>1.0077051264566552</v>
      </c>
      <c r="U81" s="99">
        <f t="shared" si="7"/>
        <v>0.91661307633637734</v>
      </c>
      <c r="V81" s="100">
        <f t="shared" si="8"/>
        <v>1.0096634061174659</v>
      </c>
      <c r="W81" s="88"/>
      <c r="X81" s="88"/>
      <c r="Y81" s="117"/>
      <c r="Z81" s="88"/>
      <c r="AA81" s="107" t="s">
        <v>7</v>
      </c>
      <c r="AB81" s="112">
        <f t="shared" si="1"/>
        <v>1.0246451944960744</v>
      </c>
      <c r="AC81" s="115">
        <f t="shared" si="9"/>
        <v>1.0096634061174659</v>
      </c>
    </row>
    <row r="82" spans="1:29">
      <c r="A82" s="107" t="s">
        <v>17</v>
      </c>
      <c r="B82" s="112">
        <f t="shared" si="2"/>
        <v>0.8424335387771319</v>
      </c>
      <c r="C82" s="112">
        <f t="shared" si="2"/>
        <v>0.8329303560743081</v>
      </c>
      <c r="D82" s="112">
        <f t="shared" si="2"/>
        <v>0.82505710674045341</v>
      </c>
      <c r="E82" s="112">
        <f t="shared" si="2"/>
        <v>0.85620282908762702</v>
      </c>
      <c r="F82" s="112">
        <f t="shared" si="2"/>
        <v>0.93436638585012699</v>
      </c>
      <c r="G82" s="112">
        <f t="shared" si="2"/>
        <v>0.88982412748983419</v>
      </c>
      <c r="H82" s="112">
        <f t="shared" si="2"/>
        <v>0.93949836450527624</v>
      </c>
      <c r="I82" s="112">
        <f t="shared" si="2"/>
        <v>0.80060626210911434</v>
      </c>
      <c r="J82" s="112">
        <f t="shared" si="2"/>
        <v>0.81777976496380178</v>
      </c>
      <c r="K82" s="112">
        <f t="shared" si="2"/>
        <v>0.72159985718617636</v>
      </c>
      <c r="L82" s="112">
        <f t="shared" si="2"/>
        <v>0.74561496091559754</v>
      </c>
      <c r="M82" s="112">
        <f t="shared" si="2"/>
        <v>0.892941675913137</v>
      </c>
      <c r="N82" s="112">
        <f t="shared" si="2"/>
        <v>0.82064885556557354</v>
      </c>
      <c r="O82" s="112">
        <f t="shared" si="0"/>
        <v>0.75887834768702078</v>
      </c>
      <c r="P82" s="112">
        <f t="shared" si="3"/>
        <v>0.83417017377608427</v>
      </c>
      <c r="Q82" s="112">
        <f t="shared" si="4"/>
        <v>0.77307793625447829</v>
      </c>
      <c r="R82" s="108">
        <f t="shared" si="5"/>
        <v>0.87236994496861309</v>
      </c>
      <c r="S82" s="93"/>
      <c r="T82" s="89">
        <f t="shared" si="6"/>
        <v>0.81219601110571227</v>
      </c>
      <c r="U82" s="99">
        <f t="shared" si="7"/>
        <v>0.73877711324689144</v>
      </c>
      <c r="V82" s="100">
        <f t="shared" si="8"/>
        <v>0.81377435668259002</v>
      </c>
      <c r="W82" s="88"/>
      <c r="X82" s="88"/>
      <c r="Y82" s="117"/>
      <c r="Z82" s="88"/>
      <c r="AA82" s="107" t="s">
        <v>17</v>
      </c>
      <c r="AB82" s="112">
        <f t="shared" si="1"/>
        <v>0.87236994496861309</v>
      </c>
      <c r="AC82" s="115">
        <f t="shared" si="9"/>
        <v>0.81377435668259002</v>
      </c>
    </row>
    <row r="83" spans="1:29">
      <c r="A83" s="107" t="s">
        <v>18</v>
      </c>
      <c r="B83" s="112">
        <f t="shared" si="2"/>
        <v>1.1404825388449824</v>
      </c>
      <c r="C83" s="112">
        <f t="shared" si="2"/>
        <v>1.0819489498622887</v>
      </c>
      <c r="D83" s="112">
        <f t="shared" si="2"/>
        <v>1.0624131332210056</v>
      </c>
      <c r="E83" s="112">
        <f t="shared" si="2"/>
        <v>1.0653865147877282</v>
      </c>
      <c r="F83" s="112">
        <f t="shared" si="2"/>
        <v>1.0737166211259794</v>
      </c>
      <c r="G83" s="112">
        <f t="shared" si="2"/>
        <v>1.2061454170347081</v>
      </c>
      <c r="H83" s="112">
        <f t="shared" si="2"/>
        <v>1.1845470006217234</v>
      </c>
      <c r="I83" s="112">
        <f t="shared" si="2"/>
        <v>1.097092878281039</v>
      </c>
      <c r="J83" s="112">
        <f t="shared" si="2"/>
        <v>1.1046512305227902</v>
      </c>
      <c r="K83" s="112">
        <f t="shared" si="2"/>
        <v>1.0622862261917088</v>
      </c>
      <c r="L83" s="112">
        <f t="shared" si="2"/>
        <v>1.166611052619118</v>
      </c>
      <c r="M83" s="112">
        <f t="shared" si="2"/>
        <v>1.10269454398224</v>
      </c>
      <c r="N83" s="112">
        <f t="shared" si="2"/>
        <v>0.94794163978806401</v>
      </c>
      <c r="O83" s="112">
        <f t="shared" si="0"/>
        <v>0.94290406984804298</v>
      </c>
      <c r="P83" s="112">
        <f t="shared" si="3"/>
        <v>1.0884872726236727</v>
      </c>
      <c r="Q83" s="112">
        <f t="shared" si="4"/>
        <v>1.0087695782144495</v>
      </c>
      <c r="R83" s="108">
        <f t="shared" si="5"/>
        <v>1.1383331746558463</v>
      </c>
      <c r="S83" s="93"/>
      <c r="T83" s="89">
        <f t="shared" si="6"/>
        <v>1.0760910802318409</v>
      </c>
      <c r="U83" s="99">
        <f t="shared" si="7"/>
        <v>0.97881724482014909</v>
      </c>
      <c r="V83" s="100">
        <f t="shared" si="8"/>
        <v>1.0781822547433844</v>
      </c>
      <c r="W83" s="88"/>
      <c r="X83" s="88"/>
      <c r="Y83" s="117"/>
      <c r="Z83" s="88"/>
      <c r="AA83" s="107" t="s">
        <v>18</v>
      </c>
      <c r="AB83" s="112">
        <f t="shared" si="1"/>
        <v>1.1383331746558463</v>
      </c>
      <c r="AC83" s="115">
        <f t="shared" si="9"/>
        <v>1.0781822547433844</v>
      </c>
    </row>
  </sheetData>
  <mergeCells count="2">
    <mergeCell ref="P69:R69"/>
    <mergeCell ref="T69:V69"/>
  </mergeCells>
  <pageMargins left="0.12" right="0.16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GO102"/>
  <sheetViews>
    <sheetView zoomScaleNormal="100" workbookViewId="0">
      <pane xSplit="2" topLeftCell="C1" activePane="topRight" state="frozen"/>
      <selection pane="topRight"/>
    </sheetView>
  </sheetViews>
  <sheetFormatPr defaultRowHeight="14.5" customHeight="1"/>
  <cols>
    <col min="2" max="2" width="57.08984375" customWidth="1"/>
    <col min="3" max="3" width="14.26953125" customWidth="1"/>
    <col min="4" max="4" width="12.6328125" customWidth="1"/>
    <col min="5" max="6" width="11.36328125" bestFit="1" customWidth="1"/>
    <col min="7" max="13" width="11.7265625" bestFit="1" customWidth="1"/>
    <col min="14" max="16" width="13.26953125" bestFit="1" customWidth="1"/>
    <col min="17" max="17" width="13.26953125" customWidth="1"/>
    <col min="18" max="18" width="13.26953125" bestFit="1" customWidth="1"/>
    <col min="19" max="21" width="13.453125" bestFit="1" customWidth="1"/>
    <col min="22" max="22" width="23.08984375" bestFit="1" customWidth="1"/>
    <col min="23" max="31" width="14" bestFit="1" customWidth="1"/>
    <col min="32" max="32" width="13.453125" customWidth="1"/>
    <col min="33" max="34" width="14" bestFit="1" customWidth="1"/>
    <col min="35" max="35" width="12.81640625" bestFit="1" customWidth="1"/>
    <col min="36" max="46" width="11.7265625" bestFit="1" customWidth="1"/>
    <col min="47" max="47" width="11.7265625" customWidth="1"/>
    <col min="48" max="49" width="11.7265625" bestFit="1" customWidth="1"/>
    <col min="50" max="53" width="13.1796875" bestFit="1" customWidth="1"/>
    <col min="54" max="54" width="11.7265625" bestFit="1" customWidth="1"/>
    <col min="55" max="55" width="13.1796875" bestFit="1" customWidth="1"/>
    <col min="56" max="59" width="12.453125" bestFit="1" customWidth="1"/>
    <col min="60" max="61" width="12.453125" customWidth="1"/>
    <col min="62" max="62" width="12.81640625" customWidth="1"/>
    <col min="63" max="64" width="15.26953125" bestFit="1" customWidth="1"/>
    <col min="65" max="65" width="14.26953125" bestFit="1" customWidth="1"/>
    <col min="66" max="74" width="15.26953125" bestFit="1" customWidth="1"/>
    <col min="75" max="76" width="14.26953125" bestFit="1" customWidth="1"/>
    <col min="77" max="77" width="14.26953125" customWidth="1"/>
    <col min="78" max="86" width="12.54296875" bestFit="1" customWidth="1"/>
    <col min="87" max="87" width="16.1796875" customWidth="1"/>
    <col min="88" max="88" width="15.26953125" bestFit="1" customWidth="1"/>
    <col min="89" max="91" width="12.54296875" bestFit="1" customWidth="1"/>
    <col min="92" max="92" width="12.54296875" customWidth="1"/>
    <col min="93" max="106" width="12.54296875" bestFit="1" customWidth="1"/>
    <col min="107" max="107" width="12.54296875" customWidth="1"/>
    <col min="108" max="112" width="11.54296875" bestFit="1" customWidth="1"/>
    <col min="113" max="120" width="12.54296875" bestFit="1" customWidth="1"/>
    <col min="121" max="121" width="12.08984375" bestFit="1" customWidth="1"/>
    <col min="122" max="122" width="11.54296875" customWidth="1"/>
    <col min="123" max="136" width="12.54296875" bestFit="1" customWidth="1"/>
    <col min="137" max="137" width="12.54296875" customWidth="1"/>
    <col min="138" max="146" width="12.54296875" bestFit="1" customWidth="1"/>
    <col min="147" max="147" width="14.453125" bestFit="1" customWidth="1"/>
    <col min="148" max="151" width="12.54296875" bestFit="1" customWidth="1"/>
    <col min="152" max="152" width="12.54296875" customWidth="1"/>
    <col min="153" max="156" width="15.26953125" bestFit="1" customWidth="1"/>
    <col min="157" max="159" width="16.81640625" bestFit="1" customWidth="1"/>
    <col min="160" max="166" width="15.26953125" bestFit="1" customWidth="1"/>
    <col min="167" max="167" width="15.26953125" customWidth="1"/>
    <col min="168" max="168" width="12.54296875" bestFit="1" customWidth="1"/>
    <col min="169" max="170" width="12" bestFit="1" customWidth="1"/>
    <col min="171" max="174" width="12.54296875" bestFit="1" customWidth="1"/>
    <col min="175" max="175" width="11.54296875" bestFit="1" customWidth="1"/>
    <col min="176" max="176" width="12.08984375" bestFit="1" customWidth="1"/>
    <col min="177" max="177" width="14.1796875" bestFit="1" customWidth="1"/>
    <col min="178" max="178" width="12.08984375" bestFit="1" customWidth="1"/>
    <col min="179" max="181" width="12.54296875" bestFit="1" customWidth="1"/>
    <col min="182" max="182" width="12.54296875" customWidth="1"/>
    <col min="183" max="185" width="11.54296875" bestFit="1" customWidth="1"/>
    <col min="186" max="191" width="12.54296875" bestFit="1" customWidth="1"/>
    <col min="192" max="192" width="13.7265625" bestFit="1" customWidth="1"/>
    <col min="193" max="196" width="12.54296875" bestFit="1" customWidth="1"/>
    <col min="197" max="197" width="12.7265625" customWidth="1"/>
  </cols>
  <sheetData>
    <row r="2" spans="2:197">
      <c r="C2">
        <f>C3-2005</f>
        <v>1</v>
      </c>
    </row>
    <row r="3" spans="2:197">
      <c r="B3" t="s">
        <v>42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  <c r="P3">
        <v>2019</v>
      </c>
      <c r="Q3" s="129">
        <v>2020</v>
      </c>
      <c r="R3">
        <v>2006</v>
      </c>
      <c r="S3">
        <v>2007</v>
      </c>
      <c r="T3">
        <v>2008</v>
      </c>
      <c r="U3">
        <v>2009</v>
      </c>
      <c r="V3">
        <v>2010</v>
      </c>
      <c r="W3">
        <v>2011</v>
      </c>
      <c r="X3">
        <v>2012</v>
      </c>
      <c r="Y3">
        <v>2013</v>
      </c>
      <c r="Z3">
        <v>2014</v>
      </c>
      <c r="AA3">
        <v>2015</v>
      </c>
      <c r="AB3">
        <v>2016</v>
      </c>
      <c r="AC3">
        <v>2017</v>
      </c>
      <c r="AD3">
        <v>2018</v>
      </c>
      <c r="AE3">
        <v>2019</v>
      </c>
      <c r="AF3" s="129">
        <v>2020</v>
      </c>
      <c r="AG3">
        <v>2006</v>
      </c>
      <c r="AH3">
        <v>2007</v>
      </c>
      <c r="AI3">
        <v>2008</v>
      </c>
      <c r="AJ3">
        <v>2009</v>
      </c>
      <c r="AK3">
        <v>2010</v>
      </c>
      <c r="AL3">
        <v>2011</v>
      </c>
      <c r="AM3">
        <v>2012</v>
      </c>
      <c r="AN3">
        <v>2013</v>
      </c>
      <c r="AO3">
        <v>2014</v>
      </c>
      <c r="AP3">
        <v>2015</v>
      </c>
      <c r="AQ3">
        <v>2016</v>
      </c>
      <c r="AR3">
        <v>2017</v>
      </c>
      <c r="AS3">
        <v>2018</v>
      </c>
      <c r="AT3">
        <v>2019</v>
      </c>
      <c r="AU3" s="129">
        <v>2020</v>
      </c>
      <c r="AV3">
        <v>2006</v>
      </c>
      <c r="AW3">
        <v>2007</v>
      </c>
      <c r="AX3">
        <v>2008</v>
      </c>
      <c r="AY3">
        <v>2009</v>
      </c>
      <c r="AZ3">
        <v>2010</v>
      </c>
      <c r="BA3">
        <v>2011</v>
      </c>
      <c r="BB3">
        <v>2012</v>
      </c>
      <c r="BC3">
        <v>2013</v>
      </c>
      <c r="BD3">
        <v>2014</v>
      </c>
      <c r="BE3">
        <v>2015</v>
      </c>
      <c r="BF3">
        <v>2016</v>
      </c>
      <c r="BG3">
        <v>2017</v>
      </c>
      <c r="BH3">
        <v>2018</v>
      </c>
      <c r="BI3">
        <v>2019</v>
      </c>
      <c r="BJ3" s="129">
        <v>2020</v>
      </c>
      <c r="BK3">
        <v>2006</v>
      </c>
      <c r="BL3">
        <v>2007</v>
      </c>
      <c r="BM3">
        <v>2008</v>
      </c>
      <c r="BN3">
        <v>2009</v>
      </c>
      <c r="BO3">
        <v>2010</v>
      </c>
      <c r="BP3">
        <v>2011</v>
      </c>
      <c r="BQ3">
        <v>2012</v>
      </c>
      <c r="BR3">
        <v>2013</v>
      </c>
      <c r="BS3">
        <v>2014</v>
      </c>
      <c r="BT3">
        <v>2015</v>
      </c>
      <c r="BU3">
        <v>2016</v>
      </c>
      <c r="BV3">
        <v>2017</v>
      </c>
      <c r="BW3">
        <v>2018</v>
      </c>
      <c r="BX3">
        <v>2019</v>
      </c>
      <c r="BY3" s="129">
        <v>2020</v>
      </c>
      <c r="BZ3">
        <v>2006</v>
      </c>
      <c r="CA3">
        <v>2007</v>
      </c>
      <c r="CB3">
        <v>2008</v>
      </c>
      <c r="CC3">
        <v>2009</v>
      </c>
      <c r="CD3">
        <v>2010</v>
      </c>
      <c r="CE3">
        <v>2011</v>
      </c>
      <c r="CF3">
        <v>2012</v>
      </c>
      <c r="CG3">
        <v>2013</v>
      </c>
      <c r="CH3">
        <v>2014</v>
      </c>
      <c r="CI3">
        <v>2015</v>
      </c>
      <c r="CJ3">
        <v>2016</v>
      </c>
      <c r="CK3">
        <v>2017</v>
      </c>
      <c r="CL3">
        <v>2018</v>
      </c>
      <c r="CM3">
        <v>2019</v>
      </c>
      <c r="CN3" s="129">
        <v>2020</v>
      </c>
      <c r="CO3">
        <v>2006</v>
      </c>
      <c r="CP3">
        <v>2007</v>
      </c>
      <c r="CQ3">
        <v>2008</v>
      </c>
      <c r="CR3">
        <v>2009</v>
      </c>
      <c r="CS3">
        <v>2010</v>
      </c>
      <c r="CT3">
        <v>2011</v>
      </c>
      <c r="CU3">
        <v>2012</v>
      </c>
      <c r="CV3">
        <v>2013</v>
      </c>
      <c r="CW3">
        <v>2014</v>
      </c>
      <c r="CX3">
        <v>2015</v>
      </c>
      <c r="CY3">
        <v>2016</v>
      </c>
      <c r="CZ3">
        <v>2017</v>
      </c>
      <c r="DA3">
        <v>2018</v>
      </c>
      <c r="DB3">
        <v>2019</v>
      </c>
      <c r="DC3" s="129">
        <v>2020</v>
      </c>
      <c r="DD3">
        <v>2006</v>
      </c>
      <c r="DE3">
        <v>2007</v>
      </c>
      <c r="DF3">
        <v>2008</v>
      </c>
      <c r="DG3">
        <v>2009</v>
      </c>
      <c r="DH3">
        <v>2010</v>
      </c>
      <c r="DI3">
        <v>2011</v>
      </c>
      <c r="DJ3">
        <v>2012</v>
      </c>
      <c r="DK3">
        <v>2013</v>
      </c>
      <c r="DL3">
        <v>2014</v>
      </c>
      <c r="DM3">
        <v>2015</v>
      </c>
      <c r="DN3">
        <v>2016</v>
      </c>
      <c r="DO3">
        <v>2017</v>
      </c>
      <c r="DP3">
        <v>2018</v>
      </c>
      <c r="DQ3">
        <v>2019</v>
      </c>
      <c r="DR3" s="129">
        <v>2020</v>
      </c>
      <c r="DS3">
        <v>2006</v>
      </c>
      <c r="DT3">
        <v>2007</v>
      </c>
      <c r="DU3">
        <v>2008</v>
      </c>
      <c r="DV3">
        <v>2009</v>
      </c>
      <c r="DW3">
        <v>2010</v>
      </c>
      <c r="DX3">
        <v>2011</v>
      </c>
      <c r="DY3">
        <v>2012</v>
      </c>
      <c r="DZ3">
        <v>2013</v>
      </c>
      <c r="EA3">
        <v>2014</v>
      </c>
      <c r="EB3">
        <v>2015</v>
      </c>
      <c r="EC3">
        <v>2016</v>
      </c>
      <c r="ED3">
        <v>2017</v>
      </c>
      <c r="EE3">
        <v>2018</v>
      </c>
      <c r="EF3">
        <v>2019</v>
      </c>
      <c r="EG3" s="129">
        <v>2020</v>
      </c>
      <c r="EH3">
        <v>2006</v>
      </c>
      <c r="EI3">
        <v>2007</v>
      </c>
      <c r="EJ3">
        <v>2008</v>
      </c>
      <c r="EK3">
        <v>2009</v>
      </c>
      <c r="EL3">
        <v>2010</v>
      </c>
      <c r="EM3">
        <v>2011</v>
      </c>
      <c r="EN3">
        <v>2012</v>
      </c>
      <c r="EO3">
        <v>2013</v>
      </c>
      <c r="EP3">
        <v>2014</v>
      </c>
      <c r="EQ3">
        <v>2015</v>
      </c>
      <c r="ER3">
        <v>2016</v>
      </c>
      <c r="ES3">
        <v>2017</v>
      </c>
      <c r="ET3">
        <v>2018</v>
      </c>
      <c r="EU3">
        <v>2019</v>
      </c>
      <c r="EV3" s="129">
        <v>2020</v>
      </c>
      <c r="EW3">
        <v>2006</v>
      </c>
      <c r="EX3">
        <v>2007</v>
      </c>
      <c r="EY3">
        <v>2008</v>
      </c>
      <c r="EZ3">
        <v>2009</v>
      </c>
      <c r="FA3">
        <v>2010</v>
      </c>
      <c r="FB3">
        <v>2011</v>
      </c>
      <c r="FC3">
        <v>2012</v>
      </c>
      <c r="FD3">
        <v>2013</v>
      </c>
      <c r="FE3">
        <v>2014</v>
      </c>
      <c r="FF3">
        <v>2015</v>
      </c>
      <c r="FG3">
        <v>2016</v>
      </c>
      <c r="FH3">
        <v>2017</v>
      </c>
      <c r="FI3">
        <v>2018</v>
      </c>
      <c r="FJ3">
        <v>2019</v>
      </c>
      <c r="FK3" s="129">
        <v>2020</v>
      </c>
      <c r="FL3">
        <v>2006</v>
      </c>
      <c r="FM3">
        <v>2007</v>
      </c>
      <c r="FN3">
        <v>2008</v>
      </c>
      <c r="FO3">
        <v>2009</v>
      </c>
      <c r="FP3">
        <v>2010</v>
      </c>
      <c r="FQ3">
        <v>2011</v>
      </c>
      <c r="FR3">
        <v>2012</v>
      </c>
      <c r="FS3">
        <v>2013</v>
      </c>
      <c r="FT3">
        <v>2014</v>
      </c>
      <c r="FU3">
        <v>2015</v>
      </c>
      <c r="FV3">
        <v>2016</v>
      </c>
      <c r="FW3">
        <v>2017</v>
      </c>
      <c r="FX3">
        <v>2018</v>
      </c>
      <c r="FY3">
        <v>2019</v>
      </c>
      <c r="FZ3" s="129">
        <v>2020</v>
      </c>
      <c r="GA3">
        <v>2006</v>
      </c>
      <c r="GB3">
        <v>2007</v>
      </c>
      <c r="GC3">
        <v>2008</v>
      </c>
      <c r="GD3">
        <v>2009</v>
      </c>
      <c r="GE3">
        <v>2010</v>
      </c>
      <c r="GF3">
        <v>2011</v>
      </c>
      <c r="GG3">
        <v>2012</v>
      </c>
      <c r="GH3">
        <v>2013</v>
      </c>
      <c r="GI3">
        <v>2014</v>
      </c>
      <c r="GJ3">
        <v>2015</v>
      </c>
      <c r="GK3">
        <v>2016</v>
      </c>
      <c r="GL3">
        <v>2017</v>
      </c>
      <c r="GM3">
        <v>2018</v>
      </c>
      <c r="GN3">
        <v>2019</v>
      </c>
      <c r="GO3" s="129">
        <v>2020</v>
      </c>
    </row>
    <row r="4" spans="2:197">
      <c r="B4" t="s">
        <v>43</v>
      </c>
      <c r="C4" t="s">
        <v>44</v>
      </c>
      <c r="D4" t="s">
        <v>44</v>
      </c>
      <c r="E4" t="s">
        <v>44</v>
      </c>
      <c r="F4" t="s">
        <v>44</v>
      </c>
      <c r="G4" t="s">
        <v>44</v>
      </c>
      <c r="H4" t="s">
        <v>44</v>
      </c>
      <c r="I4" t="s">
        <v>44</v>
      </c>
      <c r="J4" t="s">
        <v>44</v>
      </c>
      <c r="K4" t="s">
        <v>44</v>
      </c>
      <c r="L4" t="s">
        <v>44</v>
      </c>
      <c r="M4" t="s">
        <v>44</v>
      </c>
      <c r="N4" t="s">
        <v>44</v>
      </c>
      <c r="O4" t="s">
        <v>44</v>
      </c>
      <c r="P4" t="s">
        <v>44</v>
      </c>
      <c r="Q4" s="129" t="s">
        <v>44</v>
      </c>
      <c r="R4" t="s">
        <v>45</v>
      </c>
      <c r="S4" t="s">
        <v>45</v>
      </c>
      <c r="T4" t="s">
        <v>45</v>
      </c>
      <c r="U4" t="s">
        <v>45</v>
      </c>
      <c r="V4" t="s">
        <v>45</v>
      </c>
      <c r="W4" t="s">
        <v>45</v>
      </c>
      <c r="X4" t="s">
        <v>45</v>
      </c>
      <c r="Y4" t="s">
        <v>45</v>
      </c>
      <c r="Z4" t="s">
        <v>45</v>
      </c>
      <c r="AA4" t="s">
        <v>45</v>
      </c>
      <c r="AB4" t="s">
        <v>45</v>
      </c>
      <c r="AC4" t="s">
        <v>45</v>
      </c>
      <c r="AD4" t="s">
        <v>45</v>
      </c>
      <c r="AE4" t="s">
        <v>45</v>
      </c>
      <c r="AF4" s="129" t="s">
        <v>45</v>
      </c>
      <c r="AG4" t="s">
        <v>46</v>
      </c>
      <c r="AH4" t="s">
        <v>46</v>
      </c>
      <c r="AI4" t="s">
        <v>46</v>
      </c>
      <c r="AJ4" t="s">
        <v>46</v>
      </c>
      <c r="AK4" t="s">
        <v>46</v>
      </c>
      <c r="AL4" t="s">
        <v>46</v>
      </c>
      <c r="AM4" t="s">
        <v>46</v>
      </c>
      <c r="AN4" t="s">
        <v>46</v>
      </c>
      <c r="AO4" t="s">
        <v>46</v>
      </c>
      <c r="AP4" t="s">
        <v>46</v>
      </c>
      <c r="AQ4" t="s">
        <v>46</v>
      </c>
      <c r="AR4" t="s">
        <v>46</v>
      </c>
      <c r="AS4" t="s">
        <v>46</v>
      </c>
      <c r="AT4" t="s">
        <v>46</v>
      </c>
      <c r="AU4" s="129" t="s">
        <v>46</v>
      </c>
      <c r="AV4" t="s">
        <v>47</v>
      </c>
      <c r="AW4" t="s">
        <v>47</v>
      </c>
      <c r="AX4" t="s">
        <v>47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47</v>
      </c>
      <c r="BG4" t="s">
        <v>47</v>
      </c>
      <c r="BH4" t="s">
        <v>47</v>
      </c>
      <c r="BI4" t="s">
        <v>47</v>
      </c>
      <c r="BJ4" s="129" t="s">
        <v>47</v>
      </c>
      <c r="BK4" t="s">
        <v>48</v>
      </c>
      <c r="BL4" t="s">
        <v>48</v>
      </c>
      <c r="BM4" t="s">
        <v>48</v>
      </c>
      <c r="BN4" t="s">
        <v>48</v>
      </c>
      <c r="BO4" t="s">
        <v>48</v>
      </c>
      <c r="BP4" t="s">
        <v>48</v>
      </c>
      <c r="BQ4" t="s">
        <v>48</v>
      </c>
      <c r="BR4" t="s">
        <v>48</v>
      </c>
      <c r="BS4" t="s">
        <v>48</v>
      </c>
      <c r="BT4" t="s">
        <v>48</v>
      </c>
      <c r="BU4" t="s">
        <v>48</v>
      </c>
      <c r="BV4" t="s">
        <v>48</v>
      </c>
      <c r="BW4" t="s">
        <v>48</v>
      </c>
      <c r="BX4" t="s">
        <v>48</v>
      </c>
      <c r="BY4" s="129" t="s">
        <v>48</v>
      </c>
      <c r="BZ4" t="s">
        <v>49</v>
      </c>
      <c r="CA4" t="s">
        <v>49</v>
      </c>
      <c r="CB4" t="s">
        <v>49</v>
      </c>
      <c r="CC4" t="s">
        <v>49</v>
      </c>
      <c r="CD4" t="s">
        <v>49</v>
      </c>
      <c r="CE4" t="s">
        <v>49</v>
      </c>
      <c r="CF4" t="s">
        <v>49</v>
      </c>
      <c r="CG4" t="s">
        <v>49</v>
      </c>
      <c r="CH4" t="s">
        <v>49</v>
      </c>
      <c r="CI4" t="s">
        <v>49</v>
      </c>
      <c r="CJ4" t="s">
        <v>49</v>
      </c>
      <c r="CK4" t="s">
        <v>49</v>
      </c>
      <c r="CL4" t="s">
        <v>49</v>
      </c>
      <c r="CM4" t="s">
        <v>49</v>
      </c>
      <c r="CN4" s="129" t="s">
        <v>49</v>
      </c>
      <c r="CO4" t="s">
        <v>50</v>
      </c>
      <c r="CP4" t="s">
        <v>50</v>
      </c>
      <c r="CQ4" t="s">
        <v>50</v>
      </c>
      <c r="CR4" t="s">
        <v>50</v>
      </c>
      <c r="CS4" t="s">
        <v>50</v>
      </c>
      <c r="CT4" t="s">
        <v>50</v>
      </c>
      <c r="CU4" t="s">
        <v>50</v>
      </c>
      <c r="CV4" t="s">
        <v>50</v>
      </c>
      <c r="CW4" t="s">
        <v>50</v>
      </c>
      <c r="CX4" t="s">
        <v>50</v>
      </c>
      <c r="CY4" t="s">
        <v>50</v>
      </c>
      <c r="CZ4" t="s">
        <v>50</v>
      </c>
      <c r="DA4" t="s">
        <v>50</v>
      </c>
      <c r="DB4" t="s">
        <v>50</v>
      </c>
      <c r="DC4" s="129" t="s">
        <v>50</v>
      </c>
      <c r="DD4" t="s">
        <v>51</v>
      </c>
      <c r="DE4" t="s">
        <v>51</v>
      </c>
      <c r="DF4" t="s">
        <v>51</v>
      </c>
      <c r="DG4" t="s">
        <v>51</v>
      </c>
      <c r="DH4" t="s">
        <v>51</v>
      </c>
      <c r="DI4" t="s">
        <v>51</v>
      </c>
      <c r="DJ4" t="s">
        <v>51</v>
      </c>
      <c r="DK4" t="s">
        <v>51</v>
      </c>
      <c r="DL4" t="s">
        <v>51</v>
      </c>
      <c r="DM4" t="s">
        <v>51</v>
      </c>
      <c r="DN4" t="s">
        <v>51</v>
      </c>
      <c r="DO4" t="s">
        <v>51</v>
      </c>
      <c r="DP4" t="s">
        <v>51</v>
      </c>
      <c r="DQ4" t="s">
        <v>51</v>
      </c>
      <c r="DR4" s="129" t="s">
        <v>51</v>
      </c>
      <c r="DS4" t="s">
        <v>52</v>
      </c>
      <c r="DT4" t="s">
        <v>52</v>
      </c>
      <c r="DU4" t="s">
        <v>52</v>
      </c>
      <c r="DV4" t="s">
        <v>52</v>
      </c>
      <c r="DW4" t="s">
        <v>52</v>
      </c>
      <c r="DX4" t="s">
        <v>52</v>
      </c>
      <c r="DY4" t="s">
        <v>52</v>
      </c>
      <c r="DZ4" t="s">
        <v>52</v>
      </c>
      <c r="EA4" t="s">
        <v>52</v>
      </c>
      <c r="EB4" t="s">
        <v>52</v>
      </c>
      <c r="EC4" t="s">
        <v>52</v>
      </c>
      <c r="ED4" t="s">
        <v>52</v>
      </c>
      <c r="EE4" t="s">
        <v>52</v>
      </c>
      <c r="EF4" t="s">
        <v>52</v>
      </c>
      <c r="EG4" s="129" t="s">
        <v>52</v>
      </c>
      <c r="EH4" t="s">
        <v>53</v>
      </c>
      <c r="EI4" t="s">
        <v>53</v>
      </c>
      <c r="EJ4" t="s">
        <v>53</v>
      </c>
      <c r="EK4" t="s">
        <v>53</v>
      </c>
      <c r="EL4" t="s">
        <v>53</v>
      </c>
      <c r="EM4" t="s">
        <v>53</v>
      </c>
      <c r="EN4" t="s">
        <v>53</v>
      </c>
      <c r="EO4" t="s">
        <v>53</v>
      </c>
      <c r="EP4" t="s">
        <v>53</v>
      </c>
      <c r="EQ4" t="s">
        <v>53</v>
      </c>
      <c r="ER4" t="s">
        <v>53</v>
      </c>
      <c r="ES4" t="s">
        <v>53</v>
      </c>
      <c r="ET4" t="s">
        <v>53</v>
      </c>
      <c r="EU4" t="s">
        <v>53</v>
      </c>
      <c r="EV4" s="129" t="s">
        <v>53</v>
      </c>
      <c r="EW4" t="s">
        <v>54</v>
      </c>
      <c r="EX4" t="s">
        <v>54</v>
      </c>
      <c r="EY4" t="s">
        <v>54</v>
      </c>
      <c r="EZ4" t="s">
        <v>54</v>
      </c>
      <c r="FA4" t="s">
        <v>54</v>
      </c>
      <c r="FB4" t="s">
        <v>54</v>
      </c>
      <c r="FC4" t="s">
        <v>54</v>
      </c>
      <c r="FD4" t="s">
        <v>54</v>
      </c>
      <c r="FE4" t="s">
        <v>54</v>
      </c>
      <c r="FF4" t="s">
        <v>54</v>
      </c>
      <c r="FG4" t="s">
        <v>54</v>
      </c>
      <c r="FH4" t="s">
        <v>54</v>
      </c>
      <c r="FI4" t="s">
        <v>54</v>
      </c>
      <c r="FJ4" t="s">
        <v>54</v>
      </c>
      <c r="FK4" s="129" t="s">
        <v>54</v>
      </c>
      <c r="FL4" t="s">
        <v>55</v>
      </c>
      <c r="FM4" t="s">
        <v>55</v>
      </c>
      <c r="FN4" t="s">
        <v>55</v>
      </c>
      <c r="FO4" t="s">
        <v>55</v>
      </c>
      <c r="FP4" t="s">
        <v>55</v>
      </c>
      <c r="FQ4" t="s">
        <v>55</v>
      </c>
      <c r="FR4" t="s">
        <v>55</v>
      </c>
      <c r="FS4" t="s">
        <v>55</v>
      </c>
      <c r="FT4" t="s">
        <v>55</v>
      </c>
      <c r="FU4" t="s">
        <v>55</v>
      </c>
      <c r="FV4" t="s">
        <v>55</v>
      </c>
      <c r="FW4" t="s">
        <v>55</v>
      </c>
      <c r="FX4" t="s">
        <v>55</v>
      </c>
      <c r="FY4" t="s">
        <v>55</v>
      </c>
      <c r="FZ4" s="129" t="s">
        <v>55</v>
      </c>
      <c r="GA4" t="s">
        <v>56</v>
      </c>
      <c r="GB4" t="s">
        <v>56</v>
      </c>
      <c r="GC4" t="s">
        <v>56</v>
      </c>
      <c r="GD4" t="s">
        <v>56</v>
      </c>
      <c r="GE4" t="s">
        <v>56</v>
      </c>
      <c r="GF4" t="s">
        <v>56</v>
      </c>
      <c r="GG4" t="s">
        <v>56</v>
      </c>
      <c r="GH4" t="s">
        <v>56</v>
      </c>
      <c r="GI4" t="s">
        <v>56</v>
      </c>
      <c r="GJ4" t="s">
        <v>56</v>
      </c>
      <c r="GK4" t="s">
        <v>56</v>
      </c>
      <c r="GL4" t="s">
        <v>56</v>
      </c>
      <c r="GM4" t="s">
        <v>56</v>
      </c>
      <c r="GN4" t="s">
        <v>56</v>
      </c>
      <c r="GO4" s="129" t="s">
        <v>56</v>
      </c>
    </row>
    <row r="5" spans="2:197">
      <c r="B5" t="s">
        <v>57</v>
      </c>
      <c r="C5" t="s">
        <v>4</v>
      </c>
      <c r="D5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 s="129" t="s">
        <v>4</v>
      </c>
      <c r="R5" t="s">
        <v>6</v>
      </c>
      <c r="S5" t="s">
        <v>6</v>
      </c>
      <c r="T5" t="s">
        <v>6</v>
      </c>
      <c r="U5" t="s">
        <v>6</v>
      </c>
      <c r="V5" t="s">
        <v>6</v>
      </c>
      <c r="W5" t="s">
        <v>6</v>
      </c>
      <c r="X5" t="s">
        <v>6</v>
      </c>
      <c r="Y5" t="s">
        <v>6</v>
      </c>
      <c r="Z5" t="s">
        <v>6</v>
      </c>
      <c r="AA5" t="s">
        <v>6</v>
      </c>
      <c r="AB5" t="s">
        <v>6</v>
      </c>
      <c r="AC5" t="s">
        <v>6</v>
      </c>
      <c r="AD5" t="s">
        <v>6</v>
      </c>
      <c r="AE5" t="s">
        <v>6</v>
      </c>
      <c r="AF5" s="129" t="s">
        <v>6</v>
      </c>
      <c r="AG5" t="s">
        <v>9</v>
      </c>
      <c r="AH5" t="s">
        <v>9</v>
      </c>
      <c r="AI5" t="s">
        <v>9</v>
      </c>
      <c r="AJ5" t="s">
        <v>9</v>
      </c>
      <c r="AK5" t="s">
        <v>9</v>
      </c>
      <c r="AL5" t="s">
        <v>9</v>
      </c>
      <c r="AM5" t="s">
        <v>9</v>
      </c>
      <c r="AN5" t="s">
        <v>9</v>
      </c>
      <c r="AO5" t="s">
        <v>9</v>
      </c>
      <c r="AP5" t="s">
        <v>9</v>
      </c>
      <c r="AQ5" t="s">
        <v>9</v>
      </c>
      <c r="AR5" t="s">
        <v>9</v>
      </c>
      <c r="AS5" t="s">
        <v>9</v>
      </c>
      <c r="AT5" t="s">
        <v>9</v>
      </c>
      <c r="AU5" s="129" t="s">
        <v>9</v>
      </c>
      <c r="AV5" t="s">
        <v>10</v>
      </c>
      <c r="AW5" t="s">
        <v>10</v>
      </c>
      <c r="AX5" t="s">
        <v>10</v>
      </c>
      <c r="AY5" t="s">
        <v>10</v>
      </c>
      <c r="AZ5" t="s">
        <v>10</v>
      </c>
      <c r="BA5" t="s">
        <v>10</v>
      </c>
      <c r="BB5" t="s">
        <v>10</v>
      </c>
      <c r="BC5" t="s">
        <v>10</v>
      </c>
      <c r="BD5" t="s">
        <v>10</v>
      </c>
      <c r="BE5" t="s">
        <v>10</v>
      </c>
      <c r="BF5" t="s">
        <v>10</v>
      </c>
      <c r="BG5" t="s">
        <v>10</v>
      </c>
      <c r="BH5" t="s">
        <v>10</v>
      </c>
      <c r="BI5" t="s">
        <v>10</v>
      </c>
      <c r="BJ5" s="129" t="s">
        <v>10</v>
      </c>
      <c r="BK5" t="s">
        <v>11</v>
      </c>
      <c r="BL5" t="s">
        <v>11</v>
      </c>
      <c r="BM5" t="s">
        <v>11</v>
      </c>
      <c r="BN5" t="s">
        <v>11</v>
      </c>
      <c r="BO5" t="s">
        <v>11</v>
      </c>
      <c r="BP5" t="s">
        <v>11</v>
      </c>
      <c r="BQ5" t="s">
        <v>11</v>
      </c>
      <c r="BR5" t="s">
        <v>11</v>
      </c>
      <c r="BS5" t="s">
        <v>11</v>
      </c>
      <c r="BT5" t="s">
        <v>11</v>
      </c>
      <c r="BU5" t="s">
        <v>11</v>
      </c>
      <c r="BV5" t="s">
        <v>11</v>
      </c>
      <c r="BW5" t="s">
        <v>11</v>
      </c>
      <c r="BX5" t="s">
        <v>11</v>
      </c>
      <c r="BY5" s="129" t="s">
        <v>11</v>
      </c>
      <c r="BZ5" t="s">
        <v>12</v>
      </c>
      <c r="CA5" t="s">
        <v>12</v>
      </c>
      <c r="CB5" t="s">
        <v>12</v>
      </c>
      <c r="CC5" t="s">
        <v>12</v>
      </c>
      <c r="CD5" t="s">
        <v>12</v>
      </c>
      <c r="CE5" t="s">
        <v>12</v>
      </c>
      <c r="CF5" t="s">
        <v>12</v>
      </c>
      <c r="CG5" t="s">
        <v>12</v>
      </c>
      <c r="CH5" t="s">
        <v>12</v>
      </c>
      <c r="CI5" t="s">
        <v>12</v>
      </c>
      <c r="CJ5" t="s">
        <v>12</v>
      </c>
      <c r="CK5" t="s">
        <v>12</v>
      </c>
      <c r="CL5" t="s">
        <v>12</v>
      </c>
      <c r="CM5" t="s">
        <v>12</v>
      </c>
      <c r="CN5" s="129" t="s">
        <v>12</v>
      </c>
      <c r="CO5" t="s">
        <v>13</v>
      </c>
      <c r="CP5" t="s">
        <v>13</v>
      </c>
      <c r="CQ5" t="s">
        <v>13</v>
      </c>
      <c r="CR5" t="s">
        <v>13</v>
      </c>
      <c r="CS5" t="s">
        <v>13</v>
      </c>
      <c r="CT5" t="s">
        <v>13</v>
      </c>
      <c r="CU5" t="s">
        <v>13</v>
      </c>
      <c r="CV5" t="s">
        <v>13</v>
      </c>
      <c r="CW5" t="s">
        <v>13</v>
      </c>
      <c r="CX5" t="s">
        <v>13</v>
      </c>
      <c r="CY5" t="s">
        <v>13</v>
      </c>
      <c r="CZ5" t="s">
        <v>13</v>
      </c>
      <c r="DA5" t="s">
        <v>13</v>
      </c>
      <c r="DB5" t="s">
        <v>13</v>
      </c>
      <c r="DC5" s="129" t="s">
        <v>13</v>
      </c>
      <c r="DD5" t="s">
        <v>14</v>
      </c>
      <c r="DE5" t="s">
        <v>14</v>
      </c>
      <c r="DF5" t="s">
        <v>14</v>
      </c>
      <c r="DG5" t="s">
        <v>14</v>
      </c>
      <c r="DH5" t="s">
        <v>14</v>
      </c>
      <c r="DI5" t="s">
        <v>14</v>
      </c>
      <c r="DJ5" t="s">
        <v>14</v>
      </c>
      <c r="DK5" t="s">
        <v>14</v>
      </c>
      <c r="DL5" t="s">
        <v>14</v>
      </c>
      <c r="DM5" t="s">
        <v>14</v>
      </c>
      <c r="DN5" t="s">
        <v>14</v>
      </c>
      <c r="DO5" t="s">
        <v>14</v>
      </c>
      <c r="DP5" t="s">
        <v>14</v>
      </c>
      <c r="DQ5" t="s">
        <v>14</v>
      </c>
      <c r="DR5" s="129" t="s">
        <v>14</v>
      </c>
      <c r="DS5" t="s">
        <v>15</v>
      </c>
      <c r="DT5" t="s">
        <v>15</v>
      </c>
      <c r="DU5" t="s">
        <v>15</v>
      </c>
      <c r="DV5" t="s">
        <v>15</v>
      </c>
      <c r="DW5" t="s">
        <v>15</v>
      </c>
      <c r="DX5" t="s">
        <v>15</v>
      </c>
      <c r="DY5" t="s">
        <v>15</v>
      </c>
      <c r="DZ5" t="s">
        <v>15</v>
      </c>
      <c r="EA5" t="s">
        <v>15</v>
      </c>
      <c r="EB5" t="s">
        <v>15</v>
      </c>
      <c r="EC5" t="s">
        <v>15</v>
      </c>
      <c r="ED5" t="s">
        <v>15</v>
      </c>
      <c r="EE5" t="s">
        <v>15</v>
      </c>
      <c r="EF5" t="s">
        <v>15</v>
      </c>
      <c r="EG5" s="129" t="s">
        <v>15</v>
      </c>
      <c r="EH5" t="s">
        <v>16</v>
      </c>
      <c r="EI5" t="s">
        <v>16</v>
      </c>
      <c r="EJ5" t="s">
        <v>16</v>
      </c>
      <c r="EK5" t="s">
        <v>16</v>
      </c>
      <c r="EL5" t="s">
        <v>16</v>
      </c>
      <c r="EM5" t="s">
        <v>16</v>
      </c>
      <c r="EN5" t="s">
        <v>16</v>
      </c>
      <c r="EO5" t="s">
        <v>16</v>
      </c>
      <c r="EP5" t="s">
        <v>16</v>
      </c>
      <c r="EQ5" t="s">
        <v>16</v>
      </c>
      <c r="ER5" t="s">
        <v>16</v>
      </c>
      <c r="ES5" t="s">
        <v>16</v>
      </c>
      <c r="ET5" t="s">
        <v>16</v>
      </c>
      <c r="EU5" t="s">
        <v>16</v>
      </c>
      <c r="EV5" s="129" t="s">
        <v>16</v>
      </c>
      <c r="EW5" t="s">
        <v>7</v>
      </c>
      <c r="EX5" t="s">
        <v>7</v>
      </c>
      <c r="EY5" t="s">
        <v>7</v>
      </c>
      <c r="EZ5" t="s">
        <v>7</v>
      </c>
      <c r="FA5" t="s">
        <v>7</v>
      </c>
      <c r="FB5" t="s">
        <v>7</v>
      </c>
      <c r="FC5" t="s">
        <v>7</v>
      </c>
      <c r="FD5" t="s">
        <v>7</v>
      </c>
      <c r="FE5" t="s">
        <v>7</v>
      </c>
      <c r="FF5" t="s">
        <v>7</v>
      </c>
      <c r="FG5" t="s">
        <v>7</v>
      </c>
      <c r="FH5" t="s">
        <v>7</v>
      </c>
      <c r="FI5" t="s">
        <v>7</v>
      </c>
      <c r="FJ5" t="s">
        <v>7</v>
      </c>
      <c r="FK5" s="129" t="s">
        <v>7</v>
      </c>
      <c r="FL5" t="s">
        <v>17</v>
      </c>
      <c r="FM5" t="s">
        <v>17</v>
      </c>
      <c r="FN5" t="s">
        <v>17</v>
      </c>
      <c r="FO5" t="s">
        <v>17</v>
      </c>
      <c r="FP5" t="s">
        <v>17</v>
      </c>
      <c r="FQ5" t="s">
        <v>17</v>
      </c>
      <c r="FR5" t="s">
        <v>17</v>
      </c>
      <c r="FS5" t="s">
        <v>17</v>
      </c>
      <c r="FT5" t="s">
        <v>17</v>
      </c>
      <c r="FU5" t="s">
        <v>17</v>
      </c>
      <c r="FV5" t="s">
        <v>17</v>
      </c>
      <c r="FW5" t="s">
        <v>17</v>
      </c>
      <c r="FX5" t="s">
        <v>17</v>
      </c>
      <c r="FY5" t="s">
        <v>17</v>
      </c>
      <c r="FZ5" s="129" t="s">
        <v>17</v>
      </c>
      <c r="GA5" t="s">
        <v>18</v>
      </c>
      <c r="GB5" t="s">
        <v>18</v>
      </c>
      <c r="GC5" t="s">
        <v>18</v>
      </c>
      <c r="GD5" t="s">
        <v>18</v>
      </c>
      <c r="GE5" t="s">
        <v>18</v>
      </c>
      <c r="GF5" t="s">
        <v>18</v>
      </c>
      <c r="GG5" t="s">
        <v>18</v>
      </c>
      <c r="GH5" t="s">
        <v>18</v>
      </c>
      <c r="GI5" t="s">
        <v>18</v>
      </c>
      <c r="GJ5" t="s">
        <v>18</v>
      </c>
      <c r="GK5" t="s">
        <v>18</v>
      </c>
      <c r="GL5" t="s">
        <v>18</v>
      </c>
      <c r="GM5" t="s">
        <v>18</v>
      </c>
      <c r="GN5" t="s">
        <v>18</v>
      </c>
      <c r="GO5" s="129" t="s">
        <v>18</v>
      </c>
    </row>
    <row r="6" spans="2:197">
      <c r="B6" t="s">
        <v>211</v>
      </c>
      <c r="C6" t="s">
        <v>58</v>
      </c>
      <c r="D6" t="s">
        <v>58</v>
      </c>
      <c r="E6" t="s">
        <v>58</v>
      </c>
      <c r="F6" t="s">
        <v>58</v>
      </c>
      <c r="G6" t="s">
        <v>58</v>
      </c>
      <c r="H6" t="s">
        <v>58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  <c r="O6" t="s">
        <v>4</v>
      </c>
      <c r="P6" t="s">
        <v>4</v>
      </c>
      <c r="Q6" s="129" t="s">
        <v>4</v>
      </c>
      <c r="R6" t="s">
        <v>58</v>
      </c>
      <c r="S6" t="s">
        <v>58</v>
      </c>
      <c r="T6" t="s">
        <v>58</v>
      </c>
      <c r="U6" t="s">
        <v>58</v>
      </c>
      <c r="V6" t="s">
        <v>58</v>
      </c>
      <c r="W6" t="s">
        <v>58</v>
      </c>
      <c r="X6" t="s">
        <v>6</v>
      </c>
      <c r="Y6" t="s">
        <v>6</v>
      </c>
      <c r="Z6" t="s">
        <v>6</v>
      </c>
      <c r="AA6" t="s">
        <v>6</v>
      </c>
      <c r="AB6" t="s">
        <v>6</v>
      </c>
      <c r="AC6" t="s">
        <v>6</v>
      </c>
      <c r="AD6" t="s">
        <v>6</v>
      </c>
      <c r="AE6" t="s">
        <v>6</v>
      </c>
      <c r="AF6" s="129" t="s">
        <v>6</v>
      </c>
      <c r="AG6" t="s">
        <v>58</v>
      </c>
      <c r="AH6" t="s">
        <v>58</v>
      </c>
      <c r="AI6" t="s">
        <v>58</v>
      </c>
      <c r="AJ6" t="s">
        <v>58</v>
      </c>
      <c r="AK6" t="s">
        <v>58</v>
      </c>
      <c r="AL6" t="s">
        <v>58</v>
      </c>
      <c r="AM6" t="s">
        <v>9</v>
      </c>
      <c r="AN6" t="s">
        <v>9</v>
      </c>
      <c r="AO6" t="s">
        <v>9</v>
      </c>
      <c r="AP6" t="s">
        <v>9</v>
      </c>
      <c r="AQ6" t="s">
        <v>9</v>
      </c>
      <c r="AR6" t="s">
        <v>9</v>
      </c>
      <c r="AS6" t="s">
        <v>9</v>
      </c>
      <c r="AT6" t="s">
        <v>9</v>
      </c>
      <c r="AU6" s="129" t="s">
        <v>9</v>
      </c>
      <c r="AV6" t="s">
        <v>58</v>
      </c>
      <c r="AW6" t="s">
        <v>58</v>
      </c>
      <c r="AX6" t="s">
        <v>58</v>
      </c>
      <c r="AY6" t="s">
        <v>58</v>
      </c>
      <c r="AZ6" t="s">
        <v>58</v>
      </c>
      <c r="BA6" t="s">
        <v>58</v>
      </c>
      <c r="BB6" t="s">
        <v>10</v>
      </c>
      <c r="BC6" t="s">
        <v>10</v>
      </c>
      <c r="BD6" t="s">
        <v>10</v>
      </c>
      <c r="BE6" t="s">
        <v>10</v>
      </c>
      <c r="BF6" t="s">
        <v>10</v>
      </c>
      <c r="BG6" t="s">
        <v>10</v>
      </c>
      <c r="BH6" t="s">
        <v>10</v>
      </c>
      <c r="BI6" t="s">
        <v>10</v>
      </c>
      <c r="BJ6" s="129" t="s">
        <v>10</v>
      </c>
      <c r="BK6" t="s">
        <v>58</v>
      </c>
      <c r="BL6" t="s">
        <v>58</v>
      </c>
      <c r="BM6" t="s">
        <v>58</v>
      </c>
      <c r="BN6" t="s">
        <v>58</v>
      </c>
      <c r="BO6" t="s">
        <v>58</v>
      </c>
      <c r="BP6" t="s">
        <v>58</v>
      </c>
      <c r="BQ6" t="s">
        <v>11</v>
      </c>
      <c r="BR6" t="s">
        <v>11</v>
      </c>
      <c r="BS6" t="s">
        <v>11</v>
      </c>
      <c r="BT6" t="s">
        <v>11</v>
      </c>
      <c r="BU6" t="s">
        <v>11</v>
      </c>
      <c r="BV6" t="s">
        <v>11</v>
      </c>
      <c r="BW6" t="s">
        <v>11</v>
      </c>
      <c r="BX6" t="s">
        <v>11</v>
      </c>
      <c r="BY6" s="129" t="s">
        <v>11</v>
      </c>
      <c r="BZ6" t="s">
        <v>58</v>
      </c>
      <c r="CA6" t="s">
        <v>58</v>
      </c>
      <c r="CB6" t="s">
        <v>58</v>
      </c>
      <c r="CC6" t="s">
        <v>58</v>
      </c>
      <c r="CD6" t="s">
        <v>58</v>
      </c>
      <c r="CE6" t="s">
        <v>58</v>
      </c>
      <c r="CF6" t="s">
        <v>12</v>
      </c>
      <c r="CG6" t="s">
        <v>12</v>
      </c>
      <c r="CH6" t="s">
        <v>12</v>
      </c>
      <c r="CI6" t="s">
        <v>12</v>
      </c>
      <c r="CJ6" t="s">
        <v>12</v>
      </c>
      <c r="CK6" t="s">
        <v>12</v>
      </c>
      <c r="CL6" t="s">
        <v>12</v>
      </c>
      <c r="CM6" t="s">
        <v>12</v>
      </c>
      <c r="CN6" s="129" t="s">
        <v>12</v>
      </c>
      <c r="CO6" t="s">
        <v>58</v>
      </c>
      <c r="CP6" t="s">
        <v>58</v>
      </c>
      <c r="CQ6" t="s">
        <v>58</v>
      </c>
      <c r="CR6" t="s">
        <v>58</v>
      </c>
      <c r="CS6" t="s">
        <v>58</v>
      </c>
      <c r="CT6" t="s">
        <v>58</v>
      </c>
      <c r="CU6" t="s">
        <v>13</v>
      </c>
      <c r="CV6" t="s">
        <v>13</v>
      </c>
      <c r="CW6" t="s">
        <v>13</v>
      </c>
      <c r="CX6" t="s">
        <v>13</v>
      </c>
      <c r="CY6" t="s">
        <v>13</v>
      </c>
      <c r="CZ6" t="s">
        <v>13</v>
      </c>
      <c r="DA6" t="s">
        <v>13</v>
      </c>
      <c r="DB6" t="s">
        <v>13</v>
      </c>
      <c r="DC6" s="129" t="s">
        <v>13</v>
      </c>
      <c r="DD6" t="s">
        <v>58</v>
      </c>
      <c r="DE6" t="s">
        <v>58</v>
      </c>
      <c r="DF6" t="s">
        <v>58</v>
      </c>
      <c r="DG6" t="s">
        <v>58</v>
      </c>
      <c r="DH6" t="s">
        <v>58</v>
      </c>
      <c r="DI6" t="s">
        <v>58</v>
      </c>
      <c r="DJ6" t="s">
        <v>14</v>
      </c>
      <c r="DK6" t="s">
        <v>14</v>
      </c>
      <c r="DL6" t="s">
        <v>14</v>
      </c>
      <c r="DM6" t="s">
        <v>14</v>
      </c>
      <c r="DN6" t="s">
        <v>14</v>
      </c>
      <c r="DO6" t="s">
        <v>14</v>
      </c>
      <c r="DP6" t="s">
        <v>14</v>
      </c>
      <c r="DQ6" t="s">
        <v>14</v>
      </c>
      <c r="DR6" s="129" t="s">
        <v>14</v>
      </c>
      <c r="DS6" t="s">
        <v>58</v>
      </c>
      <c r="DT6" t="s">
        <v>58</v>
      </c>
      <c r="DU6" t="s">
        <v>58</v>
      </c>
      <c r="DV6" t="s">
        <v>58</v>
      </c>
      <c r="DW6" t="s">
        <v>58</v>
      </c>
      <c r="DX6" t="s">
        <v>58</v>
      </c>
      <c r="DY6" t="s">
        <v>15</v>
      </c>
      <c r="DZ6" t="s">
        <v>15</v>
      </c>
      <c r="EA6" t="s">
        <v>15</v>
      </c>
      <c r="EB6" t="s">
        <v>15</v>
      </c>
      <c r="EC6" t="s">
        <v>15</v>
      </c>
      <c r="ED6" t="s">
        <v>15</v>
      </c>
      <c r="EE6" t="s">
        <v>15</v>
      </c>
      <c r="EF6" t="s">
        <v>15</v>
      </c>
      <c r="EG6" s="129" t="s">
        <v>15</v>
      </c>
      <c r="EH6" t="s">
        <v>58</v>
      </c>
      <c r="EI6" t="s">
        <v>58</v>
      </c>
      <c r="EJ6" t="s">
        <v>58</v>
      </c>
      <c r="EK6" t="s">
        <v>58</v>
      </c>
      <c r="EL6" t="s">
        <v>58</v>
      </c>
      <c r="EM6" t="s">
        <v>58</v>
      </c>
      <c r="EN6" t="s">
        <v>16</v>
      </c>
      <c r="EO6" t="s">
        <v>16</v>
      </c>
      <c r="EP6" t="s">
        <v>16</v>
      </c>
      <c r="EQ6" t="s">
        <v>16</v>
      </c>
      <c r="ER6" t="s">
        <v>16</v>
      </c>
      <c r="ES6" t="s">
        <v>16</v>
      </c>
      <c r="ET6" t="s">
        <v>16</v>
      </c>
      <c r="EU6" t="s">
        <v>16</v>
      </c>
      <c r="EV6" s="129" t="s">
        <v>16</v>
      </c>
      <c r="EW6" t="s">
        <v>58</v>
      </c>
      <c r="EX6" t="s">
        <v>58</v>
      </c>
      <c r="EY6" t="s">
        <v>58</v>
      </c>
      <c r="EZ6" t="s">
        <v>58</v>
      </c>
      <c r="FA6" t="s">
        <v>58</v>
      </c>
      <c r="FB6" t="s">
        <v>58</v>
      </c>
      <c r="FC6" t="s">
        <v>7</v>
      </c>
      <c r="FD6" t="s">
        <v>7</v>
      </c>
      <c r="FE6" t="s">
        <v>7</v>
      </c>
      <c r="FF6" t="s">
        <v>7</v>
      </c>
      <c r="FG6" t="s">
        <v>7</v>
      </c>
      <c r="FH6" t="s">
        <v>7</v>
      </c>
      <c r="FI6" t="s">
        <v>7</v>
      </c>
      <c r="FJ6" t="s">
        <v>7</v>
      </c>
      <c r="FK6" s="129" t="s">
        <v>7</v>
      </c>
      <c r="FL6" t="s">
        <v>58</v>
      </c>
      <c r="FM6" t="s">
        <v>58</v>
      </c>
      <c r="FN6" t="s">
        <v>58</v>
      </c>
      <c r="FO6" t="s">
        <v>58</v>
      </c>
      <c r="FP6" t="s">
        <v>58</v>
      </c>
      <c r="FQ6" t="s">
        <v>58</v>
      </c>
      <c r="FR6" t="s">
        <v>17</v>
      </c>
      <c r="FS6" t="s">
        <v>17</v>
      </c>
      <c r="FT6" t="s">
        <v>17</v>
      </c>
      <c r="FU6" t="s">
        <v>17</v>
      </c>
      <c r="FV6" t="s">
        <v>17</v>
      </c>
      <c r="FW6" t="s">
        <v>17</v>
      </c>
      <c r="FX6" t="s">
        <v>17</v>
      </c>
      <c r="FY6" t="s">
        <v>17</v>
      </c>
      <c r="FZ6" s="129" t="s">
        <v>17</v>
      </c>
      <c r="GA6" t="s">
        <v>58</v>
      </c>
      <c r="GB6" t="s">
        <v>58</v>
      </c>
      <c r="GC6" t="s">
        <v>58</v>
      </c>
      <c r="GD6" t="s">
        <v>58</v>
      </c>
      <c r="GE6" t="s">
        <v>58</v>
      </c>
      <c r="GF6" t="s">
        <v>58</v>
      </c>
      <c r="GG6" t="s">
        <v>18</v>
      </c>
      <c r="GH6" t="s">
        <v>18</v>
      </c>
      <c r="GI6" t="s">
        <v>18</v>
      </c>
      <c r="GJ6" t="s">
        <v>18</v>
      </c>
      <c r="GK6" t="s">
        <v>18</v>
      </c>
      <c r="GL6" t="s">
        <v>18</v>
      </c>
      <c r="GM6" t="s">
        <v>18</v>
      </c>
      <c r="GN6" t="s">
        <v>18</v>
      </c>
      <c r="GO6" s="129" t="s">
        <v>18</v>
      </c>
    </row>
    <row r="7" spans="2:197">
      <c r="B7" t="s">
        <v>59</v>
      </c>
      <c r="C7" t="s">
        <v>4</v>
      </c>
      <c r="D7" t="s">
        <v>4</v>
      </c>
      <c r="E7" t="s">
        <v>4</v>
      </c>
      <c r="F7" t="s">
        <v>4</v>
      </c>
      <c r="G7" t="s">
        <v>4</v>
      </c>
      <c r="H7" t="s">
        <v>4</v>
      </c>
      <c r="I7" t="s">
        <v>4</v>
      </c>
      <c r="J7" t="s">
        <v>4</v>
      </c>
      <c r="Q7" s="129"/>
      <c r="R7" t="s">
        <v>6</v>
      </c>
      <c r="S7" t="s">
        <v>6</v>
      </c>
      <c r="T7" t="s">
        <v>6</v>
      </c>
      <c r="U7" t="s">
        <v>6</v>
      </c>
      <c r="V7" t="s">
        <v>6</v>
      </c>
      <c r="W7" t="s">
        <v>6</v>
      </c>
      <c r="X7" t="s">
        <v>6</v>
      </c>
      <c r="Y7" t="s">
        <v>6</v>
      </c>
      <c r="Z7" t="s">
        <v>58</v>
      </c>
      <c r="AA7" t="s">
        <v>58</v>
      </c>
      <c r="AB7" t="s">
        <v>58</v>
      </c>
      <c r="AC7" t="s">
        <v>58</v>
      </c>
      <c r="AD7" t="s">
        <v>58</v>
      </c>
      <c r="AE7" t="s">
        <v>58</v>
      </c>
      <c r="AF7" s="129"/>
      <c r="AG7" t="s">
        <v>9</v>
      </c>
      <c r="AH7" t="s">
        <v>9</v>
      </c>
      <c r="AI7" t="s">
        <v>9</v>
      </c>
      <c r="AJ7" t="s">
        <v>9</v>
      </c>
      <c r="AK7" t="s">
        <v>9</v>
      </c>
      <c r="AL7" t="s">
        <v>9</v>
      </c>
      <c r="AM7" t="s">
        <v>9</v>
      </c>
      <c r="AN7" t="s">
        <v>9</v>
      </c>
      <c r="AO7" t="s">
        <v>58</v>
      </c>
      <c r="AP7" t="s">
        <v>58</v>
      </c>
      <c r="AQ7" t="s">
        <v>58</v>
      </c>
      <c r="AR7" t="s">
        <v>58</v>
      </c>
      <c r="AS7" t="s">
        <v>58</v>
      </c>
      <c r="AT7" t="s">
        <v>58</v>
      </c>
      <c r="AU7" s="129"/>
      <c r="AV7" t="s">
        <v>10</v>
      </c>
      <c r="AW7" t="s">
        <v>10</v>
      </c>
      <c r="AX7" t="s">
        <v>10</v>
      </c>
      <c r="AY7" t="s">
        <v>10</v>
      </c>
      <c r="AZ7" t="s">
        <v>10</v>
      </c>
      <c r="BA7" t="s">
        <v>10</v>
      </c>
      <c r="BB7" t="s">
        <v>10</v>
      </c>
      <c r="BC7" t="s">
        <v>10</v>
      </c>
      <c r="BD7" t="s">
        <v>58</v>
      </c>
      <c r="BE7" t="s">
        <v>58</v>
      </c>
      <c r="BF7" t="s">
        <v>58</v>
      </c>
      <c r="BG7" t="s">
        <v>58</v>
      </c>
      <c r="BH7" t="s">
        <v>58</v>
      </c>
      <c r="BI7" t="s">
        <v>58</v>
      </c>
      <c r="BJ7" s="129" t="s">
        <v>58</v>
      </c>
      <c r="BK7" t="s">
        <v>11</v>
      </c>
      <c r="BL7" t="s">
        <v>11</v>
      </c>
      <c r="BM7" t="s">
        <v>11</v>
      </c>
      <c r="BN7" t="s">
        <v>11</v>
      </c>
      <c r="BO7" t="s">
        <v>11</v>
      </c>
      <c r="BP7" t="s">
        <v>11</v>
      </c>
      <c r="BQ7" t="s">
        <v>11</v>
      </c>
      <c r="BR7" t="s">
        <v>11</v>
      </c>
      <c r="BS7" t="s">
        <v>58</v>
      </c>
      <c r="BT7" t="s">
        <v>58</v>
      </c>
      <c r="BU7" t="s">
        <v>58</v>
      </c>
      <c r="BV7" t="s">
        <v>58</v>
      </c>
      <c r="BW7" t="s">
        <v>58</v>
      </c>
      <c r="BX7" t="s">
        <v>58</v>
      </c>
      <c r="BY7" s="129"/>
      <c r="BZ7" t="s">
        <v>12</v>
      </c>
      <c r="CA7" t="s">
        <v>12</v>
      </c>
      <c r="CB7" t="s">
        <v>12</v>
      </c>
      <c r="CC7" t="s">
        <v>12</v>
      </c>
      <c r="CD7" t="s">
        <v>12</v>
      </c>
      <c r="CE7" t="s">
        <v>12</v>
      </c>
      <c r="CF7" t="s">
        <v>12</v>
      </c>
      <c r="CG7" t="s">
        <v>12</v>
      </c>
      <c r="CH7" t="s">
        <v>58</v>
      </c>
      <c r="CI7" t="s">
        <v>58</v>
      </c>
      <c r="CJ7" t="s">
        <v>58</v>
      </c>
      <c r="CK7" t="s">
        <v>58</v>
      </c>
      <c r="CL7" t="s">
        <v>58</v>
      </c>
      <c r="CM7" t="s">
        <v>58</v>
      </c>
      <c r="CN7" s="129" t="s">
        <v>58</v>
      </c>
      <c r="CO7" t="s">
        <v>13</v>
      </c>
      <c r="CP7" t="s">
        <v>13</v>
      </c>
      <c r="CQ7" t="s">
        <v>13</v>
      </c>
      <c r="CR7" t="s">
        <v>13</v>
      </c>
      <c r="CS7" t="s">
        <v>13</v>
      </c>
      <c r="CT7" t="s">
        <v>13</v>
      </c>
      <c r="CU7" t="s">
        <v>13</v>
      </c>
      <c r="CV7" t="s">
        <v>13</v>
      </c>
      <c r="CW7" t="s">
        <v>58</v>
      </c>
      <c r="CX7" t="s">
        <v>58</v>
      </c>
      <c r="CY7" t="s">
        <v>58</v>
      </c>
      <c r="CZ7" t="s">
        <v>58</v>
      </c>
      <c r="DA7" t="s">
        <v>58</v>
      </c>
      <c r="DB7" t="s">
        <v>58</v>
      </c>
      <c r="DC7" s="129" t="s">
        <v>58</v>
      </c>
      <c r="DD7" t="s">
        <v>14</v>
      </c>
      <c r="DE7" t="s">
        <v>14</v>
      </c>
      <c r="DF7" t="s">
        <v>14</v>
      </c>
      <c r="DG7" t="s">
        <v>14</v>
      </c>
      <c r="DH7" t="s">
        <v>14</v>
      </c>
      <c r="DI7" t="s">
        <v>14</v>
      </c>
      <c r="DJ7" t="s">
        <v>14</v>
      </c>
      <c r="DK7" t="s">
        <v>14</v>
      </c>
      <c r="DL7" t="s">
        <v>58</v>
      </c>
      <c r="DM7" t="s">
        <v>58</v>
      </c>
      <c r="DN7" t="s">
        <v>58</v>
      </c>
      <c r="DO7" t="s">
        <v>58</v>
      </c>
      <c r="DP7" t="s">
        <v>58</v>
      </c>
      <c r="DQ7" t="s">
        <v>58</v>
      </c>
      <c r="DR7" s="129" t="s">
        <v>58</v>
      </c>
      <c r="DS7" t="s">
        <v>15</v>
      </c>
      <c r="DT7" t="s">
        <v>15</v>
      </c>
      <c r="DU7" t="s">
        <v>15</v>
      </c>
      <c r="DV7" t="s">
        <v>15</v>
      </c>
      <c r="DW7" t="s">
        <v>15</v>
      </c>
      <c r="DX7" t="s">
        <v>15</v>
      </c>
      <c r="DY7" t="s">
        <v>15</v>
      </c>
      <c r="DZ7" t="s">
        <v>15</v>
      </c>
      <c r="EA7" t="s">
        <v>58</v>
      </c>
      <c r="EB7" t="s">
        <v>58</v>
      </c>
      <c r="EC7" t="s">
        <v>58</v>
      </c>
      <c r="ED7" t="s">
        <v>58</v>
      </c>
      <c r="EE7" t="s">
        <v>58</v>
      </c>
      <c r="EF7" t="s">
        <v>58</v>
      </c>
      <c r="EG7" s="129" t="s">
        <v>58</v>
      </c>
      <c r="EH7" t="s">
        <v>16</v>
      </c>
      <c r="EI7" t="s">
        <v>16</v>
      </c>
      <c r="EJ7" t="s">
        <v>16</v>
      </c>
      <c r="EK7" t="s">
        <v>16</v>
      </c>
      <c r="EL7" t="s">
        <v>16</v>
      </c>
      <c r="EM7" t="s">
        <v>16</v>
      </c>
      <c r="EN7" t="s">
        <v>16</v>
      </c>
      <c r="EO7" t="s">
        <v>16</v>
      </c>
      <c r="EP7" t="s">
        <v>58</v>
      </c>
      <c r="EQ7" t="s">
        <v>58</v>
      </c>
      <c r="ER7" t="s">
        <v>58</v>
      </c>
      <c r="ES7" t="s">
        <v>58</v>
      </c>
      <c r="ET7" t="s">
        <v>58</v>
      </c>
      <c r="EU7" t="s">
        <v>58</v>
      </c>
      <c r="EV7" s="129" t="s">
        <v>58</v>
      </c>
      <c r="EW7" t="s">
        <v>7</v>
      </c>
      <c r="EX7" t="s">
        <v>7</v>
      </c>
      <c r="EY7" t="s">
        <v>7</v>
      </c>
      <c r="EZ7" t="s">
        <v>7</v>
      </c>
      <c r="FA7" t="s">
        <v>7</v>
      </c>
      <c r="FB7" t="s">
        <v>7</v>
      </c>
      <c r="FC7" t="s">
        <v>7</v>
      </c>
      <c r="FD7" t="s">
        <v>7</v>
      </c>
      <c r="FE7" t="s">
        <v>58</v>
      </c>
      <c r="FF7" t="s">
        <v>58</v>
      </c>
      <c r="FG7" t="s">
        <v>58</v>
      </c>
      <c r="FH7" t="s">
        <v>58</v>
      </c>
      <c r="FI7" t="s">
        <v>58</v>
      </c>
      <c r="FJ7" t="s">
        <v>58</v>
      </c>
      <c r="FK7" s="129" t="s">
        <v>58</v>
      </c>
      <c r="FL7" t="s">
        <v>17</v>
      </c>
      <c r="FM7" t="s">
        <v>17</v>
      </c>
      <c r="FN7" t="s">
        <v>17</v>
      </c>
      <c r="FO7" t="s">
        <v>17</v>
      </c>
      <c r="FP7" t="s">
        <v>17</v>
      </c>
      <c r="FQ7" t="s">
        <v>17</v>
      </c>
      <c r="FR7" t="s">
        <v>17</v>
      </c>
      <c r="FS7" t="s">
        <v>17</v>
      </c>
      <c r="FT7" t="s">
        <v>58</v>
      </c>
      <c r="FU7" t="s">
        <v>58</v>
      </c>
      <c r="FV7" t="s">
        <v>58</v>
      </c>
      <c r="FW7" t="s">
        <v>58</v>
      </c>
      <c r="FX7" t="s">
        <v>58</v>
      </c>
      <c r="FY7" t="s">
        <v>58</v>
      </c>
      <c r="FZ7" s="129" t="s">
        <v>58</v>
      </c>
      <c r="GA7" t="s">
        <v>18</v>
      </c>
      <c r="GB7" t="s">
        <v>18</v>
      </c>
      <c r="GC7" t="s">
        <v>18</v>
      </c>
      <c r="GD7" t="s">
        <v>18</v>
      </c>
      <c r="GE7" t="s">
        <v>18</v>
      </c>
      <c r="GF7" t="s">
        <v>18</v>
      </c>
      <c r="GG7" t="s">
        <v>18</v>
      </c>
      <c r="GH7" t="s">
        <v>18</v>
      </c>
      <c r="GO7" s="129"/>
    </row>
    <row r="8" spans="2:197" ht="14.5" customHeight="1">
      <c r="Q8" s="129"/>
      <c r="AF8" s="129"/>
      <c r="AU8" s="129"/>
      <c r="BJ8" s="129"/>
      <c r="BY8" s="129"/>
      <c r="CN8" s="129"/>
      <c r="DC8" s="129"/>
      <c r="DR8" s="129"/>
      <c r="EG8" s="129"/>
      <c r="EV8" s="129"/>
      <c r="FK8" s="129"/>
      <c r="FZ8" s="129"/>
      <c r="GO8" s="129"/>
    </row>
    <row r="9" spans="2:197">
      <c r="B9" t="s">
        <v>60</v>
      </c>
      <c r="C9" s="47">
        <f>'Input|Benchmarking Data'!D14</f>
        <v>32644.372461278101</v>
      </c>
      <c r="D9" s="47">
        <f>'Input|Benchmarking Data'!E14</f>
        <v>33989.78368583</v>
      </c>
      <c r="E9" s="47">
        <f>'Input|Benchmarking Data'!F14</f>
        <v>37658.377116216798</v>
      </c>
      <c r="F9" s="47">
        <f>'Input|Benchmarking Data'!G14</f>
        <v>39959.378599711999</v>
      </c>
      <c r="G9" s="47">
        <f>'Input|Benchmarking Data'!H14</f>
        <v>46087.463131805001</v>
      </c>
      <c r="H9" s="47">
        <f>'Input|Benchmarking Data'!I14</f>
        <v>53239.636389662104</v>
      </c>
      <c r="I9" s="47">
        <f>'Input|Benchmarking Data'!J14</f>
        <v>58764.115947737497</v>
      </c>
      <c r="J9" s="47">
        <f>'Input|Benchmarking Data'!K14</f>
        <v>66417.409985292601</v>
      </c>
      <c r="K9" s="47">
        <f>'Input|Benchmarking Data'!L14</f>
        <v>77223.594865233899</v>
      </c>
      <c r="L9" s="47">
        <f>'Input|Benchmarking Data'!M14</f>
        <v>73579.8426807426</v>
      </c>
      <c r="M9" s="47">
        <f>'Input|Benchmarking Data'!N14</f>
        <v>40562.178874851801</v>
      </c>
      <c r="N9" s="47">
        <f>'Input|Benchmarking Data'!O14</f>
        <v>46909.595999999998</v>
      </c>
      <c r="O9" s="47">
        <f>'Input|Benchmarking Data'!P14</f>
        <v>55849.335000000006</v>
      </c>
      <c r="P9" s="47">
        <f>'Input|Benchmarking Data'!Q14</f>
        <v>55021.766000000003</v>
      </c>
      <c r="Q9" s="140">
        <f>'Input|Benchmarking Data'!R14</f>
        <v>53278.416409999998</v>
      </c>
      <c r="R9" s="47">
        <f>'Input|Benchmarking Data'!S14</f>
        <v>357834.496219308</v>
      </c>
      <c r="S9" s="47">
        <f>'Input|Benchmarking Data'!T14</f>
        <v>316522.99188389303</v>
      </c>
      <c r="T9" s="47">
        <f>'Input|Benchmarking Data'!U14</f>
        <v>467809.12217390706</v>
      </c>
      <c r="U9" s="47">
        <f>'Input|Benchmarking Data'!V14</f>
        <v>441027.33814656798</v>
      </c>
      <c r="V9" s="47">
        <f>'Input|Benchmarking Data'!W14</f>
        <v>511184.26885726303</v>
      </c>
      <c r="W9" s="47">
        <f>'Input|Benchmarking Data'!X14</f>
        <v>506684.85404769296</v>
      </c>
      <c r="X9" s="47">
        <f>'Input|Benchmarking Data'!Y14</f>
        <v>577601.0955064391</v>
      </c>
      <c r="Y9" s="47">
        <f>'Input|Benchmarking Data'!Z14</f>
        <v>471121.68333051505</v>
      </c>
      <c r="Z9" s="47">
        <f>'Input|Benchmarking Data'!AA14</f>
        <v>539569.59182207996</v>
      </c>
      <c r="AA9" s="47">
        <f>'Input|Benchmarking Data'!AB14</f>
        <v>647227.97580349504</v>
      </c>
      <c r="AB9" s="47">
        <f>'Input|Benchmarking Data'!AC14</f>
        <v>588178.86646726506</v>
      </c>
      <c r="AC9" s="47">
        <f>'Input|Benchmarking Data'!AD14</f>
        <v>529666.46092261001</v>
      </c>
      <c r="AD9" s="47">
        <f>'Input|Benchmarking Data'!AE14</f>
        <v>463137.071</v>
      </c>
      <c r="AE9" s="47">
        <f>'Input|Benchmarking Data'!AF14</f>
        <v>445750.647</v>
      </c>
      <c r="AF9" s="140">
        <f>'Input|Benchmarking Data'!AG14</f>
        <v>403448.37900000002</v>
      </c>
      <c r="AG9" s="47">
        <f>'Input|Benchmarking Data'!AH14</f>
        <v>26412.589009526593</v>
      </c>
      <c r="AH9" s="47">
        <f>'Input|Benchmarking Data'!AI14</f>
        <v>31329.710649259305</v>
      </c>
      <c r="AI9" s="47">
        <f>'Input|Benchmarking Data'!AJ14</f>
        <v>31120.531390019252</v>
      </c>
      <c r="AJ9" s="47">
        <f>'Input|Benchmarking Data'!AK14</f>
        <v>37629.540867755153</v>
      </c>
      <c r="AK9" s="47">
        <f>'Input|Benchmarking Data'!AL14</f>
        <v>42279.50798262329</v>
      </c>
      <c r="AL9" s="47">
        <f>'Input|Benchmarking Data'!AM14</f>
        <v>40682.50401969807</v>
      </c>
      <c r="AM9" s="47">
        <f>'Input|Benchmarking Data'!AN14</f>
        <v>52808.972782802135</v>
      </c>
      <c r="AN9" s="47">
        <f>'Input|Benchmarking Data'!AO14</f>
        <v>52531.24811007821</v>
      </c>
      <c r="AO9" s="47">
        <f>'Input|Benchmarking Data'!AP14</f>
        <v>55150.625983108068</v>
      </c>
      <c r="AP9" s="47">
        <f>'Input|Benchmarking Data'!AQ14</f>
        <v>54114.799686988088</v>
      </c>
      <c r="AQ9" s="47">
        <f>'Input|Benchmarking Data'!AR14</f>
        <v>55415.462309842202</v>
      </c>
      <c r="AR9" s="47">
        <f>'Input|Benchmarking Data'!AS14</f>
        <v>54481.132864804596</v>
      </c>
      <c r="AS9" s="47">
        <f>'Input|Benchmarking Data'!AT14</f>
        <v>48229.038177939598</v>
      </c>
      <c r="AT9" s="47">
        <f>'Input|Benchmarking Data'!AU14</f>
        <v>55345.957048282602</v>
      </c>
      <c r="AU9" s="140">
        <f>'Input|Benchmarking Data'!AV14</f>
        <v>52908.6784500219</v>
      </c>
      <c r="AV9" s="47">
        <f>'Input|Benchmarking Data'!AW14</f>
        <v>156824.91789216301</v>
      </c>
      <c r="AW9" s="47">
        <f>'Input|Benchmarking Data'!AX14</f>
        <v>176841.394432931</v>
      </c>
      <c r="AX9" s="47">
        <f>'Input|Benchmarking Data'!AY14</f>
        <v>224408.06001672801</v>
      </c>
      <c r="AY9" s="47">
        <f>'Input|Benchmarking Data'!AZ14</f>
        <v>214131.30026509601</v>
      </c>
      <c r="AZ9" s="47">
        <f>'Input|Benchmarking Data'!BA14</f>
        <v>210431.13798086398</v>
      </c>
      <c r="BA9" s="47">
        <f>'Input|Benchmarking Data'!BB14</f>
        <v>229554.29065953402</v>
      </c>
      <c r="BB9" s="47">
        <f>'Input|Benchmarking Data'!BC14</f>
        <v>240838.12724750797</v>
      </c>
      <c r="BC9" s="47">
        <f>'Input|Benchmarking Data'!BD14</f>
        <v>222645.27398422701</v>
      </c>
      <c r="BD9" s="47">
        <f>'Input|Benchmarking Data'!BE14</f>
        <v>258321.99304766802</v>
      </c>
      <c r="BE9" s="47">
        <f>'Input|Benchmarking Data'!BF14</f>
        <v>270954.43519109796</v>
      </c>
      <c r="BF9" s="47">
        <f>'Input|Benchmarking Data'!BG14</f>
        <v>295663.49812986702</v>
      </c>
      <c r="BG9" s="47">
        <f>'Input|Benchmarking Data'!BH14</f>
        <v>276143.80499999999</v>
      </c>
      <c r="BH9" s="47">
        <f>'Input|Benchmarking Data'!BI14</f>
        <v>257322.89818438003</v>
      </c>
      <c r="BI9" s="47">
        <f>'Input|Benchmarking Data'!BJ14</f>
        <v>248955.63635370001</v>
      </c>
      <c r="BJ9" s="140">
        <f>'Input|Benchmarking Data'!BK14</f>
        <v>226772.79477854402</v>
      </c>
      <c r="BK9" s="47">
        <f>'Input|Benchmarking Data'!BL14</f>
        <v>189286.786515969</v>
      </c>
      <c r="BL9" s="47">
        <f>'Input|Benchmarking Data'!BM14</f>
        <v>229999.82498122202</v>
      </c>
      <c r="BM9" s="47">
        <f>'Input|Benchmarking Data'!BN14</f>
        <v>249220.28103108701</v>
      </c>
      <c r="BN9" s="47">
        <f>'Input|Benchmarking Data'!BO14</f>
        <v>269392.65438000002</v>
      </c>
      <c r="BO9" s="47">
        <f>'Input|Benchmarking Data'!BP14</f>
        <v>278759.46135</v>
      </c>
      <c r="BP9" s="47">
        <f>'Input|Benchmarking Data'!BQ14</f>
        <v>317627.73702</v>
      </c>
      <c r="BQ9" s="47">
        <f>'Input|Benchmarking Data'!BR14</f>
        <v>350958.66492000007</v>
      </c>
      <c r="BR9" s="47">
        <f>'Input|Benchmarking Data'!BS14</f>
        <v>387877.9989499998</v>
      </c>
      <c r="BS9" s="47">
        <f>'Input|Benchmarking Data'!BT14</f>
        <v>365738.55767000001</v>
      </c>
      <c r="BT9" s="47">
        <f>'Input|Benchmarking Data'!BU14</f>
        <v>381461.5461299998</v>
      </c>
      <c r="BU9" s="47">
        <f>'Input|Benchmarking Data'!BV14</f>
        <v>344893.63842298696</v>
      </c>
      <c r="BV9" s="47">
        <f>'Input|Benchmarking Data'!BW14</f>
        <v>353346.31027999998</v>
      </c>
      <c r="BW9" s="47">
        <f>'Input|Benchmarking Data'!BX14</f>
        <v>362234.78839999996</v>
      </c>
      <c r="BX9" s="47">
        <f>'Input|Benchmarking Data'!BY14</f>
        <v>350114.929</v>
      </c>
      <c r="BY9" s="140">
        <f>'Input|Benchmarking Data'!BZ14</f>
        <v>338318.7</v>
      </c>
      <c r="BZ9" s="47">
        <f>'Input|Benchmarking Data'!CA14</f>
        <v>259957.891</v>
      </c>
      <c r="CA9" s="47">
        <f>'Input|Benchmarking Data'!CB14</f>
        <v>241890.48055000001</v>
      </c>
      <c r="CB9" s="47">
        <f>'Input|Benchmarking Data'!CC14</f>
        <v>269457.2365</v>
      </c>
      <c r="CC9" s="47">
        <f>'Input|Benchmarking Data'!CD14</f>
        <v>270466.59799000004</v>
      </c>
      <c r="CD9" s="47">
        <f>'Input|Benchmarking Data'!CE14</f>
        <v>270621.21470000001</v>
      </c>
      <c r="CE9" s="47">
        <f>'Input|Benchmarking Data'!CF14</f>
        <v>345122.06182</v>
      </c>
      <c r="CF9" s="47">
        <f>'Input|Benchmarking Data'!CG14</f>
        <v>363976.48437000008</v>
      </c>
      <c r="CG9" s="47">
        <f>'Input|Benchmarking Data'!CH14</f>
        <v>298481.04830000014</v>
      </c>
      <c r="CH9" s="47">
        <f>'Input|Benchmarking Data'!CI14</f>
        <v>308046.36037000001</v>
      </c>
      <c r="CI9" s="47">
        <f>'Input|Benchmarking Data'!CJ14</f>
        <v>362830.15773000004</v>
      </c>
      <c r="CJ9" s="47">
        <f>'Input|Benchmarking Data'!CK14</f>
        <v>371607.978</v>
      </c>
      <c r="CK9" s="47">
        <f>'Input|Benchmarking Data'!CL14</f>
        <v>341013.31</v>
      </c>
      <c r="CL9" s="47">
        <f>'Input|Benchmarking Data'!CM14</f>
        <v>357962.68099999998</v>
      </c>
      <c r="CM9" s="47">
        <f>'Input|Benchmarking Data'!CN14</f>
        <v>368947.33100000001</v>
      </c>
      <c r="CN9" s="140">
        <f>'Input|Benchmarking Data'!CO14</f>
        <v>390182.78992536996</v>
      </c>
      <c r="CO9" s="47">
        <f>'Input|Benchmarking Data'!CP14</f>
        <v>198507.61938633298</v>
      </c>
      <c r="CP9" s="47">
        <f>'Input|Benchmarking Data'!CQ14</f>
        <v>249199.63407414002</v>
      </c>
      <c r="CQ9" s="47">
        <f>'Input|Benchmarking Data'!CR14</f>
        <v>304612.28626150603</v>
      </c>
      <c r="CR9" s="47">
        <f>'Input|Benchmarking Data'!CS14</f>
        <v>296582.84979402204</v>
      </c>
      <c r="CS9" s="47">
        <f>'Input|Benchmarking Data'!CT14</f>
        <v>324946.11772000004</v>
      </c>
      <c r="CT9" s="47">
        <f>'Input|Benchmarking Data'!CU14</f>
        <v>336208.00537622103</v>
      </c>
      <c r="CU9" s="47">
        <f>'Input|Benchmarking Data'!CV14</f>
        <v>429455.71274000197</v>
      </c>
      <c r="CV9" s="47">
        <f>'Input|Benchmarking Data'!CW14</f>
        <v>401260.42950844707</v>
      </c>
      <c r="CW9" s="47">
        <f>'Input|Benchmarking Data'!CX14</f>
        <v>390948.49645502307</v>
      </c>
      <c r="CX9" s="47">
        <f>'Input|Benchmarking Data'!CY14</f>
        <v>391299.86702397501</v>
      </c>
      <c r="CY9" s="47">
        <f>'Input|Benchmarking Data'!CZ14</f>
        <v>313936.839553856</v>
      </c>
      <c r="CZ9" s="47">
        <f>'Input|Benchmarking Data'!DA14</f>
        <v>321942.69254999899</v>
      </c>
      <c r="DA9" s="47">
        <f>'Input|Benchmarking Data'!DB14</f>
        <v>345390.71399999998</v>
      </c>
      <c r="DB9" s="47">
        <f>'Input|Benchmarking Data'!DC14</f>
        <v>401766.886</v>
      </c>
      <c r="DC9" s="140">
        <f>'Input|Benchmarking Data'!DD14</f>
        <v>394653.58999999997</v>
      </c>
      <c r="DD9" s="47">
        <f>'Input|Benchmarking Data'!DE14</f>
        <v>46756.092287101899</v>
      </c>
      <c r="DE9" s="47">
        <f>'Input|Benchmarking Data'!DF14</f>
        <v>51252.352222211397</v>
      </c>
      <c r="DF9" s="47">
        <f>'Input|Benchmarking Data'!DG14</f>
        <v>43220.358648427202</v>
      </c>
      <c r="DG9" s="47">
        <f>'Input|Benchmarking Data'!DH14</f>
        <v>48349.725749867001</v>
      </c>
      <c r="DH9" s="47">
        <f>'Input|Benchmarking Data'!DI14</f>
        <v>58605.575110382997</v>
      </c>
      <c r="DI9" s="47">
        <f>'Input|Benchmarking Data'!DJ14</f>
        <v>59886.898408099398</v>
      </c>
      <c r="DJ9" s="47">
        <f>'Input|Benchmarking Data'!DK14</f>
        <v>70098.067766092601</v>
      </c>
      <c r="DK9" s="47">
        <f>'Input|Benchmarking Data'!DL14</f>
        <v>69150.303926688197</v>
      </c>
      <c r="DL9" s="47">
        <f>'Input|Benchmarking Data'!DM14</f>
        <v>69918.556613006105</v>
      </c>
      <c r="DM9" s="47">
        <f>'Input|Benchmarking Data'!DN14</f>
        <v>73079.730390022902</v>
      </c>
      <c r="DN9" s="47">
        <f>'Input|Benchmarking Data'!DO14</f>
        <v>78683.548999999999</v>
      </c>
      <c r="DO9" s="47">
        <f>'Input|Benchmarking Data'!DP14</f>
        <v>84039.021999999997</v>
      </c>
      <c r="DP9" s="47">
        <f>'Input|Benchmarking Data'!DQ14</f>
        <v>79198.771999999997</v>
      </c>
      <c r="DQ9" s="47">
        <f>'Input|Benchmarking Data'!DR14</f>
        <v>84456.982650000005</v>
      </c>
      <c r="DR9" s="140">
        <f>'Input|Benchmarking Data'!DS14</f>
        <v>73865.819759999998</v>
      </c>
      <c r="DS9" s="47">
        <f>'Input|Benchmarking Data'!DT14</f>
        <v>116861.47857915258</v>
      </c>
      <c r="DT9" s="47">
        <f>'Input|Benchmarking Data'!DU14</f>
        <v>106359.56772461215</v>
      </c>
      <c r="DU9" s="47">
        <f>'Input|Benchmarking Data'!DV14</f>
        <v>113514.72915098233</v>
      </c>
      <c r="DV9" s="47">
        <f>'Input|Benchmarking Data'!DW14</f>
        <v>128379.6119855967</v>
      </c>
      <c r="DW9" s="47">
        <f>'Input|Benchmarking Data'!DX14</f>
        <v>127280.19704758523</v>
      </c>
      <c r="DX9" s="47">
        <f>'Input|Benchmarking Data'!DY14</f>
        <v>137174.04028031268</v>
      </c>
      <c r="DY9" s="47">
        <f>'Input|Benchmarking Data'!DZ14</f>
        <v>167745.95206778086</v>
      </c>
      <c r="DZ9" s="47">
        <f>'Input|Benchmarking Data'!EA14</f>
        <v>183726.35284227453</v>
      </c>
      <c r="EA9" s="47">
        <f>'Input|Benchmarking Data'!EB14</f>
        <v>171080.18289509552</v>
      </c>
      <c r="EB9" s="47">
        <f>'Input|Benchmarking Data'!EC14</f>
        <v>186774.27334163259</v>
      </c>
      <c r="EC9" s="47">
        <f>'Input|Benchmarking Data'!ED14</f>
        <v>161157.56975476799</v>
      </c>
      <c r="ED9" s="47">
        <f>'Input|Benchmarking Data'!EE14</f>
        <v>177216.06576257499</v>
      </c>
      <c r="EE9" s="47">
        <f>'Input|Benchmarking Data'!EF14</f>
        <v>186388.80132767701</v>
      </c>
      <c r="EF9" s="47">
        <f>'Input|Benchmarking Data'!EG14</f>
        <v>184353.73967465901</v>
      </c>
      <c r="EG9" s="140">
        <f>'Input|Benchmarking Data'!EH14</f>
        <v>176109.71939909199</v>
      </c>
      <c r="EH9" s="47">
        <f>'Input|Benchmarking Data'!EI14</f>
        <v>112506.535</v>
      </c>
      <c r="EI9" s="47">
        <f>'Input|Benchmarking Data'!EJ14</f>
        <v>108991.583</v>
      </c>
      <c r="EJ9" s="47">
        <f>'Input|Benchmarking Data'!EK14</f>
        <v>126897.568</v>
      </c>
      <c r="EK9" s="47">
        <f>'Input|Benchmarking Data'!EL14</f>
        <v>145514.894</v>
      </c>
      <c r="EL9" s="47">
        <f>'Input|Benchmarking Data'!EM14</f>
        <v>147956.514</v>
      </c>
      <c r="EM9" s="47">
        <f>'Input|Benchmarking Data'!EN14</f>
        <v>191519.79500000001</v>
      </c>
      <c r="EN9" s="47">
        <f>'Input|Benchmarking Data'!EO14</f>
        <v>203371.86</v>
      </c>
      <c r="EO9" s="47">
        <f>'Input|Benchmarking Data'!EP14</f>
        <v>222412.64300000001</v>
      </c>
      <c r="EP9" s="47">
        <f>'Input|Benchmarking Data'!EQ14</f>
        <v>233849.701</v>
      </c>
      <c r="EQ9" s="47">
        <f>'Input|Benchmarking Data'!ER14</f>
        <v>248377.486889666</v>
      </c>
      <c r="ER9" s="47">
        <f>'Input|Benchmarking Data'!ES14</f>
        <v>211867.16309531001</v>
      </c>
      <c r="ES9" s="47">
        <f>'Input|Benchmarking Data'!ET14</f>
        <v>248667.39895521599</v>
      </c>
      <c r="ET9" s="47">
        <f>'Input|Benchmarking Data'!EU14</f>
        <v>249010.83126000001</v>
      </c>
      <c r="EU9" s="47">
        <f>'Input|Benchmarking Data'!EV14</f>
        <v>261706.81672</v>
      </c>
      <c r="EV9" s="140">
        <f>'Input|Benchmarking Data'!EW14</f>
        <v>237845.67388999998</v>
      </c>
      <c r="EW9" s="47">
        <f>'Input|Benchmarking Data'!EX14</f>
        <v>81250.614026765543</v>
      </c>
      <c r="EX9" s="47">
        <f>'Input|Benchmarking Data'!EY14</f>
        <v>103209.38645113776</v>
      </c>
      <c r="EY9" s="47">
        <f>'Input|Benchmarking Data'!EZ14</f>
        <v>116017.52463473017</v>
      </c>
      <c r="EZ9" s="47">
        <f>'Input|Benchmarking Data'!FA14</f>
        <v>137883.29635850366</v>
      </c>
      <c r="FA9" s="47">
        <f>'Input|Benchmarking Data'!FB14</f>
        <v>137860.36087647689</v>
      </c>
      <c r="FB9" s="47">
        <f>'Input|Benchmarking Data'!FC14</f>
        <v>143839.81850797526</v>
      </c>
      <c r="FC9" s="47">
        <f>'Input|Benchmarking Data'!FD14</f>
        <v>157205.91921771257</v>
      </c>
      <c r="FD9" s="47">
        <f>'Input|Benchmarking Data'!FE14</f>
        <v>179574.56650939499</v>
      </c>
      <c r="FE9" s="47">
        <f>'Input|Benchmarking Data'!FF14</f>
        <v>189806.67514137062</v>
      </c>
      <c r="FF9" s="47">
        <f>'Input|Benchmarking Data'!FG14</f>
        <v>204651.59938180444</v>
      </c>
      <c r="FG9" s="47">
        <f>'Input|Benchmarking Data'!FH14</f>
        <v>229428.02527883899</v>
      </c>
      <c r="FH9" s="47">
        <f>'Input|Benchmarking Data'!FI14</f>
        <v>204947.924709871</v>
      </c>
      <c r="FI9" s="47">
        <f>'Input|Benchmarking Data'!FJ14</f>
        <v>193557.933375539</v>
      </c>
      <c r="FJ9" s="47">
        <f>'Input|Benchmarking Data'!FK14</f>
        <v>204177.44023405801</v>
      </c>
      <c r="FK9" s="140">
        <f>'Input|Benchmarking Data'!FL14</f>
        <v>217757.13255408776</v>
      </c>
      <c r="FL9" s="47">
        <f>'Input|Benchmarking Data'!FM14</f>
        <v>48648.823897879505</v>
      </c>
      <c r="FM9" s="47">
        <f>'Input|Benchmarking Data'!FN14</f>
        <v>50748.109417397798</v>
      </c>
      <c r="FN9" s="47">
        <f>'Input|Benchmarking Data'!FO14</f>
        <v>53289.0230297776</v>
      </c>
      <c r="FO9" s="47">
        <f>'Input|Benchmarking Data'!FP14</f>
        <v>61973.7059213752</v>
      </c>
      <c r="FP9" s="47">
        <f>'Input|Benchmarking Data'!FQ14</f>
        <v>75037.978098049192</v>
      </c>
      <c r="FQ9" s="47">
        <f>'Input|Benchmarking Data'!FR14</f>
        <v>74900.179665433403</v>
      </c>
      <c r="FR9" s="47">
        <f>'Input|Benchmarking Data'!FS14</f>
        <v>84369.777789408996</v>
      </c>
      <c r="FS9" s="47">
        <f>'Input|Benchmarking Data'!FT14</f>
        <v>70674.63604085501</v>
      </c>
      <c r="FT9" s="47">
        <f>'Input|Benchmarking Data'!FU14</f>
        <v>74075.862810526407</v>
      </c>
      <c r="FU9" s="47">
        <f>'Input|Benchmarking Data'!FV14</f>
        <v>64088.129960287195</v>
      </c>
      <c r="FV9" s="47">
        <f>'Input|Benchmarking Data'!FW14</f>
        <v>69929.810763066795</v>
      </c>
      <c r="FW9" s="47">
        <f>'Input|Benchmarking Data'!FX14</f>
        <v>93577.683630547996</v>
      </c>
      <c r="FX9" s="47">
        <f>'Input|Benchmarking Data'!FY14</f>
        <v>86416.346934444198</v>
      </c>
      <c r="FY9" s="47">
        <f>'Input|Benchmarking Data'!FZ14</f>
        <v>78404.001088851903</v>
      </c>
      <c r="FZ9" s="140">
        <f>'Input|Benchmarking Data'!GA14</f>
        <v>82673.057705970088</v>
      </c>
      <c r="GA9" s="47">
        <f>'Input|Benchmarking Data'!GB14</f>
        <v>83237</v>
      </c>
      <c r="GB9" s="47">
        <f>'Input|Benchmarking Data'!GC14</f>
        <v>81473</v>
      </c>
      <c r="GC9" s="47">
        <f>'Input|Benchmarking Data'!GD14</f>
        <v>85413.886309046997</v>
      </c>
      <c r="GD9" s="47">
        <f>'Input|Benchmarking Data'!GE14</f>
        <v>89047.922493129998</v>
      </c>
      <c r="GE9" s="47">
        <f>'Input|Benchmarking Data'!GF14</f>
        <v>96130.066559793398</v>
      </c>
      <c r="GF9" s="47">
        <f>'Input|Benchmarking Data'!GG14</f>
        <v>121992.755514909</v>
      </c>
      <c r="GG9" s="47">
        <f>'Input|Benchmarking Data'!GH14</f>
        <v>126519.882999029</v>
      </c>
      <c r="GH9" s="47">
        <f>'Input|Benchmarking Data'!GI14</f>
        <v>116175.49106407601</v>
      </c>
      <c r="GI9" s="47">
        <f>'Input|Benchmarking Data'!GJ14</f>
        <v>121867.70902049799</v>
      </c>
      <c r="GJ9" s="47">
        <f>'Input|Benchmarking Data'!GK14</f>
        <v>117721.494565381</v>
      </c>
      <c r="GK9" s="47">
        <f>'Input|Benchmarking Data'!GL14</f>
        <v>138427.94329502599</v>
      </c>
      <c r="GL9" s="47">
        <f>'Input|Benchmarking Data'!GM14</f>
        <v>132835.09312937901</v>
      </c>
      <c r="GM9" s="47">
        <f>'Input|Benchmarking Data'!GN14</f>
        <v>108242.14191396099</v>
      </c>
      <c r="GN9" s="47">
        <f>'Input|Benchmarking Data'!GO14</f>
        <v>110815.785</v>
      </c>
      <c r="GO9" s="140">
        <f>'Input|Benchmarking Data'!GP14</f>
        <v>118042.307</v>
      </c>
    </row>
    <row r="10" spans="2:197" ht="18.5" customHeight="1">
      <c r="B10" t="s">
        <v>177</v>
      </c>
      <c r="C10" s="47">
        <f>VLOOKUP(C5,'Input|Capex - Network Services'!$E$22:$T$34,(C3-2006+2),FALSE)/1000</f>
        <v>23420.400071125001</v>
      </c>
      <c r="D10" s="47">
        <f>VLOOKUP(D5,'Input|Capex - Network Services'!$E$22:$T$34,(D3-2006+2),FALSE)/1000</f>
        <v>29528.094713099901</v>
      </c>
      <c r="E10" s="47">
        <f>VLOOKUP(E5,'Input|Capex - Network Services'!$E$22:$T$34,(E3-2006+2),FALSE)/1000</f>
        <v>35599.297561774998</v>
      </c>
      <c r="F10" s="47">
        <f>VLOOKUP(F5,'Input|Capex - Network Services'!$E$22:$T$34,(F3-2006+2),FALSE)/1000</f>
        <v>37286.541253426003</v>
      </c>
      <c r="G10" s="47">
        <f>VLOOKUP(G5,'Input|Capex - Network Services'!$E$22:$T$34,(G3-2006+2),FALSE)/1000</f>
        <v>66573.637705501096</v>
      </c>
      <c r="H10" s="47">
        <f>VLOOKUP(H5,'Input|Capex - Network Services'!$E$22:$T$34,(H3-2006+2),FALSE)/1000</f>
        <v>72571.430675276803</v>
      </c>
      <c r="I10" s="47">
        <f>VLOOKUP(I5,'Input|Capex - Network Services'!$E$22:$T$34,(I3-2006+2),FALSE)/1000</f>
        <v>69038.734914428802</v>
      </c>
      <c r="J10" s="47">
        <f>VLOOKUP(J5,'Input|Capex - Network Services'!$E$22:$T$34,(J3-2006+2),FALSE)/1000</f>
        <v>67720.427720247098</v>
      </c>
      <c r="K10" s="47">
        <f>VLOOKUP(K5,'Input|Capex - Network Services'!$E$22:$T$34,(K3-2006+2),FALSE)/1000</f>
        <v>85270.235633975099</v>
      </c>
      <c r="L10" s="47">
        <f>VLOOKUP(L5,'Input|Capex - Network Services'!$E$22:$T$34,(L3-2006+2),FALSE)/1000</f>
        <v>80624.819000000003</v>
      </c>
      <c r="M10" s="47">
        <f>VLOOKUP(M5,'Input|Capex - Network Services'!$E$22:$T$34,(M3-2006+2),FALSE)/1000</f>
        <v>61436.644999999997</v>
      </c>
      <c r="N10" s="47">
        <f>VLOOKUP(N5,'Input|Capex - Network Services'!$E$22:$T$34,(N3-2006+2),FALSE)/1000</f>
        <v>54926.637000000002</v>
      </c>
      <c r="O10" s="47">
        <f>VLOOKUP(O5,'Input|Capex - Network Services'!$E$22:$T$34,(O3-2006+2),FALSE)/1000</f>
        <v>72644.604999999996</v>
      </c>
      <c r="P10" s="47">
        <f>VLOOKUP(P5,'Input|Capex - Network Services'!$E$22:$T$34,(P3-2006+2),FALSE)/1000</f>
        <v>70040.725000000006</v>
      </c>
      <c r="Q10" s="140">
        <f>VLOOKUP(Q5,'Input|Capex - Network Services'!$E$22:$T$34,(Q3-2006+2),FALSE)/1000</f>
        <v>57144.801439999996</v>
      </c>
      <c r="R10" s="47">
        <f>VLOOKUP(R5,'Input|Capex - Network Services'!$E$22:$T$34,(R3-2006+2),FALSE)/1000</f>
        <v>579048.228</v>
      </c>
      <c r="S10" s="47">
        <f>VLOOKUP(S5,'Input|Capex - Network Services'!$E$22:$T$34,(S3-2006+2),FALSE)/1000</f>
        <v>765472.41299999994</v>
      </c>
      <c r="T10" s="47">
        <f>VLOOKUP(T5,'Input|Capex - Network Services'!$E$22:$T$34,(T3-2006+2),FALSE)/1000</f>
        <v>923492.34699999995</v>
      </c>
      <c r="U10" s="47">
        <f>VLOOKUP(U5,'Input|Capex - Network Services'!$E$22:$T$34,(U3-2006+2),FALSE)/1000</f>
        <v>1105381.2050000001</v>
      </c>
      <c r="V10" s="47">
        <f>VLOOKUP(V5,'Input|Capex - Network Services'!$E$22:$T$34,(V3-2006+2),FALSE)/1000</f>
        <v>1332144.672</v>
      </c>
      <c r="W10" s="47">
        <f>VLOOKUP(W5,'Input|Capex - Network Services'!$E$22:$T$34,(W3-2006+2),FALSE)/1000</f>
        <v>1541821.62</v>
      </c>
      <c r="X10" s="47">
        <f>VLOOKUP(X5,'Input|Capex - Network Services'!$E$22:$T$34,(X3-2006+2),FALSE)/1000</f>
        <v>1704512.6129999999</v>
      </c>
      <c r="Y10" s="47">
        <f>VLOOKUP(Y5,'Input|Capex - Network Services'!$E$22:$T$34,(Y3-2006+2),FALSE)/1000</f>
        <v>1246641.0889999999</v>
      </c>
      <c r="Z10" s="47">
        <f>VLOOKUP(Z5,'Input|Capex - Network Services'!$E$22:$T$34,(Z3-2006+2),FALSE)/1000</f>
        <v>1107800.7960000001</v>
      </c>
      <c r="AA10" s="47">
        <f>VLOOKUP(AA5,'Input|Capex - Network Services'!$E$22:$T$34,(AA3-2006+2),FALSE)/1000</f>
        <v>608113.82905236492</v>
      </c>
      <c r="AB10" s="47">
        <f>VLOOKUP(AB5,'Input|Capex - Network Services'!$E$22:$T$34,(AB3-2006+2),FALSE)/1000</f>
        <v>489554.93684261502</v>
      </c>
      <c r="AC10" s="47">
        <f>VLOOKUP(AC5,'Input|Capex - Network Services'!$E$22:$T$34,(AC3-2006+2),FALSE)/1000</f>
        <v>470476.245543278</v>
      </c>
      <c r="AD10" s="47">
        <f>VLOOKUP(AD5,'Input|Capex - Network Services'!$E$22:$T$34,(AD3-2006+2),FALSE)/1000</f>
        <v>641232.29966999998</v>
      </c>
      <c r="AE10" s="47">
        <f>VLOOKUP(AE5,'Input|Capex - Network Services'!$E$22:$T$34,(AE3-2006+2),FALSE)/1000</f>
        <v>908562.74280999997</v>
      </c>
      <c r="AF10" s="140">
        <f>VLOOKUP(AF5,'Input|Capex - Network Services'!$E$22:$T$34,(AF3-2006+2),FALSE)/1000</f>
        <v>547388.75948999997</v>
      </c>
      <c r="AG10" s="47">
        <f>VLOOKUP(AG5,'Input|Capex - Network Services'!$E$22:$T$34,(AG3-2006+2),FALSE)/1000</f>
        <v>68904.914278073004</v>
      </c>
      <c r="AH10" s="47">
        <f>VLOOKUP(AH5,'Input|Capex - Network Services'!$E$22:$T$34,(AH3-2006+2),FALSE)/1000</f>
        <v>60946.961002315606</v>
      </c>
      <c r="AI10" s="47">
        <f>VLOOKUP(AI5,'Input|Capex - Network Services'!$E$22:$T$34,(AI3-2006+2),FALSE)/1000</f>
        <v>65890.6681736069</v>
      </c>
      <c r="AJ10" s="47">
        <f>VLOOKUP(AJ5,'Input|Capex - Network Services'!$E$22:$T$34,(AJ3-2006+2),FALSE)/1000</f>
        <v>79107.821976089399</v>
      </c>
      <c r="AK10" s="47">
        <f>VLOOKUP(AK5,'Input|Capex - Network Services'!$E$22:$T$34,(AK3-2006+2),FALSE)/1000</f>
        <v>105462.55143153299</v>
      </c>
      <c r="AL10" s="47">
        <f>VLOOKUP(AL5,'Input|Capex - Network Services'!$E$22:$T$34,(AL3-2006+2),FALSE)/1000</f>
        <v>117067.586589074</v>
      </c>
      <c r="AM10" s="47">
        <f>VLOOKUP(AM5,'Input|Capex - Network Services'!$E$22:$T$34,(AM3-2006+2),FALSE)/1000</f>
        <v>97987.923810570297</v>
      </c>
      <c r="AN10" s="47">
        <f>VLOOKUP(AN5,'Input|Capex - Network Services'!$E$22:$T$34,(AN3-2006+2),FALSE)/1000</f>
        <v>116268.354524173</v>
      </c>
      <c r="AO10" s="47">
        <f>VLOOKUP(AO5,'Input|Capex - Network Services'!$E$22:$T$34,(AO3-2006+2),FALSE)/1000</f>
        <v>130039.91474350201</v>
      </c>
      <c r="AP10" s="47">
        <f>VLOOKUP(AP5,'Input|Capex - Network Services'!$E$22:$T$34,(AP3-2006+2),FALSE)/1000</f>
        <v>124491.64350499099</v>
      </c>
      <c r="AQ10" s="47">
        <f>VLOOKUP(AQ5,'Input|Capex - Network Services'!$E$22:$T$34,(AQ3-2006+2),FALSE)/1000</f>
        <v>101864.319</v>
      </c>
      <c r="AR10" s="47">
        <f>VLOOKUP(AR5,'Input|Capex - Network Services'!$E$22:$T$34,(AR3-2006+2),FALSE)/1000</f>
        <v>92294.962303965294</v>
      </c>
      <c r="AS10" s="47">
        <f>VLOOKUP(AS5,'Input|Capex - Network Services'!$E$22:$T$34,(AS3-2006+2),FALSE)/1000</f>
        <v>84914.530750323509</v>
      </c>
      <c r="AT10" s="47">
        <f>VLOOKUP(AT5,'Input|Capex - Network Services'!$E$22:$T$34,(AT3-2006+2),FALSE)/1000</f>
        <v>96021.163</v>
      </c>
      <c r="AU10" s="140">
        <f>VLOOKUP(AU5,'Input|Capex - Network Services'!$E$22:$T$34,(AU3-2006+2),FALSE)/1000</f>
        <v>118676.984</v>
      </c>
      <c r="AV10" s="47">
        <f>VLOOKUP(AV5,'Input|Capex - Network Services'!$E$22:$T$34,(AV3-2006+2),FALSE)/1000</f>
        <v>337440.99616323301</v>
      </c>
      <c r="AW10" s="47">
        <f>VLOOKUP(AW5,'Input|Capex - Network Services'!$E$22:$T$34,(AW3-2006+2),FALSE)/1000</f>
        <v>381686.388244765</v>
      </c>
      <c r="AX10" s="47">
        <f>VLOOKUP(AX5,'Input|Capex - Network Services'!$E$22:$T$34,(AX3-2006+2),FALSE)/1000</f>
        <v>374790.18281153101</v>
      </c>
      <c r="AY10" s="47">
        <f>VLOOKUP(AY5,'Input|Capex - Network Services'!$E$22:$T$34,(AY3-2006+2),FALSE)/1000</f>
        <v>465036.15707499499</v>
      </c>
      <c r="AZ10" s="47">
        <f>VLOOKUP(AZ5,'Input|Capex - Network Services'!$E$22:$T$34,(AZ3-2006+2),FALSE)/1000</f>
        <v>422665.23143731203</v>
      </c>
      <c r="BA10" s="47">
        <f>VLOOKUP(BA5,'Input|Capex - Network Services'!$E$22:$T$34,(BA3-2006+2),FALSE)/1000</f>
        <v>508207.77725413605</v>
      </c>
      <c r="BB10" s="47">
        <f>VLOOKUP(BB5,'Input|Capex - Network Services'!$E$22:$T$34,(BB3-2006+2),FALSE)/1000</f>
        <v>646401.00703489606</v>
      </c>
      <c r="BC10" s="47">
        <f>VLOOKUP(BC5,'Input|Capex - Network Services'!$E$22:$T$34,(BC3-2006+2),FALSE)/1000</f>
        <v>589205.82073191099</v>
      </c>
      <c r="BD10" s="47">
        <f>VLOOKUP(BD5,'Input|Capex - Network Services'!$E$22:$T$34,(BD3-2006+2),FALSE)/1000</f>
        <v>455307.63873612997</v>
      </c>
      <c r="BE10" s="47">
        <f>VLOOKUP(BE5,'Input|Capex - Network Services'!$E$22:$T$34,(BE3-2006+2),FALSE)/1000</f>
        <v>375716.01072367601</v>
      </c>
      <c r="BF10" s="47">
        <f>VLOOKUP(BF5,'Input|Capex - Network Services'!$E$22:$T$34,(BF3-2006+2),FALSE)/1000</f>
        <v>254850.900892373</v>
      </c>
      <c r="BG10" s="47">
        <f>VLOOKUP(BG5,'Input|Capex - Network Services'!$E$22:$T$34,(BG3-2006+2),FALSE)/1000</f>
        <v>204452.47443412701</v>
      </c>
      <c r="BH10" s="47">
        <f>VLOOKUP(BH5,'Input|Capex - Network Services'!$E$22:$T$34,(BH3-2006+2),FALSE)/1000</f>
        <v>361174.88804937201</v>
      </c>
      <c r="BI10" s="47">
        <f>VLOOKUP(BI5,'Input|Capex - Network Services'!$E$22:$T$34,(BI3-2006+2),FALSE)/1000</f>
        <v>427512.14339897397</v>
      </c>
      <c r="BJ10" s="140">
        <f>VLOOKUP(BJ5,'Input|Capex - Network Services'!$E$22:$T$34,(BJ3-2006+2),FALSE)/1000</f>
        <v>335577.74563470698</v>
      </c>
      <c r="BK10" s="47">
        <f>VLOOKUP(BK5,'Input|Capex - Network Services'!$E$22:$T$34,(BK3-2006+2),FALSE)/1000</f>
        <v>569144.26643979806</v>
      </c>
      <c r="BL10" s="47">
        <f>VLOOKUP(BL5,'Input|Capex - Network Services'!$E$22:$T$34,(BL3-2006+2),FALSE)/1000</f>
        <v>532370.28730071301</v>
      </c>
      <c r="BM10" s="47">
        <f>VLOOKUP(BM5,'Input|Capex - Network Services'!$E$22:$T$34,(BM3-2006+2),FALSE)/1000</f>
        <v>470609.55219716002</v>
      </c>
      <c r="BN10" s="47">
        <f>VLOOKUP(BN5,'Input|Capex - Network Services'!$E$22:$T$34,(BN3-2006+2),FALSE)/1000</f>
        <v>632189.95788572705</v>
      </c>
      <c r="BO10" s="47">
        <f>VLOOKUP(BO5,'Input|Capex - Network Services'!$E$22:$T$34,(BO3-2006+2),FALSE)/1000</f>
        <v>910975.07691779197</v>
      </c>
      <c r="BP10" s="47">
        <f>VLOOKUP(BP5,'Input|Capex - Network Services'!$E$22:$T$34,(BP3-2006+2),FALSE)/1000</f>
        <v>745416.69694824901</v>
      </c>
      <c r="BQ10" s="47">
        <f>VLOOKUP(BQ5,'Input|Capex - Network Services'!$E$22:$T$34,(BQ3-2006+2),FALSE)/1000</f>
        <v>757590.59823429794</v>
      </c>
      <c r="BR10" s="47">
        <f>VLOOKUP(BR5,'Input|Capex - Network Services'!$E$22:$T$34,(BR3-2006+2),FALSE)/1000</f>
        <v>775122.357449895</v>
      </c>
      <c r="BS10" s="47">
        <f>VLOOKUP(BS5,'Input|Capex - Network Services'!$E$22:$T$34,(BS3-2006+2),FALSE)/1000</f>
        <v>651391.32890145807</v>
      </c>
      <c r="BT10" s="47">
        <f>VLOOKUP(BT5,'Input|Capex - Network Services'!$E$22:$T$34,(BT3-2006+2),FALSE)/1000</f>
        <v>551693.99517820997</v>
      </c>
      <c r="BU10" s="47">
        <f>VLOOKUP(BU5,'Input|Capex - Network Services'!$E$22:$T$34,(BU3-2006+2),FALSE)/1000</f>
        <v>476890.09250353498</v>
      </c>
      <c r="BV10" s="47">
        <f>VLOOKUP(BV5,'Input|Capex - Network Services'!$E$22:$T$34,(BV3-2006+2),FALSE)/1000</f>
        <v>453604.77</v>
      </c>
      <c r="BW10" s="47">
        <f>VLOOKUP(BW5,'Input|Capex - Network Services'!$E$22:$T$34,(BW3-2006+2),FALSE)/1000</f>
        <v>437518.34826834797</v>
      </c>
      <c r="BX10" s="47">
        <f>VLOOKUP(BX5,'Input|Capex - Network Services'!$E$22:$T$34,(BX3-2006+2),FALSE)/1000</f>
        <v>416417.022</v>
      </c>
      <c r="BY10" s="140">
        <f>VLOOKUP(BY5,'Input|Capex - Network Services'!$E$22:$T$34,(BY3-2006+2),FALSE)/1000</f>
        <v>414026.288</v>
      </c>
      <c r="BZ10" s="47">
        <f>VLOOKUP(BZ5,'Input|Capex - Network Services'!$E$22:$T$34,(BZ3-2006+2),FALSE)/1000</f>
        <v>486827.91974075401</v>
      </c>
      <c r="CA10" s="47">
        <f>VLOOKUP(CA5,'Input|Capex - Network Services'!$E$22:$T$34,(CA3-2006+2),FALSE)/1000</f>
        <v>521327.00099305896</v>
      </c>
      <c r="CB10" s="47">
        <f>VLOOKUP(CB5,'Input|Capex - Network Services'!$E$22:$T$34,(CB3-2006+2),FALSE)/1000</f>
        <v>541157.21715842502</v>
      </c>
      <c r="CC10" s="47">
        <f>VLOOKUP(CC5,'Input|Capex - Network Services'!$E$22:$T$34,(CC3-2006+2),FALSE)/1000</f>
        <v>551389.28207127296</v>
      </c>
      <c r="CD10" s="47">
        <f>VLOOKUP(CD5,'Input|Capex - Network Services'!$E$22:$T$34,(CD3-2006+2),FALSE)/1000</f>
        <v>657497.76262056804</v>
      </c>
      <c r="CE10" s="47">
        <f>VLOOKUP(CE5,'Input|Capex - Network Services'!$E$22:$T$34,(CE3-2006+2),FALSE)/1000</f>
        <v>662116.01284347905</v>
      </c>
      <c r="CF10" s="47">
        <f>VLOOKUP(CF5,'Input|Capex - Network Services'!$E$22:$T$34,(CF3-2006+2),FALSE)/1000</f>
        <v>695492.75665752799</v>
      </c>
      <c r="CG10" s="47">
        <f>VLOOKUP(CG5,'Input|Capex - Network Services'!$E$22:$T$34,(CG3-2006+2),FALSE)/1000</f>
        <v>675168.6984202991</v>
      </c>
      <c r="CH10" s="47">
        <f>VLOOKUP(CH5,'Input|Capex - Network Services'!$E$22:$T$34,(CH3-2006+2),FALSE)/1000</f>
        <v>613523.022174404</v>
      </c>
      <c r="CI10" s="47">
        <f>VLOOKUP(CI5,'Input|Capex - Network Services'!$E$22:$T$34,(CI3-2006+2),FALSE)/1000</f>
        <v>560997.26398581301</v>
      </c>
      <c r="CJ10" s="47">
        <f>VLOOKUP(CJ5,'Input|Capex - Network Services'!$E$22:$T$34,(CJ3-2006+2),FALSE)/1000</f>
        <v>513700.19001148804</v>
      </c>
      <c r="CK10" s="47">
        <f>VLOOKUP(CK5,'Input|Capex - Network Services'!$E$22:$T$34,(CK3-2006+2),FALSE)/1000</f>
        <v>443884.93510121398</v>
      </c>
      <c r="CL10" s="47">
        <f>VLOOKUP(CL5,'Input|Capex - Network Services'!$E$22:$T$34,(CL3-2006+2),FALSE)/1000</f>
        <v>425767.59176322201</v>
      </c>
      <c r="CM10" s="47">
        <f>VLOOKUP(CM5,'Input|Capex - Network Services'!$E$22:$T$34,(CM3-2006+2),FALSE)/1000</f>
        <v>461856.53600000002</v>
      </c>
      <c r="CN10" s="140">
        <f>VLOOKUP(CN5,'Input|Capex - Network Services'!$E$22:$T$34,(CN3-2006+2),FALSE)/1000</f>
        <v>631287.98398999998</v>
      </c>
      <c r="CO10" s="47">
        <f>VLOOKUP(CO5,'Input|Capex - Network Services'!$E$22:$T$34,(CO3-2006+2),FALSE)/1000</f>
        <v>371225.19678173604</v>
      </c>
      <c r="CP10" s="47">
        <f>VLOOKUP(CP5,'Input|Capex - Network Services'!$E$22:$T$34,(CP3-2006+2),FALSE)/1000</f>
        <v>464766.04228146101</v>
      </c>
      <c r="CQ10" s="47">
        <f>VLOOKUP(CQ5,'Input|Capex - Network Services'!$E$22:$T$34,(CQ3-2006+2),FALSE)/1000</f>
        <v>527550.65325261804</v>
      </c>
      <c r="CR10" s="47">
        <f>VLOOKUP(CR5,'Input|Capex - Network Services'!$E$22:$T$34,(CR3-2006+2),FALSE)/1000</f>
        <v>637971.36356845195</v>
      </c>
      <c r="CS10" s="47">
        <f>VLOOKUP(CS5,'Input|Capex - Network Services'!$E$22:$T$34,(CS3-2006+2),FALSE)/1000</f>
        <v>673439.12852133799</v>
      </c>
      <c r="CT10" s="47">
        <f>VLOOKUP(CT5,'Input|Capex - Network Services'!$E$22:$T$34,(CT3-2006+2),FALSE)/1000</f>
        <v>727184.83153363701</v>
      </c>
      <c r="CU10" s="47">
        <f>VLOOKUP(CU5,'Input|Capex - Network Services'!$E$22:$T$34,(CU3-2006+2),FALSE)/1000</f>
        <v>775495.18211535097</v>
      </c>
      <c r="CV10" s="47">
        <f>VLOOKUP(CV5,'Input|Capex - Network Services'!$E$22:$T$34,(CV3-2006+2),FALSE)/1000</f>
        <v>656287.79288978595</v>
      </c>
      <c r="CW10" s="47">
        <f>VLOOKUP(CW5,'Input|Capex - Network Services'!$E$22:$T$34,(CW3-2006+2),FALSE)/1000</f>
        <v>647896.61139507696</v>
      </c>
      <c r="CX10" s="47">
        <f>VLOOKUP(CX5,'Input|Capex - Network Services'!$E$22:$T$34,(CX3-2006+2),FALSE)/1000</f>
        <v>491722.41326875001</v>
      </c>
      <c r="CY10" s="47">
        <f>VLOOKUP(CY5,'Input|Capex - Network Services'!$E$22:$T$34,(CY3-2006+2),FALSE)/1000</f>
        <v>430585.64600000001</v>
      </c>
      <c r="CZ10" s="47">
        <f>VLOOKUP(CZ5,'Input|Capex - Network Services'!$E$22:$T$34,(CZ3-2006+2),FALSE)/1000</f>
        <v>416250.060481394</v>
      </c>
      <c r="DA10" s="47">
        <f>VLOOKUP(DA5,'Input|Capex - Network Services'!$E$22:$T$34,(DA3-2006+2),FALSE)/1000</f>
        <v>392078.504930278</v>
      </c>
      <c r="DB10" s="47">
        <f>VLOOKUP(DB5,'Input|Capex - Network Services'!$E$22:$T$34,(DB3-2006+2),FALSE)/1000</f>
        <v>454283.88199999998</v>
      </c>
      <c r="DC10" s="140">
        <f>VLOOKUP(DC5,'Input|Capex - Network Services'!$E$22:$T$34,(DC3-2006+2),FALSE)/1000</f>
        <v>475981.09254000004</v>
      </c>
      <c r="DD10" s="47">
        <f>VLOOKUP(DD5,'Input|Capex - Network Services'!$E$22:$T$34,(DD3-2006+2),FALSE)/1000</f>
        <v>50952.907170412305</v>
      </c>
      <c r="DE10" s="47">
        <f>VLOOKUP(DE5,'Input|Capex - Network Services'!$E$22:$T$34,(DE3-2006+2),FALSE)/1000</f>
        <v>54594.790806106597</v>
      </c>
      <c r="DF10" s="47">
        <f>VLOOKUP(DF5,'Input|Capex - Network Services'!$E$22:$T$34,(DF3-2006+2),FALSE)/1000</f>
        <v>34722.806731957695</v>
      </c>
      <c r="DG10" s="47">
        <f>VLOOKUP(DG5,'Input|Capex - Network Services'!$E$22:$T$34,(DG3-2006+2),FALSE)/1000</f>
        <v>65418.407571030293</v>
      </c>
      <c r="DH10" s="47">
        <f>VLOOKUP(DH5,'Input|Capex - Network Services'!$E$22:$T$34,(DH3-2006+2),FALSE)/1000</f>
        <v>83539.316741557297</v>
      </c>
      <c r="DI10" s="47">
        <f>VLOOKUP(DI5,'Input|Capex - Network Services'!$E$22:$T$34,(DI3-2006+2),FALSE)/1000</f>
        <v>114252.519069462</v>
      </c>
      <c r="DJ10" s="47">
        <f>VLOOKUP(DJ5,'Input|Capex - Network Services'!$E$22:$T$34,(DJ3-2006+2),FALSE)/1000</f>
        <v>104682.679592951</v>
      </c>
      <c r="DK10" s="47">
        <f>VLOOKUP(DK5,'Input|Capex - Network Services'!$E$22:$T$34,(DK3-2006+2),FALSE)/1000</f>
        <v>112219.405480466</v>
      </c>
      <c r="DL10" s="47">
        <f>VLOOKUP(DL5,'Input|Capex - Network Services'!$E$22:$T$34,(DL3-2006+2),FALSE)/1000</f>
        <v>114524.673319262</v>
      </c>
      <c r="DM10" s="47">
        <f>VLOOKUP(DM5,'Input|Capex - Network Services'!$E$22:$T$34,(DM3-2006+2),FALSE)/1000</f>
        <v>111151.07859967501</v>
      </c>
      <c r="DN10" s="47">
        <f>VLOOKUP(DN5,'Input|Capex - Network Services'!$E$22:$T$34,(DN3-2006+2),FALSE)/1000</f>
        <v>101131.719686956</v>
      </c>
      <c r="DO10" s="47">
        <f>VLOOKUP(DO5,'Input|Capex - Network Services'!$E$22:$T$34,(DO3-2006+2),FALSE)/1000</f>
        <v>123542.60860793499</v>
      </c>
      <c r="DP10" s="47">
        <f>VLOOKUP(DP5,'Input|Capex - Network Services'!$E$22:$T$34,(DP3-2006+2),FALSE)/1000</f>
        <v>118004.46582870901</v>
      </c>
      <c r="DQ10" s="47">
        <f>VLOOKUP(DQ5,'Input|Capex - Network Services'!$E$22:$T$34,(DQ3-2006+2),FALSE)/1000</f>
        <v>92708.900598375389</v>
      </c>
      <c r="DR10" s="140">
        <f>VLOOKUP(DR5,'Input|Capex - Network Services'!$E$22:$T$34,(DR3-2006+2),FALSE)/1000</f>
        <v>99743.789133831975</v>
      </c>
      <c r="DS10" s="47">
        <f>VLOOKUP(DS5,'Input|Capex - Network Services'!$E$22:$T$34,(DS3-2006+2),FALSE)/1000</f>
        <v>142464.072721729</v>
      </c>
      <c r="DT10" s="47">
        <f>VLOOKUP(DT5,'Input|Capex - Network Services'!$E$22:$T$34,(DT3-2006+2),FALSE)/1000</f>
        <v>141748.33675135401</v>
      </c>
      <c r="DU10" s="47">
        <f>VLOOKUP(DU5,'Input|Capex - Network Services'!$E$22:$T$34,(DU3-2006+2),FALSE)/1000</f>
        <v>146555.69987816</v>
      </c>
      <c r="DV10" s="47">
        <f>VLOOKUP(DV5,'Input|Capex - Network Services'!$E$22:$T$34,(DV3-2006+2),FALSE)/1000</f>
        <v>140471.71417571898</v>
      </c>
      <c r="DW10" s="47">
        <f>VLOOKUP(DW5,'Input|Capex - Network Services'!$E$22:$T$34,(DW3-2006+2),FALSE)/1000</f>
        <v>181678.523352552</v>
      </c>
      <c r="DX10" s="47">
        <f>VLOOKUP(DX5,'Input|Capex - Network Services'!$E$22:$T$34,(DX3-2006+2),FALSE)/1000</f>
        <v>210519.91420794299</v>
      </c>
      <c r="DY10" s="47">
        <f>VLOOKUP(DY5,'Input|Capex - Network Services'!$E$22:$T$34,(DY3-2006+2),FALSE)/1000</f>
        <v>229213.161948233</v>
      </c>
      <c r="DZ10" s="47">
        <f>VLOOKUP(DZ5,'Input|Capex - Network Services'!$E$22:$T$34,(DZ3-2006+2),FALSE)/1000</f>
        <v>255081.44945299398</v>
      </c>
      <c r="EA10" s="47">
        <f>VLOOKUP(EA5,'Input|Capex - Network Services'!$E$22:$T$34,(EA3-2006+2),FALSE)/1000</f>
        <v>296383.71860063396</v>
      </c>
      <c r="EB10" s="47">
        <f>VLOOKUP(EB5,'Input|Capex - Network Services'!$E$22:$T$34,(EB3-2006+2),FALSE)/1000</f>
        <v>285059.66513144097</v>
      </c>
      <c r="EC10" s="47">
        <f>VLOOKUP(EC5,'Input|Capex - Network Services'!$E$22:$T$34,(EC3-2006+2),FALSE)/1000</f>
        <v>234618.12700000001</v>
      </c>
      <c r="ED10" s="47">
        <f>VLOOKUP(ED5,'Input|Capex - Network Services'!$E$22:$T$34,(ED3-2006+2),FALSE)/1000</f>
        <v>304528.51676853403</v>
      </c>
      <c r="EE10" s="47">
        <f>VLOOKUP(EE5,'Input|Capex - Network Services'!$E$22:$T$34,(EE3-2006+2),FALSE)/1000</f>
        <v>303722.26791662106</v>
      </c>
      <c r="EF10" s="47">
        <f>VLOOKUP(EF5,'Input|Capex - Network Services'!$E$22:$T$34,(EF3-2006+2),FALSE)/1000</f>
        <v>315092.07400000002</v>
      </c>
      <c r="EG10" s="140">
        <f>VLOOKUP(EG5,'Input|Capex - Network Services'!$E$22:$T$34,(EG3-2006+2),FALSE)/1000</f>
        <v>355209.321</v>
      </c>
      <c r="EH10" s="47">
        <f>VLOOKUP(EH5,'Input|Capex - Network Services'!$E$22:$T$34,(EH3-2006+2),FALSE)/1000</f>
        <v>135926.14318108003</v>
      </c>
      <c r="EI10" s="47">
        <f>VLOOKUP(EI5,'Input|Capex - Network Services'!$E$22:$T$34,(EI3-2006+2),FALSE)/1000</f>
        <v>110547.57237090199</v>
      </c>
      <c r="EJ10" s="47">
        <f>VLOOKUP(EJ5,'Input|Capex - Network Services'!$E$22:$T$34,(EJ3-2006+2),FALSE)/1000</f>
        <v>101717.47228543399</v>
      </c>
      <c r="EK10" s="47">
        <f>VLOOKUP(EK5,'Input|Capex - Network Services'!$E$22:$T$34,(EK3-2006+2),FALSE)/1000</f>
        <v>152968.611884632</v>
      </c>
      <c r="EL10" s="47">
        <f>VLOOKUP(EL5,'Input|Capex - Network Services'!$E$22:$T$34,(EL3-2006+2),FALSE)/1000</f>
        <v>118018.310942739</v>
      </c>
      <c r="EM10" s="47">
        <f>VLOOKUP(EM5,'Input|Capex - Network Services'!$E$22:$T$34,(EM3-2006+2),FALSE)/1000</f>
        <v>260457.71313800901</v>
      </c>
      <c r="EN10" s="47">
        <f>VLOOKUP(EN5,'Input|Capex - Network Services'!$E$22:$T$34,(EN3-2006+2),FALSE)/1000</f>
        <v>314244.31707689102</v>
      </c>
      <c r="EO10" s="47">
        <f>VLOOKUP(EO5,'Input|Capex - Network Services'!$E$22:$T$34,(EO3-2006+2),FALSE)/1000</f>
        <v>323359.84993660403</v>
      </c>
      <c r="EP10" s="47">
        <f>VLOOKUP(EP5,'Input|Capex - Network Services'!$E$22:$T$34,(EP3-2006+2),FALSE)/1000</f>
        <v>278951.92628526798</v>
      </c>
      <c r="EQ10" s="47">
        <f>VLOOKUP(EQ5,'Input|Capex - Network Services'!$E$22:$T$34,(EQ3-2006+2),FALSE)/1000</f>
        <v>305232.97506277001</v>
      </c>
      <c r="ER10" s="47">
        <f>VLOOKUP(ER5,'Input|Capex - Network Services'!$E$22:$T$34,(ER3-2006+2),FALSE)/1000</f>
        <v>236435.43605879199</v>
      </c>
      <c r="ES10" s="47">
        <f>VLOOKUP(ES5,'Input|Capex - Network Services'!$E$22:$T$34,(ES3-2006+2),FALSE)/1000</f>
        <v>262623.56943999999</v>
      </c>
      <c r="ET10" s="47">
        <f>VLOOKUP(ET5,'Input|Capex - Network Services'!$E$22:$T$34,(ET3-2006+2),FALSE)/1000</f>
        <v>361496.63483</v>
      </c>
      <c r="EU10" s="47">
        <f>VLOOKUP(EU5,'Input|Capex - Network Services'!$E$22:$T$34,(EU3-2006+2),FALSE)/1000</f>
        <v>378582.51176999998</v>
      </c>
      <c r="EV10" s="140">
        <f>VLOOKUP(EV5,'Input|Capex - Network Services'!$E$22:$T$34,(EV3-2006+2),FALSE)/1000</f>
        <v>290679.13198000001</v>
      </c>
      <c r="EW10" s="47">
        <f>VLOOKUP(EW5,'Input|Capex - Network Services'!$E$22:$T$34,(EW3-2006+2),FALSE)/1000</f>
        <v>119200.64036278801</v>
      </c>
      <c r="EX10" s="47">
        <f>VLOOKUP(EX5,'Input|Capex - Network Services'!$E$22:$T$34,(EX3-2006+2),FALSE)/1000</f>
        <v>129699.661149782</v>
      </c>
      <c r="EY10" s="47">
        <f>VLOOKUP(EY5,'Input|Capex - Network Services'!$E$22:$T$34,(EY3-2006+2),FALSE)/1000</f>
        <v>188932.858040463</v>
      </c>
      <c r="EZ10" s="47">
        <f>VLOOKUP(EZ5,'Input|Capex - Network Services'!$E$22:$T$34,(EZ3-2006+2),FALSE)/1000</f>
        <v>235768.123866696</v>
      </c>
      <c r="FA10" s="47">
        <f>VLOOKUP(FA5,'Input|Capex - Network Services'!$E$22:$T$34,(FA3-2006+2),FALSE)/1000</f>
        <v>256945.31134784999</v>
      </c>
      <c r="FB10" s="47">
        <f>VLOOKUP(FB5,'Input|Capex - Network Services'!$E$22:$T$34,(FB3-2006+2),FALSE)/1000</f>
        <v>272384.92910572601</v>
      </c>
      <c r="FC10" s="47">
        <f>VLOOKUP(FC5,'Input|Capex - Network Services'!$E$22:$T$34,(FC3-2006+2),FALSE)/1000</f>
        <v>322240.39599040197</v>
      </c>
      <c r="FD10" s="47">
        <f>VLOOKUP(FD5,'Input|Capex - Network Services'!$E$22:$T$34,(FD3-2006+2),FALSE)/1000</f>
        <v>379421.11617340602</v>
      </c>
      <c r="FE10" s="47">
        <f>VLOOKUP(FE5,'Input|Capex - Network Services'!$E$22:$T$34,(FE3-2006+2),FALSE)/1000</f>
        <v>401205.41757601203</v>
      </c>
      <c r="FF10" s="47">
        <f>VLOOKUP(FF5,'Input|Capex - Network Services'!$E$22:$T$34,(FF3-2006+2),FALSE)/1000</f>
        <v>328154.16791792604</v>
      </c>
      <c r="FG10" s="47">
        <f>VLOOKUP(FG5,'Input|Capex - Network Services'!$E$22:$T$34,(FG3-2006+2),FALSE)/1000</f>
        <v>291506.76781074103</v>
      </c>
      <c r="FH10" s="47">
        <f>VLOOKUP(FH5,'Input|Capex - Network Services'!$E$22:$T$34,(FH3-2006+2),FALSE)/1000</f>
        <v>332989.80660169799</v>
      </c>
      <c r="FI10" s="47">
        <f>VLOOKUP(FI5,'Input|Capex - Network Services'!$E$22:$T$34,(FI3-2006+2),FALSE)/1000</f>
        <v>367853.59362890397</v>
      </c>
      <c r="FJ10" s="47">
        <f>VLOOKUP(FJ5,'Input|Capex - Network Services'!$E$22:$T$34,(FJ3-2006+2),FALSE)/1000</f>
        <v>395126.61734276405</v>
      </c>
      <c r="FK10" s="140">
        <f>VLOOKUP(FK5,'Input|Capex - Network Services'!$E$22:$T$34,(FK3-2006+2),FALSE)/1000</f>
        <v>351029.08475423057</v>
      </c>
      <c r="FL10" s="47">
        <f>VLOOKUP(FL5,'Input|Capex - Network Services'!$E$22:$T$34,(FL3-2006+2),FALSE)/1000</f>
        <v>101629.940694619</v>
      </c>
      <c r="FM10" s="47">
        <f>VLOOKUP(FM5,'Input|Capex - Network Services'!$E$22:$T$34,(FM3-2006+2),FALSE)/1000</f>
        <v>85969.683107540506</v>
      </c>
      <c r="FN10" s="47">
        <f>VLOOKUP(FN5,'Input|Capex - Network Services'!$E$22:$T$34,(FN3-2006+2),FALSE)/1000</f>
        <v>97820.491146347704</v>
      </c>
      <c r="FO10" s="47">
        <f>VLOOKUP(FO5,'Input|Capex - Network Services'!$E$22:$T$34,(FO3-2006+2),FALSE)/1000</f>
        <v>114954.68443023799</v>
      </c>
      <c r="FP10" s="47">
        <f>VLOOKUP(FP5,'Input|Capex - Network Services'!$E$22:$T$34,(FP3-2006+2),FALSE)/1000</f>
        <v>133282.79175777</v>
      </c>
      <c r="FQ10" s="47">
        <f>VLOOKUP(FQ5,'Input|Capex - Network Services'!$E$22:$T$34,(FQ3-2006+2),FALSE)/1000</f>
        <v>129998.855226988</v>
      </c>
      <c r="FR10" s="47">
        <f>VLOOKUP(FR5,'Input|Capex - Network Services'!$E$22:$T$34,(FR3-2006+2),FALSE)/1000</f>
        <v>104682.90478555601</v>
      </c>
      <c r="FS10" s="47">
        <f>VLOOKUP(FS5,'Input|Capex - Network Services'!$E$22:$T$34,(FS3-2006+2),FALSE)/1000</f>
        <v>84657.268206771812</v>
      </c>
      <c r="FT10" s="47">
        <f>VLOOKUP(FT5,'Input|Capex - Network Services'!$E$22:$T$34,(FT3-2006+2),FALSE)/1000</f>
        <v>95477.1241541747</v>
      </c>
      <c r="FU10" s="47">
        <f>VLOOKUP(FU5,'Input|Capex - Network Services'!$E$22:$T$34,(FU3-2006+2),FALSE)/1000</f>
        <v>83202.459249480395</v>
      </c>
      <c r="FV10" s="47">
        <f>VLOOKUP(FV5,'Input|Capex - Network Services'!$E$22:$T$34,(FV3-2006+2),FALSE)/1000</f>
        <v>99398.964999999997</v>
      </c>
      <c r="FW10" s="47">
        <f>VLOOKUP(FW5,'Input|Capex - Network Services'!$E$22:$T$34,(FW3-2006+2),FALSE)/1000</f>
        <v>129232.58916361301</v>
      </c>
      <c r="FX10" s="47">
        <f>VLOOKUP(FX5,'Input|Capex - Network Services'!$E$22:$T$34,(FX3-2006+2),FALSE)/1000</f>
        <v>154093.44999134299</v>
      </c>
      <c r="FY10" s="47">
        <f>VLOOKUP(FY5,'Input|Capex - Network Services'!$E$22:$T$34,(FY3-2006+2),FALSE)/1000</f>
        <v>104564.39154253001</v>
      </c>
      <c r="FZ10" s="140">
        <f>VLOOKUP(FZ5,'Input|Capex - Network Services'!$E$22:$T$34,(FZ3-2006+2),FALSE)/1000</f>
        <v>111706.29909201901</v>
      </c>
      <c r="GA10" s="47">
        <f>VLOOKUP(GA5,'Input|Capex - Network Services'!$E$22:$T$34,(GA3-2006+2),FALSE)/1000</f>
        <v>80468.178781472103</v>
      </c>
      <c r="GB10" s="47">
        <f>VLOOKUP(GB5,'Input|Capex - Network Services'!$E$22:$T$34,(GB3-2006+2),FALSE)/1000</f>
        <v>70756.843035853512</v>
      </c>
      <c r="GC10" s="47">
        <f>VLOOKUP(GC5,'Input|Capex - Network Services'!$E$22:$T$34,(GC3-2006+2),FALSE)/1000</f>
        <v>73490.640026684705</v>
      </c>
      <c r="GD10" s="47">
        <f>VLOOKUP(GD5,'Input|Capex - Network Services'!$E$22:$T$34,(GD3-2006+2),FALSE)/1000</f>
        <v>105496.601817181</v>
      </c>
      <c r="GE10" s="47">
        <f>VLOOKUP(GE5,'Input|Capex - Network Services'!$E$22:$T$34,(GE3-2006+2),FALSE)/1000</f>
        <v>117041.042617977</v>
      </c>
      <c r="GF10" s="47">
        <f>VLOOKUP(GF5,'Input|Capex - Network Services'!$E$22:$T$34,(GF3-2006+2),FALSE)/1000</f>
        <v>175848.87970343899</v>
      </c>
      <c r="GG10" s="47">
        <f>VLOOKUP(GG5,'Input|Capex - Network Services'!$E$22:$T$34,(GG3-2006+2),FALSE)/1000</f>
        <v>192163.14477324302</v>
      </c>
      <c r="GH10" s="47">
        <f>VLOOKUP(GH5,'Input|Capex - Network Services'!$E$22:$T$34,(GH3-2006+2),FALSE)/1000</f>
        <v>180154.035643796</v>
      </c>
      <c r="GI10" s="47">
        <f>VLOOKUP(GI5,'Input|Capex - Network Services'!$E$22:$T$34,(GI3-2006+2),FALSE)/1000</f>
        <v>205573.26903436199</v>
      </c>
      <c r="GJ10" s="47">
        <f>VLOOKUP(GJ5,'Input|Capex - Network Services'!$E$22:$T$34,(GJ3-2006+2),FALSE)/1000</f>
        <v>204711.741261405</v>
      </c>
      <c r="GK10" s="47">
        <f>VLOOKUP(GK5,'Input|Capex - Network Services'!$E$22:$T$34,(GK3-2006+2),FALSE)/1000</f>
        <v>167086.395051525</v>
      </c>
      <c r="GL10" s="47">
        <f>VLOOKUP(GL5,'Input|Capex - Network Services'!$E$22:$T$34,(GL3-2006+2),FALSE)/1000</f>
        <v>151363.61512981201</v>
      </c>
      <c r="GM10" s="47">
        <f>VLOOKUP(GM5,'Input|Capex - Network Services'!$E$22:$T$34,(GM3-2006+2),FALSE)/1000</f>
        <v>128827.779782805</v>
      </c>
      <c r="GN10" s="47">
        <f>VLOOKUP(GN5,'Input|Capex - Network Services'!$E$22:$T$34,(GN3-2006+2),FALSE)/1000</f>
        <v>135557.932</v>
      </c>
      <c r="GO10" s="140">
        <f>VLOOKUP(GO5,'Input|Capex - Network Services'!$E$22:$T$34,(GO3-2006+2),FALSE)/1000</f>
        <v>163316.14199999999</v>
      </c>
    </row>
    <row r="11" spans="2:197" ht="2" hidden="1" customHeight="1">
      <c r="B11" s="48" t="s">
        <v>61</v>
      </c>
      <c r="C11" s="49">
        <v>23420.400071125001</v>
      </c>
      <c r="D11" s="49">
        <v>29528.094713099992</v>
      </c>
      <c r="E11" s="49">
        <v>35599.297561774976</v>
      </c>
      <c r="F11" s="49">
        <v>37286.541253426047</v>
      </c>
      <c r="G11" s="49">
        <v>66573.637705501009</v>
      </c>
      <c r="H11" s="49">
        <v>72571.430675276817</v>
      </c>
      <c r="I11" s="49">
        <v>69038.734914428875</v>
      </c>
      <c r="J11" s="49">
        <v>67720.427720247113</v>
      </c>
      <c r="K11" s="49">
        <v>85270.235633974851</v>
      </c>
      <c r="L11" s="49">
        <v>70051.705000000002</v>
      </c>
      <c r="M11" s="49">
        <v>60937.817000000003</v>
      </c>
      <c r="N11" s="49">
        <v>54926.637000000002</v>
      </c>
      <c r="O11" s="49">
        <v>72644.604999999996</v>
      </c>
      <c r="P11" s="49">
        <v>70040.724000000002</v>
      </c>
      <c r="Q11" s="141"/>
      <c r="R11" s="49">
        <v>579048.22699999996</v>
      </c>
      <c r="S11" s="49">
        <v>765472.41299999994</v>
      </c>
      <c r="T11" s="49">
        <v>923492.34600000002</v>
      </c>
      <c r="U11" s="49">
        <v>1105381.2039999999</v>
      </c>
      <c r="V11" s="49">
        <v>1332144.6710000001</v>
      </c>
      <c r="W11" s="49">
        <v>1541821.62</v>
      </c>
      <c r="X11" s="49">
        <v>1704512.612</v>
      </c>
      <c r="Y11" s="49">
        <v>1246641.088</v>
      </c>
      <c r="Z11" s="49">
        <v>1107800.797</v>
      </c>
      <c r="AA11" s="49">
        <v>608113.82905236399</v>
      </c>
      <c r="AB11" s="49">
        <v>489554.93684261572</v>
      </c>
      <c r="AC11" s="49">
        <v>470476.24554327829</v>
      </c>
      <c r="AD11" s="49">
        <v>641237.08487000002</v>
      </c>
      <c r="AE11" s="49">
        <v>908562.74280000001</v>
      </c>
      <c r="AF11" s="141">
        <v>908563.74280000001</v>
      </c>
      <c r="AG11" s="49">
        <v>68904.914278072916</v>
      </c>
      <c r="AH11" s="49">
        <v>60946.961002315576</v>
      </c>
      <c r="AI11" s="49">
        <v>65890.668173606828</v>
      </c>
      <c r="AJ11" s="49">
        <v>79107.821976089457</v>
      </c>
      <c r="AK11" s="49">
        <v>105462.55143153305</v>
      </c>
      <c r="AL11" s="49">
        <v>117067.58658907385</v>
      </c>
      <c r="AM11" s="49">
        <v>97987.923810570326</v>
      </c>
      <c r="AN11" s="49">
        <v>116268.35452417264</v>
      </c>
      <c r="AO11" s="49">
        <v>130039.91474350197</v>
      </c>
      <c r="AP11" s="49">
        <v>124491.64350499115</v>
      </c>
      <c r="AQ11" s="49">
        <v>101864.319</v>
      </c>
      <c r="AR11" s="49">
        <v>92294.962303965163</v>
      </c>
      <c r="AS11" s="49">
        <v>84914.530750323465</v>
      </c>
      <c r="AT11" s="49">
        <v>96021.161999999997</v>
      </c>
      <c r="AU11" s="141">
        <v>96022.161999999997</v>
      </c>
      <c r="AV11" s="49">
        <v>336395.88982613181</v>
      </c>
      <c r="AW11" s="49">
        <v>380128.44171679061</v>
      </c>
      <c r="AX11" s="49">
        <v>373683.22643697762</v>
      </c>
      <c r="AY11" s="49">
        <v>464037.07957008563</v>
      </c>
      <c r="AZ11" s="49">
        <v>420845.4671663089</v>
      </c>
      <c r="BA11" s="49">
        <v>506549.68619108212</v>
      </c>
      <c r="BB11" s="49">
        <v>644703.69950040604</v>
      </c>
      <c r="BC11" s="49">
        <v>588116.18231967604</v>
      </c>
      <c r="BD11" s="49">
        <v>454602.79395345011</v>
      </c>
      <c r="BE11" s="49">
        <v>374925.40645477787</v>
      </c>
      <c r="BF11" s="49">
        <v>253847.64067769088</v>
      </c>
      <c r="BG11" s="49">
        <v>202653.29110578934</v>
      </c>
      <c r="BH11" s="49">
        <v>360387.57606136636</v>
      </c>
      <c r="BI11" s="49">
        <v>425342.73944778502</v>
      </c>
      <c r="BJ11" s="141">
        <v>425343.73944778502</v>
      </c>
      <c r="BK11" s="49">
        <v>569144.26643979771</v>
      </c>
      <c r="BL11" s="49">
        <v>532370.28730071208</v>
      </c>
      <c r="BM11" s="49">
        <v>470609.55219715973</v>
      </c>
      <c r="BN11" s="49">
        <v>632189.9578857267</v>
      </c>
      <c r="BO11" s="49">
        <v>910975.07691779232</v>
      </c>
      <c r="BP11" s="49">
        <v>745416.69694824843</v>
      </c>
      <c r="BQ11" s="49">
        <v>757590.59823429817</v>
      </c>
      <c r="BR11" s="49">
        <v>775122.35744989582</v>
      </c>
      <c r="BS11" s="49">
        <v>651391.32890145818</v>
      </c>
      <c r="BT11" s="49">
        <v>551693.99517820938</v>
      </c>
      <c r="BU11" s="49">
        <v>472947.25604130788</v>
      </c>
      <c r="BV11" s="49">
        <v>447300.12599999999</v>
      </c>
      <c r="BW11" s="49">
        <v>422080.95917861239</v>
      </c>
      <c r="BX11" s="49">
        <v>404391.99800000002</v>
      </c>
      <c r="BY11" s="141">
        <v>404392.99800000002</v>
      </c>
      <c r="BZ11" s="49">
        <v>490993.20864588226</v>
      </c>
      <c r="CA11" s="49">
        <v>525714.8117698686</v>
      </c>
      <c r="CB11" s="49">
        <v>547755.71887647803</v>
      </c>
      <c r="CC11" s="49">
        <v>555378.41710422013</v>
      </c>
      <c r="CD11" s="49">
        <v>658144.44199117122</v>
      </c>
      <c r="CE11" s="49">
        <v>651380.64558246534</v>
      </c>
      <c r="CF11" s="49">
        <v>684216.84197311301</v>
      </c>
      <c r="CG11" s="49">
        <v>670817.36418712162</v>
      </c>
      <c r="CH11" s="49">
        <v>610716.18794213166</v>
      </c>
      <c r="CI11" s="49">
        <v>482631.26771306485</v>
      </c>
      <c r="CJ11" s="49">
        <v>513700.1900114881</v>
      </c>
      <c r="CK11" s="49">
        <v>443884.93510121357</v>
      </c>
      <c r="CL11" s="49">
        <v>425767.59176322236</v>
      </c>
      <c r="CM11" s="49">
        <v>461856.53399999999</v>
      </c>
      <c r="CN11" s="141">
        <v>461857.53399999999</v>
      </c>
      <c r="CO11" s="49">
        <v>371050.34270189912</v>
      </c>
      <c r="CP11" s="49">
        <v>462104.87418604083</v>
      </c>
      <c r="CQ11" s="49">
        <v>524413.00042593305</v>
      </c>
      <c r="CR11" s="49">
        <v>634918.22448755871</v>
      </c>
      <c r="CS11" s="49">
        <v>669306.14252519992</v>
      </c>
      <c r="CT11" s="49">
        <v>725601.25616780657</v>
      </c>
      <c r="CU11" s="49">
        <v>774103.42523006164</v>
      </c>
      <c r="CV11" s="49">
        <v>653855.41441716754</v>
      </c>
      <c r="CW11" s="49">
        <v>642810.4558423725</v>
      </c>
      <c r="CX11" s="49">
        <v>484177.15071484621</v>
      </c>
      <c r="CY11" s="49">
        <v>425613.78600000002</v>
      </c>
      <c r="CZ11" s="49">
        <v>409062.43623271765</v>
      </c>
      <c r="DA11" s="49">
        <v>388938.91929363931</v>
      </c>
      <c r="DB11" s="49">
        <v>451395.03899999999</v>
      </c>
      <c r="DC11" s="141">
        <v>451396.03899999999</v>
      </c>
      <c r="DD11" s="49">
        <v>50952.907170412342</v>
      </c>
      <c r="DE11" s="49">
        <v>54594.790806106605</v>
      </c>
      <c r="DF11" s="49">
        <v>34722.806731957717</v>
      </c>
      <c r="DG11" s="49">
        <v>65418.407571030344</v>
      </c>
      <c r="DH11" s="49">
        <v>83539.31674155737</v>
      </c>
      <c r="DI11" s="49">
        <v>114252.51906946192</v>
      </c>
      <c r="DJ11" s="49">
        <v>104682.67959295098</v>
      </c>
      <c r="DK11" s="49">
        <v>112219.40548046566</v>
      </c>
      <c r="DL11" s="49">
        <v>114524.67331926172</v>
      </c>
      <c r="DM11" s="49">
        <v>111151.07859967538</v>
      </c>
      <c r="DN11" s="49">
        <v>101131.71968695585</v>
      </c>
      <c r="DO11" s="49">
        <v>123542.60860793464</v>
      </c>
      <c r="DP11" s="49">
        <v>118004.46582870871</v>
      </c>
      <c r="DQ11" s="49">
        <v>92708.90059837533</v>
      </c>
      <c r="DR11" s="141">
        <v>92709.900598375301</v>
      </c>
      <c r="DS11" s="49">
        <v>142464.07272172926</v>
      </c>
      <c r="DT11" s="49">
        <v>141748.33675135422</v>
      </c>
      <c r="DU11" s="49">
        <v>146555.69987816035</v>
      </c>
      <c r="DV11" s="49">
        <v>140471.71417571875</v>
      </c>
      <c r="DW11" s="49">
        <v>181678.5233525518</v>
      </c>
      <c r="DX11" s="49">
        <v>210519.91420794345</v>
      </c>
      <c r="DY11" s="49">
        <v>229213.16194823294</v>
      </c>
      <c r="DZ11" s="49">
        <v>255081.44945299346</v>
      </c>
      <c r="EA11" s="49">
        <v>296383.71860063402</v>
      </c>
      <c r="EB11" s="49">
        <v>285059.66513144108</v>
      </c>
      <c r="EC11" s="49">
        <v>234618.12700000001</v>
      </c>
      <c r="ED11" s="49">
        <v>304528.51676853409</v>
      </c>
      <c r="EE11" s="49">
        <v>303722.26791662013</v>
      </c>
      <c r="EF11" s="49">
        <v>315092.07400000002</v>
      </c>
      <c r="EG11" s="141">
        <v>315093.07400000002</v>
      </c>
      <c r="EH11" s="49">
        <v>135926.14318107965</v>
      </c>
      <c r="EI11" s="49">
        <v>110547.57237090236</v>
      </c>
      <c r="EJ11" s="49">
        <v>101717.47228543434</v>
      </c>
      <c r="EK11" s="49">
        <v>152968.61188463189</v>
      </c>
      <c r="EL11" s="49">
        <v>118018.31094273891</v>
      </c>
      <c r="EM11" s="49">
        <v>260457.71313800922</v>
      </c>
      <c r="EN11" s="49">
        <v>314244.3170768912</v>
      </c>
      <c r="EO11" s="49">
        <v>323359.8499366038</v>
      </c>
      <c r="EP11" s="49">
        <v>278951.92628526781</v>
      </c>
      <c r="EQ11" s="49">
        <v>305232.97506277019</v>
      </c>
      <c r="ER11" s="49">
        <v>236435.43605879173</v>
      </c>
      <c r="ES11" s="49">
        <v>262623.56943999999</v>
      </c>
      <c r="ET11" s="49">
        <v>361496.63483000005</v>
      </c>
      <c r="EU11" s="49">
        <v>378582.51177000004</v>
      </c>
      <c r="EV11" s="141">
        <v>378583.51176999998</v>
      </c>
      <c r="EW11" s="49">
        <v>119200.64036278827</v>
      </c>
      <c r="EX11" s="49">
        <v>129699.66114978176</v>
      </c>
      <c r="EY11" s="49">
        <v>188932.85804046306</v>
      </c>
      <c r="EZ11" s="49">
        <v>235768.12386669556</v>
      </c>
      <c r="FA11" s="49">
        <v>256945.31134785025</v>
      </c>
      <c r="FB11" s="49">
        <v>272384.92910572601</v>
      </c>
      <c r="FC11" s="49">
        <v>322240.39599040232</v>
      </c>
      <c r="FD11" s="49">
        <v>379421.11617340584</v>
      </c>
      <c r="FE11" s="49">
        <v>401205.41757601226</v>
      </c>
      <c r="FF11" s="49">
        <v>328154.16791792552</v>
      </c>
      <c r="FG11" s="49">
        <v>291506.76781074028</v>
      </c>
      <c r="FH11" s="49">
        <v>332989.80660169746</v>
      </c>
      <c r="FI11" s="49">
        <v>367853.59362890379</v>
      </c>
      <c r="FJ11" s="49">
        <v>395126.61734276364</v>
      </c>
      <c r="FK11" s="141">
        <v>395127.61734276399</v>
      </c>
      <c r="FL11" s="49">
        <v>101629.94069461894</v>
      </c>
      <c r="FM11" s="49">
        <v>85969.683107540637</v>
      </c>
      <c r="FN11" s="49">
        <v>98114.13556497838</v>
      </c>
      <c r="FO11" s="49">
        <v>114954.68443023751</v>
      </c>
      <c r="FP11" s="49">
        <v>133282.7917577702</v>
      </c>
      <c r="FQ11" s="49">
        <v>129998.85522698842</v>
      </c>
      <c r="FR11" s="49">
        <v>104682.90478555569</v>
      </c>
      <c r="FS11" s="49">
        <v>84593.575403058989</v>
      </c>
      <c r="FT11" s="49">
        <v>95477.124154174744</v>
      </c>
      <c r="FU11" s="49">
        <v>83202.459249480395</v>
      </c>
      <c r="FV11" s="49">
        <v>99394.338774017</v>
      </c>
      <c r="FW11" s="49">
        <v>129232.58916361336</v>
      </c>
      <c r="FX11" s="49">
        <v>154093.44999134319</v>
      </c>
      <c r="FY11" s="49">
        <v>104564.39154252957</v>
      </c>
      <c r="FZ11" s="141">
        <v>104565.39154252999</v>
      </c>
      <c r="GA11" s="49">
        <v>80468.178781472234</v>
      </c>
      <c r="GB11" s="49">
        <v>70756.843035853512</v>
      </c>
      <c r="GC11" s="49">
        <v>73490.640026684603</v>
      </c>
      <c r="GD11" s="49">
        <v>105496.60181718062</v>
      </c>
      <c r="GE11" s="49">
        <v>117041.04261797683</v>
      </c>
      <c r="GF11" s="49">
        <v>175848.87970343925</v>
      </c>
      <c r="GG11" s="49">
        <v>192163.14477324305</v>
      </c>
      <c r="GH11" s="49">
        <v>180154.03564379565</v>
      </c>
      <c r="GI11" s="49">
        <v>205573.26903436231</v>
      </c>
      <c r="GJ11" s="49">
        <v>204711.74126140511</v>
      </c>
      <c r="GK11" s="49">
        <v>167086.39505152509</v>
      </c>
      <c r="GL11" s="49">
        <v>151363.61512981166</v>
      </c>
      <c r="GM11" s="49">
        <v>128827.77978280542</v>
      </c>
      <c r="GN11" s="49">
        <v>135557.932</v>
      </c>
      <c r="GO11" s="141">
        <v>135558.932</v>
      </c>
    </row>
    <row r="12" spans="2:197" ht="6" hidden="1" customHeight="1">
      <c r="B12" s="48" t="s">
        <v>62</v>
      </c>
      <c r="C12" s="50">
        <f>C10-C11</f>
        <v>0</v>
      </c>
      <c r="D12" s="50">
        <f t="shared" ref="D12:BC12" si="0">D10-D11</f>
        <v>-9.0949470177292824E-11</v>
      </c>
      <c r="E12" s="50">
        <f t="shared" si="0"/>
        <v>0</v>
      </c>
      <c r="F12" s="50">
        <f t="shared" si="0"/>
        <v>0</v>
      </c>
      <c r="G12" s="50">
        <f t="shared" si="0"/>
        <v>0</v>
      </c>
      <c r="H12" s="50">
        <f t="shared" si="0"/>
        <v>0</v>
      </c>
      <c r="I12" s="50">
        <f t="shared" si="0"/>
        <v>0</v>
      </c>
      <c r="J12" s="50">
        <f t="shared" si="0"/>
        <v>0</v>
      </c>
      <c r="K12" s="50">
        <f t="shared" si="0"/>
        <v>2.4738255888223648E-10</v>
      </c>
      <c r="L12" s="50">
        <f t="shared" si="0"/>
        <v>10573.114000000001</v>
      </c>
      <c r="M12" s="50">
        <f t="shared" si="0"/>
        <v>498.82799999999406</v>
      </c>
      <c r="N12" s="50">
        <f t="shared" si="0"/>
        <v>0</v>
      </c>
      <c r="O12" s="50">
        <f t="shared" si="0"/>
        <v>0</v>
      </c>
      <c r="P12" s="50">
        <f t="shared" si="0"/>
        <v>1.0000000038417056E-3</v>
      </c>
      <c r="Q12" s="142"/>
      <c r="R12" s="50">
        <f t="shared" si="0"/>
        <v>1.0000000474974513E-3</v>
      </c>
      <c r="S12" s="50">
        <f t="shared" si="0"/>
        <v>0</v>
      </c>
      <c r="T12" s="50">
        <f t="shared" si="0"/>
        <v>9.9999993108212948E-4</v>
      </c>
      <c r="U12" s="50">
        <f t="shared" si="0"/>
        <v>1.0000001639127731E-3</v>
      </c>
      <c r="V12" s="50">
        <f t="shared" si="0"/>
        <v>9.9999993108212948E-4</v>
      </c>
      <c r="W12" s="50">
        <f t="shared" si="0"/>
        <v>0</v>
      </c>
      <c r="X12" s="50">
        <f t="shared" si="0"/>
        <v>9.9999993108212948E-4</v>
      </c>
      <c r="Y12" s="50">
        <f t="shared" si="0"/>
        <v>9.9999993108212948E-4</v>
      </c>
      <c r="Z12" s="50">
        <f t="shared" si="0"/>
        <v>-9.9999993108212948E-4</v>
      </c>
      <c r="AA12" s="50">
        <f t="shared" si="0"/>
        <v>9.3132257461547852E-10</v>
      </c>
      <c r="AB12" s="50">
        <f t="shared" si="0"/>
        <v>-6.9849193096160889E-10</v>
      </c>
      <c r="AC12" s="50">
        <f t="shared" si="0"/>
        <v>0</v>
      </c>
      <c r="AD12" s="50">
        <f t="shared" si="0"/>
        <v>-4.7852000000420958</v>
      </c>
      <c r="AE12" s="50">
        <f t="shared" si="0"/>
        <v>9.9999597296118736E-6</v>
      </c>
      <c r="AF12" s="142">
        <f t="shared" ref="AF12" si="1">AF10-AF11</f>
        <v>-361174.98331000004</v>
      </c>
      <c r="AG12" s="50">
        <f t="shared" si="0"/>
        <v>0</v>
      </c>
      <c r="AH12" s="50">
        <f t="shared" si="0"/>
        <v>0</v>
      </c>
      <c r="AI12" s="50">
        <f t="shared" si="0"/>
        <v>0</v>
      </c>
      <c r="AJ12" s="50">
        <f t="shared" si="0"/>
        <v>0</v>
      </c>
      <c r="AK12" s="50">
        <f t="shared" si="0"/>
        <v>0</v>
      </c>
      <c r="AL12" s="50">
        <f t="shared" si="0"/>
        <v>1.4551915228366852E-10</v>
      </c>
      <c r="AM12" s="50">
        <f t="shared" si="0"/>
        <v>0</v>
      </c>
      <c r="AN12" s="50">
        <f t="shared" si="0"/>
        <v>3.637978807091713E-10</v>
      </c>
      <c r="AO12" s="50">
        <f t="shared" si="0"/>
        <v>0</v>
      </c>
      <c r="AP12" s="50">
        <f t="shared" si="0"/>
        <v>-1.6007106751203537E-10</v>
      </c>
      <c r="AQ12" s="50">
        <f t="shared" si="0"/>
        <v>0</v>
      </c>
      <c r="AR12" s="50">
        <f t="shared" si="0"/>
        <v>1.3096723705530167E-10</v>
      </c>
      <c r="AS12" s="50">
        <f t="shared" si="0"/>
        <v>0</v>
      </c>
      <c r="AT12" s="50">
        <f t="shared" si="0"/>
        <v>1.0000000038417056E-3</v>
      </c>
      <c r="AU12" s="142">
        <f t="shared" ref="AU12" si="2">AU10-AU11</f>
        <v>22654.822</v>
      </c>
      <c r="AV12" s="50">
        <f t="shared" si="0"/>
        <v>1045.1063371011987</v>
      </c>
      <c r="AW12" s="50">
        <f t="shared" si="0"/>
        <v>1557.946527974389</v>
      </c>
      <c r="AX12" s="50">
        <f t="shared" si="0"/>
        <v>1106.9563745533815</v>
      </c>
      <c r="AY12" s="50">
        <f t="shared" si="0"/>
        <v>999.07750490936451</v>
      </c>
      <c r="AZ12" s="50">
        <f t="shared" si="0"/>
        <v>1819.7642710031359</v>
      </c>
      <c r="BA12" s="50">
        <f t="shared" si="0"/>
        <v>1658.0910630539292</v>
      </c>
      <c r="BB12" s="50">
        <f t="shared" si="0"/>
        <v>1697.3075344900135</v>
      </c>
      <c r="BC12" s="50">
        <f t="shared" si="0"/>
        <v>1089.6384122349555</v>
      </c>
      <c r="BD12" s="50">
        <f>BD10-BD11</f>
        <v>704.8447826798656</v>
      </c>
      <c r="BE12" s="50">
        <f t="shared" ref="BE12:BQ12" si="3">BE10-BE11</f>
        <v>790.60426889813971</v>
      </c>
      <c r="BF12" s="50">
        <f t="shared" si="3"/>
        <v>1003.2602146821155</v>
      </c>
      <c r="BG12" s="50">
        <f t="shared" si="3"/>
        <v>1799.1833283376764</v>
      </c>
      <c r="BH12" s="50">
        <f t="shared" si="3"/>
        <v>787.31198800564744</v>
      </c>
      <c r="BI12" s="50">
        <f t="shared" si="3"/>
        <v>2169.4039511889569</v>
      </c>
      <c r="BJ12" s="142">
        <f t="shared" ref="BJ12" si="4">BJ10-BJ11</f>
        <v>-89765.993813078036</v>
      </c>
      <c r="BK12" s="50">
        <f t="shared" si="3"/>
        <v>0</v>
      </c>
      <c r="BL12" s="50">
        <f t="shared" si="3"/>
        <v>9.3132257461547852E-10</v>
      </c>
      <c r="BM12" s="50">
        <f t="shared" si="3"/>
        <v>0</v>
      </c>
      <c r="BN12" s="50">
        <f t="shared" si="3"/>
        <v>0</v>
      </c>
      <c r="BO12" s="50">
        <f t="shared" si="3"/>
        <v>0</v>
      </c>
      <c r="BP12" s="50">
        <f t="shared" si="3"/>
        <v>0</v>
      </c>
      <c r="BQ12" s="50">
        <f t="shared" si="3"/>
        <v>0</v>
      </c>
      <c r="BR12" s="50">
        <f>BR10-BR11</f>
        <v>0</v>
      </c>
      <c r="BS12" s="50">
        <f t="shared" ref="BS12:BW12" si="5">BS10-BS11</f>
        <v>0</v>
      </c>
      <c r="BT12" s="50">
        <f t="shared" si="5"/>
        <v>0</v>
      </c>
      <c r="BU12" s="50">
        <f t="shared" si="5"/>
        <v>3942.8364622271038</v>
      </c>
      <c r="BV12" s="50">
        <f t="shared" si="5"/>
        <v>6304.6440000000293</v>
      </c>
      <c r="BW12" s="50">
        <f t="shared" si="5"/>
        <v>15437.389089735574</v>
      </c>
      <c r="BX12" s="50">
        <f>BX10-BX11</f>
        <v>12025.023999999976</v>
      </c>
      <c r="BY12" s="142">
        <f>BY10-BY11</f>
        <v>9633.289999999979</v>
      </c>
      <c r="BZ12" s="50">
        <f t="shared" ref="BZ12:CQ12" si="6">BZ10-BZ11</f>
        <v>-4165.2889051282546</v>
      </c>
      <c r="CA12" s="50">
        <f t="shared" si="6"/>
        <v>-4387.8107768096379</v>
      </c>
      <c r="CB12" s="50">
        <f t="shared" si="6"/>
        <v>-6598.5017180530122</v>
      </c>
      <c r="CC12" s="50">
        <f t="shared" si="6"/>
        <v>-3989.1350329471752</v>
      </c>
      <c r="CD12" s="50">
        <f t="shared" si="6"/>
        <v>-646.6793706031749</v>
      </c>
      <c r="CE12" s="50">
        <f t="shared" si="6"/>
        <v>10735.367261013715</v>
      </c>
      <c r="CF12" s="50">
        <f t="shared" si="6"/>
        <v>11275.91468441498</v>
      </c>
      <c r="CG12" s="50">
        <f t="shared" si="6"/>
        <v>4351.3342331774766</v>
      </c>
      <c r="CH12" s="50">
        <f t="shared" si="6"/>
        <v>2806.8342322723474</v>
      </c>
      <c r="CI12" s="50">
        <f t="shared" si="6"/>
        <v>78365.996272748162</v>
      </c>
      <c r="CJ12" s="50">
        <f t="shared" si="6"/>
        <v>0</v>
      </c>
      <c r="CK12" s="50">
        <f t="shared" si="6"/>
        <v>0</v>
      </c>
      <c r="CL12" s="50">
        <f t="shared" si="6"/>
        <v>0</v>
      </c>
      <c r="CM12" s="50">
        <f t="shared" si="6"/>
        <v>2.0000000367872417E-3</v>
      </c>
      <c r="CN12" s="142">
        <f t="shared" ref="CN12" si="7">CN10-CN11</f>
        <v>169430.44998999999</v>
      </c>
      <c r="CO12" s="50">
        <f t="shared" si="6"/>
        <v>174.8540798369213</v>
      </c>
      <c r="CP12" s="50">
        <f t="shared" si="6"/>
        <v>2661.1680954201729</v>
      </c>
      <c r="CQ12" s="50">
        <f t="shared" si="6"/>
        <v>3137.6528266849928</v>
      </c>
      <c r="CR12" s="50">
        <f>CR10-CR11</f>
        <v>3053.1390808932483</v>
      </c>
      <c r="CS12" s="50">
        <f t="shared" ref="CS12:DE12" si="8">CS10-CS11</f>
        <v>4132.9859961380716</v>
      </c>
      <c r="CT12" s="50">
        <f t="shared" si="8"/>
        <v>1583.5753658304457</v>
      </c>
      <c r="CU12" s="50">
        <f t="shared" si="8"/>
        <v>1391.756885289331</v>
      </c>
      <c r="CV12" s="50">
        <f t="shared" si="8"/>
        <v>2432.3784726184094</v>
      </c>
      <c r="CW12" s="50">
        <f t="shared" si="8"/>
        <v>5086.1555527044693</v>
      </c>
      <c r="CX12" s="50">
        <f t="shared" si="8"/>
        <v>7545.2625539037981</v>
      </c>
      <c r="CY12" s="50">
        <f t="shared" si="8"/>
        <v>4971.859999999986</v>
      </c>
      <c r="CZ12" s="50">
        <f t="shared" si="8"/>
        <v>7187.6242486763513</v>
      </c>
      <c r="DA12" s="50">
        <f t="shared" si="8"/>
        <v>3139.585636638687</v>
      </c>
      <c r="DB12" s="50">
        <f t="shared" si="8"/>
        <v>2888.8429999999935</v>
      </c>
      <c r="DC12" s="142">
        <f t="shared" ref="DC12" si="9">DC10-DC11</f>
        <v>24585.053540000052</v>
      </c>
      <c r="DD12" s="50">
        <f t="shared" si="8"/>
        <v>0</v>
      </c>
      <c r="DE12" s="50">
        <f t="shared" si="8"/>
        <v>0</v>
      </c>
      <c r="DF12" s="50">
        <f>DF10-DF11</f>
        <v>0</v>
      </c>
      <c r="DG12" s="50">
        <f t="shared" ref="DG12:EA12" si="10">DG10-DG11</f>
        <v>0</v>
      </c>
      <c r="DH12" s="50">
        <f t="shared" si="10"/>
        <v>0</v>
      </c>
      <c r="DI12" s="50">
        <f t="shared" si="10"/>
        <v>0</v>
      </c>
      <c r="DJ12" s="50">
        <f t="shared" si="10"/>
        <v>0</v>
      </c>
      <c r="DK12" s="50">
        <f t="shared" si="10"/>
        <v>3.3469405025243759E-10</v>
      </c>
      <c r="DL12" s="50">
        <f t="shared" si="10"/>
        <v>2.7648638933897018E-10</v>
      </c>
      <c r="DM12" s="50">
        <f t="shared" si="10"/>
        <v>-3.7834979593753815E-10</v>
      </c>
      <c r="DN12" s="50">
        <f t="shared" si="10"/>
        <v>1.4551915228366852E-10</v>
      </c>
      <c r="DO12" s="50">
        <f t="shared" si="10"/>
        <v>3.4924596548080444E-10</v>
      </c>
      <c r="DP12" s="50">
        <f t="shared" si="10"/>
        <v>3.0559021979570389E-10</v>
      </c>
      <c r="DQ12" s="50">
        <f t="shared" si="10"/>
        <v>0</v>
      </c>
      <c r="DR12" s="142">
        <f t="shared" ref="DR12" si="11">DR10-DR11</f>
        <v>7033.8885354566737</v>
      </c>
      <c r="DS12" s="50">
        <f t="shared" si="10"/>
        <v>-2.6193447411060333E-10</v>
      </c>
      <c r="DT12" s="50">
        <f t="shared" si="10"/>
        <v>0</v>
      </c>
      <c r="DU12" s="50">
        <f t="shared" si="10"/>
        <v>-3.4924596548080444E-10</v>
      </c>
      <c r="DV12" s="50">
        <f t="shared" si="10"/>
        <v>2.3283064365386963E-10</v>
      </c>
      <c r="DW12" s="50">
        <f t="shared" si="10"/>
        <v>0</v>
      </c>
      <c r="DX12" s="50">
        <f t="shared" si="10"/>
        <v>-4.6566128730773926E-10</v>
      </c>
      <c r="DY12" s="50">
        <f t="shared" si="10"/>
        <v>0</v>
      </c>
      <c r="DZ12" s="50">
        <f t="shared" si="10"/>
        <v>5.2386894822120667E-10</v>
      </c>
      <c r="EA12" s="50">
        <f t="shared" si="10"/>
        <v>0</v>
      </c>
      <c r="EB12" s="50">
        <f>EB10-EB11</f>
        <v>0</v>
      </c>
      <c r="EC12" s="50">
        <f t="shared" ref="EC12:EW12" si="12">EC10-EC11</f>
        <v>0</v>
      </c>
      <c r="ED12" s="50">
        <f t="shared" si="12"/>
        <v>0</v>
      </c>
      <c r="EE12" s="50">
        <f t="shared" si="12"/>
        <v>9.3132257461547852E-10</v>
      </c>
      <c r="EF12" s="50">
        <f t="shared" si="12"/>
        <v>0</v>
      </c>
      <c r="EG12" s="142">
        <f t="shared" ref="EG12" si="13">EG10-EG11</f>
        <v>40116.246999999974</v>
      </c>
      <c r="EH12" s="50">
        <f t="shared" si="12"/>
        <v>3.7834979593753815E-10</v>
      </c>
      <c r="EI12" s="50">
        <f t="shared" si="12"/>
        <v>-3.637978807091713E-10</v>
      </c>
      <c r="EJ12" s="50">
        <f t="shared" si="12"/>
        <v>-3.4924596548080444E-10</v>
      </c>
      <c r="EK12" s="50">
        <f t="shared" si="12"/>
        <v>0</v>
      </c>
      <c r="EL12" s="50">
        <f t="shared" si="12"/>
        <v>0</v>
      </c>
      <c r="EM12" s="50">
        <f t="shared" si="12"/>
        <v>0</v>
      </c>
      <c r="EN12" s="50">
        <f t="shared" si="12"/>
        <v>0</v>
      </c>
      <c r="EO12" s="50">
        <f t="shared" si="12"/>
        <v>0</v>
      </c>
      <c r="EP12" s="50">
        <f t="shared" si="12"/>
        <v>0</v>
      </c>
      <c r="EQ12" s="50">
        <f t="shared" si="12"/>
        <v>0</v>
      </c>
      <c r="ER12" s="50">
        <f t="shared" si="12"/>
        <v>2.6193447411060333E-10</v>
      </c>
      <c r="ES12" s="50">
        <f t="shared" si="12"/>
        <v>0</v>
      </c>
      <c r="ET12" s="50">
        <f t="shared" si="12"/>
        <v>0</v>
      </c>
      <c r="EU12" s="50">
        <f t="shared" si="12"/>
        <v>0</v>
      </c>
      <c r="EV12" s="142">
        <f t="shared" ref="EV12" si="14">EV10-EV11</f>
        <v>-87904.379789999977</v>
      </c>
      <c r="EW12" s="50">
        <f t="shared" si="12"/>
        <v>-2.6193447411060333E-10</v>
      </c>
      <c r="EX12" s="50">
        <f>EX10-EX11</f>
        <v>2.3283064365386963E-10</v>
      </c>
      <c r="EY12" s="50">
        <f t="shared" ref="EY12:GN12" si="15">EY10-EY11</f>
        <v>0</v>
      </c>
      <c r="EZ12" s="50">
        <f t="shared" si="15"/>
        <v>4.3655745685100555E-10</v>
      </c>
      <c r="FA12" s="50">
        <f t="shared" si="15"/>
        <v>-2.6193447411060333E-10</v>
      </c>
      <c r="FB12" s="50">
        <f t="shared" si="15"/>
        <v>0</v>
      </c>
      <c r="FC12" s="50">
        <f t="shared" si="15"/>
        <v>0</v>
      </c>
      <c r="FD12" s="50">
        <f t="shared" si="15"/>
        <v>0</v>
      </c>
      <c r="FE12" s="50">
        <f t="shared" si="15"/>
        <v>0</v>
      </c>
      <c r="FF12" s="50">
        <f t="shared" si="15"/>
        <v>5.2386894822120667E-10</v>
      </c>
      <c r="FG12" s="50">
        <f t="shared" si="15"/>
        <v>7.5669959187507629E-10</v>
      </c>
      <c r="FH12" s="50">
        <f t="shared" si="15"/>
        <v>5.2386894822120667E-10</v>
      </c>
      <c r="FI12" s="50">
        <f t="shared" si="15"/>
        <v>0</v>
      </c>
      <c r="FJ12" s="50">
        <f t="shared" si="15"/>
        <v>0</v>
      </c>
      <c r="FK12" s="142">
        <f t="shared" ref="FK12" si="16">FK10-FK11</f>
        <v>-44098.532588533417</v>
      </c>
      <c r="FL12" s="50">
        <f t="shared" si="15"/>
        <v>0</v>
      </c>
      <c r="FM12" s="50">
        <f t="shared" si="15"/>
        <v>-1.3096723705530167E-10</v>
      </c>
      <c r="FN12" s="50">
        <f t="shared" si="15"/>
        <v>-293.64441863067623</v>
      </c>
      <c r="FO12" s="50">
        <f t="shared" si="15"/>
        <v>4.8021320253610611E-10</v>
      </c>
      <c r="FP12" s="50">
        <f t="shared" si="15"/>
        <v>0</v>
      </c>
      <c r="FQ12" s="50">
        <f t="shared" si="15"/>
        <v>-4.220055416226387E-10</v>
      </c>
      <c r="FR12" s="50">
        <f t="shared" si="15"/>
        <v>3.2014213502407074E-10</v>
      </c>
      <c r="FS12" s="50">
        <f t="shared" si="15"/>
        <v>63.692803712823661</v>
      </c>
      <c r="FT12" s="50">
        <f t="shared" si="15"/>
        <v>0</v>
      </c>
      <c r="FU12" s="50">
        <f t="shared" si="15"/>
        <v>0</v>
      </c>
      <c r="FV12" s="50">
        <f t="shared" si="15"/>
        <v>4.6262259829964023</v>
      </c>
      <c r="FW12" s="50">
        <f t="shared" si="15"/>
        <v>-3.4924596548080444E-10</v>
      </c>
      <c r="FX12" s="50">
        <f t="shared" si="15"/>
        <v>0</v>
      </c>
      <c r="FY12" s="50">
        <f t="shared" si="15"/>
        <v>4.3655745685100555E-10</v>
      </c>
      <c r="FZ12" s="142">
        <f t="shared" ref="FZ12" si="17">FZ10-FZ11</f>
        <v>7140.907549489013</v>
      </c>
      <c r="GA12" s="50">
        <f t="shared" si="15"/>
        <v>-1.3096723705530167E-10</v>
      </c>
      <c r="GB12" s="50">
        <f t="shared" si="15"/>
        <v>0</v>
      </c>
      <c r="GC12" s="50">
        <f t="shared" si="15"/>
        <v>0</v>
      </c>
      <c r="GD12" s="50">
        <f t="shared" si="15"/>
        <v>3.7834979593753815E-10</v>
      </c>
      <c r="GE12" s="50">
        <f t="shared" si="15"/>
        <v>1.7462298274040222E-10</v>
      </c>
      <c r="GF12" s="50">
        <f t="shared" si="15"/>
        <v>-2.6193447411060333E-10</v>
      </c>
      <c r="GG12" s="50">
        <f t="shared" si="15"/>
        <v>0</v>
      </c>
      <c r="GH12" s="50">
        <f t="shared" si="15"/>
        <v>3.4924596548080444E-10</v>
      </c>
      <c r="GI12" s="50">
        <f t="shared" si="15"/>
        <v>-3.2014213502407074E-10</v>
      </c>
      <c r="GJ12" s="50">
        <f t="shared" si="15"/>
        <v>0</v>
      </c>
      <c r="GK12" s="50">
        <f t="shared" si="15"/>
        <v>0</v>
      </c>
      <c r="GL12" s="50">
        <f t="shared" si="15"/>
        <v>3.4924596548080444E-10</v>
      </c>
      <c r="GM12" s="50">
        <f t="shared" si="15"/>
        <v>-4.220055416226387E-10</v>
      </c>
      <c r="GN12" s="50">
        <f t="shared" si="15"/>
        <v>0</v>
      </c>
      <c r="GO12" s="142">
        <f t="shared" ref="GO12" si="18">GO10-GO11</f>
        <v>27757.209999999992</v>
      </c>
    </row>
    <row r="13" spans="2:197">
      <c r="B13" t="s">
        <v>63</v>
      </c>
      <c r="C13" s="47">
        <f>'Input|Benchmarking Data'!D20+'Input|Benchmarking Data'!D21+'Input|Benchmarking Data'!D24</f>
        <v>52190.532504306022</v>
      </c>
      <c r="D13" s="47">
        <f>'Input|Benchmarking Data'!E20+'Input|Benchmarking Data'!E21+'Input|Benchmarking Data'!E24</f>
        <v>47638.86026664517</v>
      </c>
      <c r="E13" s="47">
        <f>'Input|Benchmarking Data'!F20+'Input|Benchmarking Data'!F21+'Input|Benchmarking Data'!F24</f>
        <v>61082.688600796057</v>
      </c>
      <c r="F13" s="47">
        <f>'Input|Benchmarking Data'!G20+'Input|Benchmarking Data'!G21+'Input|Benchmarking Data'!G24</f>
        <v>56513.995241316072</v>
      </c>
      <c r="G13" s="47">
        <f>'Input|Benchmarking Data'!H20+'Input|Benchmarking Data'!H21+'Input|Benchmarking Data'!H24</f>
        <v>74154.156917772954</v>
      </c>
      <c r="H13" s="47">
        <f>'Input|Benchmarking Data'!I20+'Input|Benchmarking Data'!I21+'Input|Benchmarking Data'!I24</f>
        <v>77962.528843504988</v>
      </c>
      <c r="I13" s="47">
        <f>'Input|Benchmarking Data'!J20+'Input|Benchmarking Data'!J21+'Input|Benchmarking Data'!J24</f>
        <v>80497.585465369499</v>
      </c>
      <c r="J13" s="47">
        <f>'Input|Benchmarking Data'!K20+'Input|Benchmarking Data'!K21+'Input|Benchmarking Data'!K24</f>
        <v>90454.843669646463</v>
      </c>
      <c r="K13" s="47">
        <f>'Input|Benchmarking Data'!L20+'Input|Benchmarking Data'!L21+'Input|Benchmarking Data'!L24</f>
        <v>80322.005397124274</v>
      </c>
      <c r="L13" s="47">
        <f>'Input|Benchmarking Data'!M20+'Input|Benchmarking Data'!M21+'Input|Benchmarking Data'!M24</f>
        <v>91412.191940845805</v>
      </c>
      <c r="M13" s="47">
        <f>'Input|Benchmarking Data'!N20+'Input|Benchmarking Data'!N21+'Input|Benchmarking Data'!N24</f>
        <v>99039.479428555584</v>
      </c>
      <c r="N13" s="47">
        <f>'Input|Benchmarking Data'!O20+'Input|Benchmarking Data'!O21+'Input|Benchmarking Data'!O24</f>
        <v>102969.55915859531</v>
      </c>
      <c r="O13" s="47">
        <f>'Input|Benchmarking Data'!P20+'Input|Benchmarking Data'!P21+'Input|Benchmarking Data'!P24</f>
        <v>95049.146909245377</v>
      </c>
      <c r="P13" s="47">
        <f>'Input|Benchmarking Data'!Q20+'Input|Benchmarking Data'!Q21+'Input|Benchmarking Data'!Q24</f>
        <v>97169.954398334172</v>
      </c>
      <c r="Q13" s="140">
        <f>'Input|Benchmarking Data'!R20+'Input|Benchmarking Data'!R21+'Input|Benchmarking Data'!R24</f>
        <v>97944.839686319145</v>
      </c>
      <c r="R13" s="47">
        <f>'Input|Benchmarking Data'!S20+'Input|Benchmarking Data'!S21+'Input|Benchmarking Data'!S24</f>
        <v>434212.57540640386</v>
      </c>
      <c r="S13" s="47">
        <f>'Input|Benchmarking Data'!T20+'Input|Benchmarking Data'!T21+'Input|Benchmarking Data'!T24</f>
        <v>429800.40248174698</v>
      </c>
      <c r="T13" s="47">
        <f>'Input|Benchmarking Data'!U20+'Input|Benchmarking Data'!U21+'Input|Benchmarking Data'!U24</f>
        <v>572017.06306287902</v>
      </c>
      <c r="U13" s="47">
        <f>'Input|Benchmarking Data'!V20+'Input|Benchmarking Data'!V21+'Input|Benchmarking Data'!V24</f>
        <v>598799.08215662185</v>
      </c>
      <c r="V13" s="47">
        <f>'Input|Benchmarking Data'!W20+'Input|Benchmarking Data'!W21+'Input|Benchmarking Data'!W24</f>
        <v>784766.83511305298</v>
      </c>
      <c r="W13" s="47">
        <f>'Input|Benchmarking Data'!X20+'Input|Benchmarking Data'!X21+'Input|Benchmarking Data'!X24</f>
        <v>883990.60992023349</v>
      </c>
      <c r="X13" s="47">
        <f>'Input|Benchmarking Data'!Y20+'Input|Benchmarking Data'!Y21+'Input|Benchmarking Data'!Y24</f>
        <v>1013808.385753025</v>
      </c>
      <c r="Y13" s="47">
        <f>'Input|Benchmarking Data'!Z20+'Input|Benchmarking Data'!Z21+'Input|Benchmarking Data'!Z24</f>
        <v>1164892.892746446</v>
      </c>
      <c r="Z13" s="47">
        <f>'Input|Benchmarking Data'!AA20+'Input|Benchmarking Data'!AA21+'Input|Benchmarking Data'!AA24</f>
        <v>984866.02100402245</v>
      </c>
      <c r="AA13" s="47">
        <f>'Input|Benchmarking Data'!AB20+'Input|Benchmarking Data'!AB21+'Input|Benchmarking Data'!AB24</f>
        <v>1101348.3966497718</v>
      </c>
      <c r="AB13" s="47">
        <f>'Input|Benchmarking Data'!AC20+'Input|Benchmarking Data'!AC21+'Input|Benchmarking Data'!AC24</f>
        <v>1116430.5063420041</v>
      </c>
      <c r="AC13" s="47">
        <f>'Input|Benchmarking Data'!AD20+'Input|Benchmarking Data'!AD21+'Input|Benchmarking Data'!AD24</f>
        <v>1179379.0193090644</v>
      </c>
      <c r="AD13" s="47">
        <f>'Input|Benchmarking Data'!AE20+'Input|Benchmarking Data'!AE21+'Input|Benchmarking Data'!AE24</f>
        <v>1009555.9560214444</v>
      </c>
      <c r="AE13" s="47">
        <f>'Input|Benchmarking Data'!AF20+'Input|Benchmarking Data'!AF21+'Input|Benchmarking Data'!AF24</f>
        <v>1027316.316469927</v>
      </c>
      <c r="AF13" s="140">
        <f>'Input|Benchmarking Data'!AG20+'Input|Benchmarking Data'!AG21+'Input|Benchmarking Data'!AG24</f>
        <v>892367.00998813636</v>
      </c>
      <c r="AG13" s="47">
        <f>'Input|Benchmarking Data'!AH20+'Input|Benchmarking Data'!AH21+'Input|Benchmarking Data'!AH24</f>
        <v>89283.394081301201</v>
      </c>
      <c r="AH13" s="47">
        <f>'Input|Benchmarking Data'!AI20+'Input|Benchmarking Data'!AI21+'Input|Benchmarking Data'!AI24</f>
        <v>84698.973297971519</v>
      </c>
      <c r="AI13" s="47">
        <f>'Input|Benchmarking Data'!AJ20+'Input|Benchmarking Data'!AJ21+'Input|Benchmarking Data'!AJ24</f>
        <v>114501.36379155831</v>
      </c>
      <c r="AJ13" s="47">
        <f>'Input|Benchmarking Data'!AK20+'Input|Benchmarking Data'!AK21+'Input|Benchmarking Data'!AK24</f>
        <v>93080.728976746526</v>
      </c>
      <c r="AK13" s="47">
        <f>'Input|Benchmarking Data'!AL20+'Input|Benchmarking Data'!AL21+'Input|Benchmarking Data'!AL24</f>
        <v>139500.24900651062</v>
      </c>
      <c r="AL13" s="47">
        <f>'Input|Benchmarking Data'!AM20+'Input|Benchmarking Data'!AM21+'Input|Benchmarking Data'!AM24</f>
        <v>125062.36016786862</v>
      </c>
      <c r="AM13" s="47">
        <f>'Input|Benchmarking Data'!AN20+'Input|Benchmarking Data'!AN21+'Input|Benchmarking Data'!AN24</f>
        <v>119321.05882106816</v>
      </c>
      <c r="AN13" s="47">
        <f>'Input|Benchmarking Data'!AO20+'Input|Benchmarking Data'!AO21+'Input|Benchmarking Data'!AO24</f>
        <v>128019.85243186285</v>
      </c>
      <c r="AO13" s="47">
        <f>'Input|Benchmarking Data'!AP20+'Input|Benchmarking Data'!AP21+'Input|Benchmarking Data'!AP24</f>
        <v>129622.95332603468</v>
      </c>
      <c r="AP13" s="47">
        <f>'Input|Benchmarking Data'!AQ20+'Input|Benchmarking Data'!AQ21+'Input|Benchmarking Data'!AQ24</f>
        <v>130308.72914390205</v>
      </c>
      <c r="AQ13" s="47">
        <f>'Input|Benchmarking Data'!AR20+'Input|Benchmarking Data'!AR21+'Input|Benchmarking Data'!AR24</f>
        <v>144107.00953836791</v>
      </c>
      <c r="AR13" s="47">
        <f>'Input|Benchmarking Data'!AS20+'Input|Benchmarking Data'!AS21+'Input|Benchmarking Data'!AS24</f>
        <v>169120.08386898579</v>
      </c>
      <c r="AS13" s="47">
        <f>'Input|Benchmarking Data'!AT20+'Input|Benchmarking Data'!AT21+'Input|Benchmarking Data'!AT24</f>
        <v>149711.17147569981</v>
      </c>
      <c r="AT13" s="47">
        <f>'Input|Benchmarking Data'!AU20+'Input|Benchmarking Data'!AU21+'Input|Benchmarking Data'!AU24</f>
        <v>150808.0340970371</v>
      </c>
      <c r="AU13" s="140">
        <f>'Input|Benchmarking Data'!AV20+'Input|Benchmarking Data'!AV21+'Input|Benchmarking Data'!AV24</f>
        <v>142746.82726778291</v>
      </c>
      <c r="AV13" s="47">
        <f>'Input|Benchmarking Data'!AW20+'Input|Benchmarking Data'!AW21+'Input|Benchmarking Data'!AW24</f>
        <v>239887.61203733858</v>
      </c>
      <c r="AW13" s="47">
        <f>'Input|Benchmarking Data'!AX20+'Input|Benchmarking Data'!AX21+'Input|Benchmarking Data'!AX24</f>
        <v>233930.41465212445</v>
      </c>
      <c r="AX13" s="47">
        <f>'Input|Benchmarking Data'!AY20+'Input|Benchmarking Data'!AY21+'Input|Benchmarking Data'!AY24</f>
        <v>308667.84199723566</v>
      </c>
      <c r="AY13" s="47">
        <f>'Input|Benchmarking Data'!AZ20+'Input|Benchmarking Data'!AZ21+'Input|Benchmarking Data'!AZ24</f>
        <v>295353.23429430369</v>
      </c>
      <c r="AZ13" s="47">
        <f>'Input|Benchmarking Data'!BA20+'Input|Benchmarking Data'!BA21+'Input|Benchmarking Data'!BA24</f>
        <v>418285.13469348929</v>
      </c>
      <c r="BA13" s="47">
        <f>'Input|Benchmarking Data'!BB20+'Input|Benchmarking Data'!BB21+'Input|Benchmarking Data'!BB24</f>
        <v>402133.83607925818</v>
      </c>
      <c r="BB13" s="47">
        <f>'Input|Benchmarking Data'!BC20+'Input|Benchmarking Data'!BC21+'Input|Benchmarking Data'!BC24</f>
        <v>405186.97632310871</v>
      </c>
      <c r="BC13" s="47">
        <f>'Input|Benchmarking Data'!BD20+'Input|Benchmarking Data'!BD21+'Input|Benchmarking Data'!BD24</f>
        <v>449013.22310426534</v>
      </c>
      <c r="BD13" s="47">
        <f>'Input|Benchmarking Data'!BE20+'Input|Benchmarking Data'!BE21+'Input|Benchmarking Data'!BE24</f>
        <v>386432.64624025126</v>
      </c>
      <c r="BE13" s="47">
        <f>'Input|Benchmarking Data'!BF20+'Input|Benchmarking Data'!BF21+'Input|Benchmarking Data'!BF24</f>
        <v>395428.9349149972</v>
      </c>
      <c r="BF13" s="47">
        <f>'Input|Benchmarking Data'!BG20+'Input|Benchmarking Data'!BG21+'Input|Benchmarking Data'!BG24</f>
        <v>420685.65490529453</v>
      </c>
      <c r="BG13" s="47">
        <f>'Input|Benchmarking Data'!BH20+'Input|Benchmarking Data'!BH21+'Input|Benchmarking Data'!BH24</f>
        <v>456221.82171416178</v>
      </c>
      <c r="BH13" s="47">
        <f>'Input|Benchmarking Data'!BI20+'Input|Benchmarking Data'!BI21+'Input|Benchmarking Data'!BI24</f>
        <v>404139.00241268054</v>
      </c>
      <c r="BI13" s="47">
        <f>'Input|Benchmarking Data'!BJ20+'Input|Benchmarking Data'!BJ21+'Input|Benchmarking Data'!BJ24</f>
        <v>418665.21488485654</v>
      </c>
      <c r="BJ13" s="140">
        <f>'Input|Benchmarking Data'!BK20+'Input|Benchmarking Data'!BK21+'Input|Benchmarking Data'!BK24</f>
        <v>391797.75680086936</v>
      </c>
      <c r="BK13" s="47">
        <f>'Input|Benchmarking Data'!BL20+'Input|Benchmarking Data'!BL21+'Input|Benchmarking Data'!BL24</f>
        <v>337130.5995170247</v>
      </c>
      <c r="BL13" s="47">
        <f>'Input|Benchmarking Data'!BM20+'Input|Benchmarking Data'!BM21+'Input|Benchmarking Data'!BM24</f>
        <v>399024.84178352461</v>
      </c>
      <c r="BM13" s="47">
        <f>'Input|Benchmarking Data'!BN20+'Input|Benchmarking Data'!BN21+'Input|Benchmarking Data'!BN24</f>
        <v>364169.09504295536</v>
      </c>
      <c r="BN13" s="47">
        <f>'Input|Benchmarking Data'!BO20+'Input|Benchmarking Data'!BO21+'Input|Benchmarking Data'!BO24</f>
        <v>522166.46425787557</v>
      </c>
      <c r="BO13" s="47">
        <f>'Input|Benchmarking Data'!BP20+'Input|Benchmarking Data'!BP21+'Input|Benchmarking Data'!BP24</f>
        <v>508896.57091073971</v>
      </c>
      <c r="BP13" s="47">
        <f>'Input|Benchmarking Data'!BQ20+'Input|Benchmarking Data'!BQ21+'Input|Benchmarking Data'!BQ24</f>
        <v>590283.37479831371</v>
      </c>
      <c r="BQ13" s="47">
        <f>'Input|Benchmarking Data'!BR20+'Input|Benchmarking Data'!BR21+'Input|Benchmarking Data'!BR24</f>
        <v>760920.73805391206</v>
      </c>
      <c r="BR13" s="47">
        <f>'Input|Benchmarking Data'!BS20+'Input|Benchmarking Data'!BS21+'Input|Benchmarking Data'!BS24</f>
        <v>638462.83128127782</v>
      </c>
      <c r="BS13" s="47">
        <f>'Input|Benchmarking Data'!BT20+'Input|Benchmarking Data'!BT21+'Input|Benchmarking Data'!BT24</f>
        <v>559473.85490544536</v>
      </c>
      <c r="BT13" s="47">
        <f>'Input|Benchmarking Data'!BU20+'Input|Benchmarking Data'!BU21+'Input|Benchmarking Data'!BU24</f>
        <v>740585.35512144165</v>
      </c>
      <c r="BU13" s="47">
        <f>'Input|Benchmarking Data'!BV20+'Input|Benchmarking Data'!BV21+'Input|Benchmarking Data'!BV24</f>
        <v>601331.58281315072</v>
      </c>
      <c r="BV13" s="47">
        <f>'Input|Benchmarking Data'!BW20+'Input|Benchmarking Data'!BW21+'Input|Benchmarking Data'!BW24</f>
        <v>652684.78319145588</v>
      </c>
      <c r="BW13" s="47">
        <f>'Input|Benchmarking Data'!BX20+'Input|Benchmarking Data'!BX21+'Input|Benchmarking Data'!BX24</f>
        <v>608490.32611484127</v>
      </c>
      <c r="BX13" s="47">
        <f>'Input|Benchmarking Data'!BY20+'Input|Benchmarking Data'!BY21+'Input|Benchmarking Data'!BY24</f>
        <v>634798.18325483822</v>
      </c>
      <c r="BY13" s="140">
        <f>'Input|Benchmarking Data'!BZ20+'Input|Benchmarking Data'!BZ21+'Input|Benchmarking Data'!BZ24</f>
        <v>589771.74668277078</v>
      </c>
      <c r="BZ13" s="47">
        <f>'Input|Benchmarking Data'!CA20+'Input|Benchmarking Data'!CA21+'Input|Benchmarking Data'!CA24</f>
        <v>383445.45296965644</v>
      </c>
      <c r="CA13" s="47">
        <f>'Input|Benchmarking Data'!CB20+'Input|Benchmarking Data'!CB21+'Input|Benchmarking Data'!CB24</f>
        <v>438051.18569653691</v>
      </c>
      <c r="CB13" s="47">
        <f>'Input|Benchmarking Data'!CC20+'Input|Benchmarking Data'!CC21+'Input|Benchmarking Data'!CC24</f>
        <v>385007.46848060202</v>
      </c>
      <c r="CC13" s="47">
        <f>'Input|Benchmarking Data'!CD20+'Input|Benchmarking Data'!CD21+'Input|Benchmarking Data'!CD24</f>
        <v>565463.83465557639</v>
      </c>
      <c r="CD13" s="47">
        <f>'Input|Benchmarking Data'!CE20+'Input|Benchmarking Data'!CE21+'Input|Benchmarking Data'!CE24</f>
        <v>545388.44968950225</v>
      </c>
      <c r="CE13" s="47">
        <f>'Input|Benchmarking Data'!CF20+'Input|Benchmarking Data'!CF21+'Input|Benchmarking Data'!CF24</f>
        <v>596047.20973622624</v>
      </c>
      <c r="CF13" s="47">
        <f>'Input|Benchmarking Data'!CG20+'Input|Benchmarking Data'!CG21+'Input|Benchmarking Data'!CG24</f>
        <v>780997.64226842218</v>
      </c>
      <c r="CG13" s="47">
        <f>'Input|Benchmarking Data'!CH20+'Input|Benchmarking Data'!CH21+'Input|Benchmarking Data'!CH24</f>
        <v>639916.44004751369</v>
      </c>
      <c r="CH13" s="47">
        <f>'Input|Benchmarking Data'!CI20+'Input|Benchmarking Data'!CI21+'Input|Benchmarking Data'!CI24</f>
        <v>561352.44758618495</v>
      </c>
      <c r="CI13" s="47">
        <f>'Input|Benchmarking Data'!CJ20+'Input|Benchmarking Data'!CJ21+'Input|Benchmarking Data'!CJ24</f>
        <v>651181.66381683096</v>
      </c>
      <c r="CJ13" s="47">
        <f>'Input|Benchmarking Data'!CK20+'Input|Benchmarking Data'!CK21+'Input|Benchmarking Data'!CK24</f>
        <v>626985.69128020084</v>
      </c>
      <c r="CK13" s="47">
        <f>'Input|Benchmarking Data'!CL20+'Input|Benchmarking Data'!CL21+'Input|Benchmarking Data'!CL24</f>
        <v>677465.81280900585</v>
      </c>
      <c r="CL13" s="47">
        <f>'Input|Benchmarking Data'!CM20+'Input|Benchmarking Data'!CM21+'Input|Benchmarking Data'!CM24</f>
        <v>620607.29367628391</v>
      </c>
      <c r="CM13" s="47">
        <f>'Input|Benchmarking Data'!CN20+'Input|Benchmarking Data'!CN21+'Input|Benchmarking Data'!CN24</f>
        <v>642536.96377646551</v>
      </c>
      <c r="CN13" s="140">
        <f>'Input|Benchmarking Data'!CO20+'Input|Benchmarking Data'!CO21+'Input|Benchmarking Data'!CO24</f>
        <v>583825.71613468067</v>
      </c>
      <c r="CO13" s="47">
        <f>'Input|Benchmarking Data'!CP20+'Input|Benchmarking Data'!CP21+'Input|Benchmarking Data'!CP24</f>
        <v>279644.02494475222</v>
      </c>
      <c r="CP13" s="47">
        <f>'Input|Benchmarking Data'!CQ20+'Input|Benchmarking Data'!CQ21+'Input|Benchmarking Data'!CQ24</f>
        <v>276559.08801388083</v>
      </c>
      <c r="CQ13" s="47">
        <f>'Input|Benchmarking Data'!CR20+'Input|Benchmarking Data'!CR21+'Input|Benchmarking Data'!CR24</f>
        <v>376123.26404653152</v>
      </c>
      <c r="CR13" s="47">
        <f>'Input|Benchmarking Data'!CS20+'Input|Benchmarking Data'!CS21+'Input|Benchmarking Data'!CS24</f>
        <v>378156.39809381124</v>
      </c>
      <c r="CS13" s="47">
        <f>'Input|Benchmarking Data'!CT20+'Input|Benchmarking Data'!CT21+'Input|Benchmarking Data'!CT24</f>
        <v>539425.90156311064</v>
      </c>
      <c r="CT13" s="47">
        <f>'Input|Benchmarking Data'!CU20+'Input|Benchmarking Data'!CU21+'Input|Benchmarking Data'!CU24</f>
        <v>583846.05005933391</v>
      </c>
      <c r="CU13" s="47">
        <f>'Input|Benchmarking Data'!CV20+'Input|Benchmarking Data'!CV21+'Input|Benchmarking Data'!CV24</f>
        <v>563482.77515496314</v>
      </c>
      <c r="CV13" s="47">
        <f>'Input|Benchmarking Data'!CW20+'Input|Benchmarking Data'!CW21+'Input|Benchmarking Data'!CW24</f>
        <v>655404.38196089643</v>
      </c>
      <c r="CW13" s="47">
        <f>'Input|Benchmarking Data'!CX20+'Input|Benchmarking Data'!CX21+'Input|Benchmarking Data'!CX24</f>
        <v>661582.53505036491</v>
      </c>
      <c r="CX13" s="47">
        <f>'Input|Benchmarking Data'!CY20+'Input|Benchmarking Data'!CY21+'Input|Benchmarking Data'!CY24</f>
        <v>556603.07060279325</v>
      </c>
      <c r="CY13" s="47">
        <f>'Input|Benchmarking Data'!CZ20+'Input|Benchmarking Data'!CZ21+'Input|Benchmarking Data'!CZ24</f>
        <v>598816.03915208962</v>
      </c>
      <c r="CZ13" s="47">
        <f>'Input|Benchmarking Data'!DA20+'Input|Benchmarking Data'!DA21+'Input|Benchmarking Data'!DA24</f>
        <v>647852.40840048529</v>
      </c>
      <c r="DA13" s="47">
        <f>'Input|Benchmarking Data'!DB20+'Input|Benchmarking Data'!DB21+'Input|Benchmarking Data'!DB24</f>
        <v>571987.87221676623</v>
      </c>
      <c r="DB13" s="47">
        <f>'Input|Benchmarking Data'!DC20+'Input|Benchmarking Data'!DC21+'Input|Benchmarking Data'!DC24</f>
        <v>592948.64944539883</v>
      </c>
      <c r="DC13" s="140">
        <f>'Input|Benchmarking Data'!DD20+'Input|Benchmarking Data'!DD21+'Input|Benchmarking Data'!DD24</f>
        <v>512014.53460421169</v>
      </c>
      <c r="DD13" s="47">
        <f>'Input|Benchmarking Data'!DE20+'Input|Benchmarking Data'!DE21+'Input|Benchmarking Data'!DE24</f>
        <v>52950.586130253432</v>
      </c>
      <c r="DE13" s="47">
        <f>'Input|Benchmarking Data'!DF20+'Input|Benchmarking Data'!DF21+'Input|Benchmarking Data'!DF24</f>
        <v>52548.603393678728</v>
      </c>
      <c r="DF13" s="47">
        <f>'Input|Benchmarking Data'!DG20+'Input|Benchmarking Data'!DG21+'Input|Benchmarking Data'!DG24</f>
        <v>72833.942897595436</v>
      </c>
      <c r="DG13" s="47">
        <f>'Input|Benchmarking Data'!DH20+'Input|Benchmarking Data'!DH21+'Input|Benchmarking Data'!DH24</f>
        <v>57861.761313501738</v>
      </c>
      <c r="DH13" s="47">
        <f>'Input|Benchmarking Data'!DI20+'Input|Benchmarking Data'!DI21+'Input|Benchmarking Data'!DI24</f>
        <v>86188.692439994513</v>
      </c>
      <c r="DI13" s="47">
        <f>'Input|Benchmarking Data'!DJ20+'Input|Benchmarking Data'!DJ21+'Input|Benchmarking Data'!DJ24</f>
        <v>80303.587859280873</v>
      </c>
      <c r="DJ13" s="47">
        <f>'Input|Benchmarking Data'!DK20+'Input|Benchmarking Data'!DK21+'Input|Benchmarking Data'!DK24</f>
        <v>83147.82016107961</v>
      </c>
      <c r="DK13" s="47">
        <f>'Input|Benchmarking Data'!DL20+'Input|Benchmarking Data'!DL21+'Input|Benchmarking Data'!DL24</f>
        <v>96105.454192432604</v>
      </c>
      <c r="DL13" s="47">
        <f>'Input|Benchmarking Data'!DM20+'Input|Benchmarking Data'!DM21+'Input|Benchmarking Data'!DM24</f>
        <v>102818.18473402952</v>
      </c>
      <c r="DM13" s="47">
        <f>'Input|Benchmarking Data'!DN20+'Input|Benchmarking Data'!DN21+'Input|Benchmarking Data'!DN24</f>
        <v>103691.75584583197</v>
      </c>
      <c r="DN13" s="47">
        <f>'Input|Benchmarking Data'!DO20+'Input|Benchmarking Data'!DO21+'Input|Benchmarking Data'!DO24</f>
        <v>121355.47217346187</v>
      </c>
      <c r="DO13" s="47">
        <f>'Input|Benchmarking Data'!DP20+'Input|Benchmarking Data'!DP21+'Input|Benchmarking Data'!DP24</f>
        <v>118403.83555773068</v>
      </c>
      <c r="DP13" s="47">
        <f>'Input|Benchmarking Data'!DQ20+'Input|Benchmarking Data'!DQ21+'Input|Benchmarking Data'!DQ24</f>
        <v>115018.17513230946</v>
      </c>
      <c r="DQ13" s="47">
        <f>'Input|Benchmarking Data'!DR20+'Input|Benchmarking Data'!DR21+'Input|Benchmarking Data'!DR24</f>
        <v>120032.353065884</v>
      </c>
      <c r="DR13" s="140">
        <f>'Input|Benchmarking Data'!DS20+'Input|Benchmarking Data'!DS21+'Input|Benchmarking Data'!DS24</f>
        <v>115951.93482747186</v>
      </c>
      <c r="DS13" s="47">
        <f>'Input|Benchmarking Data'!DT20+'Input|Benchmarking Data'!DT21+'Input|Benchmarking Data'!DT24</f>
        <v>142937.96836610674</v>
      </c>
      <c r="DT13" s="47">
        <f>'Input|Benchmarking Data'!DU20+'Input|Benchmarking Data'!DU21+'Input|Benchmarking Data'!DU24</f>
        <v>139347.0540153156</v>
      </c>
      <c r="DU13" s="47">
        <f>'Input|Benchmarking Data'!DV20+'Input|Benchmarking Data'!DV21+'Input|Benchmarking Data'!DV24</f>
        <v>194745.08929749002</v>
      </c>
      <c r="DV13" s="47">
        <f>'Input|Benchmarking Data'!DW20+'Input|Benchmarking Data'!DW21+'Input|Benchmarking Data'!DW24</f>
        <v>160013.57936433872</v>
      </c>
      <c r="DW13" s="47">
        <f>'Input|Benchmarking Data'!DX20+'Input|Benchmarking Data'!DX21+'Input|Benchmarking Data'!DX24</f>
        <v>240021.63844130785</v>
      </c>
      <c r="DX13" s="47">
        <f>'Input|Benchmarking Data'!DY20+'Input|Benchmarking Data'!DY21+'Input|Benchmarking Data'!DY24</f>
        <v>222712.22960716643</v>
      </c>
      <c r="DY13" s="47">
        <f>'Input|Benchmarking Data'!DZ20+'Input|Benchmarking Data'!DZ21+'Input|Benchmarking Data'!DZ24</f>
        <v>216883.51040023734</v>
      </c>
      <c r="DZ13" s="47">
        <f>'Input|Benchmarking Data'!EA20+'Input|Benchmarking Data'!EA21+'Input|Benchmarking Data'!EA24</f>
        <v>238121.42245820834</v>
      </c>
      <c r="EA13" s="47">
        <f>'Input|Benchmarking Data'!EB20+'Input|Benchmarking Data'!EB21+'Input|Benchmarking Data'!EB24</f>
        <v>241837.82805499688</v>
      </c>
      <c r="EB13" s="47">
        <f>'Input|Benchmarking Data'!EC20+'Input|Benchmarking Data'!EC21+'Input|Benchmarking Data'!EC24</f>
        <v>247900.07457864517</v>
      </c>
      <c r="EC13" s="47">
        <f>'Input|Benchmarking Data'!ED20+'Input|Benchmarking Data'!ED21+'Input|Benchmarking Data'!ED24</f>
        <v>273315.55390206294</v>
      </c>
      <c r="ED13" s="47">
        <f>'Input|Benchmarking Data'!EE20+'Input|Benchmarking Data'!EE21+'Input|Benchmarking Data'!EE24</f>
        <v>308881.06101419276</v>
      </c>
      <c r="EE13" s="47">
        <f>'Input|Benchmarking Data'!EF20+'Input|Benchmarking Data'!EF21+'Input|Benchmarking Data'!EF24</f>
        <v>287439.18521608447</v>
      </c>
      <c r="EF13" s="47">
        <f>'Input|Benchmarking Data'!EG20+'Input|Benchmarking Data'!EG21+'Input|Benchmarking Data'!EG24</f>
        <v>306282.52565027447</v>
      </c>
      <c r="EG13" s="140">
        <f>'Input|Benchmarking Data'!EH20+'Input|Benchmarking Data'!EH21+'Input|Benchmarking Data'!EH24</f>
        <v>289584.91750326462</v>
      </c>
      <c r="EH13" s="47">
        <f>'Input|Benchmarking Data'!EI20+'Input|Benchmarking Data'!EI21+'Input|Benchmarking Data'!EI24</f>
        <v>262328.86703637755</v>
      </c>
      <c r="EI13" s="47">
        <f>'Input|Benchmarking Data'!EJ20+'Input|Benchmarking Data'!EJ21+'Input|Benchmarking Data'!EJ24</f>
        <v>292047.0862246179</v>
      </c>
      <c r="EJ13" s="47">
        <f>'Input|Benchmarking Data'!EK20+'Input|Benchmarking Data'!EK21+'Input|Benchmarking Data'!EK24</f>
        <v>256505.81952363515</v>
      </c>
      <c r="EK13" s="47">
        <f>'Input|Benchmarking Data'!EL20+'Input|Benchmarking Data'!EL21+'Input|Benchmarking Data'!EL24</f>
        <v>356344.36950102902</v>
      </c>
      <c r="EL13" s="47">
        <f>'Input|Benchmarking Data'!EM20+'Input|Benchmarking Data'!EM21+'Input|Benchmarking Data'!EM24</f>
        <v>341308.72183050943</v>
      </c>
      <c r="EM13" s="47">
        <f>'Input|Benchmarking Data'!EN20+'Input|Benchmarking Data'!EN21+'Input|Benchmarking Data'!EN24</f>
        <v>335978.81329755008</v>
      </c>
      <c r="EN13" s="47">
        <f>'Input|Benchmarking Data'!EO20+'Input|Benchmarking Data'!EO21+'Input|Benchmarking Data'!EO24</f>
        <v>420582.70937451278</v>
      </c>
      <c r="EO13" s="47">
        <f>'Input|Benchmarking Data'!EP20+'Input|Benchmarking Data'!EP21+'Input|Benchmarking Data'!EP24</f>
        <v>369023.70586700446</v>
      </c>
      <c r="EP13" s="47">
        <f>'Input|Benchmarking Data'!EQ20+'Input|Benchmarking Data'!EQ21+'Input|Benchmarking Data'!EQ24</f>
        <v>338767.15084009455</v>
      </c>
      <c r="EQ13" s="47">
        <f>'Input|Benchmarking Data'!ER20+'Input|Benchmarking Data'!ER21+'Input|Benchmarking Data'!ER24</f>
        <v>440678.59258944337</v>
      </c>
      <c r="ER13" s="47">
        <f>'Input|Benchmarking Data'!ES20+'Input|Benchmarking Data'!ES21+'Input|Benchmarking Data'!ES24</f>
        <v>353852.18526829785</v>
      </c>
      <c r="ES13" s="47">
        <f>'Input|Benchmarking Data'!ET20+'Input|Benchmarking Data'!ET21+'Input|Benchmarking Data'!ET24</f>
        <v>439411.12766450667</v>
      </c>
      <c r="ET13" s="47">
        <f>'Input|Benchmarking Data'!EU20+'Input|Benchmarking Data'!EU21+'Input|Benchmarking Data'!EU24</f>
        <v>417395.21383525466</v>
      </c>
      <c r="EU13" s="47">
        <f>'Input|Benchmarking Data'!EV20+'Input|Benchmarking Data'!EV21+'Input|Benchmarking Data'!EV24</f>
        <v>435882.65833582991</v>
      </c>
      <c r="EV13" s="140">
        <f>'Input|Benchmarking Data'!EW20+'Input|Benchmarking Data'!EW21+'Input|Benchmarking Data'!EW24</f>
        <v>424880.58559477504</v>
      </c>
      <c r="EW13" s="47">
        <f>'Input|Benchmarking Data'!EX20+'Input|Benchmarking Data'!EX21+'Input|Benchmarking Data'!EX24</f>
        <v>121794.64084707004</v>
      </c>
      <c r="EX13" s="47">
        <f>'Input|Benchmarking Data'!EY20+'Input|Benchmarking Data'!EY21+'Input|Benchmarking Data'!EY24</f>
        <v>124101.74786568953</v>
      </c>
      <c r="EY13" s="47">
        <f>'Input|Benchmarking Data'!EZ20+'Input|Benchmarking Data'!EZ21+'Input|Benchmarking Data'!EZ24</f>
        <v>183406.17142398955</v>
      </c>
      <c r="EZ13" s="47">
        <f>'Input|Benchmarking Data'!FA20+'Input|Benchmarking Data'!FA21+'Input|Benchmarking Data'!FA24</f>
        <v>152484.5806376785</v>
      </c>
      <c r="FA13" s="47">
        <f>'Input|Benchmarking Data'!FB20+'Input|Benchmarking Data'!FB21+'Input|Benchmarking Data'!FB24</f>
        <v>244071.34443683093</v>
      </c>
      <c r="FB13" s="47">
        <f>'Input|Benchmarking Data'!FC20+'Input|Benchmarking Data'!FC21+'Input|Benchmarking Data'!FC24</f>
        <v>278345.77521938458</v>
      </c>
      <c r="FC13" s="47">
        <f>'Input|Benchmarking Data'!FD20+'Input|Benchmarking Data'!FD21+'Input|Benchmarking Data'!FD24</f>
        <v>239243.22632717801</v>
      </c>
      <c r="FD13" s="47">
        <f>'Input|Benchmarking Data'!FE20+'Input|Benchmarking Data'!FE21+'Input|Benchmarking Data'!FE24</f>
        <v>270282.98613774288</v>
      </c>
      <c r="FE13" s="47">
        <f>'Input|Benchmarking Data'!FF20+'Input|Benchmarking Data'!FF21+'Input|Benchmarking Data'!FF24</f>
        <v>274471.00451992836</v>
      </c>
      <c r="FF13" s="47">
        <f>'Input|Benchmarking Data'!FG20+'Input|Benchmarking Data'!FG21+'Input|Benchmarking Data'!FG24</f>
        <v>274706.92444560089</v>
      </c>
      <c r="FG13" s="47">
        <f>'Input|Benchmarking Data'!FH20+'Input|Benchmarking Data'!FH21+'Input|Benchmarking Data'!FH24</f>
        <v>338774.77335013071</v>
      </c>
      <c r="FH13" s="47">
        <f>'Input|Benchmarking Data'!FI20+'Input|Benchmarking Data'!FI21+'Input|Benchmarking Data'!FI24</f>
        <v>350260.93831305031</v>
      </c>
      <c r="FI13" s="47">
        <f>'Input|Benchmarking Data'!FJ20+'Input|Benchmarking Data'!FJ21+'Input|Benchmarking Data'!FJ24</f>
        <v>327278.55091466702</v>
      </c>
      <c r="FJ13" s="47">
        <f>'Input|Benchmarking Data'!FK20+'Input|Benchmarking Data'!FK21+'Input|Benchmarking Data'!FK24</f>
        <v>335137.85278178513</v>
      </c>
      <c r="FK13" s="140">
        <f>'Input|Benchmarking Data'!FL20+'Input|Benchmarking Data'!FL21+'Input|Benchmarking Data'!FL24</f>
        <v>318552.0471969943</v>
      </c>
      <c r="FL13" s="47">
        <f>'Input|Benchmarking Data'!FM20+'Input|Benchmarking Data'!FM21+'Input|Benchmarking Data'!FM24</f>
        <v>87278.041709921192</v>
      </c>
      <c r="FM13" s="47">
        <f>'Input|Benchmarking Data'!FN20+'Input|Benchmarking Data'!FN21+'Input|Benchmarking Data'!FN24</f>
        <v>102237.52251130468</v>
      </c>
      <c r="FN13" s="47">
        <f>'Input|Benchmarking Data'!FO20+'Input|Benchmarking Data'!FO21+'Input|Benchmarking Data'!FO24</f>
        <v>101090.5411470882</v>
      </c>
      <c r="FO13" s="47">
        <f>'Input|Benchmarking Data'!FP20+'Input|Benchmarking Data'!FP21+'Input|Benchmarking Data'!FP24</f>
        <v>101364.61370951962</v>
      </c>
      <c r="FP13" s="47">
        <f>'Input|Benchmarking Data'!FQ20+'Input|Benchmarking Data'!FQ21+'Input|Benchmarking Data'!FQ24</f>
        <v>128041.49704185598</v>
      </c>
      <c r="FQ13" s="47">
        <f>'Input|Benchmarking Data'!FR20+'Input|Benchmarking Data'!FR21+'Input|Benchmarking Data'!FR24</f>
        <v>145134.50633976932</v>
      </c>
      <c r="FR13" s="47">
        <f>'Input|Benchmarking Data'!FS20+'Input|Benchmarking Data'!FS21+'Input|Benchmarking Data'!FS24</f>
        <v>143247.23293546244</v>
      </c>
      <c r="FS13" s="47">
        <f>'Input|Benchmarking Data'!FT20+'Input|Benchmarking Data'!FT21+'Input|Benchmarking Data'!FT24</f>
        <v>160414.22984359032</v>
      </c>
      <c r="FT13" s="47">
        <f>'Input|Benchmarking Data'!FU20+'Input|Benchmarking Data'!FU21+'Input|Benchmarking Data'!FU24</f>
        <v>133748.8479412591</v>
      </c>
      <c r="FU13" s="47">
        <f>'Input|Benchmarking Data'!FV20+'Input|Benchmarking Data'!FV21+'Input|Benchmarking Data'!FV24</f>
        <v>137607.18990423268</v>
      </c>
      <c r="FV13" s="47">
        <f>'Input|Benchmarking Data'!FW20+'Input|Benchmarking Data'!FW21+'Input|Benchmarking Data'!FW24</f>
        <v>153229.60008718041</v>
      </c>
      <c r="FW13" s="47">
        <f>'Input|Benchmarking Data'!FX20+'Input|Benchmarking Data'!FX21+'Input|Benchmarking Data'!FX24</f>
        <v>151677.14680422161</v>
      </c>
      <c r="FX13" s="47">
        <f>'Input|Benchmarking Data'!FY20+'Input|Benchmarking Data'!FY21+'Input|Benchmarking Data'!FY24</f>
        <v>129999.94915670657</v>
      </c>
      <c r="FY13" s="47">
        <f>'Input|Benchmarking Data'!FZ20+'Input|Benchmarking Data'!FZ21+'Input|Benchmarking Data'!FZ24</f>
        <v>156699.27627629484</v>
      </c>
      <c r="FZ13" s="140">
        <f>'Input|Benchmarking Data'!GA20+'Input|Benchmarking Data'!GA21+'Input|Benchmarking Data'!GA24</f>
        <v>145884.04203182308</v>
      </c>
      <c r="GA13" s="47">
        <f>'Input|Benchmarking Data'!GB20+'Input|Benchmarking Data'!GB21+'Input|Benchmarking Data'!GB24</f>
        <v>123065.68190457433</v>
      </c>
      <c r="GB13" s="47">
        <f>'Input|Benchmarking Data'!GC20+'Input|Benchmarking Data'!GC21+'Input|Benchmarking Data'!GC24</f>
        <v>118224.31118090975</v>
      </c>
      <c r="GC13" s="47">
        <f>'Input|Benchmarking Data'!GD20+'Input|Benchmarking Data'!GD21+'Input|Benchmarking Data'!GD24</f>
        <v>162480.71811066312</v>
      </c>
      <c r="GD13" s="47">
        <f>'Input|Benchmarking Data'!GE20+'Input|Benchmarking Data'!GE21+'Input|Benchmarking Data'!GE24</f>
        <v>122733.31353437551</v>
      </c>
      <c r="GE13" s="47">
        <f>'Input|Benchmarking Data'!GF20+'Input|Benchmarking Data'!GF21+'Input|Benchmarking Data'!GF24</f>
        <v>179381.02620513926</v>
      </c>
      <c r="GF13" s="47">
        <f>'Input|Benchmarking Data'!GG20+'Input|Benchmarking Data'!GG21+'Input|Benchmarking Data'!GG24</f>
        <v>158007.8396578175</v>
      </c>
      <c r="GG13" s="47">
        <f>'Input|Benchmarking Data'!GH20+'Input|Benchmarking Data'!GH21+'Input|Benchmarking Data'!GH24</f>
        <v>163974.90432645896</v>
      </c>
      <c r="GH13" s="47">
        <f>'Input|Benchmarking Data'!GI20+'Input|Benchmarking Data'!GI21+'Input|Benchmarking Data'!GI24</f>
        <v>182242.24101372011</v>
      </c>
      <c r="GI13" s="47">
        <f>'Input|Benchmarking Data'!GJ20+'Input|Benchmarking Data'!GJ21+'Input|Benchmarking Data'!GJ24</f>
        <v>190491.22327872514</v>
      </c>
      <c r="GJ13" s="47">
        <f>'Input|Benchmarking Data'!GK20+'Input|Benchmarking Data'!GK21+'Input|Benchmarking Data'!GK24</f>
        <v>198977.59177134774</v>
      </c>
      <c r="GK13" s="47">
        <f>'Input|Benchmarking Data'!GL20+'Input|Benchmarking Data'!GL21+'Input|Benchmarking Data'!GL24</f>
        <v>229988.35725562254</v>
      </c>
      <c r="GL13" s="47">
        <f>'Input|Benchmarking Data'!GM20+'Input|Benchmarking Data'!GM21+'Input|Benchmarking Data'!GM24</f>
        <v>223446.21132544291</v>
      </c>
      <c r="GM13" s="47">
        <f>'Input|Benchmarking Data'!GN20+'Input|Benchmarking Data'!GN21+'Input|Benchmarking Data'!GN24</f>
        <v>211263.4172165537</v>
      </c>
      <c r="GN13" s="47">
        <f>'Input|Benchmarking Data'!GO20+'Input|Benchmarking Data'!GO21+'Input|Benchmarking Data'!GO24</f>
        <v>214082.03516629577</v>
      </c>
      <c r="GO13" s="140">
        <f>'Input|Benchmarking Data'!GP20+'Input|Benchmarking Data'!GP21+'Input|Benchmarking Data'!GP24</f>
        <v>199012.9635952253</v>
      </c>
    </row>
    <row r="14" spans="2:197">
      <c r="B14" t="s">
        <v>64</v>
      </c>
      <c r="C14" s="51">
        <f>INDEX('Input|Opex Quant'!$B$7:$P$19,MATCH('Input|Summary'!C$5,'Input|Opex Quant'!$A$7:$A$19,0),MATCH('Input|Summary'!C$3,'Input|Opex Quant'!$B$6:$P$6))</f>
        <v>1</v>
      </c>
      <c r="D14" s="51">
        <f>INDEX('Input|Opex Quant'!$B$7:$P$19,MATCH('Input|Summary'!D$5,'Input|Opex Quant'!$A$7:$A$19,0),MATCH('Input|Summary'!D$3,'Input|Opex Quant'!$B$6:$P$6))</f>
        <v>0.98830510000000005</v>
      </c>
      <c r="E14" s="51">
        <f>INDEX('Input|Opex Quant'!$B$7:$P$19,MATCH('Input|Summary'!E$5,'Input|Opex Quant'!$A$7:$A$19,0),MATCH('Input|Summary'!E$3,'Input|Opex Quant'!$B$6:$P$6))</f>
        <v>0.99906070000000002</v>
      </c>
      <c r="F14" s="51">
        <f>INDEX('Input|Opex Quant'!$B$7:$P$19,MATCH('Input|Summary'!F$5,'Input|Opex Quant'!$A$7:$A$19,0),MATCH('Input|Summary'!F$3,'Input|Opex Quant'!$B$6:$P$6))</f>
        <v>0.98587990000000003</v>
      </c>
      <c r="G14" s="51">
        <f>INDEX('Input|Opex Quant'!$B$7:$P$19,MATCH('Input|Summary'!G$5,'Input|Opex Quant'!$A$7:$A$19,0),MATCH('Input|Summary'!G$3,'Input|Opex Quant'!$B$6:$P$6))</f>
        <v>0.94789999999999996</v>
      </c>
      <c r="H14" s="51">
        <f>INDEX('Input|Opex Quant'!$B$7:$P$19,MATCH('Input|Summary'!H$5,'Input|Opex Quant'!$A$7:$A$19,0),MATCH('Input|Summary'!H$3,'Input|Opex Quant'!$B$6:$P$6))</f>
        <v>0.87002299999999999</v>
      </c>
      <c r="I14" s="51">
        <f>INDEX('Input|Opex Quant'!$B$7:$P$19,MATCH('Input|Summary'!I$5,'Input|Opex Quant'!$A$7:$A$19,0),MATCH('Input|Summary'!I$3,'Input|Opex Quant'!$B$6:$P$6))</f>
        <v>0.90892050000000002</v>
      </c>
      <c r="J14" s="51">
        <f>INDEX('Input|Opex Quant'!$B$7:$P$19,MATCH('Input|Summary'!J$5,'Input|Opex Quant'!$A$7:$A$19,0),MATCH('Input|Summary'!J$3,'Input|Opex Quant'!$B$6:$P$6))</f>
        <v>0.88328059999999997</v>
      </c>
      <c r="K14" s="51">
        <f>INDEX('Input|Opex Quant'!$B$7:$P$19,MATCH('Input|Summary'!K$5,'Input|Opex Quant'!$A$7:$A$19,0),MATCH('Input|Summary'!K$3,'Input|Opex Quant'!$B$6:$P$6))</f>
        <v>0.82270129999999997</v>
      </c>
      <c r="L14" s="51">
        <f>INDEX('Input|Opex Quant'!$B$7:$P$19,MATCH('Input|Summary'!L$5,'Input|Opex Quant'!$A$7:$A$19,0),MATCH('Input|Summary'!L$3,'Input|Opex Quant'!$B$6:$P$6))</f>
        <v>0.85700449999999995</v>
      </c>
      <c r="M14" s="51">
        <f>INDEX('Input|Opex Quant'!$B$7:$P$19,MATCH('Input|Summary'!M$5,'Input|Opex Quant'!$A$7:$A$19,0),MATCH('Input|Summary'!M$3,'Input|Opex Quant'!$B$6:$P$6))</f>
        <v>1.063628</v>
      </c>
      <c r="N14" s="51">
        <f>INDEX('Input|Opex Quant'!$B$7:$P$19,MATCH('Input|Summary'!N$5,'Input|Opex Quant'!$A$7:$A$19,0),MATCH('Input|Summary'!N$3,'Input|Opex Quant'!$B$6:$P$6))</f>
        <v>1.016672</v>
      </c>
      <c r="O14" s="51">
        <f>INDEX('Input|Opex Quant'!$B$7:$P$19,MATCH('Input|Summary'!O$5,'Input|Opex Quant'!$A$7:$A$19,0),MATCH('Input|Summary'!O$3,'Input|Opex Quant'!$B$6:$P$6))</f>
        <v>0.98620549999999996</v>
      </c>
      <c r="P14" s="51">
        <f>INDEX('Input|Opex Quant'!$B$7:$P$19,MATCH('Input|Summary'!P$5,'Input|Opex Quant'!$A$7:$A$19,0),MATCH('Input|Summary'!P$3,'Input|Opex Quant'!$B$6:$P$6))</f>
        <v>0.98817739999999998</v>
      </c>
      <c r="Q14" s="143">
        <f>INDEX('Input|Opex Quant'!$B$7:$P$19,MATCH('Input|Summary'!Q$5,'Input|Opex Quant'!$A$7:$A$19,0),MATCH('Input|Summary'!Q$3,'Input|Opex Quant'!$B$6:$P$6))</f>
        <v>1.0112049999999999</v>
      </c>
      <c r="R14" s="51">
        <f>INDEX('Input|Opex Quant'!$B$7:$P$19,MATCH('Input|Summary'!R$5,'Input|Opex Quant'!$A$7:$A$19,0),MATCH('Input|Summary'!R$3,'Input|Opex Quant'!$B$6:$P$6))</f>
        <v>0.93167529999999998</v>
      </c>
      <c r="S14" s="51">
        <f>INDEX('Input|Opex Quant'!$B$7:$P$19,MATCH('Input|Summary'!S$5,'Input|Opex Quant'!$A$7:$A$19,0),MATCH('Input|Summary'!S$3,'Input|Opex Quant'!$B$6:$P$6))</f>
        <v>0.98441040000000002</v>
      </c>
      <c r="T14" s="51">
        <f>INDEX('Input|Opex Quant'!$B$7:$P$19,MATCH('Input|Summary'!T$5,'Input|Opex Quant'!$A$7:$A$19,0),MATCH('Input|Summary'!T$3,'Input|Opex Quant'!$B$6:$P$6))</f>
        <v>0.84851620000000005</v>
      </c>
      <c r="U14" s="51">
        <f>INDEX('Input|Opex Quant'!$B$7:$P$19,MATCH('Input|Summary'!U$5,'Input|Opex Quant'!$A$7:$A$19,0),MATCH('Input|Summary'!U$3,'Input|Opex Quant'!$B$6:$P$6))</f>
        <v>0.85959620000000003</v>
      </c>
      <c r="V14" s="51">
        <f>INDEX('Input|Opex Quant'!$B$7:$P$19,MATCH('Input|Summary'!V$5,'Input|Opex Quant'!$A$7:$A$19,0),MATCH('Input|Summary'!V$3,'Input|Opex Quant'!$B$6:$P$6))</f>
        <v>0.86290330000000004</v>
      </c>
      <c r="W14" s="51">
        <f>INDEX('Input|Opex Quant'!$B$7:$P$19,MATCH('Input|Summary'!W$5,'Input|Opex Quant'!$A$7:$A$19,0),MATCH('Input|Summary'!W$3,'Input|Opex Quant'!$B$6:$P$6))</f>
        <v>0.86773690000000003</v>
      </c>
      <c r="X14" s="51">
        <f>INDEX('Input|Opex Quant'!$B$7:$P$19,MATCH('Input|Summary'!X$5,'Input|Opex Quant'!$A$7:$A$19,0),MATCH('Input|Summary'!X$3,'Input|Opex Quant'!$B$6:$P$6))</f>
        <v>0.82664979999999999</v>
      </c>
      <c r="Y14" s="51">
        <f>INDEX('Input|Opex Quant'!$B$7:$P$19,MATCH('Input|Summary'!Y$5,'Input|Opex Quant'!$A$7:$A$19,0),MATCH('Input|Summary'!Y$3,'Input|Opex Quant'!$B$6:$P$6))</f>
        <v>0.89451639999999999</v>
      </c>
      <c r="Z14" s="51">
        <f>INDEX('Input|Opex Quant'!$B$7:$P$19,MATCH('Input|Summary'!Z$5,'Input|Opex Quant'!$A$7:$A$19,0),MATCH('Input|Summary'!Z$3,'Input|Opex Quant'!$B$6:$P$6))</f>
        <v>0.83969910000000003</v>
      </c>
      <c r="AA14" s="51">
        <f>INDEX('Input|Opex Quant'!$B$7:$P$19,MATCH('Input|Summary'!AA$5,'Input|Opex Quant'!$A$7:$A$19,0),MATCH('Input|Summary'!AA$3,'Input|Opex Quant'!$B$6:$P$6))</f>
        <v>0.78714620000000002</v>
      </c>
      <c r="AB14" s="51">
        <f>INDEX('Input|Opex Quant'!$B$7:$P$19,MATCH('Input|Summary'!AB$5,'Input|Opex Quant'!$A$7:$A$19,0),MATCH('Input|Summary'!AB$3,'Input|Opex Quant'!$B$6:$P$6))</f>
        <v>0.81411149999999999</v>
      </c>
      <c r="AC14" s="51">
        <f>INDEX('Input|Opex Quant'!$B$7:$P$19,MATCH('Input|Summary'!AC$5,'Input|Opex Quant'!$A$7:$A$19,0),MATCH('Input|Summary'!AC$3,'Input|Opex Quant'!$B$6:$P$6))</f>
        <v>0.85155860000000005</v>
      </c>
      <c r="AD14" s="51">
        <f>INDEX('Input|Opex Quant'!$B$7:$P$19,MATCH('Input|Summary'!AD$5,'Input|Opex Quant'!$A$7:$A$19,0),MATCH('Input|Summary'!AD$3,'Input|Opex Quant'!$B$6:$P$6))</f>
        <v>0.91008109999999998</v>
      </c>
      <c r="AE14" s="51">
        <f>INDEX('Input|Opex Quant'!$B$7:$P$19,MATCH('Input|Summary'!AE$5,'Input|Opex Quant'!$A$7:$A$19,0),MATCH('Input|Summary'!AE$3,'Input|Opex Quant'!$B$6:$P$6))</f>
        <v>0.91430540000000005</v>
      </c>
      <c r="AF14" s="143">
        <f>INDEX('Input|Opex Quant'!$B$7:$P$19,MATCH('Input|Summary'!AF$5,'Input|Opex Quant'!$A$7:$A$19,0),MATCH('Input|Summary'!AF$3,'Input|Opex Quant'!$B$6:$P$6))</f>
        <v>0.92920210000000003</v>
      </c>
      <c r="AG14" s="51">
        <f>INDEX('Input|Opex Quant'!$B$7:$P$19,MATCH('Input|Summary'!AG$5,'Input|Opex Quant'!$A$7:$A$19,0),MATCH('Input|Summary'!AG$3,'Input|Opex Quant'!$B$6:$P$6))</f>
        <v>1.5037050000000001</v>
      </c>
      <c r="AH14" s="51">
        <f>INDEX('Input|Opex Quant'!$B$7:$P$19,MATCH('Input|Summary'!AH$5,'Input|Opex Quant'!$A$7:$A$19,0),MATCH('Input|Summary'!AH$3,'Input|Opex Quant'!$B$6:$P$6))</f>
        <v>1.4888209999999999</v>
      </c>
      <c r="AI14" s="51">
        <f>INDEX('Input|Opex Quant'!$B$7:$P$19,MATCH('Input|Summary'!AI$5,'Input|Opex Quant'!$A$7:$A$19,0),MATCH('Input|Summary'!AI$3,'Input|Opex Quant'!$B$6:$P$6))</f>
        <v>1.5329120000000001</v>
      </c>
      <c r="AJ14" s="51">
        <f>INDEX('Input|Opex Quant'!$B$7:$P$19,MATCH('Input|Summary'!AJ$5,'Input|Opex Quant'!$A$7:$A$19,0),MATCH('Input|Summary'!AJ$3,'Input|Opex Quant'!$B$6:$P$6))</f>
        <v>1.4297709999999999</v>
      </c>
      <c r="AK14" s="51">
        <f>INDEX('Input|Opex Quant'!$B$7:$P$19,MATCH('Input|Summary'!AK$5,'Input|Opex Quant'!$A$7:$A$19,0),MATCH('Input|Summary'!AK$3,'Input|Opex Quant'!$B$6:$P$6))</f>
        <v>1.3738999999999999</v>
      </c>
      <c r="AL14" s="51">
        <f>INDEX('Input|Opex Quant'!$B$7:$P$19,MATCH('Input|Summary'!AL$5,'Input|Opex Quant'!$A$7:$A$19,0),MATCH('Input|Summary'!AL$3,'Input|Opex Quant'!$B$6:$P$6))</f>
        <v>1.448469</v>
      </c>
      <c r="AM14" s="51">
        <f>INDEX('Input|Opex Quant'!$B$7:$P$19,MATCH('Input|Summary'!AM$5,'Input|Opex Quant'!$A$7:$A$19,0),MATCH('Input|Summary'!AM$3,'Input|Opex Quant'!$B$6:$P$6))</f>
        <v>1.317153</v>
      </c>
      <c r="AN14" s="51">
        <f>INDEX('Input|Opex Quant'!$B$7:$P$19,MATCH('Input|Summary'!AN$5,'Input|Opex Quant'!$A$7:$A$19,0),MATCH('Input|Summary'!AN$3,'Input|Opex Quant'!$B$6:$P$6))</f>
        <v>1.3281499999999999</v>
      </c>
      <c r="AO14" s="51">
        <f>INDEX('Input|Opex Quant'!$B$7:$P$19,MATCH('Input|Summary'!AO$5,'Input|Opex Quant'!$A$7:$A$19,0),MATCH('Input|Summary'!AO$3,'Input|Opex Quant'!$B$6:$P$6))</f>
        <v>1.297858</v>
      </c>
      <c r="AP14" s="51">
        <f>INDEX('Input|Opex Quant'!$B$7:$P$19,MATCH('Input|Summary'!AP$5,'Input|Opex Quant'!$A$7:$A$19,0),MATCH('Input|Summary'!AP$3,'Input|Opex Quant'!$B$6:$P$6))</f>
        <v>1.3321069999999999</v>
      </c>
      <c r="AQ14" s="51">
        <f>INDEX('Input|Opex Quant'!$B$7:$P$19,MATCH('Input|Summary'!AQ$5,'Input|Opex Quant'!$A$7:$A$19,0),MATCH('Input|Summary'!AQ$3,'Input|Opex Quant'!$B$6:$P$6))</f>
        <v>1.326811</v>
      </c>
      <c r="AR14" s="51">
        <f>INDEX('Input|Opex Quant'!$B$7:$P$19,MATCH('Input|Summary'!AR$5,'Input|Opex Quant'!$A$7:$A$19,0),MATCH('Input|Summary'!AR$3,'Input|Opex Quant'!$B$6:$P$6))</f>
        <v>1.353013</v>
      </c>
      <c r="AS14" s="51">
        <f>INDEX('Input|Opex Quant'!$B$7:$P$19,MATCH('Input|Summary'!AS$5,'Input|Opex Quant'!$A$7:$A$19,0),MATCH('Input|Summary'!AS$3,'Input|Opex Quant'!$B$6:$P$6))</f>
        <v>1.4158520000000001</v>
      </c>
      <c r="AT14" s="51">
        <f>INDEX('Input|Opex Quant'!$B$7:$P$19,MATCH('Input|Summary'!AT$5,'Input|Opex Quant'!$A$7:$A$19,0),MATCH('Input|Summary'!AT$3,'Input|Opex Quant'!$B$6:$P$6))</f>
        <v>1.3859079999999999</v>
      </c>
      <c r="AU14" s="143">
        <f>INDEX('Input|Opex Quant'!$B$7:$P$19,MATCH('Input|Summary'!AU$5,'Input|Opex Quant'!$A$7:$A$19,0),MATCH('Input|Summary'!AU$3,'Input|Opex Quant'!$B$6:$P$6))</f>
        <v>1.3703320000000001</v>
      </c>
      <c r="AV14" s="51">
        <f>INDEX('Input|Opex Quant'!$B$7:$P$19,MATCH('Input|Summary'!AV$5,'Input|Opex Quant'!$A$7:$A$19,0),MATCH('Input|Summary'!AV$3,'Input|Opex Quant'!$B$6:$P$6))</f>
        <v>1.388895</v>
      </c>
      <c r="AW14" s="51">
        <f>INDEX('Input|Opex Quant'!$B$7:$P$19,MATCH('Input|Summary'!AW$5,'Input|Opex Quant'!$A$7:$A$19,0),MATCH('Input|Summary'!AW$3,'Input|Opex Quant'!$B$6:$P$6))</f>
        <v>1.3213630000000001</v>
      </c>
      <c r="AX14" s="51">
        <f>INDEX('Input|Opex Quant'!$B$7:$P$19,MATCH('Input|Summary'!AX$5,'Input|Opex Quant'!$A$7:$A$19,0),MATCH('Input|Summary'!AX$3,'Input|Opex Quant'!$B$6:$P$6))</f>
        <v>1.1958409999999999</v>
      </c>
      <c r="AY14" s="51">
        <f>INDEX('Input|Opex Quant'!$B$7:$P$19,MATCH('Input|Summary'!AY$5,'Input|Opex Quant'!$A$7:$A$19,0),MATCH('Input|Summary'!AY$3,'Input|Opex Quant'!$B$6:$P$6))</f>
        <v>1.2569140000000001</v>
      </c>
      <c r="AZ14" s="51">
        <f>INDEX('Input|Opex Quant'!$B$7:$P$19,MATCH('Input|Summary'!AZ$5,'Input|Opex Quant'!$A$7:$A$19,0),MATCH('Input|Summary'!AZ$3,'Input|Opex Quant'!$B$6:$P$6))</f>
        <v>1.3000830000000001</v>
      </c>
      <c r="BA14" s="51">
        <f>INDEX('Input|Opex Quant'!$B$7:$P$19,MATCH('Input|Summary'!BA$5,'Input|Opex Quant'!$A$7:$A$19,0),MATCH('Input|Summary'!BA$3,'Input|Opex Quant'!$B$6:$P$6))</f>
        <v>1.2883180000000001</v>
      </c>
      <c r="BB14" s="51">
        <f>INDEX('Input|Opex Quant'!$B$7:$P$19,MATCH('Input|Summary'!BB$5,'Input|Opex Quant'!$A$7:$A$19,0),MATCH('Input|Summary'!BB$3,'Input|Opex Quant'!$B$6:$P$6))</f>
        <v>1.230729</v>
      </c>
      <c r="BC14" s="51">
        <f>INDEX('Input|Opex Quant'!$B$7:$P$19,MATCH('Input|Summary'!BC$5,'Input|Opex Quant'!$A$7:$A$19,0),MATCH('Input|Summary'!BC$3,'Input|Opex Quant'!$B$6:$P$6))</f>
        <v>1.2429650000000001</v>
      </c>
      <c r="BD14" s="51">
        <f>INDEX('Input|Opex Quant'!$B$7:$P$19,MATCH('Input|Summary'!BD$5,'Input|Opex Quant'!$A$7:$A$19,0),MATCH('Input|Summary'!BD$3,'Input|Opex Quant'!$B$6:$P$6))</f>
        <v>1.200623</v>
      </c>
      <c r="BE14" s="51">
        <f>INDEX('Input|Opex Quant'!$B$7:$P$19,MATCH('Input|Summary'!BE$5,'Input|Opex Quant'!$A$7:$A$19,0),MATCH('Input|Summary'!BE$3,'Input|Opex Quant'!$B$6:$P$6))</f>
        <v>1.169341</v>
      </c>
      <c r="BF14" s="51">
        <f>INDEX('Input|Opex Quant'!$B$7:$P$19,MATCH('Input|Summary'!BF$5,'Input|Opex Quant'!$A$7:$A$19,0),MATCH('Input|Summary'!BF$3,'Input|Opex Quant'!$B$6:$P$6))</f>
        <v>1.1430739999999999</v>
      </c>
      <c r="BG14" s="51">
        <f>INDEX('Input|Opex Quant'!$B$7:$P$19,MATCH('Input|Summary'!BG$5,'Input|Opex Quant'!$A$7:$A$19,0),MATCH('Input|Summary'!BG$3,'Input|Opex Quant'!$B$6:$P$6))</f>
        <v>1.2276670000000001</v>
      </c>
      <c r="BH14" s="51">
        <f>INDEX('Input|Opex Quant'!$B$7:$P$19,MATCH('Input|Summary'!BH$5,'Input|Opex Quant'!$A$7:$A$19,0),MATCH('Input|Summary'!BH$3,'Input|Opex Quant'!$B$6:$P$6))</f>
        <v>1.2536989999999999</v>
      </c>
      <c r="BI14" s="51">
        <f>INDEX('Input|Opex Quant'!$B$7:$P$19,MATCH('Input|Summary'!BI$5,'Input|Opex Quant'!$A$7:$A$19,0),MATCH('Input|Summary'!BI$3,'Input|Opex Quant'!$B$6:$P$6))</f>
        <v>1.2670030000000001</v>
      </c>
      <c r="BJ14" s="143">
        <f>INDEX('Input|Opex Quant'!$B$7:$P$19,MATCH('Input|Summary'!BJ$5,'Input|Opex Quant'!$A$7:$A$19,0),MATCH('Input|Summary'!BJ$3,'Input|Opex Quant'!$B$6:$P$6))</f>
        <v>1.2930120000000001</v>
      </c>
      <c r="BK14" s="51">
        <f>INDEX('Input|Opex Quant'!$B$7:$P$19,MATCH('Input|Summary'!BK$5,'Input|Opex Quant'!$A$7:$A$19,0),MATCH('Input|Summary'!BK$3,'Input|Opex Quant'!$B$6:$P$6))</f>
        <v>1.23854</v>
      </c>
      <c r="BL14" s="51">
        <f>INDEX('Input|Opex Quant'!$B$7:$P$19,MATCH('Input|Summary'!BL$5,'Input|Opex Quant'!$A$7:$A$19,0),MATCH('Input|Summary'!BL$3,'Input|Opex Quant'!$B$6:$P$6))</f>
        <v>1.2641530000000001</v>
      </c>
      <c r="BM14" s="51">
        <f>INDEX('Input|Opex Quant'!$B$7:$P$19,MATCH('Input|Summary'!BM$5,'Input|Opex Quant'!$A$7:$A$19,0),MATCH('Input|Summary'!BM$3,'Input|Opex Quant'!$B$6:$P$6))</f>
        <v>1.2170179999999999</v>
      </c>
      <c r="BN14" s="51">
        <f>INDEX('Input|Opex Quant'!$B$7:$P$19,MATCH('Input|Summary'!BN$5,'Input|Opex Quant'!$A$7:$A$19,0),MATCH('Input|Summary'!BN$3,'Input|Opex Quant'!$B$6:$P$6))</f>
        <v>1.2245600000000001</v>
      </c>
      <c r="BO14" s="51">
        <f>INDEX('Input|Opex Quant'!$B$7:$P$19,MATCH('Input|Summary'!BO$5,'Input|Opex Quant'!$A$7:$A$19,0),MATCH('Input|Summary'!BO$3,'Input|Opex Quant'!$B$6:$P$6))</f>
        <v>1.2313970000000001</v>
      </c>
      <c r="BP14" s="51">
        <f>INDEX('Input|Opex Quant'!$B$7:$P$19,MATCH('Input|Summary'!BP$5,'Input|Opex Quant'!$A$7:$A$19,0),MATCH('Input|Summary'!BP$3,'Input|Opex Quant'!$B$6:$P$6))</f>
        <v>1.185206</v>
      </c>
      <c r="BQ14" s="51">
        <f>INDEX('Input|Opex Quant'!$B$7:$P$19,MATCH('Input|Summary'!BQ$5,'Input|Opex Quant'!$A$7:$A$19,0),MATCH('Input|Summary'!BQ$3,'Input|Opex Quant'!$B$6:$P$6))</f>
        <v>1.1690590000000001</v>
      </c>
      <c r="BR14" s="51">
        <f>INDEX('Input|Opex Quant'!$B$7:$P$19,MATCH('Input|Summary'!BR$5,'Input|Opex Quant'!$A$7:$A$19,0),MATCH('Input|Summary'!BR$3,'Input|Opex Quant'!$B$6:$P$6))</f>
        <v>1.1230370000000001</v>
      </c>
      <c r="BS14" s="51">
        <f>INDEX('Input|Opex Quant'!$B$7:$P$19,MATCH('Input|Summary'!BS$5,'Input|Opex Quant'!$A$7:$A$19,0),MATCH('Input|Summary'!BS$3,'Input|Opex Quant'!$B$6:$P$6))</f>
        <v>1.148028</v>
      </c>
      <c r="BT14" s="51">
        <f>INDEX('Input|Opex Quant'!$B$7:$P$19,MATCH('Input|Summary'!BT$5,'Input|Opex Quant'!$A$7:$A$19,0),MATCH('Input|Summary'!BT$3,'Input|Opex Quant'!$B$6:$P$6))</f>
        <v>1.110303</v>
      </c>
      <c r="BU14" s="51">
        <f>INDEX('Input|Opex Quant'!$B$7:$P$19,MATCH('Input|Summary'!BU$5,'Input|Opex Quant'!$A$7:$A$19,0),MATCH('Input|Summary'!BU$3,'Input|Opex Quant'!$B$6:$P$6))</f>
        <v>1.174428</v>
      </c>
      <c r="BV14" s="51">
        <f>INDEX('Input|Opex Quant'!$B$7:$P$19,MATCH('Input|Summary'!BV$5,'Input|Opex Quant'!$A$7:$A$19,0),MATCH('Input|Summary'!BV$3,'Input|Opex Quant'!$B$6:$P$6))</f>
        <v>1.189163</v>
      </c>
      <c r="BW14" s="51">
        <f>INDEX('Input|Opex Quant'!$B$7:$P$19,MATCH('Input|Summary'!BW$5,'Input|Opex Quant'!$A$7:$A$19,0),MATCH('Input|Summary'!BW$3,'Input|Opex Quant'!$B$6:$P$6))</f>
        <v>1.183514</v>
      </c>
      <c r="BX14" s="51">
        <f>INDEX('Input|Opex Quant'!$B$7:$P$19,MATCH('Input|Summary'!BX$5,'Input|Opex Quant'!$A$7:$A$19,0),MATCH('Input|Summary'!BX$3,'Input|Opex Quant'!$B$6:$P$6))</f>
        <v>1.208955</v>
      </c>
      <c r="BY14" s="143">
        <f>INDEX('Input|Opex Quant'!$B$7:$P$19,MATCH('Input|Summary'!BY$5,'Input|Opex Quant'!$A$7:$A$19,0),MATCH('Input|Summary'!BY$3,'Input|Opex Quant'!$B$6:$P$6))</f>
        <v>1.225357</v>
      </c>
      <c r="BZ14" s="51">
        <f>INDEX('Input|Opex Quant'!$B$7:$P$19,MATCH('Input|Summary'!BZ$5,'Input|Opex Quant'!$A$7:$A$19,0),MATCH('Input|Summary'!BZ$3,'Input|Opex Quant'!$B$6:$P$6))</f>
        <v>1.2291289999999999</v>
      </c>
      <c r="CA14" s="51">
        <f>INDEX('Input|Opex Quant'!$B$7:$P$19,MATCH('Input|Summary'!CA$5,'Input|Opex Quant'!$A$7:$A$19,0),MATCH('Input|Summary'!CA$3,'Input|Opex Quant'!$B$6:$P$6))</f>
        <v>1.451838</v>
      </c>
      <c r="CB14" s="51">
        <f>INDEX('Input|Opex Quant'!$B$7:$P$19,MATCH('Input|Summary'!CB$5,'Input|Opex Quant'!$A$7:$A$19,0),MATCH('Input|Summary'!CB$3,'Input|Opex Quant'!$B$6:$P$6))</f>
        <v>1.370295</v>
      </c>
      <c r="CC14" s="51">
        <f>INDEX('Input|Opex Quant'!$B$7:$P$19,MATCH('Input|Summary'!CC$5,'Input|Opex Quant'!$A$7:$A$19,0),MATCH('Input|Summary'!CC$3,'Input|Opex Quant'!$B$6:$P$6))</f>
        <v>1.3225800000000001</v>
      </c>
      <c r="CD14" s="51">
        <f>INDEX('Input|Opex Quant'!$B$7:$P$19,MATCH('Input|Summary'!CD$5,'Input|Opex Quant'!$A$7:$A$19,0),MATCH('Input|Summary'!CD$3,'Input|Opex Quant'!$B$6:$P$6))</f>
        <v>1.3392170000000001</v>
      </c>
      <c r="CE14" s="51">
        <f>INDEX('Input|Opex Quant'!$B$7:$P$19,MATCH('Input|Summary'!CE$5,'Input|Opex Quant'!$A$7:$A$19,0),MATCH('Input|Summary'!CE$3,'Input|Opex Quant'!$B$6:$P$6))</f>
        <v>1.282203</v>
      </c>
      <c r="CF14" s="51">
        <f>INDEX('Input|Opex Quant'!$B$7:$P$19,MATCH('Input|Summary'!CF$5,'Input|Opex Quant'!$A$7:$A$19,0),MATCH('Input|Summary'!CF$3,'Input|Opex Quant'!$B$6:$P$6))</f>
        <v>1.301544</v>
      </c>
      <c r="CG14" s="51">
        <f>INDEX('Input|Opex Quant'!$B$7:$P$19,MATCH('Input|Summary'!CG$5,'Input|Opex Quant'!$A$7:$A$19,0),MATCH('Input|Summary'!CG$3,'Input|Opex Quant'!$B$6:$P$6))</f>
        <v>1.443449</v>
      </c>
      <c r="CH14" s="51">
        <f>INDEX('Input|Opex Quant'!$B$7:$P$19,MATCH('Input|Summary'!CH$5,'Input|Opex Quant'!$A$7:$A$19,0),MATCH('Input|Summary'!CH$3,'Input|Opex Quant'!$B$6:$P$6))</f>
        <v>1.449228</v>
      </c>
      <c r="CI14" s="51">
        <f>INDEX('Input|Opex Quant'!$B$7:$P$19,MATCH('Input|Summary'!CI$5,'Input|Opex Quant'!$A$7:$A$19,0),MATCH('Input|Summary'!CI$3,'Input|Opex Quant'!$B$6:$P$6))</f>
        <v>1.311661</v>
      </c>
      <c r="CJ14" s="51">
        <f>INDEX('Input|Opex Quant'!$B$7:$P$19,MATCH('Input|Summary'!CJ$5,'Input|Opex Quant'!$A$7:$A$19,0),MATCH('Input|Summary'!CJ$3,'Input|Opex Quant'!$B$6:$P$6))</f>
        <v>1.288829</v>
      </c>
      <c r="CK14" s="51">
        <f>INDEX('Input|Opex Quant'!$B$7:$P$19,MATCH('Input|Summary'!CK$5,'Input|Opex Quant'!$A$7:$A$19,0),MATCH('Input|Summary'!CK$3,'Input|Opex Quant'!$B$6:$P$6))</f>
        <v>1.373467</v>
      </c>
      <c r="CL14" s="51">
        <f>INDEX('Input|Opex Quant'!$B$7:$P$19,MATCH('Input|Summary'!CL$5,'Input|Opex Quant'!$A$7:$A$19,0),MATCH('Input|Summary'!CL$3,'Input|Opex Quant'!$B$6:$P$6))</f>
        <v>1.3289040000000001</v>
      </c>
      <c r="CM14" s="51">
        <f>INDEX('Input|Opex Quant'!$B$7:$P$19,MATCH('Input|Summary'!CM$5,'Input|Opex Quant'!$A$7:$A$19,0),MATCH('Input|Summary'!CM$3,'Input|Opex Quant'!$B$6:$P$6))</f>
        <v>1.279936</v>
      </c>
      <c r="CN14" s="143">
        <f>INDEX('Input|Opex Quant'!$B$7:$P$19,MATCH('Input|Summary'!CN$5,'Input|Opex Quant'!$A$7:$A$19,0),MATCH('Input|Summary'!CN$3,'Input|Opex Quant'!$B$6:$P$6))</f>
        <v>1.271358</v>
      </c>
      <c r="CO14" s="51">
        <f>INDEX('Input|Opex Quant'!$B$7:$P$19,MATCH('Input|Summary'!CO$5,'Input|Opex Quant'!$A$7:$A$19,0),MATCH('Input|Summary'!CO$3,'Input|Opex Quant'!$B$6:$P$6))</f>
        <v>1.4460059999999999</v>
      </c>
      <c r="CP14" s="51">
        <f>INDEX('Input|Opex Quant'!$B$7:$P$19,MATCH('Input|Summary'!CP$5,'Input|Opex Quant'!$A$7:$A$19,0),MATCH('Input|Summary'!CP$3,'Input|Opex Quant'!$B$6:$P$6))</f>
        <v>1.3912100000000001</v>
      </c>
      <c r="CQ14" s="51">
        <f>INDEX('Input|Opex Quant'!$B$7:$P$19,MATCH('Input|Summary'!CQ$5,'Input|Opex Quant'!$A$7:$A$19,0),MATCH('Input|Summary'!CQ$3,'Input|Opex Quant'!$B$6:$P$6))</f>
        <v>1.3007839999999999</v>
      </c>
      <c r="CR14" s="51">
        <f>INDEX('Input|Opex Quant'!$B$7:$P$19,MATCH('Input|Summary'!CR$5,'Input|Opex Quant'!$A$7:$A$19,0),MATCH('Input|Summary'!CR$3,'Input|Opex Quant'!$B$6:$P$6))</f>
        <v>1.2518769999999999</v>
      </c>
      <c r="CS14" s="51">
        <f>INDEX('Input|Opex Quant'!$B$7:$P$19,MATCH('Input|Summary'!CS$5,'Input|Opex Quant'!$A$7:$A$19,0),MATCH('Input|Summary'!CS$3,'Input|Opex Quant'!$B$6:$P$6))</f>
        <v>1.253439</v>
      </c>
      <c r="CT14" s="51">
        <f>INDEX('Input|Opex Quant'!$B$7:$P$19,MATCH('Input|Summary'!CT$5,'Input|Opex Quant'!$A$7:$A$19,0),MATCH('Input|Summary'!CT$3,'Input|Opex Quant'!$B$6:$P$6))</f>
        <v>1.209676</v>
      </c>
      <c r="CU14" s="51">
        <f>INDEX('Input|Opex Quant'!$B$7:$P$19,MATCH('Input|Summary'!CU$5,'Input|Opex Quant'!$A$7:$A$19,0),MATCH('Input|Summary'!CU$3,'Input|Opex Quant'!$B$6:$P$6))</f>
        <v>1.0691729999999999</v>
      </c>
      <c r="CV14" s="51">
        <f>INDEX('Input|Opex Quant'!$B$7:$P$19,MATCH('Input|Summary'!CV$5,'Input|Opex Quant'!$A$7:$A$19,0),MATCH('Input|Summary'!CV$3,'Input|Opex Quant'!$B$6:$P$6))</f>
        <v>1.096357</v>
      </c>
      <c r="CW14" s="51">
        <f>INDEX('Input|Opex Quant'!$B$7:$P$19,MATCH('Input|Summary'!CW$5,'Input|Opex Quant'!$A$7:$A$19,0),MATCH('Input|Summary'!CW$3,'Input|Opex Quant'!$B$6:$P$6))</f>
        <v>1.2284999999999999</v>
      </c>
      <c r="CX14" s="51">
        <f>INDEX('Input|Opex Quant'!$B$7:$P$19,MATCH('Input|Summary'!CX$5,'Input|Opex Quant'!$A$7:$A$19,0),MATCH('Input|Summary'!CX$3,'Input|Opex Quant'!$B$6:$P$6))</f>
        <v>1.16092</v>
      </c>
      <c r="CY14" s="51">
        <f>INDEX('Input|Opex Quant'!$B$7:$P$19,MATCH('Input|Summary'!CY$5,'Input|Opex Quant'!$A$7:$A$19,0),MATCH('Input|Summary'!CY$3,'Input|Opex Quant'!$B$6:$P$6))</f>
        <v>1.232777</v>
      </c>
      <c r="CZ14" s="51">
        <f>INDEX('Input|Opex Quant'!$B$7:$P$19,MATCH('Input|Summary'!CZ$5,'Input|Opex Quant'!$A$7:$A$19,0),MATCH('Input|Summary'!CZ$3,'Input|Opex Quant'!$B$6:$P$6))</f>
        <v>1.1948669999999999</v>
      </c>
      <c r="DA14" s="51">
        <f>INDEX('Input|Opex Quant'!$B$7:$P$19,MATCH('Input|Summary'!DA$5,'Input|Opex Quant'!$A$7:$A$19,0),MATCH('Input|Summary'!DA$3,'Input|Opex Quant'!$B$6:$P$6))</f>
        <v>1.2047639999999999</v>
      </c>
      <c r="DB14" s="51">
        <f>INDEX('Input|Opex Quant'!$B$7:$P$19,MATCH('Input|Summary'!DB$5,'Input|Opex Quant'!$A$7:$A$19,0),MATCH('Input|Summary'!DB$3,'Input|Opex Quant'!$B$6:$P$6))</f>
        <v>1.1254440000000001</v>
      </c>
      <c r="DC14" s="143">
        <f>INDEX('Input|Opex Quant'!$B$7:$P$19,MATCH('Input|Summary'!DC$5,'Input|Opex Quant'!$A$7:$A$19,0),MATCH('Input|Summary'!DC$3,'Input|Opex Quant'!$B$6:$P$6))</f>
        <v>1.11609</v>
      </c>
      <c r="DD14" s="51">
        <f>INDEX('Input|Opex Quant'!$B$7:$P$19,MATCH('Input|Summary'!DD$5,'Input|Opex Quant'!$A$7:$A$19,0),MATCH('Input|Summary'!DD$3,'Input|Opex Quant'!$B$6:$P$6))</f>
        <v>1.0779920000000001</v>
      </c>
      <c r="DE14" s="51">
        <f>INDEX('Input|Opex Quant'!$B$7:$P$19,MATCH('Input|Summary'!DE$5,'Input|Opex Quant'!$A$7:$A$19,0),MATCH('Input|Summary'!DE$3,'Input|Opex Quant'!$B$6:$P$6))</f>
        <v>1.086036</v>
      </c>
      <c r="DF14" s="51">
        <f>INDEX('Input|Opex Quant'!$B$7:$P$19,MATCH('Input|Summary'!DF$5,'Input|Opex Quant'!$A$7:$A$19,0),MATCH('Input|Summary'!DF$3,'Input|Opex Quant'!$B$6:$P$6))</f>
        <v>1.2174560000000001</v>
      </c>
      <c r="DG14" s="51">
        <f>INDEX('Input|Opex Quant'!$B$7:$P$19,MATCH('Input|Summary'!DG$5,'Input|Opex Quant'!$A$7:$A$19,0),MATCH('Input|Summary'!DG$3,'Input|Opex Quant'!$B$6:$P$6))</f>
        <v>1.1701919999999999</v>
      </c>
      <c r="DH14" s="51">
        <f>INDEX('Input|Opex Quant'!$B$7:$P$19,MATCH('Input|Summary'!DH$5,'Input|Opex Quant'!$A$7:$A$19,0),MATCH('Input|Summary'!DH$3,'Input|Opex Quant'!$B$6:$P$6))</f>
        <v>1.1262259999999999</v>
      </c>
      <c r="DI14" s="51">
        <f>INDEX('Input|Opex Quant'!$B$7:$P$19,MATCH('Input|Summary'!DI$5,'Input|Opex Quant'!$A$7:$A$19,0),MATCH('Input|Summary'!DI$3,'Input|Opex Quant'!$B$6:$P$6))</f>
        <v>1.1275360000000001</v>
      </c>
      <c r="DJ14" s="51">
        <f>INDEX('Input|Opex Quant'!$B$7:$P$19,MATCH('Input|Summary'!DJ$5,'Input|Opex Quant'!$A$7:$A$19,0),MATCH('Input|Summary'!DJ$3,'Input|Opex Quant'!$B$6:$P$6))</f>
        <v>1.074624</v>
      </c>
      <c r="DK14" s="51">
        <f>INDEX('Input|Opex Quant'!$B$7:$P$19,MATCH('Input|Summary'!DK$5,'Input|Opex Quant'!$A$7:$A$19,0),MATCH('Input|Summary'!DK$3,'Input|Opex Quant'!$B$6:$P$6))</f>
        <v>1.0716680000000001</v>
      </c>
      <c r="DL14" s="51">
        <f>INDEX('Input|Opex Quant'!$B$7:$P$19,MATCH('Input|Summary'!DL$5,'Input|Opex Quant'!$A$7:$A$19,0),MATCH('Input|Summary'!DL$3,'Input|Opex Quant'!$B$6:$P$6))</f>
        <v>1.0704530000000001</v>
      </c>
      <c r="DM14" s="51">
        <f>INDEX('Input|Opex Quant'!$B$7:$P$19,MATCH('Input|Summary'!DM$5,'Input|Opex Quant'!$A$7:$A$19,0),MATCH('Input|Summary'!DM$3,'Input|Opex Quant'!$B$6:$P$6))</f>
        <v>1.0709869999999999</v>
      </c>
      <c r="DN14" s="51">
        <f>INDEX('Input|Opex Quant'!$B$7:$P$19,MATCH('Input|Summary'!DN$5,'Input|Opex Quant'!$A$7:$A$19,0),MATCH('Input|Summary'!DN$3,'Input|Opex Quant'!$B$6:$P$6))</f>
        <v>1.0449170000000001</v>
      </c>
      <c r="DO14" s="51">
        <f>INDEX('Input|Opex Quant'!$B$7:$P$19,MATCH('Input|Summary'!DO$5,'Input|Opex Quant'!$A$7:$A$19,0),MATCH('Input|Summary'!DO$3,'Input|Opex Quant'!$B$6:$P$6))</f>
        <v>1.043577</v>
      </c>
      <c r="DP14" s="51">
        <f>INDEX('Input|Opex Quant'!$B$7:$P$19,MATCH('Input|Summary'!DP$5,'Input|Opex Quant'!$A$7:$A$19,0),MATCH('Input|Summary'!DP$3,'Input|Opex Quant'!$B$6:$P$6))</f>
        <v>1.0659719999999999</v>
      </c>
      <c r="DQ14" s="51">
        <f>INDEX('Input|Opex Quant'!$B$7:$P$19,MATCH('Input|Summary'!DQ$5,'Input|Opex Quant'!$A$7:$A$19,0),MATCH('Input|Summary'!DQ$3,'Input|Opex Quant'!$B$6:$P$6))</f>
        <v>1.030211</v>
      </c>
      <c r="DR14" s="143">
        <f>INDEX('Input|Opex Quant'!$B$7:$P$19,MATCH('Input|Summary'!DR$5,'Input|Opex Quant'!$A$7:$A$19,0),MATCH('Input|Summary'!DR$3,'Input|Opex Quant'!$B$6:$P$6))</f>
        <v>1.0892919999999999</v>
      </c>
      <c r="DS14" s="51">
        <f>INDEX('Input|Opex Quant'!$B$7:$P$19,MATCH('Input|Summary'!DS$5,'Input|Opex Quant'!$A$7:$A$19,0),MATCH('Input|Summary'!DS$3,'Input|Opex Quant'!$B$6:$P$6))</f>
        <v>1.4482489999999999</v>
      </c>
      <c r="DT14" s="51">
        <f>INDEX('Input|Opex Quant'!$B$7:$P$19,MATCH('Input|Summary'!DT$5,'Input|Opex Quant'!$A$7:$A$19,0),MATCH('Input|Summary'!DT$3,'Input|Opex Quant'!$B$6:$P$6))</f>
        <v>1.498259</v>
      </c>
      <c r="DU14" s="51">
        <f>INDEX('Input|Opex Quant'!$B$7:$P$19,MATCH('Input|Summary'!DU$5,'Input|Opex Quant'!$A$7:$A$19,0),MATCH('Input|Summary'!DU$3,'Input|Opex Quant'!$B$6:$P$6))</f>
        <v>1.5128649999999999</v>
      </c>
      <c r="DV14" s="51">
        <f>INDEX('Input|Opex Quant'!$B$7:$P$19,MATCH('Input|Summary'!DV$5,'Input|Opex Quant'!$A$7:$A$19,0),MATCH('Input|Summary'!DV$3,'Input|Opex Quant'!$B$6:$P$6))</f>
        <v>1.403079</v>
      </c>
      <c r="DW14" s="51">
        <f>INDEX('Input|Opex Quant'!$B$7:$P$19,MATCH('Input|Summary'!DW$5,'Input|Opex Quant'!$A$7:$A$19,0),MATCH('Input|Summary'!DW$3,'Input|Opex Quant'!$B$6:$P$6))</f>
        <v>1.3872709999999999</v>
      </c>
      <c r="DX14" s="51">
        <f>INDEX('Input|Opex Quant'!$B$7:$P$19,MATCH('Input|Summary'!DX$5,'Input|Opex Quant'!$A$7:$A$19,0),MATCH('Input|Summary'!DX$3,'Input|Opex Quant'!$B$6:$P$6))</f>
        <v>1.4439740000000001</v>
      </c>
      <c r="DY14" s="51">
        <f>INDEX('Input|Opex Quant'!$B$7:$P$19,MATCH('Input|Summary'!DY$5,'Input|Opex Quant'!$A$7:$A$19,0),MATCH('Input|Summary'!DY$3,'Input|Opex Quant'!$B$6:$P$6))</f>
        <v>1.3742460000000001</v>
      </c>
      <c r="DZ14" s="51">
        <f>INDEX('Input|Opex Quant'!$B$7:$P$19,MATCH('Input|Summary'!DZ$5,'Input|Opex Quant'!$A$7:$A$19,0),MATCH('Input|Summary'!DZ$3,'Input|Opex Quant'!$B$6:$P$6))</f>
        <v>1.3061739999999999</v>
      </c>
      <c r="EA14" s="51">
        <f>INDEX('Input|Opex Quant'!$B$7:$P$19,MATCH('Input|Summary'!EA$5,'Input|Opex Quant'!$A$7:$A$19,0),MATCH('Input|Summary'!EA$3,'Input|Opex Quant'!$B$6:$P$6))</f>
        <v>1.293944</v>
      </c>
      <c r="EB14" s="51">
        <f>INDEX('Input|Opex Quant'!$B$7:$P$19,MATCH('Input|Summary'!EB$5,'Input|Opex Quant'!$A$7:$A$19,0),MATCH('Input|Summary'!EB$3,'Input|Opex Quant'!$B$6:$P$6))</f>
        <v>1.3143720000000001</v>
      </c>
      <c r="EC14" s="51">
        <f>INDEX('Input|Opex Quant'!$B$7:$P$19,MATCH('Input|Summary'!EC$5,'Input|Opex Quant'!$A$7:$A$19,0),MATCH('Input|Summary'!EC$3,'Input|Opex Quant'!$B$6:$P$6))</f>
        <v>1.3664719999999999</v>
      </c>
      <c r="ED14" s="51">
        <f>INDEX('Input|Opex Quant'!$B$7:$P$19,MATCH('Input|Summary'!ED$5,'Input|Opex Quant'!$A$7:$A$19,0),MATCH('Input|Summary'!ED$3,'Input|Opex Quant'!$B$6:$P$6))</f>
        <v>1.361354</v>
      </c>
      <c r="EE14" s="51">
        <f>INDEX('Input|Opex Quant'!$B$7:$P$19,MATCH('Input|Summary'!EE$5,'Input|Opex Quant'!$A$7:$A$19,0),MATCH('Input|Summary'!EE$3,'Input|Opex Quant'!$B$6:$P$6))</f>
        <v>1.3115650000000001</v>
      </c>
      <c r="EF14" s="51">
        <f>INDEX('Input|Opex Quant'!$B$7:$P$19,MATCH('Input|Summary'!EF$5,'Input|Opex Quant'!$A$7:$A$19,0),MATCH('Input|Summary'!EF$3,'Input|Opex Quant'!$B$6:$P$6))</f>
        <v>1.3199650000000001</v>
      </c>
      <c r="EG14" s="143">
        <f>INDEX('Input|Opex Quant'!$B$7:$P$19,MATCH('Input|Summary'!EG$5,'Input|Opex Quant'!$A$7:$A$19,0),MATCH('Input|Summary'!EG$3,'Input|Opex Quant'!$B$6:$P$6))</f>
        <v>1.3515699999999999</v>
      </c>
      <c r="EH14" s="51">
        <f>INDEX('Input|Opex Quant'!$B$7:$P$19,MATCH('Input|Summary'!EH$5,'Input|Opex Quant'!$A$7:$A$19,0),MATCH('Input|Summary'!EH$3,'Input|Opex Quant'!$B$6:$P$6))</f>
        <v>1.8451630000000001</v>
      </c>
      <c r="EI14" s="51">
        <f>INDEX('Input|Opex Quant'!$B$7:$P$19,MATCH('Input|Summary'!EI$5,'Input|Opex Quant'!$A$7:$A$19,0),MATCH('Input|Summary'!EI$3,'Input|Opex Quant'!$B$6:$P$6))</f>
        <v>1.7959499999999999</v>
      </c>
      <c r="EJ14" s="51">
        <f>INDEX('Input|Opex Quant'!$B$7:$P$19,MATCH('Input|Summary'!EJ$5,'Input|Opex Quant'!$A$7:$A$19,0),MATCH('Input|Summary'!EJ$3,'Input|Opex Quant'!$B$6:$P$6))</f>
        <v>1.897716</v>
      </c>
      <c r="EK14" s="51">
        <f>INDEX('Input|Opex Quant'!$B$7:$P$19,MATCH('Input|Summary'!EK$5,'Input|Opex Quant'!$A$7:$A$19,0),MATCH('Input|Summary'!EK$3,'Input|Opex Quant'!$B$6:$P$6))</f>
        <v>1.8449990000000001</v>
      </c>
      <c r="EL14" s="51">
        <f>INDEX('Input|Opex Quant'!$B$7:$P$19,MATCH('Input|Summary'!EL$5,'Input|Opex Quant'!$A$7:$A$19,0),MATCH('Input|Summary'!EL$3,'Input|Opex Quant'!$B$6:$P$6))</f>
        <v>1.7276279999999999</v>
      </c>
      <c r="EM14" s="51">
        <f>INDEX('Input|Opex Quant'!$B$7:$P$19,MATCH('Input|Summary'!EM$5,'Input|Opex Quant'!$A$7:$A$19,0),MATCH('Input|Summary'!EM$3,'Input|Opex Quant'!$B$6:$P$6))</f>
        <v>1.6269830000000001</v>
      </c>
      <c r="EN14" s="51">
        <f>INDEX('Input|Opex Quant'!$B$7:$P$19,MATCH('Input|Summary'!EN$5,'Input|Opex Quant'!$A$7:$A$19,0),MATCH('Input|Summary'!EN$3,'Input|Opex Quant'!$B$6:$P$6))</f>
        <v>1.647553</v>
      </c>
      <c r="EO14" s="51">
        <f>INDEX('Input|Opex Quant'!$B$7:$P$19,MATCH('Input|Summary'!EO$5,'Input|Opex Quant'!$A$7:$A$19,0),MATCH('Input|Summary'!EO$3,'Input|Opex Quant'!$B$6:$P$6))</f>
        <v>1.5801890000000001</v>
      </c>
      <c r="EP14" s="51">
        <f>INDEX('Input|Opex Quant'!$B$7:$P$19,MATCH('Input|Summary'!EP$5,'Input|Opex Quant'!$A$7:$A$19,0),MATCH('Input|Summary'!EP$3,'Input|Opex Quant'!$B$6:$P$6))</f>
        <v>1.5135890000000001</v>
      </c>
      <c r="EQ14" s="51">
        <f>INDEX('Input|Opex Quant'!$B$7:$P$19,MATCH('Input|Summary'!EQ$5,'Input|Opex Quant'!$A$7:$A$19,0),MATCH('Input|Summary'!EQ$3,'Input|Opex Quant'!$B$6:$P$6))</f>
        <v>1.551831</v>
      </c>
      <c r="ER14" s="51">
        <f>INDEX('Input|Opex Quant'!$B$7:$P$19,MATCH('Input|Summary'!ER$5,'Input|Opex Quant'!$A$7:$A$19,0),MATCH('Input|Summary'!ER$3,'Input|Opex Quant'!$B$6:$P$6))</f>
        <v>1.622538</v>
      </c>
      <c r="ES14" s="51">
        <f>INDEX('Input|Opex Quant'!$B$7:$P$19,MATCH('Input|Summary'!ES$5,'Input|Opex Quant'!$A$7:$A$19,0),MATCH('Input|Summary'!ES$3,'Input|Opex Quant'!$B$6:$P$6))</f>
        <v>1.5186539999999999</v>
      </c>
      <c r="ET14" s="51">
        <f>INDEX('Input|Opex Quant'!$B$7:$P$19,MATCH('Input|Summary'!ET$5,'Input|Opex Quant'!$A$7:$A$19,0),MATCH('Input|Summary'!ET$3,'Input|Opex Quant'!$B$6:$P$6))</f>
        <v>1.556225</v>
      </c>
      <c r="EU14" s="51">
        <f>INDEX('Input|Opex Quant'!$B$7:$P$19,MATCH('Input|Summary'!EU$5,'Input|Opex Quant'!$A$7:$A$19,0),MATCH('Input|Summary'!EU$3,'Input|Opex Quant'!$B$6:$P$6))</f>
        <v>1.507879</v>
      </c>
      <c r="EV14" s="143">
        <f>INDEX('Input|Opex Quant'!$B$7:$P$19,MATCH('Input|Summary'!EV$5,'Input|Opex Quant'!$A$7:$A$19,0),MATCH('Input|Summary'!EV$3,'Input|Opex Quant'!$B$6:$P$6))</f>
        <v>1.6025389999999999</v>
      </c>
      <c r="EW14" s="51">
        <f>INDEX('Input|Opex Quant'!$B$7:$P$19,MATCH('Input|Summary'!EW$5,'Input|Opex Quant'!$A$7:$A$19,0),MATCH('Input|Summary'!EW$3,'Input|Opex Quant'!$B$6:$P$6))</f>
        <v>1.2622500000000001</v>
      </c>
      <c r="EX14" s="51">
        <f>INDEX('Input|Opex Quant'!$B$7:$P$19,MATCH('Input|Summary'!EX$5,'Input|Opex Quant'!$A$7:$A$19,0),MATCH('Input|Summary'!EX$3,'Input|Opex Quant'!$B$6:$P$6))</f>
        <v>1.206415</v>
      </c>
      <c r="EY14" s="51">
        <f>INDEX('Input|Opex Quant'!$B$7:$P$19,MATCH('Input|Summary'!EY$5,'Input|Opex Quant'!$A$7:$A$19,0),MATCH('Input|Summary'!EY$3,'Input|Opex Quant'!$B$6:$P$6))</f>
        <v>1.251906</v>
      </c>
      <c r="EZ14" s="51">
        <f>INDEX('Input|Opex Quant'!$B$7:$P$19,MATCH('Input|Summary'!EZ$5,'Input|Opex Quant'!$A$7:$A$19,0),MATCH('Input|Summary'!EZ$3,'Input|Opex Quant'!$B$6:$P$6))</f>
        <v>1.1228959999999999</v>
      </c>
      <c r="FA14" s="51">
        <f>INDEX('Input|Opex Quant'!$B$7:$P$19,MATCH('Input|Summary'!FA$5,'Input|Opex Quant'!$A$7:$A$19,0),MATCH('Input|Summary'!FA$3,'Input|Opex Quant'!$B$6:$P$6))</f>
        <v>1.195168</v>
      </c>
      <c r="FB14" s="51">
        <f>INDEX('Input|Opex Quant'!$B$7:$P$19,MATCH('Input|Summary'!FB$5,'Input|Opex Quant'!$A$7:$A$19,0),MATCH('Input|Summary'!FB$3,'Input|Opex Quant'!$B$6:$P$6))</f>
        <v>1.164269</v>
      </c>
      <c r="FC14" s="51">
        <f>INDEX('Input|Opex Quant'!$B$7:$P$19,MATCH('Input|Summary'!FC$5,'Input|Opex Quant'!$A$7:$A$19,0),MATCH('Input|Summary'!FC$3,'Input|Opex Quant'!$B$6:$P$6))</f>
        <v>1.1548929999999999</v>
      </c>
      <c r="FD14" s="51">
        <f>INDEX('Input|Opex Quant'!$B$7:$P$19,MATCH('Input|Summary'!FD$5,'Input|Opex Quant'!$A$7:$A$19,0),MATCH('Input|Summary'!FD$3,'Input|Opex Quant'!$B$6:$P$6))</f>
        <v>1.0920570000000001</v>
      </c>
      <c r="FE14" s="51">
        <f>INDEX('Input|Opex Quant'!$B$7:$P$19,MATCH('Input|Summary'!FE$5,'Input|Opex Quant'!$A$7:$A$19,0),MATCH('Input|Summary'!FE$3,'Input|Opex Quant'!$B$6:$P$6))</f>
        <v>1.044168</v>
      </c>
      <c r="FF14" s="51">
        <f>INDEX('Input|Opex Quant'!$B$7:$P$19,MATCH('Input|Summary'!FF$5,'Input|Opex Quant'!$A$7:$A$19,0),MATCH('Input|Summary'!FF$3,'Input|Opex Quant'!$B$6:$P$6))</f>
        <v>1.0181519999999999</v>
      </c>
      <c r="FG14" s="51">
        <f>INDEX('Input|Opex Quant'!$B$7:$P$19,MATCH('Input|Summary'!FG$5,'Input|Opex Quant'!$A$7:$A$19,0),MATCH('Input|Summary'!FG$3,'Input|Opex Quant'!$B$6:$P$6))</f>
        <v>0.91452169999999999</v>
      </c>
      <c r="FH14" s="51">
        <f>INDEX('Input|Opex Quant'!$B$7:$P$19,MATCH('Input|Summary'!FH$5,'Input|Opex Quant'!$A$7:$A$19,0),MATCH('Input|Summary'!FH$3,'Input|Opex Quant'!$B$6:$P$6))</f>
        <v>1.0319499999999999</v>
      </c>
      <c r="FI14" s="51">
        <f>INDEX('Input|Opex Quant'!$B$7:$P$19,MATCH('Input|Summary'!FI$5,'Input|Opex Quant'!$A$7:$A$19,0),MATCH('Input|Summary'!FI$3,'Input|Opex Quant'!$B$6:$P$6))</f>
        <v>1.0036050000000001</v>
      </c>
      <c r="FJ14" s="51">
        <f>INDEX('Input|Opex Quant'!$B$7:$P$19,MATCH('Input|Summary'!FJ$5,'Input|Opex Quant'!$A$7:$A$19,0),MATCH('Input|Summary'!FJ$3,'Input|Opex Quant'!$B$6:$P$6))</f>
        <v>1.000883</v>
      </c>
      <c r="FK14" s="143">
        <f>INDEX('Input|Opex Quant'!$B$7:$P$19,MATCH('Input|Summary'!FK$5,'Input|Opex Quant'!$A$7:$A$19,0),MATCH('Input|Summary'!FK$3,'Input|Opex Quant'!$B$6:$P$6))</f>
        <v>1.0107349999999999</v>
      </c>
      <c r="FL14" s="51">
        <f>INDEX('Input|Opex Quant'!$B$7:$P$19,MATCH('Input|Summary'!FL$5,'Input|Opex Quant'!$A$7:$A$19,0),MATCH('Input|Summary'!FL$3,'Input|Opex Quant'!$B$6:$P$6))</f>
        <v>1.2763659999999999</v>
      </c>
      <c r="FM14" s="51">
        <f>INDEX('Input|Opex Quant'!$B$7:$P$19,MATCH('Input|Summary'!FM$5,'Input|Opex Quant'!$A$7:$A$19,0),MATCH('Input|Summary'!FM$3,'Input|Opex Quant'!$B$6:$P$6))</f>
        <v>1.2332749999999999</v>
      </c>
      <c r="FN14" s="51">
        <f>INDEX('Input|Opex Quant'!$B$7:$P$19,MATCH('Input|Summary'!FN$5,'Input|Opex Quant'!$A$7:$A$19,0),MATCH('Input|Summary'!FN$3,'Input|Opex Quant'!$B$6:$P$6))</f>
        <v>1.2211860000000001</v>
      </c>
      <c r="FO14" s="51">
        <f>INDEX('Input|Opex Quant'!$B$7:$P$19,MATCH('Input|Summary'!FO$5,'Input|Opex Quant'!$A$7:$A$19,0),MATCH('Input|Summary'!FO$3,'Input|Opex Quant'!$B$6:$P$6))</f>
        <v>1.100409</v>
      </c>
      <c r="FP14" s="51">
        <f>INDEX('Input|Opex Quant'!$B$7:$P$19,MATCH('Input|Summary'!FP$5,'Input|Opex Quant'!$A$7:$A$19,0),MATCH('Input|Summary'!FP$3,'Input|Opex Quant'!$B$6:$P$6))</f>
        <v>1.025369</v>
      </c>
      <c r="FQ14" s="51">
        <f>INDEX('Input|Opex Quant'!$B$7:$P$19,MATCH('Input|Summary'!FQ$5,'Input|Opex Quant'!$A$7:$A$19,0),MATCH('Input|Summary'!FQ$3,'Input|Opex Quant'!$B$6:$P$6))</f>
        <v>1.103777</v>
      </c>
      <c r="FR14" s="51">
        <f>INDEX('Input|Opex Quant'!$B$7:$P$19,MATCH('Input|Summary'!FR$5,'Input|Opex Quant'!$A$7:$A$19,0),MATCH('Input|Summary'!FR$3,'Input|Opex Quant'!$B$6:$P$6))</f>
        <v>1.046635</v>
      </c>
      <c r="FS14" s="51">
        <f>INDEX('Input|Opex Quant'!$B$7:$P$19,MATCH('Input|Summary'!FS$5,'Input|Opex Quant'!$A$7:$A$19,0),MATCH('Input|Summary'!FS$3,'Input|Opex Quant'!$B$6:$P$6))</f>
        <v>1.1293439999999999</v>
      </c>
      <c r="FT14" s="51">
        <f>INDEX('Input|Opex Quant'!$B$7:$P$19,MATCH('Input|Summary'!FT$5,'Input|Opex Quant'!$A$7:$A$19,0),MATCH('Input|Summary'!FT$3,'Input|Opex Quant'!$B$6:$P$6))</f>
        <v>1.077285</v>
      </c>
      <c r="FU14" s="51">
        <f>INDEX('Input|Opex Quant'!$B$7:$P$19,MATCH('Input|Summary'!FU$5,'Input|Opex Quant'!$A$7:$A$19,0),MATCH('Input|Summary'!FU$3,'Input|Opex Quant'!$B$6:$P$6))</f>
        <v>1.180318</v>
      </c>
      <c r="FV14" s="51">
        <f>INDEX('Input|Opex Quant'!$B$7:$P$19,MATCH('Input|Summary'!FV$5,'Input|Opex Quant'!$A$7:$A$19,0),MATCH('Input|Summary'!FV$3,'Input|Opex Quant'!$B$6:$P$6))</f>
        <v>1.130315</v>
      </c>
      <c r="FW14" s="51">
        <f>INDEX('Input|Opex Quant'!$B$7:$P$19,MATCH('Input|Summary'!FW$5,'Input|Opex Quant'!$A$7:$A$19,0),MATCH('Input|Summary'!FW$3,'Input|Opex Quant'!$B$6:$P$6))</f>
        <v>1.045382</v>
      </c>
      <c r="FX14" s="51">
        <f>INDEX('Input|Opex Quant'!$B$7:$P$19,MATCH('Input|Summary'!FX$5,'Input|Opex Quant'!$A$7:$A$19,0),MATCH('Input|Summary'!FX$3,'Input|Opex Quant'!$B$6:$P$6))</f>
        <v>1.037612</v>
      </c>
      <c r="FY14" s="51">
        <f>INDEX('Input|Opex Quant'!$B$7:$P$19,MATCH('Input|Summary'!FY$5,'Input|Opex Quant'!$A$7:$A$19,0),MATCH('Input|Summary'!FY$3,'Input|Opex Quant'!$B$6:$P$6))</f>
        <v>1.084274</v>
      </c>
      <c r="FZ14" s="143">
        <f>INDEX('Input|Opex Quant'!$B$7:$P$19,MATCH('Input|Summary'!FZ$5,'Input|Opex Quant'!$A$7:$A$19,0),MATCH('Input|Summary'!FZ$3,'Input|Opex Quant'!$B$6:$P$6))</f>
        <v>1.075577</v>
      </c>
      <c r="GA14" s="51">
        <f>INDEX('Input|Opex Quant'!$B$7:$P$19,MATCH('Input|Summary'!GA$5,'Input|Opex Quant'!$A$7:$A$19,0),MATCH('Input|Summary'!GA$3,'Input|Opex Quant'!$B$6:$P$6))</f>
        <v>1.2622530000000001</v>
      </c>
      <c r="GB14" s="51">
        <f>INDEX('Input|Opex Quant'!$B$7:$P$19,MATCH('Input|Summary'!GB$5,'Input|Opex Quant'!$A$7:$A$19,0),MATCH('Input|Summary'!GB$3,'Input|Opex Quant'!$B$6:$P$6))</f>
        <v>1.277099</v>
      </c>
      <c r="GC14" s="51">
        <f>INDEX('Input|Opex Quant'!$B$7:$P$19,MATCH('Input|Summary'!GC$5,'Input|Opex Quant'!$A$7:$A$19,0),MATCH('Input|Summary'!GC$3,'Input|Opex Quant'!$B$6:$P$6))</f>
        <v>1.2818959999999999</v>
      </c>
      <c r="GD14" s="51">
        <f>INDEX('Input|Opex Quant'!$B$7:$P$19,MATCH('Input|Summary'!GD$5,'Input|Opex Quant'!$A$7:$A$19,0),MATCH('Input|Summary'!GD$3,'Input|Opex Quant'!$B$6:$P$6))</f>
        <v>1.3116570000000001</v>
      </c>
      <c r="GE14" s="51">
        <f>INDEX('Input|Opex Quant'!$B$7:$P$19,MATCH('Input|Summary'!GE$5,'Input|Opex Quant'!$A$7:$A$19,0),MATCH('Input|Summary'!GE$3,'Input|Opex Quant'!$B$6:$P$6))</f>
        <v>1.2857369999999999</v>
      </c>
      <c r="GF14" s="51">
        <f>INDEX('Input|Opex Quant'!$B$7:$P$19,MATCH('Input|Summary'!GF$5,'Input|Opex Quant'!$A$7:$A$19,0),MATCH('Input|Summary'!GF$3,'Input|Opex Quant'!$B$6:$P$6))</f>
        <v>1.1715990000000001</v>
      </c>
      <c r="GG14" s="51">
        <f>INDEX('Input|Opex Quant'!$B$7:$P$19,MATCH('Input|Summary'!GG$5,'Input|Opex Quant'!$A$7:$A$19,0),MATCH('Input|Summary'!GG$3,'Input|Opex Quant'!$B$6:$P$6))</f>
        <v>1.111912</v>
      </c>
      <c r="GH14" s="51">
        <f>INDEX('Input|Opex Quant'!$B$7:$P$19,MATCH('Input|Summary'!GH$5,'Input|Opex Quant'!$A$7:$A$19,0),MATCH('Input|Summary'!GH$3,'Input|Opex Quant'!$B$6:$P$6))</f>
        <v>1.1659189999999999</v>
      </c>
      <c r="GI14" s="51">
        <f>INDEX('Input|Opex Quant'!$B$7:$P$19,MATCH('Input|Summary'!GI$5,'Input|Opex Quant'!$A$7:$A$19,0),MATCH('Input|Summary'!GI$3,'Input|Opex Quant'!$B$6:$P$6))</f>
        <v>1.1378459999999999</v>
      </c>
      <c r="GJ14" s="51">
        <f>INDEX('Input|Opex Quant'!$B$7:$P$19,MATCH('Input|Summary'!GJ$5,'Input|Opex Quant'!$A$7:$A$19,0),MATCH('Input|Summary'!GJ$3,'Input|Opex Quant'!$B$6:$P$6))</f>
        <v>1.1798759999999999</v>
      </c>
      <c r="GK14" s="51">
        <f>INDEX('Input|Opex Quant'!$B$7:$P$19,MATCH('Input|Summary'!GK$5,'Input|Opex Quant'!$A$7:$A$19,0),MATCH('Input|Summary'!GK$3,'Input|Opex Quant'!$B$6:$P$6))</f>
        <v>1.1530309999999999</v>
      </c>
      <c r="GL14" s="51">
        <f>INDEX('Input|Opex Quant'!$B$7:$P$19,MATCH('Input|Summary'!GL$5,'Input|Opex Quant'!$A$7:$A$19,0),MATCH('Input|Summary'!GL$3,'Input|Opex Quant'!$B$6:$P$6))</f>
        <v>1.2010559999999999</v>
      </c>
      <c r="GM14" s="51">
        <f>INDEX('Input|Opex Quant'!$B$7:$P$19,MATCH('Input|Summary'!GM$5,'Input|Opex Quant'!$A$7:$A$19,0),MATCH('Input|Summary'!GM$3,'Input|Opex Quant'!$B$6:$P$6))</f>
        <v>1.2913790000000001</v>
      </c>
      <c r="GN14" s="51">
        <f>INDEX('Input|Opex Quant'!$B$7:$P$19,MATCH('Input|Summary'!GN$5,'Input|Opex Quant'!$A$7:$A$19,0),MATCH('Input|Summary'!GN$3,'Input|Opex Quant'!$B$6:$P$6))</f>
        <v>1.2922670000000001</v>
      </c>
      <c r="GO14" s="143">
        <f>INDEX('Input|Opex Quant'!$B$7:$P$19,MATCH('Input|Summary'!GO$5,'Input|Opex Quant'!$A$7:$A$19,0),MATCH('Input|Summary'!GO$3,'Input|Opex Quant'!$B$6:$P$6))</f>
        <v>1.292494</v>
      </c>
    </row>
    <row r="15" spans="2:197">
      <c r="B15" t="s">
        <v>65</v>
      </c>
      <c r="C15" s="51">
        <f>INDEX('Input|Opex Quant'!$B$23:$P$35,MATCH('Input|Summary'!C$5,'Input|Opex Quant'!$A$23:$A$35,0),MATCH('Input|Summary'!C$3,'Input|Opex Quant'!$B$22:$P$22))</f>
        <v>1</v>
      </c>
      <c r="D15" s="51">
        <f>INDEX('Input|Opex Quant'!$B$23:$P$35,MATCH('Input|Summary'!D$5,'Input|Opex Quant'!$A$23:$A$35,0),MATCH('Input|Summary'!D$3,'Input|Opex Quant'!$B$22:$P$22))</f>
        <v>0.99302279999999998</v>
      </c>
      <c r="E15" s="51">
        <f>INDEX('Input|Opex Quant'!$B$23:$P$35,MATCH('Input|Summary'!E$5,'Input|Opex Quant'!$A$23:$A$35,0),MATCH('Input|Summary'!E$3,'Input|Opex Quant'!$B$22:$P$22))</f>
        <v>0.97565360000000001</v>
      </c>
      <c r="F15" s="51">
        <f>INDEX('Input|Opex Quant'!$B$23:$P$35,MATCH('Input|Summary'!F$5,'Input|Opex Quant'!$A$23:$A$35,0),MATCH('Input|Summary'!F$3,'Input|Opex Quant'!$B$22:$P$22))</f>
        <v>0.95544660000000003</v>
      </c>
      <c r="G15" s="51">
        <f>INDEX('Input|Opex Quant'!$B$23:$P$35,MATCH('Input|Summary'!G$5,'Input|Opex Quant'!$A$23:$A$35,0),MATCH('Input|Summary'!G$3,'Input|Opex Quant'!$B$22:$P$22))</f>
        <v>0.86264890000000005</v>
      </c>
      <c r="H15" s="51">
        <f>INDEX('Input|Opex Quant'!$B$23:$P$35,MATCH('Input|Summary'!H$5,'Input|Opex Quant'!$A$23:$A$35,0),MATCH('Input|Summary'!H$3,'Input|Opex Quant'!$B$22:$P$22))</f>
        <v>0.74911810000000001</v>
      </c>
      <c r="I15" s="51">
        <f>INDEX('Input|Opex Quant'!$B$23:$P$35,MATCH('Input|Summary'!I$5,'Input|Opex Quant'!$A$23:$A$35,0),MATCH('Input|Summary'!I$3,'Input|Opex Quant'!$B$22:$P$22))</f>
        <v>0.75885250000000004</v>
      </c>
      <c r="J15" s="51">
        <f>INDEX('Input|Opex Quant'!$B$23:$P$35,MATCH('Input|Summary'!J$5,'Input|Opex Quant'!$A$23:$A$35,0),MATCH('Input|Summary'!J$3,'Input|Opex Quant'!$B$22:$P$22))</f>
        <v>0.70444379999999995</v>
      </c>
      <c r="K15" s="51">
        <f>INDEX('Input|Opex Quant'!$B$23:$P$35,MATCH('Input|Summary'!K$5,'Input|Opex Quant'!$A$23:$A$35,0),MATCH('Input|Summary'!K$3,'Input|Opex Quant'!$B$22:$P$22))</f>
        <v>0.62694209999999995</v>
      </c>
      <c r="L15" s="51">
        <f>INDEX('Input|Opex Quant'!$B$23:$P$35,MATCH('Input|Summary'!L$5,'Input|Opex Quant'!$A$23:$A$35,0),MATCH('Input|Summary'!L$3,'Input|Opex Quant'!$B$22:$P$22))</f>
        <v>0.67764579999999996</v>
      </c>
      <c r="M15" s="51">
        <f>INDEX('Input|Opex Quant'!$B$23:$P$35,MATCH('Input|Summary'!M$5,'Input|Opex Quant'!$A$23:$A$35,0),MATCH('Input|Summary'!M$3,'Input|Opex Quant'!$B$22:$P$22))</f>
        <v>1.255109</v>
      </c>
      <c r="N15" s="51">
        <f>INDEX('Input|Opex Quant'!$B$23:$P$35,MATCH('Input|Summary'!N$5,'Input|Opex Quant'!$A$23:$A$35,0),MATCH('Input|Summary'!N$3,'Input|Opex Quant'!$B$22:$P$22))</f>
        <v>1.103016</v>
      </c>
      <c r="O15" s="51">
        <f>INDEX('Input|Opex Quant'!$B$23:$P$35,MATCH('Input|Summary'!O$5,'Input|Opex Quant'!$A$23:$A$35,0),MATCH('Input|Summary'!O$3,'Input|Opex Quant'!$B$22:$P$22))</f>
        <v>0.96929390000000004</v>
      </c>
      <c r="P15" s="51">
        <f>INDEX('Input|Opex Quant'!$B$23:$P$35,MATCH('Input|Summary'!P$5,'Input|Opex Quant'!$A$23:$A$35,0),MATCH('Input|Summary'!P$3,'Input|Opex Quant'!$B$22:$P$22))</f>
        <v>1.008472</v>
      </c>
      <c r="Q15" s="143">
        <f>INDEX('Input|Opex Quant'!$B$23:$P$35,MATCH('Input|Summary'!Q$5,'Input|Opex Quant'!$A$23:$A$35,0),MATCH('Input|Summary'!Q$3,'Input|Opex Quant'!$B$22:$P$22))</f>
        <v>1.078284</v>
      </c>
      <c r="R15" s="51">
        <f>INDEX('Input|Opex Quant'!$B$23:$P$35,MATCH('Input|Summary'!R$5,'Input|Opex Quant'!$A$23:$A$35,0),MATCH('Input|Summary'!R$3,'Input|Opex Quant'!$B$22:$P$22))</f>
        <v>0.76967479999999999</v>
      </c>
      <c r="S15" s="51">
        <f>INDEX('Input|Opex Quant'!$B$23:$P$35,MATCH('Input|Summary'!S$5,'Input|Opex Quant'!$A$23:$A$35,0),MATCH('Input|Summary'!S$3,'Input|Opex Quant'!$B$22:$P$22))</f>
        <v>0.9150374</v>
      </c>
      <c r="T15" s="51">
        <f>INDEX('Input|Opex Quant'!$B$23:$P$35,MATCH('Input|Summary'!T$5,'Input|Opex Quant'!$A$23:$A$35,0),MATCH('Input|Summary'!T$3,'Input|Opex Quant'!$B$22:$P$22))</f>
        <v>0.64089499999999999</v>
      </c>
      <c r="U15" s="51">
        <f>INDEX('Input|Opex Quant'!$B$23:$P$35,MATCH('Input|Summary'!U$5,'Input|Opex Quant'!$A$23:$A$35,0),MATCH('Input|Summary'!U$3,'Input|Opex Quant'!$B$22:$P$22))</f>
        <v>0.70323809999999998</v>
      </c>
      <c r="V15" s="51">
        <f>INDEX('Input|Opex Quant'!$B$23:$P$35,MATCH('Input|Summary'!V$5,'Input|Opex Quant'!$A$23:$A$35,0),MATCH('Input|Summary'!V$3,'Input|Opex Quant'!$B$22:$P$22))</f>
        <v>0.65307530000000003</v>
      </c>
      <c r="W15" s="51">
        <f>INDEX('Input|Opex Quant'!$B$23:$P$35,MATCH('Input|Summary'!W$5,'Input|Opex Quant'!$A$23:$A$35,0),MATCH('Input|Summary'!W$3,'Input|Opex Quant'!$B$22:$P$22))</f>
        <v>0.68484460000000003</v>
      </c>
      <c r="X15" s="51">
        <f>INDEX('Input|Opex Quant'!$B$23:$P$35,MATCH('Input|Summary'!X$5,'Input|Opex Quant'!$A$23:$A$35,0),MATCH('Input|Summary'!X$3,'Input|Opex Quant'!$B$22:$P$22))</f>
        <v>0.63016680000000003</v>
      </c>
      <c r="Y15" s="51">
        <f>INDEX('Input|Opex Quant'!$B$23:$P$35,MATCH('Input|Summary'!Y$5,'Input|Opex Quant'!$A$23:$A$35,0),MATCH('Input|Summary'!Y$3,'Input|Opex Quant'!$B$22:$P$22))</f>
        <v>0.80553900000000001</v>
      </c>
      <c r="Z15" s="51">
        <f>INDEX('Input|Opex Quant'!$B$23:$P$35,MATCH('Input|Summary'!Z$5,'Input|Opex Quant'!$A$23:$A$35,0),MATCH('Input|Summary'!Z$3,'Input|Opex Quant'!$B$22:$P$22))</f>
        <v>0.71507270000000001</v>
      </c>
      <c r="AA15" s="51">
        <f>INDEX('Input|Opex Quant'!$B$23:$P$35,MATCH('Input|Summary'!AA$5,'Input|Opex Quant'!$A$23:$A$35,0),MATCH('Input|Summary'!AA$3,'Input|Opex Quant'!$B$22:$P$22))</f>
        <v>0.61484490000000003</v>
      </c>
      <c r="AB15" s="51">
        <f>INDEX('Input|Opex Quant'!$B$23:$P$35,MATCH('Input|Summary'!AB$5,'Input|Opex Quant'!$A$23:$A$35,0),MATCH('Input|Summary'!AB$3,'Input|Opex Quant'!$B$22:$P$22))</f>
        <v>0.68519350000000001</v>
      </c>
      <c r="AC15" s="51">
        <f>INDEX('Input|Opex Quant'!$B$23:$P$35,MATCH('Input|Summary'!AC$5,'Input|Opex Quant'!$A$23:$A$35,0),MATCH('Input|Summary'!AC$3,'Input|Opex Quant'!$B$22:$P$22))</f>
        <v>0.77439650000000004</v>
      </c>
      <c r="AD15" s="51">
        <f>INDEX('Input|Opex Quant'!$B$23:$P$35,MATCH('Input|Summary'!AD$5,'Input|Opex Quant'!$A$23:$A$35,0),MATCH('Input|Summary'!AD$3,'Input|Opex Quant'!$B$22:$P$22))</f>
        <v>0.92001619999999995</v>
      </c>
      <c r="AE15" s="51">
        <f>INDEX('Input|Opex Quant'!$B$23:$P$35,MATCH('Input|Summary'!AE$5,'Input|Opex Quant'!$A$23:$A$35,0),MATCH('Input|Summary'!AE$3,'Input|Opex Quant'!$B$22:$P$22))</f>
        <v>0.97423630000000006</v>
      </c>
      <c r="AF15" s="143">
        <f>INDEX('Input|Opex Quant'!$B$23:$P$35,MATCH('Input|Summary'!AF$5,'Input|Opex Quant'!$A$23:$A$35,0),MATCH('Input|Summary'!AF$3,'Input|Opex Quant'!$B$22:$P$22))</f>
        <v>1.0687530000000001</v>
      </c>
      <c r="AG15" s="51">
        <f>INDEX('Input|Opex Quant'!$B$23:$P$35,MATCH('Input|Summary'!AG$5,'Input|Opex Quant'!$A$23:$A$35,0),MATCH('Input|Summary'!AG$3,'Input|Opex Quant'!$B$22:$P$22))</f>
        <v>1.850077</v>
      </c>
      <c r="AH15" s="51">
        <f>INDEX('Input|Opex Quant'!$B$23:$P$35,MATCH('Input|Summary'!AH$5,'Input|Opex Quant'!$A$23:$A$35,0),MATCH('Input|Summary'!AH$3,'Input|Opex Quant'!$B$22:$P$22))</f>
        <v>1.677654</v>
      </c>
      <c r="AI15" s="51">
        <f>INDEX('Input|Opex Quant'!$B$23:$P$35,MATCH('Input|Summary'!AI$5,'Input|Opex Quant'!$A$23:$A$35,0),MATCH('Input|Summary'!AI$3,'Input|Opex Quant'!$B$22:$P$22))</f>
        <v>1.8235030000000001</v>
      </c>
      <c r="AJ15" s="51">
        <f>INDEX('Input|Opex Quant'!$B$23:$P$35,MATCH('Input|Summary'!AJ$5,'Input|Opex Quant'!$A$23:$A$35,0),MATCH('Input|Summary'!AJ$3,'Input|Opex Quant'!$B$22:$P$22))</f>
        <v>1.5062610000000001</v>
      </c>
      <c r="AK15" s="51">
        <f>INDEX('Input|Opex Quant'!$B$23:$P$35,MATCH('Input|Summary'!AK$5,'Input|Opex Quant'!$A$23:$A$35,0),MATCH('Input|Summary'!AK$3,'Input|Opex Quant'!$B$22:$P$22))</f>
        <v>1.3937040000000001</v>
      </c>
      <c r="AL15" s="51">
        <f>INDEX('Input|Opex Quant'!$B$23:$P$35,MATCH('Input|Summary'!AL$5,'Input|Opex Quant'!$A$23:$A$35,0),MATCH('Input|Summary'!AL$3,'Input|Opex Quant'!$B$22:$P$22))</f>
        <v>1.5631999999999999</v>
      </c>
      <c r="AM15" s="51">
        <f>INDEX('Input|Opex Quant'!$B$23:$P$35,MATCH('Input|Summary'!AM$5,'Input|Opex Quant'!$A$23:$A$35,0),MATCH('Input|Summary'!AM$3,'Input|Opex Quant'!$B$22:$P$22))</f>
        <v>1.2210369999999999</v>
      </c>
      <c r="AN15" s="51">
        <f>INDEX('Input|Opex Quant'!$B$23:$P$35,MATCH('Input|Summary'!AN$5,'Input|Opex Quant'!$A$23:$A$35,0),MATCH('Input|Summary'!AN$3,'Input|Opex Quant'!$B$22:$P$22))</f>
        <v>1.275784</v>
      </c>
      <c r="AO15" s="51">
        <f>INDEX('Input|Opex Quant'!$B$23:$P$35,MATCH('Input|Summary'!AO$5,'Input|Opex Quant'!$A$23:$A$35,0),MATCH('Input|Summary'!AO$3,'Input|Opex Quant'!$B$22:$P$22))</f>
        <v>1.2378690000000001</v>
      </c>
      <c r="AP15" s="51">
        <f>INDEX('Input|Opex Quant'!$B$23:$P$35,MATCH('Input|Summary'!AP$5,'Input|Opex Quant'!$A$23:$A$35,0),MATCH('Input|Summary'!AP$3,'Input|Opex Quant'!$B$22:$P$22))</f>
        <v>1.312659</v>
      </c>
      <c r="AQ15" s="51">
        <f>INDEX('Input|Opex Quant'!$B$23:$P$35,MATCH('Input|Summary'!AQ$5,'Input|Opex Quant'!$A$23:$A$35,0),MATCH('Input|Summary'!AQ$3,'Input|Opex Quant'!$B$22:$P$22))</f>
        <v>1.3188690000000001</v>
      </c>
      <c r="AR15" s="51">
        <f>INDEX('Input|Opex Quant'!$B$23:$P$35,MATCH('Input|Summary'!AR$5,'Input|Opex Quant'!$A$23:$A$35,0),MATCH('Input|Summary'!AR$3,'Input|Opex Quant'!$B$22:$P$22))</f>
        <v>1.3997889999999999</v>
      </c>
      <c r="AS15" s="51">
        <f>INDEX('Input|Opex Quant'!$B$23:$P$35,MATCH('Input|Summary'!AS$5,'Input|Opex Quant'!$A$23:$A$35,0),MATCH('Input|Summary'!AS$3,'Input|Opex Quant'!$B$22:$P$22))</f>
        <v>1.6152359999999999</v>
      </c>
      <c r="AT15" s="51">
        <f>INDEX('Input|Opex Quant'!$B$23:$P$35,MATCH('Input|Summary'!AT$5,'Input|Opex Quant'!$A$23:$A$35,0),MATCH('Input|Summary'!AT$3,'Input|Opex Quant'!$B$22:$P$22))</f>
        <v>1.4553609999999999</v>
      </c>
      <c r="AU15" s="143">
        <f>INDEX('Input|Opex Quant'!$B$23:$P$35,MATCH('Input|Summary'!AU$5,'Input|Opex Quant'!$A$23:$A$35,0),MATCH('Input|Summary'!AU$3,'Input|Opex Quant'!$B$22:$P$22))</f>
        <v>1.507987</v>
      </c>
      <c r="AV15" s="51">
        <f>INDEX('Input|Opex Quant'!$B$23:$P$35,MATCH('Input|Summary'!AV$5,'Input|Opex Quant'!$A$23:$A$35,0),MATCH('Input|Summary'!AV$3,'Input|Opex Quant'!$B$22:$P$22))</f>
        <v>1.199638</v>
      </c>
      <c r="AW15" s="51">
        <f>INDEX('Input|Opex Quant'!$B$23:$P$35,MATCH('Input|Summary'!AW$5,'Input|Opex Quant'!$A$23:$A$35,0),MATCH('Input|Summary'!AW$3,'Input|Opex Quant'!$B$22:$P$22))</f>
        <v>1.1272580000000001</v>
      </c>
      <c r="AX15" s="51">
        <f>INDEX('Input|Opex Quant'!$B$23:$P$35,MATCH('Input|Summary'!AX$5,'Input|Opex Quant'!$A$23:$A$35,0),MATCH('Input|Summary'!AX$3,'Input|Opex Quant'!$B$22:$P$22))</f>
        <v>0.92481749999999996</v>
      </c>
      <c r="AY15" s="51">
        <f>INDEX('Input|Opex Quant'!$B$23:$P$35,MATCH('Input|Summary'!AY$5,'Input|Opex Quant'!$A$23:$A$35,0),MATCH('Input|Summary'!AY$3,'Input|Opex Quant'!$B$22:$P$22))</f>
        <v>1.042127</v>
      </c>
      <c r="AZ15" s="51">
        <f>INDEX('Input|Opex Quant'!$B$23:$P$35,MATCH('Input|Summary'!AZ$5,'Input|Opex Quant'!$A$23:$A$35,0),MATCH('Input|Summary'!AZ$3,'Input|Opex Quant'!$B$22:$P$22))</f>
        <v>1.1168929999999999</v>
      </c>
      <c r="BA15" s="51">
        <f>INDEX('Input|Opex Quant'!$B$23:$P$35,MATCH('Input|Summary'!BA$5,'Input|Opex Quant'!$A$23:$A$35,0),MATCH('Input|Summary'!BA$3,'Input|Opex Quant'!$B$22:$P$22))</f>
        <v>1.086711</v>
      </c>
      <c r="BB15" s="51">
        <f>INDEX('Input|Opex Quant'!$B$23:$P$35,MATCH('Input|Summary'!BB$5,'Input|Opex Quant'!$A$23:$A$35,0),MATCH('Input|Summary'!BB$3,'Input|Opex Quant'!$B$22:$P$22))</f>
        <v>1.0447470000000001</v>
      </c>
      <c r="BC15" s="51">
        <f>INDEX('Input|Opex Quant'!$B$23:$P$35,MATCH('Input|Summary'!BC$5,'Input|Opex Quant'!$A$23:$A$35,0),MATCH('Input|Summary'!BC$3,'Input|Opex Quant'!$B$22:$P$22))</f>
        <v>1.1548339999999999</v>
      </c>
      <c r="BD15" s="51">
        <f>INDEX('Input|Opex Quant'!$B$23:$P$35,MATCH('Input|Summary'!BD$5,'Input|Opex Quant'!$A$23:$A$35,0),MATCH('Input|Summary'!BD$3,'Input|Opex Quant'!$B$22:$P$22))</f>
        <v>1.0583</v>
      </c>
      <c r="BE15" s="51">
        <f>INDEX('Input|Opex Quant'!$B$23:$P$35,MATCH('Input|Summary'!BE$5,'Input|Opex Quant'!$A$23:$A$35,0),MATCH('Input|Summary'!BE$3,'Input|Opex Quant'!$B$22:$P$22))</f>
        <v>1.030197</v>
      </c>
      <c r="BF15" s="51">
        <f>INDEX('Input|Opex Quant'!$B$23:$P$35,MATCH('Input|Summary'!BF$5,'Input|Opex Quant'!$A$23:$A$35,0),MATCH('Input|Summary'!BF$3,'Input|Opex Quant'!$B$22:$P$22))</f>
        <v>0.97632010000000002</v>
      </c>
      <c r="BG15" s="51">
        <f>INDEX('Input|Opex Quant'!$B$23:$P$35,MATCH('Input|Summary'!BG$5,'Input|Opex Quant'!$A$23:$A$35,0),MATCH('Input|Summary'!BG$3,'Input|Opex Quant'!$B$22:$P$22))</f>
        <v>1.113656</v>
      </c>
      <c r="BH15" s="51">
        <f>INDEX('Input|Opex Quant'!$B$23:$P$35,MATCH('Input|Summary'!BH$5,'Input|Opex Quant'!$A$23:$A$35,0),MATCH('Input|Summary'!BH$3,'Input|Opex Quant'!$B$22:$P$22))</f>
        <v>1.2373670000000001</v>
      </c>
      <c r="BI15" s="51">
        <f>INDEX('Input|Opex Quant'!$B$23:$P$35,MATCH('Input|Summary'!BI$5,'Input|Opex Quant'!$A$23:$A$35,0),MATCH('Input|Summary'!BI$3,'Input|Opex Quant'!$B$22:$P$22))</f>
        <v>1.308927</v>
      </c>
      <c r="BJ15" s="143">
        <f>INDEX('Input|Opex Quant'!$B$23:$P$35,MATCH('Input|Summary'!BJ$5,'Input|Opex Quant'!$A$23:$A$35,0),MATCH('Input|Summary'!BJ$3,'Input|Opex Quant'!$B$22:$P$22))</f>
        <v>1.451487</v>
      </c>
      <c r="BK15" s="51">
        <f>INDEX('Input|Opex Quant'!$B$23:$P$35,MATCH('Input|Summary'!BK$5,'Input|Opex Quant'!$A$23:$A$35,0),MATCH('Input|Summary'!BK$3,'Input|Opex Quant'!$B$22:$P$22))</f>
        <v>1.208097</v>
      </c>
      <c r="BL15" s="51">
        <f>INDEX('Input|Opex Quant'!$B$23:$P$35,MATCH('Input|Summary'!BL$5,'Input|Opex Quant'!$A$23:$A$35,0),MATCH('Input|Summary'!BL$3,'Input|Opex Quant'!$B$22:$P$22))</f>
        <v>1.1680999999999999</v>
      </c>
      <c r="BM15" s="51">
        <f>INDEX('Input|Opex Quant'!$B$23:$P$35,MATCH('Input|Summary'!BM$5,'Input|Opex Quant'!$A$23:$A$35,0),MATCH('Input|Summary'!BM$3,'Input|Opex Quant'!$B$22:$P$22))</f>
        <v>1.1279710000000001</v>
      </c>
      <c r="BN15" s="51">
        <f>INDEX('Input|Opex Quant'!$B$23:$P$35,MATCH('Input|Summary'!BN$5,'Input|Opex Quant'!$A$23:$A$35,0),MATCH('Input|Summary'!BN$3,'Input|Opex Quant'!$B$22:$P$22))</f>
        <v>1.139416</v>
      </c>
      <c r="BO15" s="51">
        <f>INDEX('Input|Opex Quant'!$B$23:$P$35,MATCH('Input|Summary'!BO$5,'Input|Opex Quant'!$A$23:$A$35,0),MATCH('Input|Summary'!BO$3,'Input|Opex Quant'!$B$22:$P$22))</f>
        <v>1.1637390000000001</v>
      </c>
      <c r="BP15" s="51">
        <f>INDEX('Input|Opex Quant'!$B$23:$P$35,MATCH('Input|Summary'!BP$5,'Input|Opex Quant'!$A$23:$A$35,0),MATCH('Input|Summary'!BP$3,'Input|Opex Quant'!$B$22:$P$22))</f>
        <v>1.0769759999999999</v>
      </c>
      <c r="BQ15" s="51">
        <f>INDEX('Input|Opex Quant'!$B$23:$P$35,MATCH('Input|Summary'!BQ$5,'Input|Opex Quant'!$A$23:$A$35,0),MATCH('Input|Summary'!BQ$3,'Input|Opex Quant'!$B$22:$P$22))</f>
        <v>1.032435</v>
      </c>
      <c r="BR15" s="51">
        <f>INDEX('Input|Opex Quant'!$B$23:$P$35,MATCH('Input|Summary'!BR$5,'Input|Opex Quant'!$A$23:$A$35,0),MATCH('Input|Summary'!BR$3,'Input|Opex Quant'!$B$22:$P$22))</f>
        <v>0.96270109999999998</v>
      </c>
      <c r="BS15" s="51">
        <f>INDEX('Input|Opex Quant'!$B$23:$P$35,MATCH('Input|Summary'!BS$5,'Input|Opex Quant'!$A$23:$A$35,0),MATCH('Input|Summary'!BS$3,'Input|Opex Quant'!$B$22:$P$22))</f>
        <v>1.0467649999999999</v>
      </c>
      <c r="BT15" s="51">
        <f>INDEX('Input|Opex Quant'!$B$23:$P$35,MATCH('Input|Summary'!BT$5,'Input|Opex Quant'!$A$23:$A$35,0),MATCH('Input|Summary'!BT$3,'Input|Opex Quant'!$B$22:$P$22))</f>
        <v>1.0135609999999999</v>
      </c>
      <c r="BU15" s="51">
        <f>INDEX('Input|Opex Quant'!$B$23:$P$35,MATCH('Input|Summary'!BU$5,'Input|Opex Quant'!$A$23:$A$35,0),MATCH('Input|Summary'!BU$3,'Input|Opex Quant'!$B$22:$P$22))</f>
        <v>1.1642250000000001</v>
      </c>
      <c r="BV15" s="51">
        <f>INDEX('Input|Opex Quant'!$B$23:$P$35,MATCH('Input|Summary'!BV$5,'Input|Opex Quant'!$A$23:$A$35,0),MATCH('Input|Summary'!BV$3,'Input|Opex Quant'!$B$22:$P$22))</f>
        <v>1.1860759999999999</v>
      </c>
      <c r="BW15" s="51">
        <f>INDEX('Input|Opex Quant'!$B$23:$P$35,MATCH('Input|Summary'!BW$5,'Input|Opex Quant'!$A$23:$A$35,0),MATCH('Input|Summary'!BW$3,'Input|Opex Quant'!$B$22:$P$22))</f>
        <v>1.180447</v>
      </c>
      <c r="BX15" s="51">
        <f>INDEX('Input|Opex Quant'!$B$23:$P$35,MATCH('Input|Summary'!BX$5,'Input|Opex Quant'!$A$23:$A$35,0),MATCH('Input|Summary'!BX$3,'Input|Opex Quant'!$B$22:$P$22))</f>
        <v>1.257058</v>
      </c>
      <c r="BY15" s="143">
        <f>INDEX('Input|Opex Quant'!$B$23:$P$35,MATCH('Input|Summary'!BY$5,'Input|Opex Quant'!$A$23:$A$35,0),MATCH('Input|Summary'!BY$3,'Input|Opex Quant'!$B$22:$P$22))</f>
        <v>1.3260540000000001</v>
      </c>
      <c r="BZ15" s="51">
        <f>INDEX('Input|Opex Quant'!$B$23:$P$35,MATCH('Input|Summary'!BZ$5,'Input|Opex Quant'!$A$23:$A$35,0),MATCH('Input|Summary'!BZ$3,'Input|Opex Quant'!$B$22:$P$22))</f>
        <v>0.90855759999999997</v>
      </c>
      <c r="CA15" s="51">
        <f>INDEX('Input|Opex Quant'!$B$23:$P$35,MATCH('Input|Summary'!CA$5,'Input|Opex Quant'!$A$23:$A$35,0),MATCH('Input|Summary'!CA$3,'Input|Opex Quant'!$B$22:$P$22))</f>
        <v>1.1748730000000001</v>
      </c>
      <c r="CB15" s="51">
        <f>INDEX('Input|Opex Quant'!$B$23:$P$35,MATCH('Input|Summary'!CB$5,'Input|Opex Quant'!$A$23:$A$35,0),MATCH('Input|Summary'!CB$3,'Input|Opex Quant'!$B$22:$P$22))</f>
        <v>1.078433</v>
      </c>
      <c r="CC15" s="51">
        <f>INDEX('Input|Opex Quant'!$B$23:$P$35,MATCH('Input|Summary'!CC$5,'Input|Opex Quant'!$A$23:$A$35,0),MATCH('Input|Summary'!CC$3,'Input|Opex Quant'!$B$22:$P$22))</f>
        <v>1.085529</v>
      </c>
      <c r="CD15" s="51">
        <f>INDEX('Input|Opex Quant'!$B$23:$P$35,MATCH('Input|Summary'!CD$5,'Input|Opex Quant'!$A$23:$A$35,0),MATCH('Input|Summary'!CD$3,'Input|Opex Quant'!$B$22:$P$22))</f>
        <v>1.1388659999999999</v>
      </c>
      <c r="CE15" s="51">
        <f>INDEX('Input|Opex Quant'!$B$23:$P$35,MATCH('Input|Summary'!CE$5,'Input|Opex Quant'!$A$23:$A$35,0),MATCH('Input|Summary'!CE$3,'Input|Opex Quant'!$B$22:$P$22))</f>
        <v>0.96502370000000004</v>
      </c>
      <c r="CF15" s="51">
        <f>INDEX('Input|Opex Quant'!$B$23:$P$35,MATCH('Input|Summary'!CF$5,'Input|Opex Quant'!$A$23:$A$35,0),MATCH('Input|Summary'!CF$3,'Input|Opex Quant'!$B$22:$P$22))</f>
        <v>0.97775029999999996</v>
      </c>
      <c r="CG15" s="51">
        <f>INDEX('Input|Opex Quant'!$B$23:$P$35,MATCH('Input|Summary'!CG$5,'Input|Opex Quant'!$A$23:$A$35,0),MATCH('Input|Summary'!CG$3,'Input|Opex Quant'!$B$22:$P$22))</f>
        <v>1.2573989999999999</v>
      </c>
      <c r="CH15" s="51">
        <f>INDEX('Input|Opex Quant'!$B$23:$P$35,MATCH('Input|Summary'!CH$5,'Input|Opex Quant'!$A$23:$A$35,0),MATCH('Input|Summary'!CH$3,'Input|Opex Quant'!$B$22:$P$22))</f>
        <v>1.293706</v>
      </c>
      <c r="CI15" s="51">
        <f>INDEX('Input|Opex Quant'!$B$23:$P$35,MATCH('Input|Summary'!CI$5,'Input|Opex Quant'!$A$23:$A$35,0),MATCH('Input|Summary'!CI$3,'Input|Opex Quant'!$B$22:$P$22))</f>
        <v>1.0897589999999999</v>
      </c>
      <c r="CJ15" s="51">
        <f>INDEX('Input|Opex Quant'!$B$23:$P$35,MATCH('Input|Summary'!CJ$5,'Input|Opex Quant'!$A$23:$A$35,0),MATCH('Input|Summary'!CJ$3,'Input|Opex Quant'!$B$22:$P$22))</f>
        <v>1.0725229999999999</v>
      </c>
      <c r="CK15" s="51">
        <f>INDEX('Input|Opex Quant'!$B$23:$P$35,MATCH('Input|Summary'!CK$5,'Input|Opex Quant'!$A$23:$A$35,0),MATCH('Input|Summary'!CK$3,'Input|Opex Quant'!$B$22:$P$22))</f>
        <v>1.2505250000000001</v>
      </c>
      <c r="CL15" s="51">
        <f>INDEX('Input|Opex Quant'!$B$23:$P$35,MATCH('Input|Summary'!CL$5,'Input|Opex Quant'!$A$23:$A$35,0),MATCH('Input|Summary'!CL$3,'Input|Opex Quant'!$B$22:$P$22))</f>
        <v>1.1959390000000001</v>
      </c>
      <c r="CM15" s="51">
        <f>INDEX('Input|Opex Quant'!$B$23:$P$35,MATCH('Input|Summary'!CM$5,'Input|Opex Quant'!$A$23:$A$35,0),MATCH('Input|Summary'!CM$3,'Input|Opex Quant'!$B$22:$P$22))</f>
        <v>1.1457189999999999</v>
      </c>
      <c r="CN15" s="143">
        <f>INDEX('Input|Opex Quant'!$B$23:$P$35,MATCH('Input|Summary'!CN$5,'Input|Opex Quant'!$A$23:$A$35,0),MATCH('Input|Summary'!CN$3,'Input|Opex Quant'!$B$22:$P$22))</f>
        <v>1.1128899999999999</v>
      </c>
      <c r="CO15" s="51">
        <f>INDEX('Input|Opex Quant'!$B$23:$P$35,MATCH('Input|Summary'!CO$5,'Input|Opex Quant'!$A$23:$A$35,0),MATCH('Input|Summary'!CO$3,'Input|Opex Quant'!$B$22:$P$22))</f>
        <v>1.410895</v>
      </c>
      <c r="CP15" s="51">
        <f>INDEX('Input|Opex Quant'!$B$23:$P$35,MATCH('Input|Summary'!CP$5,'Input|Opex Quant'!$A$23:$A$35,0),MATCH('Input|Summary'!CP$3,'Input|Opex Quant'!$B$22:$P$22))</f>
        <v>1.2702960000000001</v>
      </c>
      <c r="CQ15" s="51">
        <f>INDEX('Input|Opex Quant'!$B$23:$P$35,MATCH('Input|Summary'!CQ$5,'Input|Opex Quant'!$A$23:$A$35,0),MATCH('Input|Summary'!CQ$3,'Input|Opex Quant'!$B$22:$P$22))</f>
        <v>1.0773280000000001</v>
      </c>
      <c r="CR15" s="51">
        <f>INDEX('Input|Opex Quant'!$B$23:$P$35,MATCH('Input|Summary'!CR$5,'Input|Opex Quant'!$A$23:$A$35,0),MATCH('Input|Summary'!CR$3,'Input|Opex Quant'!$B$22:$P$22))</f>
        <v>1.112012</v>
      </c>
      <c r="CS15" s="51">
        <f>INDEX('Input|Opex Quant'!$B$23:$P$35,MATCH('Input|Summary'!CS$5,'Input|Opex Quant'!$A$23:$A$35,0),MATCH('Input|Summary'!CS$3,'Input|Opex Quant'!$B$22:$P$22))</f>
        <v>1.1122399999999999</v>
      </c>
      <c r="CT15" s="51">
        <f>INDEX('Input|Opex Quant'!$B$23:$P$35,MATCH('Input|Summary'!CT$5,'Input|Opex Quant'!$A$23:$A$35,0),MATCH('Input|Summary'!CT$3,'Input|Opex Quant'!$B$22:$P$22))</f>
        <v>1.0973919999999999</v>
      </c>
      <c r="CU15" s="51">
        <f>INDEX('Input|Opex Quant'!$B$23:$P$35,MATCH('Input|Summary'!CU$5,'Input|Opex Quant'!$A$23:$A$35,0),MATCH('Input|Summary'!CU$3,'Input|Opex Quant'!$B$22:$P$22))</f>
        <v>0.88168239999999998</v>
      </c>
      <c r="CV15" s="51">
        <f>INDEX('Input|Opex Quant'!$B$23:$P$35,MATCH('Input|Summary'!CV$5,'Input|Opex Quant'!$A$23:$A$35,0),MATCH('Input|Summary'!CV$3,'Input|Opex Quant'!$B$22:$P$22))</f>
        <v>0.98501119999999998</v>
      </c>
      <c r="CW15" s="51">
        <f>INDEX('Input|Opex Quant'!$B$23:$P$35,MATCH('Input|Summary'!CW$5,'Input|Opex Quant'!$A$23:$A$35,0),MATCH('Input|Summary'!CW$3,'Input|Opex Quant'!$B$22:$P$22))</f>
        <v>1.13236</v>
      </c>
      <c r="CX15" s="51">
        <f>INDEX('Input|Opex Quant'!$B$23:$P$35,MATCH('Input|Summary'!CX$5,'Input|Opex Quant'!$A$23:$A$35,0),MATCH('Input|Summary'!CX$3,'Input|Opex Quant'!$B$22:$P$22))</f>
        <v>1.126104</v>
      </c>
      <c r="CY15" s="51">
        <f>INDEX('Input|Opex Quant'!$B$23:$P$35,MATCH('Input|Summary'!CY$5,'Input|Opex Quant'!$A$23:$A$35,0),MATCH('Input|Summary'!CY$3,'Input|Opex Quant'!$B$22:$P$22))</f>
        <v>1.4205000000000001</v>
      </c>
      <c r="CZ15" s="51">
        <f>INDEX('Input|Opex Quant'!$B$23:$P$35,MATCH('Input|Summary'!CZ$5,'Input|Opex Quant'!$A$23:$A$35,0),MATCH('Input|Summary'!CZ$3,'Input|Opex Quant'!$B$22:$P$22))</f>
        <v>1.3877330000000001</v>
      </c>
      <c r="DA15" s="51">
        <f>INDEX('Input|Opex Quant'!$B$23:$P$35,MATCH('Input|Summary'!DA$5,'Input|Opex Quant'!$A$23:$A$35,0),MATCH('Input|Summary'!DA$3,'Input|Opex Quant'!$B$22:$P$22))</f>
        <v>1.3552489999999999</v>
      </c>
      <c r="DB15" s="51">
        <f>INDEX('Input|Opex Quant'!$B$23:$P$35,MATCH('Input|Summary'!DB$5,'Input|Opex Quant'!$A$23:$A$35,0),MATCH('Input|Summary'!DB$3,'Input|Opex Quant'!$B$22:$P$22))</f>
        <v>1.176296</v>
      </c>
      <c r="DC15" s="143">
        <f>INDEX('Input|Opex Quant'!$B$23:$P$35,MATCH('Input|Summary'!DC$5,'Input|Opex Quant'!$A$23:$A$35,0),MATCH('Input|Summary'!DC$3,'Input|Opex Quant'!$B$22:$P$22))</f>
        <v>1.2100610000000001</v>
      </c>
      <c r="DD15" s="51">
        <f>INDEX('Input|Opex Quant'!$B$23:$P$35,MATCH('Input|Summary'!DD$5,'Input|Opex Quant'!$A$23:$A$35,0),MATCH('Input|Summary'!DD$3,'Input|Opex Quant'!$B$22:$P$22))</f>
        <v>0.91058349999999999</v>
      </c>
      <c r="DE15" s="51">
        <f>INDEX('Input|Opex Quant'!$B$23:$P$35,MATCH('Input|Summary'!DE$5,'Input|Opex Quant'!$A$23:$A$35,0),MATCH('Input|Summary'!DE$3,'Input|Opex Quant'!$B$22:$P$22))</f>
        <v>0.89641559999999998</v>
      </c>
      <c r="DF15" s="51">
        <f>INDEX('Input|Opex Quant'!$B$23:$P$35,MATCH('Input|Summary'!DF$5,'Input|Opex Quant'!$A$23:$A$35,0),MATCH('Input|Summary'!DF$3,'Input|Opex Quant'!$B$22:$P$22))</f>
        <v>1.1594899999999999</v>
      </c>
      <c r="DG15" s="51">
        <f>INDEX('Input|Opex Quant'!$B$23:$P$35,MATCH('Input|Summary'!DG$5,'Input|Opex Quant'!$A$23:$A$35,0),MATCH('Input|Summary'!DG$3,'Input|Opex Quant'!$B$22:$P$22))</f>
        <v>1.0734999999999999</v>
      </c>
      <c r="DH15" s="51">
        <f>INDEX('Input|Opex Quant'!$B$23:$P$35,MATCH('Input|Summary'!DH$5,'Input|Opex Quant'!$A$23:$A$35,0),MATCH('Input|Summary'!DH$3,'Input|Opex Quant'!$B$22:$P$22))</f>
        <v>0.93672089999999997</v>
      </c>
      <c r="DI15" s="51">
        <f>INDEX('Input|Opex Quant'!$B$23:$P$35,MATCH('Input|Summary'!DI$5,'Input|Opex Quant'!$A$23:$A$35,0),MATCH('Input|Summary'!DI$3,'Input|Opex Quant'!$B$22:$P$22))</f>
        <v>0.96602520000000003</v>
      </c>
      <c r="DJ15" s="51">
        <f>INDEX('Input|Opex Quant'!$B$23:$P$35,MATCH('Input|Summary'!DJ$5,'Input|Opex Quant'!$A$23:$A$35,0),MATCH('Input|Summary'!DJ$3,'Input|Opex Quant'!$B$22:$P$22))</f>
        <v>0.86289320000000003</v>
      </c>
      <c r="DK15" s="51">
        <f>INDEX('Input|Opex Quant'!$B$23:$P$35,MATCH('Input|Summary'!DK$5,'Input|Opex Quant'!$A$23:$A$35,0),MATCH('Input|Summary'!DK$3,'Input|Opex Quant'!$B$22:$P$22))</f>
        <v>0.88675550000000003</v>
      </c>
      <c r="DL15" s="51">
        <f>INDEX('Input|Opex Quant'!$B$23:$P$35,MATCH('Input|Summary'!DL$5,'Input|Opex Quant'!$A$23:$A$35,0),MATCH('Input|Summary'!DL$3,'Input|Opex Quant'!$B$22:$P$22))</f>
        <v>0.90235730000000003</v>
      </c>
      <c r="DM15" s="51">
        <f>INDEX('Input|Opex Quant'!$B$23:$P$35,MATCH('Input|Summary'!DM$5,'Input|Opex Quant'!$A$23:$A$35,0),MATCH('Input|Summary'!DM$3,'Input|Opex Quant'!$B$22:$P$22))</f>
        <v>0.90647409999999995</v>
      </c>
      <c r="DN15" s="51">
        <f>INDEX('Input|Opex Quant'!$B$23:$P$35,MATCH('Input|Summary'!DN$5,'Input|Opex Quant'!$A$23:$A$35,0),MATCH('Input|Summary'!DN$3,'Input|Opex Quant'!$B$22:$P$22))</f>
        <v>0.86390029999999995</v>
      </c>
      <c r="DO15" s="51">
        <f>INDEX('Input|Opex Quant'!$B$23:$P$35,MATCH('Input|Summary'!DO$5,'Input|Opex Quant'!$A$23:$A$35,0),MATCH('Input|Summary'!DO$3,'Input|Opex Quant'!$B$22:$P$22))</f>
        <v>0.8394393</v>
      </c>
      <c r="DP15" s="51">
        <f>INDEX('Input|Opex Quant'!$B$23:$P$35,MATCH('Input|Summary'!DP$5,'Input|Opex Quant'!$A$23:$A$35,0),MATCH('Input|Summary'!DP$3,'Input|Opex Quant'!$B$22:$P$22))</f>
        <v>0.92344859999999995</v>
      </c>
      <c r="DQ15" s="51">
        <f>INDEX('Input|Opex Quant'!$B$23:$P$35,MATCH('Input|Summary'!DQ$5,'Input|Opex Quant'!$A$23:$A$35,0),MATCH('Input|Summary'!DQ$3,'Input|Opex Quant'!$B$22:$P$22))</f>
        <v>0.88399559999999999</v>
      </c>
      <c r="DR15" s="143">
        <f>INDEX('Input|Opex Quant'!$B$23:$P$35,MATCH('Input|Summary'!DR$5,'Input|Opex Quant'!$A$23:$A$35,0),MATCH('Input|Summary'!DR$3,'Input|Opex Quant'!$B$22:$P$22))</f>
        <v>1.034842</v>
      </c>
      <c r="DS15" s="51">
        <f>INDEX('Input|Opex Quant'!$B$23:$P$35,MATCH('Input|Summary'!DS$5,'Input|Opex Quant'!$A$23:$A$35,0),MATCH('Input|Summary'!DS$3,'Input|Opex Quant'!$B$22:$P$22))</f>
        <v>1.696596</v>
      </c>
      <c r="DT15" s="51">
        <f>INDEX('Input|Opex Quant'!$B$23:$P$35,MATCH('Input|Summary'!DT$5,'Input|Opex Quant'!$A$23:$A$35,0),MATCH('Input|Summary'!DT$3,'Input|Opex Quant'!$B$22:$P$22))</f>
        <v>1.9321360000000001</v>
      </c>
      <c r="DU15" s="51">
        <f>INDEX('Input|Opex Quant'!$B$23:$P$35,MATCH('Input|Summary'!DU$5,'Input|Opex Quant'!$A$23:$A$35,0),MATCH('Input|Summary'!DU$3,'Input|Opex Quant'!$B$22:$P$22))</f>
        <v>2.0009440000000001</v>
      </c>
      <c r="DV15" s="51">
        <f>INDEX('Input|Opex Quant'!$B$23:$P$35,MATCH('Input|Summary'!DV$5,'Input|Opex Quant'!$A$23:$A$35,0),MATCH('Input|Summary'!DV$3,'Input|Opex Quant'!$B$22:$P$22))</f>
        <v>1.7577389999999999</v>
      </c>
      <c r="DW15" s="51">
        <f>INDEX('Input|Opex Quant'!$B$23:$P$35,MATCH('Input|Summary'!DW$5,'Input|Opex Quant'!$A$23:$A$35,0),MATCH('Input|Summary'!DW$3,'Input|Opex Quant'!$B$22:$P$22))</f>
        <v>1.8932659999999999</v>
      </c>
      <c r="DX15" s="51">
        <f>INDEX('Input|Opex Quant'!$B$23:$P$35,MATCH('Input|Summary'!DX$5,'Input|Opex Quant'!$A$23:$A$35,0),MATCH('Input|Summary'!DX$3,'Input|Opex Quant'!$B$22:$P$22))</f>
        <v>1.8787290000000001</v>
      </c>
      <c r="DY15" s="51">
        <f>INDEX('Input|Opex Quant'!$B$23:$P$35,MATCH('Input|Summary'!DY$5,'Input|Opex Quant'!$A$23:$A$35,0),MATCH('Input|Summary'!DY$3,'Input|Opex Quant'!$B$22:$P$22))</f>
        <v>1.5838449999999999</v>
      </c>
      <c r="DZ15" s="51">
        <f>INDEX('Input|Opex Quant'!$B$23:$P$35,MATCH('Input|Summary'!DZ$5,'Input|Opex Quant'!$A$23:$A$35,0),MATCH('Input|Summary'!DZ$3,'Input|Opex Quant'!$B$22:$P$22))</f>
        <v>1.4745550000000001</v>
      </c>
      <c r="EA15" s="51">
        <f>INDEX('Input|Opex Quant'!$B$23:$P$35,MATCH('Input|Summary'!EA$5,'Input|Opex Quant'!$A$23:$A$35,0),MATCH('Input|Summary'!EA$3,'Input|Opex Quant'!$B$22:$P$22))</f>
        <v>1.586082</v>
      </c>
      <c r="EB15" s="51">
        <f>INDEX('Input|Opex Quant'!$B$23:$P$35,MATCH('Input|Summary'!EB$5,'Input|Opex Quant'!$A$23:$A$35,0),MATCH('Input|Summary'!EB$3,'Input|Opex Quant'!$B$22:$P$22))</f>
        <v>1.5500179999999999</v>
      </c>
      <c r="EC15" s="51">
        <f>INDEX('Input|Opex Quant'!$B$23:$P$35,MATCH('Input|Summary'!EC$5,'Input|Opex Quant'!$A$23:$A$35,0),MATCH('Input|Summary'!EC$3,'Input|Opex Quant'!$B$22:$P$22))</f>
        <v>1.8424240000000001</v>
      </c>
      <c r="ED15" s="51">
        <f>INDEX('Input|Opex Quant'!$B$23:$P$35,MATCH('Input|Summary'!ED$5,'Input|Opex Quant'!$A$23:$A$35,0),MATCH('Input|Summary'!ED$3,'Input|Opex Quant'!$B$22:$P$22))</f>
        <v>1.7818240000000001</v>
      </c>
      <c r="EE15" s="51">
        <f>INDEX('Input|Opex Quant'!$B$23:$P$35,MATCH('Input|Summary'!EE$5,'Input|Opex Quant'!$A$23:$A$35,0),MATCH('Input|Summary'!EE$3,'Input|Opex Quant'!$B$22:$P$22))</f>
        <v>1.679216</v>
      </c>
      <c r="EF15" s="51">
        <f>INDEX('Input|Opex Quant'!$B$23:$P$35,MATCH('Input|Summary'!EF$5,'Input|Opex Quant'!$A$23:$A$35,0),MATCH('Input|Summary'!EF$3,'Input|Opex Quant'!$B$22:$P$22))</f>
        <v>1.7559419999999999</v>
      </c>
      <c r="EG15" s="143">
        <f>INDEX('Input|Opex Quant'!$B$23:$P$35,MATCH('Input|Summary'!EG$5,'Input|Opex Quant'!$A$23:$A$35,0),MATCH('Input|Summary'!EG$3,'Input|Opex Quant'!$B$22:$P$22))</f>
        <v>1.8945240000000001</v>
      </c>
      <c r="EH15" s="51">
        <f>INDEX('Input|Opex Quant'!$B$23:$P$35,MATCH('Input|Summary'!EH$5,'Input|Opex Quant'!$A$23:$A$35,0),MATCH('Input|Summary'!EH$3,'Input|Opex Quant'!$B$22:$P$22))</f>
        <v>2.0180189999999998</v>
      </c>
      <c r="EI15" s="51">
        <f>INDEX('Input|Opex Quant'!$B$23:$P$35,MATCH('Input|Summary'!EI$5,'Input|Opex Quant'!$A$23:$A$35,0),MATCH('Input|Summary'!EI$3,'Input|Opex Quant'!$B$22:$P$22))</f>
        <v>2.1194639999999998</v>
      </c>
      <c r="EJ15" s="51">
        <f>INDEX('Input|Opex Quant'!$B$23:$P$35,MATCH('Input|Summary'!EJ$5,'Input|Opex Quant'!$A$23:$A$35,0),MATCH('Input|Summary'!EJ$3,'Input|Opex Quant'!$B$22:$P$22))</f>
        <v>2.0856970000000001</v>
      </c>
      <c r="EK15" s="51">
        <f>INDEX('Input|Opex Quant'!$B$23:$P$35,MATCH('Input|Summary'!EK$5,'Input|Opex Quant'!$A$23:$A$35,0),MATCH('Input|Summary'!EK$3,'Input|Opex Quant'!$B$22:$P$22))</f>
        <v>1.9452229999999999</v>
      </c>
      <c r="EL15" s="51">
        <f>INDEX('Input|Opex Quant'!$B$23:$P$35,MATCH('Input|Summary'!EL$5,'Input|Opex Quant'!$A$23:$A$35,0),MATCH('Input|Summary'!EL$3,'Input|Opex Quant'!$B$22:$P$22))</f>
        <v>1.8603209999999999</v>
      </c>
      <c r="EM15" s="51">
        <f>INDEX('Input|Opex Quant'!$B$23:$P$35,MATCH('Input|Summary'!EM$5,'Input|Opex Quant'!$A$23:$A$35,0),MATCH('Input|Summary'!EM$3,'Input|Opex Quant'!$B$22:$P$22))</f>
        <v>1.5286090000000001</v>
      </c>
      <c r="EN15" s="51">
        <f>INDEX('Input|Opex Quant'!$B$23:$P$35,MATCH('Input|Summary'!EN$5,'Input|Opex Quant'!$A$23:$A$35,0),MATCH('Input|Summary'!EN$3,'Input|Opex Quant'!$B$22:$P$22))</f>
        <v>1.5452729999999999</v>
      </c>
      <c r="EO15" s="51">
        <f>INDEX('Input|Opex Quant'!$B$23:$P$35,MATCH('Input|Summary'!EO$5,'Input|Opex Quant'!$A$23:$A$35,0),MATCH('Input|Summary'!EO$3,'Input|Opex Quant'!$B$22:$P$22))</f>
        <v>1.440906</v>
      </c>
      <c r="EP15" s="51">
        <f>INDEX('Input|Opex Quant'!$B$23:$P$35,MATCH('Input|Summary'!EP$5,'Input|Opex Quant'!$A$23:$A$35,0),MATCH('Input|Summary'!EP$3,'Input|Opex Quant'!$B$22:$P$22))</f>
        <v>1.3710770000000001</v>
      </c>
      <c r="EQ15" s="51">
        <f>INDEX('Input|Opex Quant'!$B$23:$P$35,MATCH('Input|Summary'!EQ$5,'Input|Opex Quant'!$A$23:$A$35,0),MATCH('Input|Summary'!EQ$3,'Input|Opex Quant'!$B$22:$P$22))</f>
        <v>1.3776980000000001</v>
      </c>
      <c r="ER15" s="51">
        <f>INDEX('Input|Opex Quant'!$B$23:$P$35,MATCH('Input|Summary'!ER$5,'Input|Opex Quant'!$A$23:$A$35,0),MATCH('Input|Summary'!ER$3,'Input|Opex Quant'!$B$22:$P$22))</f>
        <v>1.6200650000000001</v>
      </c>
      <c r="ES15" s="51">
        <f>INDEX('Input|Opex Quant'!$B$23:$P$35,MATCH('Input|Summary'!ES$5,'Input|Opex Quant'!$A$23:$A$35,0),MATCH('Input|Summary'!ES$3,'Input|Opex Quant'!$B$22:$P$22))</f>
        <v>1.3904449999999999</v>
      </c>
      <c r="ET15" s="51">
        <f>INDEX('Input|Opex Quant'!$B$23:$P$35,MATCH('Input|Summary'!ET$5,'Input|Opex Quant'!$A$23:$A$35,0),MATCH('Input|Summary'!ET$3,'Input|Opex Quant'!$B$22:$P$22))</f>
        <v>1.453595</v>
      </c>
      <c r="EU15" s="51">
        <f>INDEX('Input|Opex Quant'!$B$23:$P$35,MATCH('Input|Summary'!EU$5,'Input|Opex Quant'!$A$23:$A$35,0),MATCH('Input|Summary'!EU$3,'Input|Opex Quant'!$B$22:$P$22))</f>
        <v>1.394371</v>
      </c>
      <c r="EV15" s="143">
        <f>INDEX('Input|Opex Quant'!$B$23:$P$35,MATCH('Input|Summary'!EV$5,'Input|Opex Quant'!$A$23:$A$35,0),MATCH('Input|Summary'!EV$3,'Input|Opex Quant'!$B$22:$P$22))</f>
        <v>1.6090500000000001</v>
      </c>
      <c r="EW15" s="51">
        <f>INDEX('Input|Opex Quant'!$B$23:$P$35,MATCH('Input|Summary'!EW$5,'Input|Opex Quant'!$A$23:$A$35,0),MATCH('Input|Summary'!EW$3,'Input|Opex Quant'!$B$22:$P$22))</f>
        <v>1.520472</v>
      </c>
      <c r="EX15" s="51">
        <f>INDEX('Input|Opex Quant'!$B$23:$P$35,MATCH('Input|Summary'!EX$5,'Input|Opex Quant'!$A$23:$A$35,0),MATCH('Input|Summary'!EX$3,'Input|Opex Quant'!$B$22:$P$22))</f>
        <v>1.297658</v>
      </c>
      <c r="EY15" s="51">
        <f>INDEX('Input|Opex Quant'!$B$23:$P$35,MATCH('Input|Summary'!EY$5,'Input|Opex Quant'!$A$23:$A$35,0),MATCH('Input|Summary'!EY$3,'Input|Opex Quant'!$B$22:$P$22))</f>
        <v>1.323814</v>
      </c>
      <c r="EZ15" s="51">
        <f>INDEX('Input|Opex Quant'!$B$23:$P$35,MATCH('Input|Summary'!EZ$5,'Input|Opex Quant'!$A$23:$A$35,0),MATCH('Input|Summary'!EZ$3,'Input|Opex Quant'!$B$22:$P$22))</f>
        <v>1.106643</v>
      </c>
      <c r="FA15" s="51">
        <f>INDEX('Input|Opex Quant'!$B$23:$P$35,MATCH('Input|Summary'!FA$5,'Input|Opex Quant'!$A$23:$A$35,0),MATCH('Input|Summary'!FA$3,'Input|Opex Quant'!$B$22:$P$22))</f>
        <v>1.2346459999999999</v>
      </c>
      <c r="FB15" s="51">
        <f>INDEX('Input|Opex Quant'!$B$23:$P$35,MATCH('Input|Summary'!FB$5,'Input|Opex Quant'!$A$23:$A$35,0),MATCH('Input|Summary'!FB$3,'Input|Opex Quant'!$B$22:$P$22))</f>
        <v>1.204007</v>
      </c>
      <c r="FC15" s="51">
        <f>INDEX('Input|Opex Quant'!$B$23:$P$35,MATCH('Input|Summary'!FC$5,'Input|Opex Quant'!$A$23:$A$35,0),MATCH('Input|Summary'!FC$3,'Input|Opex Quant'!$B$22:$P$22))</f>
        <v>1.1726890000000001</v>
      </c>
      <c r="FD15" s="51">
        <f>INDEX('Input|Opex Quant'!$B$23:$P$35,MATCH('Input|Summary'!FD$5,'Input|Opex Quant'!$A$23:$A$35,0),MATCH('Input|Summary'!FD$3,'Input|Opex Quant'!$B$22:$P$22))</f>
        <v>1.0524150000000001</v>
      </c>
      <c r="FE15" s="51">
        <f>INDEX('Input|Opex Quant'!$B$23:$P$35,MATCH('Input|Summary'!FE$5,'Input|Opex Quant'!$A$23:$A$35,0),MATCH('Input|Summary'!FE$3,'Input|Opex Quant'!$B$22:$P$22))</f>
        <v>1.0030159999999999</v>
      </c>
      <c r="FF15" s="51">
        <f>INDEX('Input|Opex Quant'!$B$23:$P$35,MATCH('Input|Summary'!FF$5,'Input|Opex Quant'!$A$23:$A$35,0),MATCH('Input|Summary'!FF$3,'Input|Opex Quant'!$B$22:$P$22))</f>
        <v>0.97576339999999995</v>
      </c>
      <c r="FG15" s="51">
        <f>INDEX('Input|Opex Quant'!$B$23:$P$35,MATCH('Input|Summary'!FG$5,'Input|Opex Quant'!$A$23:$A$35,0),MATCH('Input|Summary'!FG$3,'Input|Opex Quant'!$B$22:$P$22))</f>
        <v>0.85420700000000005</v>
      </c>
      <c r="FH15" s="51">
        <f>INDEX('Input|Opex Quant'!$B$23:$P$35,MATCH('Input|Summary'!FH$5,'Input|Opex Quant'!$A$23:$A$35,0),MATCH('Input|Summary'!FH$3,'Input|Opex Quant'!$B$22:$P$22))</f>
        <v>1.0381640000000001</v>
      </c>
      <c r="FI15" s="51">
        <f>INDEX('Input|Opex Quant'!$B$23:$P$35,MATCH('Input|Summary'!FI$5,'Input|Opex Quant'!$A$23:$A$35,0),MATCH('Input|Summary'!FI$3,'Input|Opex Quant'!$B$22:$P$22))</f>
        <v>1.0717939999999999</v>
      </c>
      <c r="FJ15" s="51">
        <f>INDEX('Input|Opex Quant'!$B$23:$P$35,MATCH('Input|Summary'!FJ$5,'Input|Opex Quant'!$A$23:$A$35,0),MATCH('Input|Summary'!FJ$3,'Input|Opex Quant'!$B$22:$P$22))</f>
        <v>1.049499</v>
      </c>
      <c r="FK15" s="143">
        <f>INDEX('Input|Opex Quant'!$B$23:$P$35,MATCH('Input|Summary'!FK$5,'Input|Opex Quant'!$A$23:$A$35,0),MATCH('Input|Summary'!FK$3,'Input|Opex Quant'!$B$22:$P$22))</f>
        <v>1.027914</v>
      </c>
      <c r="FL15" s="51">
        <f>INDEX('Input|Opex Quant'!$B$23:$P$35,MATCH('Input|Summary'!FL$5,'Input|Opex Quant'!$A$23:$A$35,0),MATCH('Input|Summary'!FL$3,'Input|Opex Quant'!$B$22:$P$22))</f>
        <v>1.5150939999999999</v>
      </c>
      <c r="FM15" s="51">
        <f>INDEX('Input|Opex Quant'!$B$23:$P$35,MATCH('Input|Summary'!FM$5,'Input|Opex Quant'!$A$23:$A$35,0),MATCH('Input|Summary'!FM$3,'Input|Opex Quant'!$B$22:$P$22))</f>
        <v>1.4806459999999999</v>
      </c>
      <c r="FN15" s="51">
        <f>INDEX('Input|Opex Quant'!$B$23:$P$35,MATCH('Input|Summary'!FN$5,'Input|Opex Quant'!$A$23:$A$35,0),MATCH('Input|Summary'!FN$3,'Input|Opex Quant'!$B$22:$P$22))</f>
        <v>1.4801230000000001</v>
      </c>
      <c r="FO15" s="51">
        <f>INDEX('Input|Opex Quant'!$B$23:$P$35,MATCH('Input|Summary'!FO$5,'Input|Opex Quant'!$A$23:$A$35,0),MATCH('Input|Summary'!FO$3,'Input|Opex Quant'!$B$22:$P$22))</f>
        <v>1.28522</v>
      </c>
      <c r="FP15" s="51">
        <f>INDEX('Input|Opex Quant'!$B$23:$P$35,MATCH('Input|Summary'!FP$5,'Input|Opex Quant'!$A$23:$A$35,0),MATCH('Input|Summary'!FP$3,'Input|Opex Quant'!$B$22:$P$22))</f>
        <v>1.0973949999999999</v>
      </c>
      <c r="FQ15" s="51">
        <f>INDEX('Input|Opex Quant'!$B$23:$P$35,MATCH('Input|Summary'!FQ$5,'Input|Opex Quant'!$A$23:$A$35,0),MATCH('Input|Summary'!FQ$3,'Input|Opex Quant'!$B$22:$P$22))</f>
        <v>1.2404440000000001</v>
      </c>
      <c r="FR15" s="51">
        <f>INDEX('Input|Opex Quant'!$B$23:$P$35,MATCH('Input|Summary'!FR$5,'Input|Opex Quant'!$A$23:$A$35,0),MATCH('Input|Summary'!FR$3,'Input|Opex Quant'!$B$22:$P$22))</f>
        <v>1.114036</v>
      </c>
      <c r="FS15" s="51">
        <f>INDEX('Input|Opex Quant'!$B$23:$P$35,MATCH('Input|Summary'!FS$5,'Input|Opex Quant'!$A$23:$A$35,0),MATCH('Input|Summary'!FS$3,'Input|Opex Quant'!$B$22:$P$22))</f>
        <v>1.4106110000000001</v>
      </c>
      <c r="FT15" s="51">
        <f>INDEX('Input|Opex Quant'!$B$23:$P$35,MATCH('Input|Summary'!FT$5,'Input|Opex Quant'!$A$23:$A$35,0),MATCH('Input|Summary'!FT$3,'Input|Opex Quant'!$B$22:$P$22))</f>
        <v>1.317329</v>
      </c>
      <c r="FU15" s="51">
        <f>INDEX('Input|Opex Quant'!$B$23:$P$35,MATCH('Input|Summary'!FU$5,'Input|Opex Quant'!$A$23:$A$35,0),MATCH('Input|Summary'!FU$3,'Input|Opex Quant'!$B$22:$P$22))</f>
        <v>1.635696</v>
      </c>
      <c r="FV15" s="51">
        <f>INDEX('Input|Opex Quant'!$B$23:$P$35,MATCH('Input|Summary'!FV$5,'Input|Opex Quant'!$A$23:$A$35,0),MATCH('Input|Summary'!FV$3,'Input|Opex Quant'!$B$22:$P$22))</f>
        <v>1.5159499999999999</v>
      </c>
      <c r="FW15" s="51">
        <f>INDEX('Input|Opex Quant'!$B$23:$P$35,MATCH('Input|Summary'!FW$5,'Input|Opex Quant'!$A$23:$A$35,0),MATCH('Input|Summary'!FW$3,'Input|Opex Quant'!$B$22:$P$22))</f>
        <v>1.170717</v>
      </c>
      <c r="FX15" s="51">
        <f>INDEX('Input|Opex Quant'!$B$23:$P$35,MATCH('Input|Summary'!FX$5,'Input|Opex Quant'!$A$23:$A$35,0),MATCH('Input|Summary'!FX$3,'Input|Opex Quant'!$B$22:$P$22))</f>
        <v>1.2643800000000001</v>
      </c>
      <c r="FY15" s="51">
        <f>INDEX('Input|Opex Quant'!$B$23:$P$35,MATCH('Input|Summary'!FY$5,'Input|Opex Quant'!$A$23:$A$35,0),MATCH('Input|Summary'!FY$3,'Input|Opex Quant'!$B$22:$P$22))</f>
        <v>1.428785</v>
      </c>
      <c r="FZ15" s="143">
        <f>INDEX('Input|Opex Quant'!$B$23:$P$35,MATCH('Input|Summary'!FZ$5,'Input|Opex Quant'!$A$23:$A$35,0),MATCH('Input|Summary'!FZ$3,'Input|Opex Quant'!$B$22:$P$22))</f>
        <v>1.397632</v>
      </c>
      <c r="GA15" s="51">
        <f>INDEX('Input|Opex Quant'!$B$23:$P$35,MATCH('Input|Summary'!GA$5,'Input|Opex Quant'!$A$23:$A$35,0),MATCH('Input|Summary'!GA$3,'Input|Opex Quant'!$B$22:$P$22))</f>
        <v>1.1067709999999999</v>
      </c>
      <c r="GB15" s="51">
        <f>INDEX('Input|Opex Quant'!$B$23:$P$35,MATCH('Input|Summary'!GB$5,'Input|Opex Quant'!$A$23:$A$35,0),MATCH('Input|Summary'!GB$3,'Input|Opex Quant'!$B$22:$P$22))</f>
        <v>1.180369</v>
      </c>
      <c r="GC15" s="51">
        <f>INDEX('Input|Opex Quant'!$B$23:$P$35,MATCH('Input|Summary'!GC$5,'Input|Opex Quant'!$A$23:$A$35,0),MATCH('Input|Summary'!GC$3,'Input|Opex Quant'!$B$22:$P$22))</f>
        <v>1.2065889999999999</v>
      </c>
      <c r="GD15" s="51">
        <f>INDEX('Input|Opex Quant'!$B$23:$P$35,MATCH('Input|Summary'!GD$5,'Input|Opex Quant'!$A$23:$A$35,0),MATCH('Input|Summary'!GD$3,'Input|Opex Quant'!$B$22:$P$22))</f>
        <v>1.2311559999999999</v>
      </c>
      <c r="GE15" s="51">
        <f>INDEX('Input|Opex Quant'!$B$23:$P$35,MATCH('Input|Summary'!GE$5,'Input|Opex Quant'!$A$23:$A$35,0),MATCH('Input|Summary'!GE$3,'Input|Opex Quant'!$B$22:$P$22))</f>
        <v>1.1974640000000001</v>
      </c>
      <c r="GF15" s="51">
        <f>INDEX('Input|Opex Quant'!$B$23:$P$35,MATCH('Input|Summary'!GF$5,'Input|Opex Quant'!$A$23:$A$35,0),MATCH('Input|Summary'!GF$3,'Input|Opex Quant'!$B$22:$P$22))</f>
        <v>0.97135800000000005</v>
      </c>
      <c r="GG15" s="51">
        <f>INDEX('Input|Opex Quant'!$B$23:$P$35,MATCH('Input|Summary'!GG$5,'Input|Opex Quant'!$A$23:$A$35,0),MATCH('Input|Summary'!GG$3,'Input|Opex Quant'!$B$22:$P$22))</f>
        <v>0.93868119999999999</v>
      </c>
      <c r="GH15" s="51">
        <f>INDEX('Input|Opex Quant'!$B$23:$P$35,MATCH('Input|Summary'!GH$5,'Input|Opex Quant'!$A$23:$A$35,0),MATCH('Input|Summary'!GH$3,'Input|Opex Quant'!$B$22:$P$22))</f>
        <v>1.062735</v>
      </c>
      <c r="GI15" s="51">
        <f>INDEX('Input|Opex Quant'!$B$23:$P$35,MATCH('Input|Summary'!GI$5,'Input|Opex Quant'!$A$23:$A$35,0),MATCH('Input|Summary'!GI$3,'Input|Opex Quant'!$B$22:$P$22))</f>
        <v>1.0300499999999999</v>
      </c>
      <c r="GJ15" s="51">
        <f>INDEX('Input|Opex Quant'!$B$23:$P$35,MATCH('Input|Summary'!GJ$5,'Input|Opex Quant'!$A$23:$A$35,0),MATCH('Input|Summary'!GJ$3,'Input|Opex Quant'!$B$22:$P$22))</f>
        <v>1.110695</v>
      </c>
      <c r="GK15" s="51">
        <f>INDEX('Input|Opex Quant'!$B$23:$P$35,MATCH('Input|Summary'!GK$5,'Input|Opex Quant'!$A$23:$A$35,0),MATCH('Input|Summary'!GK$3,'Input|Opex Quant'!$B$22:$P$22))</f>
        <v>0.9883594</v>
      </c>
      <c r="GL15" s="51">
        <f>INDEX('Input|Opex Quant'!$B$23:$P$35,MATCH('Input|Summary'!GL$5,'Input|Opex Quant'!$A$23:$A$35,0),MATCH('Input|Summary'!GL$3,'Input|Opex Quant'!$B$22:$P$22))</f>
        <v>1.0892010000000001</v>
      </c>
      <c r="GM15" s="51">
        <f>INDEX('Input|Opex Quant'!$B$23:$P$35,MATCH('Input|Summary'!GM$5,'Input|Opex Quant'!$A$23:$A$35,0),MATCH('Input|Summary'!GM$3,'Input|Opex Quant'!$B$22:$P$22))</f>
        <v>1.362298</v>
      </c>
      <c r="GN15" s="51">
        <f>INDEX('Input|Opex Quant'!$B$23:$P$35,MATCH('Input|Summary'!GN$5,'Input|Opex Quant'!$A$23:$A$35,0),MATCH('Input|Summary'!GN$3,'Input|Opex Quant'!$B$22:$P$22))</f>
        <v>1.3705179999999999</v>
      </c>
      <c r="GO15" s="143">
        <f>INDEX('Input|Opex Quant'!$B$23:$P$35,MATCH('Input|Summary'!GO$5,'Input|Opex Quant'!$A$23:$A$35,0),MATCH('Input|Summary'!GO$3,'Input|Opex Quant'!$B$22:$P$22))</f>
        <v>1.332662</v>
      </c>
    </row>
    <row r="16" spans="2:197" ht="14.5" customHeight="1">
      <c r="Q16" s="129"/>
      <c r="AF16" s="129"/>
      <c r="AU16" s="129"/>
      <c r="BJ16" s="129"/>
      <c r="BY16" s="129"/>
      <c r="CN16" s="129"/>
      <c r="DC16" s="129"/>
      <c r="DR16" s="129"/>
      <c r="EG16" s="129"/>
      <c r="EV16" s="129"/>
      <c r="FK16" s="129"/>
      <c r="FZ16" s="129"/>
      <c r="GO16" s="129"/>
    </row>
    <row r="17" spans="2:197">
      <c r="B17" t="s">
        <v>66</v>
      </c>
      <c r="C17" s="52">
        <f t="shared" ref="C17:BR17" si="19">C20+C10</f>
        <v>56064.772532403105</v>
      </c>
      <c r="D17" s="52">
        <f t="shared" si="19"/>
        <v>63517.878398929897</v>
      </c>
      <c r="E17" s="52">
        <f t="shared" si="19"/>
        <v>73257.674677991803</v>
      </c>
      <c r="F17" s="52">
        <f t="shared" si="19"/>
        <v>77245.91985313801</v>
      </c>
      <c r="G17" s="52">
        <f t="shared" si="19"/>
        <v>112661.10083730609</v>
      </c>
      <c r="H17" s="52">
        <f t="shared" si="19"/>
        <v>125811.06706493891</v>
      </c>
      <c r="I17" s="52">
        <f t="shared" si="19"/>
        <v>127802.85086216629</v>
      </c>
      <c r="J17" s="52">
        <f t="shared" si="19"/>
        <v>134137.83770553971</v>
      </c>
      <c r="K17" s="52">
        <f t="shared" si="19"/>
        <v>162493.830499209</v>
      </c>
      <c r="L17" s="52">
        <f t="shared" si="19"/>
        <v>154204.6616807426</v>
      </c>
      <c r="M17" s="52">
        <f t="shared" si="19"/>
        <v>101998.82387485181</v>
      </c>
      <c r="N17" s="52">
        <f t="shared" si="19"/>
        <v>101836.23300000001</v>
      </c>
      <c r="O17" s="52">
        <f t="shared" si="19"/>
        <v>128493.94</v>
      </c>
      <c r="P17" s="52">
        <f t="shared" si="19"/>
        <v>125062.49100000001</v>
      </c>
      <c r="Q17" s="144">
        <f t="shared" ref="Q17" si="20">Q20+Q10</f>
        <v>110423.21784999999</v>
      </c>
      <c r="R17" s="52">
        <f t="shared" si="19"/>
        <v>936882.724219308</v>
      </c>
      <c r="S17" s="52">
        <f t="shared" si="19"/>
        <v>1081995.404883893</v>
      </c>
      <c r="T17" s="52">
        <f t="shared" si="19"/>
        <v>1391301.4691739071</v>
      </c>
      <c r="U17" s="52">
        <f t="shared" si="19"/>
        <v>1546408.5431465681</v>
      </c>
      <c r="V17" s="52">
        <f t="shared" si="19"/>
        <v>1843328.940857263</v>
      </c>
      <c r="W17" s="52">
        <f t="shared" si="19"/>
        <v>2048506.474047693</v>
      </c>
      <c r="X17" s="52">
        <f t="shared" si="19"/>
        <v>2282113.7085064389</v>
      </c>
      <c r="Y17" s="52">
        <f t="shared" si="19"/>
        <v>1717762.7723305151</v>
      </c>
      <c r="Z17" s="52">
        <f t="shared" si="19"/>
        <v>1647370.3878220799</v>
      </c>
      <c r="AA17" s="52">
        <f t="shared" si="19"/>
        <v>1255341.8048558598</v>
      </c>
      <c r="AB17" s="52">
        <f t="shared" si="19"/>
        <v>1077733.8033098802</v>
      </c>
      <c r="AC17" s="52">
        <f t="shared" si="19"/>
        <v>1000142.7064658881</v>
      </c>
      <c r="AD17" s="52">
        <f t="shared" si="19"/>
        <v>1104369.3706700001</v>
      </c>
      <c r="AE17" s="52">
        <f t="shared" si="19"/>
        <v>1354313.3898100001</v>
      </c>
      <c r="AF17" s="144">
        <f t="shared" ref="AF17" si="21">AF20+AF10</f>
        <v>950837.13849000004</v>
      </c>
      <c r="AG17" s="52">
        <f t="shared" si="19"/>
        <v>95317.503287599597</v>
      </c>
      <c r="AH17" s="52">
        <f t="shared" si="19"/>
        <v>92276.671651574914</v>
      </c>
      <c r="AI17" s="52">
        <f t="shared" si="19"/>
        <v>97011.199563626156</v>
      </c>
      <c r="AJ17" s="52">
        <f t="shared" si="19"/>
        <v>116737.36284384454</v>
      </c>
      <c r="AK17" s="52">
        <f t="shared" si="19"/>
        <v>147742.05941415628</v>
      </c>
      <c r="AL17" s="52">
        <f t="shared" si="19"/>
        <v>157750.09060877207</v>
      </c>
      <c r="AM17" s="52">
        <f t="shared" si="19"/>
        <v>150796.89659337242</v>
      </c>
      <c r="AN17" s="52">
        <f t="shared" si="19"/>
        <v>168799.60263425121</v>
      </c>
      <c r="AO17" s="52">
        <f t="shared" si="19"/>
        <v>185190.54072661008</v>
      </c>
      <c r="AP17" s="52">
        <f t="shared" si="19"/>
        <v>178606.44319197908</v>
      </c>
      <c r="AQ17" s="52">
        <f t="shared" si="19"/>
        <v>175318.2427701877</v>
      </c>
      <c r="AR17" s="52">
        <f t="shared" si="19"/>
        <v>165350.96230396529</v>
      </c>
      <c r="AS17" s="52">
        <f t="shared" si="19"/>
        <v>152608.53075032349</v>
      </c>
      <c r="AT17" s="52">
        <f t="shared" si="19"/>
        <v>171691.26800000001</v>
      </c>
      <c r="AU17" s="144">
        <f t="shared" ref="AU17" si="22">AU20+AU10</f>
        <v>194348.08899999998</v>
      </c>
      <c r="AV17" s="52">
        <f t="shared" si="19"/>
        <v>494265.91405539599</v>
      </c>
      <c r="AW17" s="52">
        <f t="shared" si="19"/>
        <v>558527.78267769597</v>
      </c>
      <c r="AX17" s="52">
        <f t="shared" si="19"/>
        <v>599198.24282825901</v>
      </c>
      <c r="AY17" s="52">
        <f t="shared" si="19"/>
        <v>679167.457340091</v>
      </c>
      <c r="AZ17" s="52">
        <f t="shared" si="19"/>
        <v>633096.36941817601</v>
      </c>
      <c r="BA17" s="52">
        <f t="shared" si="19"/>
        <v>737762.06791367009</v>
      </c>
      <c r="BB17" s="52">
        <f t="shared" si="19"/>
        <v>887239.13428240409</v>
      </c>
      <c r="BC17" s="52">
        <f t="shared" si="19"/>
        <v>811851.09471613797</v>
      </c>
      <c r="BD17" s="52">
        <f t="shared" si="19"/>
        <v>713629.63178379799</v>
      </c>
      <c r="BE17" s="52">
        <f t="shared" si="19"/>
        <v>646670.44591477397</v>
      </c>
      <c r="BF17" s="52">
        <f t="shared" si="19"/>
        <v>550514.39902223996</v>
      </c>
      <c r="BG17" s="52">
        <f t="shared" si="19"/>
        <v>480596.27943412703</v>
      </c>
      <c r="BH17" s="52">
        <f t="shared" si="19"/>
        <v>618497.78623375203</v>
      </c>
      <c r="BI17" s="52">
        <f t="shared" si="19"/>
        <v>676467.77975267405</v>
      </c>
      <c r="BJ17" s="144">
        <f t="shared" ref="BJ17" si="23">BJ20+BJ10</f>
        <v>562350.54041325103</v>
      </c>
      <c r="BK17" s="52">
        <f t="shared" si="19"/>
        <v>758431.05295576702</v>
      </c>
      <c r="BL17" s="52">
        <f t="shared" si="19"/>
        <v>762370.11228193506</v>
      </c>
      <c r="BM17" s="52">
        <f t="shared" si="19"/>
        <v>719829.83322824701</v>
      </c>
      <c r="BN17" s="52">
        <f t="shared" si="19"/>
        <v>901582.61226572702</v>
      </c>
      <c r="BO17" s="52">
        <f t="shared" si="19"/>
        <v>1189734.538267792</v>
      </c>
      <c r="BP17" s="52">
        <f t="shared" si="19"/>
        <v>1063044.433968249</v>
      </c>
      <c r="BQ17" s="52">
        <f t="shared" si="19"/>
        <v>1108549.2631542981</v>
      </c>
      <c r="BR17" s="52">
        <f t="shared" si="19"/>
        <v>1163000.3563998947</v>
      </c>
      <c r="BS17" s="52">
        <f t="shared" ref="BS17:EI17" si="24">BS20+BS10</f>
        <v>1017129.8865714581</v>
      </c>
      <c r="BT17" s="52">
        <f t="shared" si="24"/>
        <v>933155.54130820977</v>
      </c>
      <c r="BU17" s="52">
        <f t="shared" si="24"/>
        <v>821783.73092652194</v>
      </c>
      <c r="BV17" s="52">
        <f t="shared" si="24"/>
        <v>806951.08027999999</v>
      </c>
      <c r="BW17" s="52">
        <f t="shared" si="24"/>
        <v>799753.13666834799</v>
      </c>
      <c r="BX17" s="52">
        <f t="shared" si="24"/>
        <v>766531.951</v>
      </c>
      <c r="BY17" s="144">
        <f t="shared" ref="BY17" si="25">BY20+BY10</f>
        <v>752344.98800000001</v>
      </c>
      <c r="BZ17" s="52">
        <f t="shared" si="24"/>
        <v>746785.81074075401</v>
      </c>
      <c r="CA17" s="52">
        <f t="shared" si="24"/>
        <v>763217.481543059</v>
      </c>
      <c r="CB17" s="52">
        <f t="shared" si="24"/>
        <v>810614.45365842502</v>
      </c>
      <c r="CC17" s="52">
        <f t="shared" si="24"/>
        <v>821855.880061273</v>
      </c>
      <c r="CD17" s="52">
        <f t="shared" si="24"/>
        <v>928118.97732056805</v>
      </c>
      <c r="CE17" s="52">
        <f t="shared" si="24"/>
        <v>1007238.0746634791</v>
      </c>
      <c r="CF17" s="52">
        <f t="shared" si="24"/>
        <v>1059469.241027528</v>
      </c>
      <c r="CG17" s="52">
        <f t="shared" si="24"/>
        <v>973649.74672029924</v>
      </c>
      <c r="CH17" s="52">
        <f t="shared" si="24"/>
        <v>921569.38254440401</v>
      </c>
      <c r="CI17" s="52">
        <f t="shared" si="24"/>
        <v>923827.42171581299</v>
      </c>
      <c r="CJ17" s="52">
        <f t="shared" si="24"/>
        <v>904263.74901148805</v>
      </c>
      <c r="CK17" s="52">
        <f t="shared" si="24"/>
        <v>792921.88510121405</v>
      </c>
      <c r="CL17" s="52">
        <f t="shared" si="24"/>
        <v>808388.74369774107</v>
      </c>
      <c r="CM17" s="52">
        <f t="shared" si="24"/>
        <v>850620.41599999997</v>
      </c>
      <c r="CN17" s="144">
        <f t="shared" ref="CN17" si="26">CN20+CN10</f>
        <v>1020052.86399</v>
      </c>
      <c r="CO17" s="52">
        <f t="shared" si="24"/>
        <v>569732.81616806902</v>
      </c>
      <c r="CP17" s="52">
        <f t="shared" si="24"/>
        <v>713965.67635560106</v>
      </c>
      <c r="CQ17" s="52">
        <f t="shared" si="24"/>
        <v>832162.93951412407</v>
      </c>
      <c r="CR17" s="52">
        <f t="shared" si="24"/>
        <v>934554.21336247399</v>
      </c>
      <c r="CS17" s="52">
        <f t="shared" si="24"/>
        <v>998385.24624133809</v>
      </c>
      <c r="CT17" s="52">
        <f t="shared" si="24"/>
        <v>1063392.836909858</v>
      </c>
      <c r="CU17" s="52">
        <f t="shared" si="24"/>
        <v>1204950.894855353</v>
      </c>
      <c r="CV17" s="52">
        <f t="shared" si="24"/>
        <v>1057548.2223982331</v>
      </c>
      <c r="CW17" s="52">
        <f t="shared" si="24"/>
        <v>1038845.1078501</v>
      </c>
      <c r="CX17" s="52">
        <f t="shared" si="24"/>
        <v>883022.28029272496</v>
      </c>
      <c r="CY17" s="52">
        <f t="shared" si="24"/>
        <v>744522.48555385601</v>
      </c>
      <c r="CZ17" s="52">
        <f t="shared" si="24"/>
        <v>738192.75303139305</v>
      </c>
      <c r="DA17" s="52">
        <f t="shared" si="24"/>
        <v>737469.21893027797</v>
      </c>
      <c r="DB17" s="52">
        <f t="shared" si="24"/>
        <v>856050.76799999992</v>
      </c>
      <c r="DC17" s="144">
        <f t="shared" ref="DC17" si="27">DC20+DC10</f>
        <v>870634.68253999995</v>
      </c>
      <c r="DD17" s="52">
        <f t="shared" si="24"/>
        <v>97708.999457514205</v>
      </c>
      <c r="DE17" s="52">
        <f t="shared" si="24"/>
        <v>105847.14302831799</v>
      </c>
      <c r="DF17" s="52">
        <f t="shared" si="24"/>
        <v>77943.165380384889</v>
      </c>
      <c r="DG17" s="52">
        <f t="shared" si="24"/>
        <v>113768.13332089729</v>
      </c>
      <c r="DH17" s="52">
        <f t="shared" si="24"/>
        <v>142144.89185194031</v>
      </c>
      <c r="DI17" s="52">
        <f t="shared" si="24"/>
        <v>174139.41747756139</v>
      </c>
      <c r="DJ17" s="52">
        <f t="shared" si="24"/>
        <v>174780.7473590436</v>
      </c>
      <c r="DK17" s="52">
        <f t="shared" si="24"/>
        <v>181369.70940715418</v>
      </c>
      <c r="DL17" s="52">
        <f t="shared" si="24"/>
        <v>184443.22993226809</v>
      </c>
      <c r="DM17" s="52">
        <f t="shared" si="24"/>
        <v>184230.80898969789</v>
      </c>
      <c r="DN17" s="52">
        <f t="shared" si="24"/>
        <v>179815.268686956</v>
      </c>
      <c r="DO17" s="52">
        <f t="shared" si="24"/>
        <v>207581.63060793499</v>
      </c>
      <c r="DP17" s="52">
        <f t="shared" si="24"/>
        <v>197203.23782870901</v>
      </c>
      <c r="DQ17" s="52">
        <f t="shared" si="24"/>
        <v>177165.88324837538</v>
      </c>
      <c r="DR17" s="144">
        <f t="shared" ref="DR17" si="28">DR20+DR10</f>
        <v>173609.60889383196</v>
      </c>
      <c r="DS17" s="52">
        <f t="shared" si="24"/>
        <v>259325.55130088158</v>
      </c>
      <c r="DT17" s="52">
        <f t="shared" si="24"/>
        <v>248107.90447596618</v>
      </c>
      <c r="DU17" s="52">
        <f t="shared" si="24"/>
        <v>260070.42902914231</v>
      </c>
      <c r="DV17" s="52">
        <f t="shared" si="24"/>
        <v>268851.32616131566</v>
      </c>
      <c r="DW17" s="52">
        <f t="shared" si="24"/>
        <v>308958.72040013724</v>
      </c>
      <c r="DX17" s="52">
        <f t="shared" si="24"/>
        <v>347693.95448825567</v>
      </c>
      <c r="DY17" s="52">
        <f t="shared" si="24"/>
        <v>396959.11401601386</v>
      </c>
      <c r="DZ17" s="52">
        <f t="shared" si="24"/>
        <v>438807.80229526851</v>
      </c>
      <c r="EA17" s="52">
        <f t="shared" si="24"/>
        <v>467463.90149572946</v>
      </c>
      <c r="EB17" s="52">
        <f t="shared" si="24"/>
        <v>471833.93847307353</v>
      </c>
      <c r="EC17" s="52">
        <f t="shared" si="24"/>
        <v>428486.46646270802</v>
      </c>
      <c r="ED17" s="52">
        <f t="shared" si="24"/>
        <v>515540.51676853403</v>
      </c>
      <c r="EE17" s="52">
        <f t="shared" si="24"/>
        <v>525489.26791662106</v>
      </c>
      <c r="EF17" s="52">
        <f t="shared" si="24"/>
        <v>536515.89600000007</v>
      </c>
      <c r="EG17" s="144">
        <f t="shared" ref="EG17" si="29">EG20+EG10</f>
        <v>576634.14299999992</v>
      </c>
      <c r="EH17" s="52">
        <f t="shared" si="24"/>
        <v>248432.67818108003</v>
      </c>
      <c r="EI17" s="52">
        <f t="shared" si="24"/>
        <v>219539.15537090198</v>
      </c>
      <c r="EJ17" s="52">
        <f t="shared" ref="EJ17:GN17" si="30">EJ20+EJ10</f>
        <v>228615.04028543399</v>
      </c>
      <c r="EK17" s="52">
        <f t="shared" si="30"/>
        <v>298483.505884632</v>
      </c>
      <c r="EL17" s="52">
        <f t="shared" si="30"/>
        <v>265974.82494273898</v>
      </c>
      <c r="EM17" s="52">
        <f t="shared" si="30"/>
        <v>451977.508138009</v>
      </c>
      <c r="EN17" s="52">
        <f t="shared" si="30"/>
        <v>517616.17707689101</v>
      </c>
      <c r="EO17" s="52">
        <f t="shared" si="30"/>
        <v>545772.49293660407</v>
      </c>
      <c r="EP17" s="52">
        <f t="shared" si="30"/>
        <v>512801.62728526798</v>
      </c>
      <c r="EQ17" s="52">
        <f t="shared" si="30"/>
        <v>553610.46195243602</v>
      </c>
      <c r="ER17" s="52">
        <f t="shared" si="30"/>
        <v>448302.59915410203</v>
      </c>
      <c r="ES17" s="52">
        <f t="shared" si="30"/>
        <v>511290.96839521598</v>
      </c>
      <c r="ET17" s="52">
        <f t="shared" si="30"/>
        <v>610507.46609</v>
      </c>
      <c r="EU17" s="52">
        <f t="shared" si="30"/>
        <v>640289.32848999999</v>
      </c>
      <c r="EV17" s="144">
        <f t="shared" ref="EV17" si="31">EV20+EV10</f>
        <v>528524.80587000004</v>
      </c>
      <c r="EW17" s="52">
        <f t="shared" si="30"/>
        <v>200451.25438955356</v>
      </c>
      <c r="EX17" s="52">
        <f t="shared" si="30"/>
        <v>232909.04760091976</v>
      </c>
      <c r="EY17" s="52">
        <f t="shared" si="30"/>
        <v>304950.38267519319</v>
      </c>
      <c r="EZ17" s="52">
        <f t="shared" si="30"/>
        <v>373651.42022519966</v>
      </c>
      <c r="FA17" s="52">
        <f t="shared" si="30"/>
        <v>394805.67222432687</v>
      </c>
      <c r="FB17" s="52">
        <f t="shared" si="30"/>
        <v>416224.74761370127</v>
      </c>
      <c r="FC17" s="52">
        <f t="shared" si="30"/>
        <v>479446.31520811457</v>
      </c>
      <c r="FD17" s="52">
        <f t="shared" si="30"/>
        <v>558995.68268280104</v>
      </c>
      <c r="FE17" s="52">
        <f t="shared" si="30"/>
        <v>591012.09271738259</v>
      </c>
      <c r="FF17" s="52">
        <f t="shared" si="30"/>
        <v>532805.76729973045</v>
      </c>
      <c r="FG17" s="52">
        <f t="shared" si="30"/>
        <v>520934.79308958002</v>
      </c>
      <c r="FH17" s="52">
        <f t="shared" si="30"/>
        <v>537937.73131156899</v>
      </c>
      <c r="FI17" s="52">
        <f t="shared" si="30"/>
        <v>561411.52700444299</v>
      </c>
      <c r="FJ17" s="52">
        <f t="shared" si="30"/>
        <v>599304.05757682212</v>
      </c>
      <c r="FK17" s="144">
        <f t="shared" ref="FK17" si="32">FK20+FK10</f>
        <v>568786.21730831836</v>
      </c>
      <c r="FL17" s="52">
        <f t="shared" si="30"/>
        <v>150278.76459249851</v>
      </c>
      <c r="FM17" s="52">
        <f t="shared" si="30"/>
        <v>136717.7925249383</v>
      </c>
      <c r="FN17" s="52">
        <f t="shared" si="30"/>
        <v>151109.51417612529</v>
      </c>
      <c r="FO17" s="52">
        <f t="shared" si="30"/>
        <v>176928.3903516132</v>
      </c>
      <c r="FP17" s="52">
        <f t="shared" si="30"/>
        <v>208320.76985581918</v>
      </c>
      <c r="FQ17" s="52">
        <f t="shared" si="30"/>
        <v>204899.03489242139</v>
      </c>
      <c r="FR17" s="52">
        <f t="shared" si="30"/>
        <v>189052.682574965</v>
      </c>
      <c r="FS17" s="52">
        <f t="shared" si="30"/>
        <v>155331.90424762684</v>
      </c>
      <c r="FT17" s="52">
        <f t="shared" si="30"/>
        <v>169552.98696470109</v>
      </c>
      <c r="FU17" s="52">
        <f t="shared" si="30"/>
        <v>147290.58920976758</v>
      </c>
      <c r="FV17" s="52">
        <f t="shared" si="30"/>
        <v>169328.77576306678</v>
      </c>
      <c r="FW17" s="52">
        <f t="shared" si="30"/>
        <v>222810.27279416099</v>
      </c>
      <c r="FX17" s="52">
        <f t="shared" si="30"/>
        <v>240509.79692578717</v>
      </c>
      <c r="FY17" s="52">
        <f t="shared" si="30"/>
        <v>182968.39263138192</v>
      </c>
      <c r="FZ17" s="144">
        <f t="shared" ref="FZ17" si="33">FZ20+FZ10</f>
        <v>194379.35679798911</v>
      </c>
      <c r="GA17" s="52">
        <f t="shared" si="30"/>
        <v>163705.17878147209</v>
      </c>
      <c r="GB17" s="52">
        <f t="shared" si="30"/>
        <v>152229.84303585353</v>
      </c>
      <c r="GC17" s="52">
        <f t="shared" si="30"/>
        <v>158904.5263357317</v>
      </c>
      <c r="GD17" s="52">
        <f t="shared" si="30"/>
        <v>194544.52431031101</v>
      </c>
      <c r="GE17" s="52">
        <f t="shared" si="30"/>
        <v>213171.10917777038</v>
      </c>
      <c r="GF17" s="52">
        <f t="shared" si="30"/>
        <v>297841.635218348</v>
      </c>
      <c r="GG17" s="52">
        <f t="shared" si="30"/>
        <v>318683.02777227201</v>
      </c>
      <c r="GH17" s="52">
        <f t="shared" si="30"/>
        <v>296329.52670787199</v>
      </c>
      <c r="GI17" s="52">
        <f t="shared" si="30"/>
        <v>327440.97805485997</v>
      </c>
      <c r="GJ17" s="52">
        <f t="shared" si="30"/>
        <v>322433.23582678603</v>
      </c>
      <c r="GK17" s="52">
        <f t="shared" si="30"/>
        <v>305514.338346551</v>
      </c>
      <c r="GL17" s="52">
        <f t="shared" si="30"/>
        <v>284198.70825919101</v>
      </c>
      <c r="GM17" s="52">
        <f t="shared" si="30"/>
        <v>237069.92169676599</v>
      </c>
      <c r="GN17" s="52">
        <f t="shared" si="30"/>
        <v>246373.717</v>
      </c>
      <c r="GO17" s="144">
        <f t="shared" ref="GO17" si="34">GO20+GO10</f>
        <v>281358.44900000002</v>
      </c>
    </row>
    <row r="18" spans="2:197">
      <c r="B18" t="s">
        <v>67</v>
      </c>
      <c r="C18" s="53">
        <f t="shared" ref="C18:BR18" si="35">C9+C13</f>
        <v>84834.904965584123</v>
      </c>
      <c r="D18" s="53">
        <f t="shared" si="35"/>
        <v>81628.643952475162</v>
      </c>
      <c r="E18" s="53">
        <f t="shared" si="35"/>
        <v>98741.065717012854</v>
      </c>
      <c r="F18" s="53">
        <f t="shared" si="35"/>
        <v>96473.373841028078</v>
      </c>
      <c r="G18" s="53">
        <f t="shared" si="35"/>
        <v>120241.62004957796</v>
      </c>
      <c r="H18" s="53">
        <f t="shared" si="35"/>
        <v>131202.16523316709</v>
      </c>
      <c r="I18" s="53">
        <f t="shared" si="35"/>
        <v>139261.70141310699</v>
      </c>
      <c r="J18" s="53">
        <f t="shared" si="35"/>
        <v>156872.25365493906</v>
      </c>
      <c r="K18" s="53">
        <f t="shared" si="35"/>
        <v>157545.60026235817</v>
      </c>
      <c r="L18" s="53">
        <f t="shared" si="35"/>
        <v>164992.03462158842</v>
      </c>
      <c r="M18" s="53">
        <f t="shared" si="35"/>
        <v>139601.65830340737</v>
      </c>
      <c r="N18" s="53">
        <f t="shared" si="35"/>
        <v>149879.1551585953</v>
      </c>
      <c r="O18" s="53">
        <f t="shared" si="35"/>
        <v>150898.48190924537</v>
      </c>
      <c r="P18" s="53">
        <f t="shared" si="35"/>
        <v>152191.72039833418</v>
      </c>
      <c r="Q18" s="145">
        <f t="shared" ref="Q18" si="36">Q9+Q13</f>
        <v>151223.25609631915</v>
      </c>
      <c r="R18" s="53">
        <f t="shared" si="35"/>
        <v>792047.07162571186</v>
      </c>
      <c r="S18" s="53">
        <f t="shared" si="35"/>
        <v>746323.39436564001</v>
      </c>
      <c r="T18" s="53">
        <f t="shared" si="35"/>
        <v>1039826.185236786</v>
      </c>
      <c r="U18" s="53">
        <f t="shared" si="35"/>
        <v>1039826.4203031899</v>
      </c>
      <c r="V18" s="53">
        <f t="shared" si="35"/>
        <v>1295951.103970316</v>
      </c>
      <c r="W18" s="53">
        <f t="shared" si="35"/>
        <v>1390675.4639679263</v>
      </c>
      <c r="X18" s="53">
        <f t="shared" si="35"/>
        <v>1591409.4812594641</v>
      </c>
      <c r="Y18" s="53">
        <f t="shared" si="35"/>
        <v>1636014.5760769611</v>
      </c>
      <c r="Z18" s="53">
        <f t="shared" si="35"/>
        <v>1524435.6128261024</v>
      </c>
      <c r="AA18" s="53">
        <f t="shared" si="35"/>
        <v>1748576.3724532668</v>
      </c>
      <c r="AB18" s="53">
        <f t="shared" si="35"/>
        <v>1704609.372809269</v>
      </c>
      <c r="AC18" s="53">
        <f t="shared" si="35"/>
        <v>1709045.4802316744</v>
      </c>
      <c r="AD18" s="53">
        <f t="shared" si="35"/>
        <v>1472693.0270214444</v>
      </c>
      <c r="AE18" s="53">
        <f t="shared" si="35"/>
        <v>1473066.963469927</v>
      </c>
      <c r="AF18" s="145">
        <f t="shared" ref="AF18" si="37">AF9+AF13</f>
        <v>1295815.3889881363</v>
      </c>
      <c r="AG18" s="53">
        <f t="shared" si="35"/>
        <v>115695.98309082779</v>
      </c>
      <c r="AH18" s="53">
        <f t="shared" si="35"/>
        <v>116028.68394723082</v>
      </c>
      <c r="AI18" s="53">
        <f t="shared" si="35"/>
        <v>145621.89518157757</v>
      </c>
      <c r="AJ18" s="53">
        <f t="shared" si="35"/>
        <v>130710.26984450169</v>
      </c>
      <c r="AK18" s="53">
        <f t="shared" si="35"/>
        <v>181779.75698913392</v>
      </c>
      <c r="AL18" s="53">
        <f t="shared" si="35"/>
        <v>165744.86418756668</v>
      </c>
      <c r="AM18" s="53">
        <f t="shared" si="35"/>
        <v>172130.0316038703</v>
      </c>
      <c r="AN18" s="53">
        <f t="shared" si="35"/>
        <v>180551.10054194106</v>
      </c>
      <c r="AO18" s="53">
        <f t="shared" si="35"/>
        <v>184773.57930914275</v>
      </c>
      <c r="AP18" s="53">
        <f t="shared" si="35"/>
        <v>184423.52883089014</v>
      </c>
      <c r="AQ18" s="53">
        <f t="shared" si="35"/>
        <v>199522.47184821012</v>
      </c>
      <c r="AR18" s="53">
        <f t="shared" si="35"/>
        <v>223601.21673379038</v>
      </c>
      <c r="AS18" s="53">
        <f t="shared" si="35"/>
        <v>197940.20965363941</v>
      </c>
      <c r="AT18" s="53">
        <f t="shared" si="35"/>
        <v>206153.99114531971</v>
      </c>
      <c r="AU18" s="145">
        <f t="shared" ref="AU18" si="38">AU9+AU13</f>
        <v>195655.5057178048</v>
      </c>
      <c r="AV18" s="53">
        <f t="shared" si="35"/>
        <v>396712.52992950159</v>
      </c>
      <c r="AW18" s="53">
        <f t="shared" si="35"/>
        <v>410771.80908505549</v>
      </c>
      <c r="AX18" s="53">
        <f t="shared" si="35"/>
        <v>533075.90201396367</v>
      </c>
      <c r="AY18" s="53">
        <f t="shared" si="35"/>
        <v>509484.5345593997</v>
      </c>
      <c r="AZ18" s="53">
        <f t="shared" si="35"/>
        <v>628716.27267435333</v>
      </c>
      <c r="BA18" s="53">
        <f t="shared" si="35"/>
        <v>631688.12673879217</v>
      </c>
      <c r="BB18" s="53">
        <f t="shared" si="35"/>
        <v>646025.10357061669</v>
      </c>
      <c r="BC18" s="53">
        <f t="shared" si="35"/>
        <v>671658.49708849238</v>
      </c>
      <c r="BD18" s="53">
        <f t="shared" si="35"/>
        <v>644754.63928791927</v>
      </c>
      <c r="BE18" s="53">
        <f t="shared" si="35"/>
        <v>666383.37010609522</v>
      </c>
      <c r="BF18" s="53">
        <f t="shared" si="35"/>
        <v>716349.15303516155</v>
      </c>
      <c r="BG18" s="53">
        <f t="shared" si="35"/>
        <v>732365.62671416183</v>
      </c>
      <c r="BH18" s="53">
        <f t="shared" si="35"/>
        <v>661461.90059706056</v>
      </c>
      <c r="BI18" s="53">
        <f t="shared" si="35"/>
        <v>667620.85123855656</v>
      </c>
      <c r="BJ18" s="145">
        <f t="shared" ref="BJ18" si="39">BJ9+BJ13</f>
        <v>618570.55157941335</v>
      </c>
      <c r="BK18" s="53">
        <f t="shared" si="35"/>
        <v>526417.38603299367</v>
      </c>
      <c r="BL18" s="53">
        <f t="shared" si="35"/>
        <v>629024.66676474665</v>
      </c>
      <c r="BM18" s="53">
        <f t="shared" si="35"/>
        <v>613389.3760740424</v>
      </c>
      <c r="BN18" s="53">
        <f t="shared" si="35"/>
        <v>791559.11863787565</v>
      </c>
      <c r="BO18" s="53">
        <f t="shared" si="35"/>
        <v>787656.03226073971</v>
      </c>
      <c r="BP18" s="53">
        <f t="shared" si="35"/>
        <v>907911.11181831372</v>
      </c>
      <c r="BQ18" s="53">
        <f t="shared" si="35"/>
        <v>1111879.4029739122</v>
      </c>
      <c r="BR18" s="53">
        <f t="shared" si="35"/>
        <v>1026340.8302312776</v>
      </c>
      <c r="BS18" s="53">
        <f t="shared" ref="BS18:EI18" si="40">BS9+BS13</f>
        <v>925212.41257544537</v>
      </c>
      <c r="BT18" s="53">
        <f t="shared" si="40"/>
        <v>1122046.9012514413</v>
      </c>
      <c r="BU18" s="53">
        <f t="shared" si="40"/>
        <v>946225.22123613767</v>
      </c>
      <c r="BV18" s="53">
        <f t="shared" si="40"/>
        <v>1006031.0934714559</v>
      </c>
      <c r="BW18" s="53">
        <f t="shared" si="40"/>
        <v>970725.11451484123</v>
      </c>
      <c r="BX18" s="53">
        <f t="shared" si="40"/>
        <v>984913.11225483823</v>
      </c>
      <c r="BY18" s="145">
        <f t="shared" ref="BY18" si="41">BY9+BY13</f>
        <v>928090.44668277074</v>
      </c>
      <c r="BZ18" s="53">
        <f t="shared" si="40"/>
        <v>643403.34396965639</v>
      </c>
      <c r="CA18" s="53">
        <f t="shared" si="40"/>
        <v>679941.66624653689</v>
      </c>
      <c r="CB18" s="53">
        <f t="shared" si="40"/>
        <v>654464.70498060202</v>
      </c>
      <c r="CC18" s="53">
        <f t="shared" si="40"/>
        <v>835930.43264557642</v>
      </c>
      <c r="CD18" s="53">
        <f t="shared" si="40"/>
        <v>816009.66438950226</v>
      </c>
      <c r="CE18" s="53">
        <f t="shared" si="40"/>
        <v>941169.2715562263</v>
      </c>
      <c r="CF18" s="53">
        <f t="shared" si="40"/>
        <v>1144974.1266384223</v>
      </c>
      <c r="CG18" s="53">
        <f t="shared" si="40"/>
        <v>938397.48834751383</v>
      </c>
      <c r="CH18" s="53">
        <f t="shared" si="40"/>
        <v>869398.80795618496</v>
      </c>
      <c r="CI18" s="53">
        <f t="shared" si="40"/>
        <v>1014011.8215468309</v>
      </c>
      <c r="CJ18" s="53">
        <f t="shared" si="40"/>
        <v>998593.66928020085</v>
      </c>
      <c r="CK18" s="53">
        <f t="shared" si="40"/>
        <v>1018479.1228090059</v>
      </c>
      <c r="CL18" s="53">
        <f t="shared" si="40"/>
        <v>978569.97467628389</v>
      </c>
      <c r="CM18" s="53">
        <f t="shared" si="40"/>
        <v>1011484.2947764655</v>
      </c>
      <c r="CN18" s="145">
        <f t="shared" ref="CN18" si="42">CN9+CN13</f>
        <v>974008.50606005057</v>
      </c>
      <c r="CO18" s="53">
        <f t="shared" si="40"/>
        <v>478151.6443310852</v>
      </c>
      <c r="CP18" s="53">
        <f t="shared" si="40"/>
        <v>525758.72208802088</v>
      </c>
      <c r="CQ18" s="53">
        <f t="shared" si="40"/>
        <v>680735.55030803755</v>
      </c>
      <c r="CR18" s="53">
        <f t="shared" si="40"/>
        <v>674739.24788783328</v>
      </c>
      <c r="CS18" s="53">
        <f t="shared" si="40"/>
        <v>864372.01928311074</v>
      </c>
      <c r="CT18" s="53">
        <f t="shared" si="40"/>
        <v>920054.05543555494</v>
      </c>
      <c r="CU18" s="53">
        <f t="shared" si="40"/>
        <v>992938.4878949651</v>
      </c>
      <c r="CV18" s="53">
        <f t="shared" si="40"/>
        <v>1056664.8114693435</v>
      </c>
      <c r="CW18" s="53">
        <f t="shared" si="40"/>
        <v>1052531.031505388</v>
      </c>
      <c r="CX18" s="53">
        <f t="shared" si="40"/>
        <v>947902.93762676825</v>
      </c>
      <c r="CY18" s="53">
        <f t="shared" si="40"/>
        <v>912752.87870594556</v>
      </c>
      <c r="CZ18" s="53">
        <f t="shared" si="40"/>
        <v>969795.10095048428</v>
      </c>
      <c r="DA18" s="53">
        <f t="shared" si="40"/>
        <v>917378.58621676615</v>
      </c>
      <c r="DB18" s="53">
        <f t="shared" si="40"/>
        <v>994715.53544539888</v>
      </c>
      <c r="DC18" s="145">
        <f t="shared" ref="DC18" si="43">DC9+DC13</f>
        <v>906668.12460421165</v>
      </c>
      <c r="DD18" s="53">
        <f t="shared" si="40"/>
        <v>99706.678417355331</v>
      </c>
      <c r="DE18" s="53">
        <f t="shared" si="40"/>
        <v>103800.95561589013</v>
      </c>
      <c r="DF18" s="53">
        <f t="shared" si="40"/>
        <v>116054.30154602265</v>
      </c>
      <c r="DG18" s="53">
        <f t="shared" si="40"/>
        <v>106211.48706336874</v>
      </c>
      <c r="DH18" s="53">
        <f t="shared" si="40"/>
        <v>144794.26755037752</v>
      </c>
      <c r="DI18" s="53">
        <f t="shared" si="40"/>
        <v>140190.48626738027</v>
      </c>
      <c r="DJ18" s="53">
        <f t="shared" si="40"/>
        <v>153245.88792717221</v>
      </c>
      <c r="DK18" s="53">
        <f t="shared" si="40"/>
        <v>165255.75811912079</v>
      </c>
      <c r="DL18" s="53">
        <f t="shared" si="40"/>
        <v>172736.74134703563</v>
      </c>
      <c r="DM18" s="53">
        <f t="shared" si="40"/>
        <v>176771.48623585486</v>
      </c>
      <c r="DN18" s="53">
        <f t="shared" si="40"/>
        <v>200039.02117346186</v>
      </c>
      <c r="DO18" s="53">
        <f t="shared" si="40"/>
        <v>202442.85755773069</v>
      </c>
      <c r="DP18" s="53">
        <f t="shared" si="40"/>
        <v>194216.94713230946</v>
      </c>
      <c r="DQ18" s="53">
        <f t="shared" si="40"/>
        <v>204489.33571588399</v>
      </c>
      <c r="DR18" s="145">
        <f t="shared" ref="DR18" si="44">DR9+DR13</f>
        <v>189817.75458747186</v>
      </c>
      <c r="DS18" s="53">
        <f t="shared" si="40"/>
        <v>259799.44694525932</v>
      </c>
      <c r="DT18" s="53">
        <f t="shared" si="40"/>
        <v>245706.62173992774</v>
      </c>
      <c r="DU18" s="53">
        <f t="shared" si="40"/>
        <v>308259.81844847236</v>
      </c>
      <c r="DV18" s="53">
        <f t="shared" si="40"/>
        <v>288393.19134993543</v>
      </c>
      <c r="DW18" s="53">
        <f t="shared" si="40"/>
        <v>367301.83548889309</v>
      </c>
      <c r="DX18" s="53">
        <f t="shared" si="40"/>
        <v>359886.26988747914</v>
      </c>
      <c r="DY18" s="53">
        <f t="shared" si="40"/>
        <v>384629.46246801817</v>
      </c>
      <c r="DZ18" s="53">
        <f t="shared" si="40"/>
        <v>421847.77530048287</v>
      </c>
      <c r="EA18" s="53">
        <f t="shared" si="40"/>
        <v>412918.0109500924</v>
      </c>
      <c r="EB18" s="53">
        <f t="shared" si="40"/>
        <v>434674.34792027774</v>
      </c>
      <c r="EC18" s="53">
        <f t="shared" si="40"/>
        <v>434473.12365683093</v>
      </c>
      <c r="ED18" s="53">
        <f t="shared" si="40"/>
        <v>486097.12677676778</v>
      </c>
      <c r="EE18" s="53">
        <f t="shared" si="40"/>
        <v>473827.98654376145</v>
      </c>
      <c r="EF18" s="53">
        <f t="shared" si="40"/>
        <v>490636.26532493345</v>
      </c>
      <c r="EG18" s="145">
        <f t="shared" ref="EG18" si="45">EG9+EG13</f>
        <v>465694.63690235664</v>
      </c>
      <c r="EH18" s="53">
        <f t="shared" si="40"/>
        <v>374835.40203637758</v>
      </c>
      <c r="EI18" s="53">
        <f t="shared" si="40"/>
        <v>401038.66922461789</v>
      </c>
      <c r="EJ18" s="53">
        <f t="shared" ref="EJ18:GN18" si="46">EJ9+EJ13</f>
        <v>383403.38752363517</v>
      </c>
      <c r="EK18" s="53">
        <f t="shared" si="46"/>
        <v>501859.263501029</v>
      </c>
      <c r="EL18" s="53">
        <f t="shared" si="46"/>
        <v>489265.23583050945</v>
      </c>
      <c r="EM18" s="53">
        <f t="shared" si="46"/>
        <v>527498.60829755012</v>
      </c>
      <c r="EN18" s="53">
        <f t="shared" si="46"/>
        <v>623954.56937451276</v>
      </c>
      <c r="EO18" s="53">
        <f t="shared" si="46"/>
        <v>591436.3488670045</v>
      </c>
      <c r="EP18" s="53">
        <f t="shared" si="46"/>
        <v>572616.85184009455</v>
      </c>
      <c r="EQ18" s="53">
        <f t="shared" si="46"/>
        <v>689056.07947910938</v>
      </c>
      <c r="ER18" s="53">
        <f t="shared" si="46"/>
        <v>565719.34836360789</v>
      </c>
      <c r="ES18" s="53">
        <f t="shared" si="46"/>
        <v>688078.5266197226</v>
      </c>
      <c r="ET18" s="53">
        <f t="shared" si="46"/>
        <v>666406.04509525467</v>
      </c>
      <c r="EU18" s="53">
        <f t="shared" si="46"/>
        <v>697589.47505582985</v>
      </c>
      <c r="EV18" s="145">
        <f t="shared" ref="EV18" si="47">EV9+EV13</f>
        <v>662726.25948477502</v>
      </c>
      <c r="EW18" s="53">
        <f t="shared" si="46"/>
        <v>203045.2548738356</v>
      </c>
      <c r="EX18" s="53">
        <f t="shared" si="46"/>
        <v>227311.13431682729</v>
      </c>
      <c r="EY18" s="53">
        <f t="shared" si="46"/>
        <v>299423.69605871971</v>
      </c>
      <c r="EZ18" s="53">
        <f t="shared" si="46"/>
        <v>290367.87699618214</v>
      </c>
      <c r="FA18" s="53">
        <f t="shared" si="46"/>
        <v>381931.70531330782</v>
      </c>
      <c r="FB18" s="53">
        <f t="shared" si="46"/>
        <v>422185.59372735984</v>
      </c>
      <c r="FC18" s="53">
        <f t="shared" si="46"/>
        <v>396449.14554489055</v>
      </c>
      <c r="FD18" s="53">
        <f t="shared" si="46"/>
        <v>449857.5526471379</v>
      </c>
      <c r="FE18" s="53">
        <f t="shared" si="46"/>
        <v>464277.67966129899</v>
      </c>
      <c r="FF18" s="53">
        <f t="shared" si="46"/>
        <v>479358.5238274053</v>
      </c>
      <c r="FG18" s="53">
        <f t="shared" si="46"/>
        <v>568202.7986289697</v>
      </c>
      <c r="FH18" s="53">
        <f t="shared" si="46"/>
        <v>555208.86302292137</v>
      </c>
      <c r="FI18" s="53">
        <f t="shared" si="46"/>
        <v>520836.48429020599</v>
      </c>
      <c r="FJ18" s="53">
        <f t="shared" si="46"/>
        <v>539315.29301584314</v>
      </c>
      <c r="FK18" s="145">
        <f t="shared" ref="FK18" si="48">FK9+FK13</f>
        <v>536309.17975108209</v>
      </c>
      <c r="FL18" s="53">
        <f t="shared" si="46"/>
        <v>135926.86560780069</v>
      </c>
      <c r="FM18" s="53">
        <f t="shared" si="46"/>
        <v>152985.63192870247</v>
      </c>
      <c r="FN18" s="53">
        <f t="shared" si="46"/>
        <v>154379.5641768658</v>
      </c>
      <c r="FO18" s="53">
        <f t="shared" si="46"/>
        <v>163338.31963089481</v>
      </c>
      <c r="FP18" s="53">
        <f t="shared" si="46"/>
        <v>203079.47513990517</v>
      </c>
      <c r="FQ18" s="53">
        <f t="shared" si="46"/>
        <v>220034.6860052027</v>
      </c>
      <c r="FR18" s="53">
        <f t="shared" si="46"/>
        <v>227617.01072487142</v>
      </c>
      <c r="FS18" s="53">
        <f t="shared" si="46"/>
        <v>231088.86588444532</v>
      </c>
      <c r="FT18" s="53">
        <f t="shared" si="46"/>
        <v>207824.71075178549</v>
      </c>
      <c r="FU18" s="53">
        <f t="shared" si="46"/>
        <v>201695.31986451987</v>
      </c>
      <c r="FV18" s="53">
        <f t="shared" si="46"/>
        <v>223159.41085024719</v>
      </c>
      <c r="FW18" s="53">
        <f t="shared" si="46"/>
        <v>245254.83043476962</v>
      </c>
      <c r="FX18" s="53">
        <f t="shared" si="46"/>
        <v>216416.29609115078</v>
      </c>
      <c r="FY18" s="53">
        <f t="shared" si="46"/>
        <v>235103.27736514673</v>
      </c>
      <c r="FZ18" s="145">
        <f t="shared" ref="FZ18" si="49">FZ9+FZ13</f>
        <v>228557.09973779315</v>
      </c>
      <c r="GA18" s="53">
        <f t="shared" si="46"/>
        <v>206302.68190457433</v>
      </c>
      <c r="GB18" s="53">
        <f t="shared" si="46"/>
        <v>199697.31118090975</v>
      </c>
      <c r="GC18" s="53">
        <f t="shared" si="46"/>
        <v>247894.60441971011</v>
      </c>
      <c r="GD18" s="53">
        <f t="shared" si="46"/>
        <v>211781.23602750551</v>
      </c>
      <c r="GE18" s="53">
        <f t="shared" si="46"/>
        <v>275511.09276493266</v>
      </c>
      <c r="GF18" s="53">
        <f t="shared" si="46"/>
        <v>280000.59517272649</v>
      </c>
      <c r="GG18" s="53">
        <f t="shared" si="46"/>
        <v>290494.78732548794</v>
      </c>
      <c r="GH18" s="53">
        <f t="shared" si="46"/>
        <v>298417.73207779613</v>
      </c>
      <c r="GI18" s="53">
        <f t="shared" si="46"/>
        <v>312358.93229922315</v>
      </c>
      <c r="GJ18" s="53">
        <f t="shared" si="46"/>
        <v>316699.08633672877</v>
      </c>
      <c r="GK18" s="53">
        <f t="shared" si="46"/>
        <v>368416.30055064854</v>
      </c>
      <c r="GL18" s="53">
        <f t="shared" si="46"/>
        <v>356281.30445482192</v>
      </c>
      <c r="GM18" s="53">
        <f t="shared" si="46"/>
        <v>319505.55913051468</v>
      </c>
      <c r="GN18" s="53">
        <f t="shared" si="46"/>
        <v>324897.82016629574</v>
      </c>
      <c r="GO18" s="145">
        <f t="shared" ref="GO18" si="50">GO9+GO13</f>
        <v>317055.27059522527</v>
      </c>
    </row>
    <row r="19" spans="2:197" ht="14.5" customHeight="1">
      <c r="Q19" s="129"/>
      <c r="AF19" s="129"/>
      <c r="AU19" s="129"/>
      <c r="BJ19" s="129"/>
      <c r="BY19" s="129"/>
      <c r="CN19" s="129"/>
      <c r="DC19" s="129"/>
      <c r="DR19" s="129"/>
      <c r="EG19" s="129"/>
      <c r="EV19" s="129"/>
      <c r="FK19" s="129"/>
      <c r="FZ19" s="129"/>
      <c r="GO19" s="129"/>
    </row>
    <row r="20" spans="2:197">
      <c r="B20" s="7" t="s">
        <v>68</v>
      </c>
      <c r="C20" s="54">
        <f t="shared" ref="C20:AP20" si="51">C9</f>
        <v>32644.372461278101</v>
      </c>
      <c r="D20" s="54">
        <f t="shared" si="51"/>
        <v>33989.78368583</v>
      </c>
      <c r="E20" s="54">
        <f t="shared" si="51"/>
        <v>37658.377116216798</v>
      </c>
      <c r="F20" s="54">
        <f t="shared" si="51"/>
        <v>39959.378599711999</v>
      </c>
      <c r="G20" s="54">
        <f t="shared" si="51"/>
        <v>46087.463131805001</v>
      </c>
      <c r="H20" s="54">
        <f t="shared" si="51"/>
        <v>53239.636389662104</v>
      </c>
      <c r="I20" s="54">
        <f t="shared" si="51"/>
        <v>58764.115947737497</v>
      </c>
      <c r="J20" s="54">
        <f t="shared" si="51"/>
        <v>66417.409985292601</v>
      </c>
      <c r="K20" s="54">
        <f t="shared" si="51"/>
        <v>77223.594865233899</v>
      </c>
      <c r="L20" s="54">
        <f t="shared" si="51"/>
        <v>73579.8426807426</v>
      </c>
      <c r="M20" s="54">
        <f t="shared" si="51"/>
        <v>40562.178874851801</v>
      </c>
      <c r="N20" s="54">
        <f t="shared" si="51"/>
        <v>46909.595999999998</v>
      </c>
      <c r="O20" s="54">
        <f t="shared" si="51"/>
        <v>55849.335000000006</v>
      </c>
      <c r="P20" s="54">
        <f t="shared" si="51"/>
        <v>55021.766000000003</v>
      </c>
      <c r="Q20" s="142">
        <f t="shared" ref="Q20" si="52">Q9</f>
        <v>53278.416409999998</v>
      </c>
      <c r="R20" s="54">
        <f t="shared" si="51"/>
        <v>357834.496219308</v>
      </c>
      <c r="S20" s="54">
        <f t="shared" si="51"/>
        <v>316522.99188389303</v>
      </c>
      <c r="T20" s="54">
        <f t="shared" si="51"/>
        <v>467809.12217390706</v>
      </c>
      <c r="U20" s="54">
        <f t="shared" si="51"/>
        <v>441027.33814656798</v>
      </c>
      <c r="V20" s="54">
        <f t="shared" si="51"/>
        <v>511184.26885726303</v>
      </c>
      <c r="W20" s="54">
        <f t="shared" si="51"/>
        <v>506684.85404769296</v>
      </c>
      <c r="X20" s="54">
        <f t="shared" si="51"/>
        <v>577601.0955064391</v>
      </c>
      <c r="Y20" s="54">
        <f t="shared" si="51"/>
        <v>471121.68333051505</v>
      </c>
      <c r="Z20" s="54">
        <f t="shared" si="51"/>
        <v>539569.59182207996</v>
      </c>
      <c r="AA20" s="54">
        <f t="shared" si="51"/>
        <v>647227.97580349504</v>
      </c>
      <c r="AB20" s="54">
        <f t="shared" si="51"/>
        <v>588178.86646726506</v>
      </c>
      <c r="AC20" s="54">
        <f t="shared" si="51"/>
        <v>529666.46092261001</v>
      </c>
      <c r="AD20" s="54">
        <f t="shared" si="51"/>
        <v>463137.071</v>
      </c>
      <c r="AE20" s="54">
        <f t="shared" si="51"/>
        <v>445750.647</v>
      </c>
      <c r="AF20" s="142">
        <f t="shared" ref="AF20" si="53">AF9</f>
        <v>403448.37900000002</v>
      </c>
      <c r="AG20" s="54">
        <f t="shared" si="51"/>
        <v>26412.589009526593</v>
      </c>
      <c r="AH20" s="54">
        <f t="shared" si="51"/>
        <v>31329.710649259305</v>
      </c>
      <c r="AI20" s="54">
        <f t="shared" si="51"/>
        <v>31120.531390019252</v>
      </c>
      <c r="AJ20" s="54">
        <f t="shared" si="51"/>
        <v>37629.540867755153</v>
      </c>
      <c r="AK20" s="54">
        <f t="shared" si="51"/>
        <v>42279.50798262329</v>
      </c>
      <c r="AL20" s="54">
        <f t="shared" si="51"/>
        <v>40682.50401969807</v>
      </c>
      <c r="AM20" s="54">
        <f t="shared" si="51"/>
        <v>52808.972782802135</v>
      </c>
      <c r="AN20" s="54">
        <f t="shared" si="51"/>
        <v>52531.24811007821</v>
      </c>
      <c r="AO20" s="54">
        <f t="shared" si="51"/>
        <v>55150.625983108068</v>
      </c>
      <c r="AP20" s="54">
        <f t="shared" si="51"/>
        <v>54114.799686988088</v>
      </c>
      <c r="AQ20" s="55">
        <v>73453.923770187699</v>
      </c>
      <c r="AR20" s="55">
        <v>73056</v>
      </c>
      <c r="AS20" s="55">
        <v>67694</v>
      </c>
      <c r="AT20" s="55">
        <v>75670.10500000001</v>
      </c>
      <c r="AU20" s="142">
        <v>75671.104999999996</v>
      </c>
      <c r="AV20" s="54">
        <f t="shared" ref="AV20:CI20" si="54">AV9</f>
        <v>156824.91789216301</v>
      </c>
      <c r="AW20" s="54">
        <f t="shared" si="54"/>
        <v>176841.394432931</v>
      </c>
      <c r="AX20" s="54">
        <f t="shared" si="54"/>
        <v>224408.06001672801</v>
      </c>
      <c r="AY20" s="54">
        <f t="shared" si="54"/>
        <v>214131.30026509601</v>
      </c>
      <c r="AZ20" s="54">
        <f t="shared" si="54"/>
        <v>210431.13798086398</v>
      </c>
      <c r="BA20" s="54">
        <f t="shared" si="54"/>
        <v>229554.29065953402</v>
      </c>
      <c r="BB20" s="54">
        <f t="shared" si="54"/>
        <v>240838.12724750797</v>
      </c>
      <c r="BC20" s="54">
        <f t="shared" si="54"/>
        <v>222645.27398422701</v>
      </c>
      <c r="BD20" s="54">
        <f t="shared" si="54"/>
        <v>258321.99304766802</v>
      </c>
      <c r="BE20" s="54">
        <f t="shared" si="54"/>
        <v>270954.43519109796</v>
      </c>
      <c r="BF20" s="54">
        <f t="shared" si="54"/>
        <v>295663.49812986702</v>
      </c>
      <c r="BG20" s="54">
        <f t="shared" si="54"/>
        <v>276143.80499999999</v>
      </c>
      <c r="BH20" s="54">
        <f t="shared" si="54"/>
        <v>257322.89818438003</v>
      </c>
      <c r="BI20" s="54">
        <f t="shared" si="54"/>
        <v>248955.63635370001</v>
      </c>
      <c r="BJ20" s="142">
        <f t="shared" ref="BJ20" si="55">BJ9</f>
        <v>226772.79477854402</v>
      </c>
      <c r="BK20" s="54">
        <f t="shared" si="54"/>
        <v>189286.786515969</v>
      </c>
      <c r="BL20" s="54">
        <f t="shared" si="54"/>
        <v>229999.82498122202</v>
      </c>
      <c r="BM20" s="54">
        <f t="shared" si="54"/>
        <v>249220.28103108701</v>
      </c>
      <c r="BN20" s="54">
        <f t="shared" si="54"/>
        <v>269392.65438000002</v>
      </c>
      <c r="BO20" s="54">
        <f t="shared" si="54"/>
        <v>278759.46135</v>
      </c>
      <c r="BP20" s="54">
        <f t="shared" si="54"/>
        <v>317627.73702</v>
      </c>
      <c r="BQ20" s="54">
        <f t="shared" si="54"/>
        <v>350958.66492000007</v>
      </c>
      <c r="BR20" s="54">
        <f t="shared" si="54"/>
        <v>387877.9989499998</v>
      </c>
      <c r="BS20" s="54">
        <f t="shared" si="54"/>
        <v>365738.55767000001</v>
      </c>
      <c r="BT20" s="54">
        <f t="shared" si="54"/>
        <v>381461.5461299998</v>
      </c>
      <c r="BU20" s="54">
        <f t="shared" si="54"/>
        <v>344893.63842298696</v>
      </c>
      <c r="BV20" s="54">
        <f t="shared" si="54"/>
        <v>353346.31027999998</v>
      </c>
      <c r="BW20" s="54">
        <f t="shared" si="54"/>
        <v>362234.78839999996</v>
      </c>
      <c r="BX20" s="54">
        <f t="shared" si="54"/>
        <v>350114.929</v>
      </c>
      <c r="BY20" s="142">
        <f t="shared" ref="BY20" si="56">BY9</f>
        <v>338318.7</v>
      </c>
      <c r="BZ20" s="54">
        <f t="shared" si="54"/>
        <v>259957.891</v>
      </c>
      <c r="CA20" s="54">
        <f t="shared" si="54"/>
        <v>241890.48055000001</v>
      </c>
      <c r="CB20" s="54">
        <f t="shared" si="54"/>
        <v>269457.2365</v>
      </c>
      <c r="CC20" s="54">
        <f t="shared" si="54"/>
        <v>270466.59799000004</v>
      </c>
      <c r="CD20" s="54">
        <f t="shared" si="54"/>
        <v>270621.21470000001</v>
      </c>
      <c r="CE20" s="54">
        <f t="shared" si="54"/>
        <v>345122.06182</v>
      </c>
      <c r="CF20" s="54">
        <f t="shared" si="54"/>
        <v>363976.48437000008</v>
      </c>
      <c r="CG20" s="54">
        <f t="shared" si="54"/>
        <v>298481.04830000014</v>
      </c>
      <c r="CH20" s="54">
        <f t="shared" si="54"/>
        <v>308046.36037000001</v>
      </c>
      <c r="CI20" s="54">
        <f t="shared" si="54"/>
        <v>362830.15773000004</v>
      </c>
      <c r="CJ20" s="55">
        <v>390563.55900000001</v>
      </c>
      <c r="CK20" s="55">
        <v>349036.95</v>
      </c>
      <c r="CL20" s="55">
        <v>382621.15193451906</v>
      </c>
      <c r="CM20" s="55">
        <v>388763.88</v>
      </c>
      <c r="CN20" s="142">
        <v>388764.88</v>
      </c>
      <c r="CO20" s="54">
        <f t="shared" ref="CO20:EB20" si="57">CO9</f>
        <v>198507.61938633298</v>
      </c>
      <c r="CP20" s="54">
        <f t="shared" si="57"/>
        <v>249199.63407414002</v>
      </c>
      <c r="CQ20" s="54">
        <f t="shared" si="57"/>
        <v>304612.28626150603</v>
      </c>
      <c r="CR20" s="54">
        <f t="shared" si="57"/>
        <v>296582.84979402204</v>
      </c>
      <c r="CS20" s="54">
        <f t="shared" si="57"/>
        <v>324946.11772000004</v>
      </c>
      <c r="CT20" s="54">
        <f t="shared" si="57"/>
        <v>336208.00537622103</v>
      </c>
      <c r="CU20" s="54">
        <f t="shared" si="57"/>
        <v>429455.71274000197</v>
      </c>
      <c r="CV20" s="54">
        <f t="shared" si="57"/>
        <v>401260.42950844707</v>
      </c>
      <c r="CW20" s="54">
        <f t="shared" si="57"/>
        <v>390948.49645502307</v>
      </c>
      <c r="CX20" s="54">
        <f t="shared" si="57"/>
        <v>391299.86702397501</v>
      </c>
      <c r="CY20" s="54">
        <f t="shared" si="57"/>
        <v>313936.839553856</v>
      </c>
      <c r="CZ20" s="54">
        <f t="shared" si="57"/>
        <v>321942.69254999899</v>
      </c>
      <c r="DA20" s="54">
        <f t="shared" si="57"/>
        <v>345390.71399999998</v>
      </c>
      <c r="DB20" s="54">
        <f t="shared" si="57"/>
        <v>401766.886</v>
      </c>
      <c r="DC20" s="142">
        <f t="shared" ref="DC20" si="58">DC9</f>
        <v>394653.58999999997</v>
      </c>
      <c r="DD20" s="54">
        <f t="shared" si="57"/>
        <v>46756.092287101899</v>
      </c>
      <c r="DE20" s="54">
        <f t="shared" si="57"/>
        <v>51252.352222211397</v>
      </c>
      <c r="DF20" s="54">
        <f t="shared" si="57"/>
        <v>43220.358648427202</v>
      </c>
      <c r="DG20" s="54">
        <f t="shared" si="57"/>
        <v>48349.725749867001</v>
      </c>
      <c r="DH20" s="54">
        <f t="shared" si="57"/>
        <v>58605.575110382997</v>
      </c>
      <c r="DI20" s="54">
        <f t="shared" si="57"/>
        <v>59886.898408099398</v>
      </c>
      <c r="DJ20" s="54">
        <f t="shared" si="57"/>
        <v>70098.067766092601</v>
      </c>
      <c r="DK20" s="54">
        <f t="shared" si="57"/>
        <v>69150.303926688197</v>
      </c>
      <c r="DL20" s="54">
        <f t="shared" si="57"/>
        <v>69918.556613006105</v>
      </c>
      <c r="DM20" s="54">
        <f t="shared" si="57"/>
        <v>73079.730390022902</v>
      </c>
      <c r="DN20" s="54">
        <f t="shared" si="57"/>
        <v>78683.548999999999</v>
      </c>
      <c r="DO20" s="54">
        <f t="shared" si="57"/>
        <v>84039.021999999997</v>
      </c>
      <c r="DP20" s="54">
        <f t="shared" si="57"/>
        <v>79198.771999999997</v>
      </c>
      <c r="DQ20" s="54">
        <f t="shared" si="57"/>
        <v>84456.982650000005</v>
      </c>
      <c r="DR20" s="142">
        <f t="shared" ref="DR20" si="59">DR9</f>
        <v>73865.819759999998</v>
      </c>
      <c r="DS20" s="54">
        <f t="shared" si="57"/>
        <v>116861.47857915258</v>
      </c>
      <c r="DT20" s="54">
        <f t="shared" si="57"/>
        <v>106359.56772461215</v>
      </c>
      <c r="DU20" s="54">
        <f t="shared" si="57"/>
        <v>113514.72915098233</v>
      </c>
      <c r="DV20" s="54">
        <f t="shared" si="57"/>
        <v>128379.6119855967</v>
      </c>
      <c r="DW20" s="54">
        <f t="shared" si="57"/>
        <v>127280.19704758523</v>
      </c>
      <c r="DX20" s="54">
        <f t="shared" si="57"/>
        <v>137174.04028031268</v>
      </c>
      <c r="DY20" s="54">
        <f t="shared" si="57"/>
        <v>167745.95206778086</v>
      </c>
      <c r="DZ20" s="54">
        <f t="shared" si="57"/>
        <v>183726.35284227453</v>
      </c>
      <c r="EA20" s="54">
        <f t="shared" si="57"/>
        <v>171080.18289509552</v>
      </c>
      <c r="EB20" s="54">
        <f t="shared" si="57"/>
        <v>186774.27334163259</v>
      </c>
      <c r="EC20" s="56">
        <v>193868.33946270801</v>
      </c>
      <c r="ED20" s="56">
        <v>211012</v>
      </c>
      <c r="EE20" s="56">
        <v>221767</v>
      </c>
      <c r="EF20" s="56">
        <v>221423.82200000001</v>
      </c>
      <c r="EG20" s="140">
        <v>221424.82199999999</v>
      </c>
      <c r="EH20" s="54">
        <f t="shared" ref="EH20:GN20" si="60">EH9</f>
        <v>112506.535</v>
      </c>
      <c r="EI20" s="54">
        <f t="shared" si="60"/>
        <v>108991.583</v>
      </c>
      <c r="EJ20" s="54">
        <f t="shared" si="60"/>
        <v>126897.568</v>
      </c>
      <c r="EK20" s="54">
        <f t="shared" si="60"/>
        <v>145514.894</v>
      </c>
      <c r="EL20" s="54">
        <f t="shared" si="60"/>
        <v>147956.514</v>
      </c>
      <c r="EM20" s="54">
        <f t="shared" si="60"/>
        <v>191519.79500000001</v>
      </c>
      <c r="EN20" s="54">
        <f t="shared" si="60"/>
        <v>203371.86</v>
      </c>
      <c r="EO20" s="54">
        <f t="shared" si="60"/>
        <v>222412.64300000001</v>
      </c>
      <c r="EP20" s="54">
        <f t="shared" si="60"/>
        <v>233849.701</v>
      </c>
      <c r="EQ20" s="54">
        <f t="shared" si="60"/>
        <v>248377.486889666</v>
      </c>
      <c r="ER20" s="54">
        <f t="shared" si="60"/>
        <v>211867.16309531001</v>
      </c>
      <c r="ES20" s="54">
        <f t="shared" si="60"/>
        <v>248667.39895521599</v>
      </c>
      <c r="ET20" s="54">
        <f t="shared" si="60"/>
        <v>249010.83126000001</v>
      </c>
      <c r="EU20" s="54">
        <f t="shared" si="60"/>
        <v>261706.81672</v>
      </c>
      <c r="EV20" s="142">
        <f t="shared" ref="EV20" si="61">EV9</f>
        <v>237845.67388999998</v>
      </c>
      <c r="EW20" s="54">
        <f t="shared" si="60"/>
        <v>81250.614026765543</v>
      </c>
      <c r="EX20" s="54">
        <f t="shared" si="60"/>
        <v>103209.38645113776</v>
      </c>
      <c r="EY20" s="54">
        <f t="shared" si="60"/>
        <v>116017.52463473017</v>
      </c>
      <c r="EZ20" s="54">
        <f t="shared" si="60"/>
        <v>137883.29635850366</v>
      </c>
      <c r="FA20" s="54">
        <f t="shared" si="60"/>
        <v>137860.36087647689</v>
      </c>
      <c r="FB20" s="54">
        <f t="shared" si="60"/>
        <v>143839.81850797526</v>
      </c>
      <c r="FC20" s="54">
        <f t="shared" si="60"/>
        <v>157205.91921771257</v>
      </c>
      <c r="FD20" s="54">
        <f t="shared" si="60"/>
        <v>179574.56650939499</v>
      </c>
      <c r="FE20" s="54">
        <f t="shared" si="60"/>
        <v>189806.67514137062</v>
      </c>
      <c r="FF20" s="54">
        <f t="shared" si="60"/>
        <v>204651.59938180444</v>
      </c>
      <c r="FG20" s="54">
        <f t="shared" si="60"/>
        <v>229428.02527883899</v>
      </c>
      <c r="FH20" s="54">
        <f t="shared" si="60"/>
        <v>204947.924709871</v>
      </c>
      <c r="FI20" s="54">
        <f t="shared" si="60"/>
        <v>193557.933375539</v>
      </c>
      <c r="FJ20" s="54">
        <f t="shared" si="60"/>
        <v>204177.44023405801</v>
      </c>
      <c r="FK20" s="142">
        <f t="shared" ref="FK20" si="62">FK9</f>
        <v>217757.13255408776</v>
      </c>
      <c r="FL20" s="54">
        <f t="shared" si="60"/>
        <v>48648.823897879505</v>
      </c>
      <c r="FM20" s="54">
        <f t="shared" si="60"/>
        <v>50748.109417397798</v>
      </c>
      <c r="FN20" s="54">
        <f t="shared" si="60"/>
        <v>53289.0230297776</v>
      </c>
      <c r="FO20" s="54">
        <f t="shared" si="60"/>
        <v>61973.7059213752</v>
      </c>
      <c r="FP20" s="54">
        <f t="shared" si="60"/>
        <v>75037.978098049192</v>
      </c>
      <c r="FQ20" s="54">
        <f t="shared" si="60"/>
        <v>74900.179665433403</v>
      </c>
      <c r="FR20" s="54">
        <f t="shared" si="60"/>
        <v>84369.777789408996</v>
      </c>
      <c r="FS20" s="54">
        <f>FS9</f>
        <v>70674.63604085501</v>
      </c>
      <c r="FT20" s="54">
        <f t="shared" si="60"/>
        <v>74075.862810526407</v>
      </c>
      <c r="FU20" s="54">
        <f t="shared" si="60"/>
        <v>64088.129960287195</v>
      </c>
      <c r="FV20" s="54">
        <f t="shared" si="60"/>
        <v>69929.810763066795</v>
      </c>
      <c r="FW20" s="54">
        <f t="shared" si="60"/>
        <v>93577.683630547996</v>
      </c>
      <c r="FX20" s="54">
        <f t="shared" si="60"/>
        <v>86416.346934444198</v>
      </c>
      <c r="FY20" s="54">
        <f t="shared" si="60"/>
        <v>78404.001088851903</v>
      </c>
      <c r="FZ20" s="142">
        <f t="shared" ref="FZ20" si="63">FZ9</f>
        <v>82673.057705970088</v>
      </c>
      <c r="GA20" s="54">
        <f t="shared" si="60"/>
        <v>83237</v>
      </c>
      <c r="GB20" s="54">
        <f t="shared" si="60"/>
        <v>81473</v>
      </c>
      <c r="GC20" s="54">
        <f t="shared" si="60"/>
        <v>85413.886309046997</v>
      </c>
      <c r="GD20" s="54">
        <f t="shared" si="60"/>
        <v>89047.922493129998</v>
      </c>
      <c r="GE20" s="54">
        <f t="shared" si="60"/>
        <v>96130.066559793398</v>
      </c>
      <c r="GF20" s="54">
        <f t="shared" si="60"/>
        <v>121992.755514909</v>
      </c>
      <c r="GG20" s="54">
        <f t="shared" si="60"/>
        <v>126519.882999029</v>
      </c>
      <c r="GH20" s="54">
        <f t="shared" si="60"/>
        <v>116175.49106407601</v>
      </c>
      <c r="GI20" s="54">
        <f t="shared" si="60"/>
        <v>121867.70902049799</v>
      </c>
      <c r="GJ20" s="54">
        <f t="shared" si="60"/>
        <v>117721.494565381</v>
      </c>
      <c r="GK20" s="54">
        <f t="shared" si="60"/>
        <v>138427.94329502599</v>
      </c>
      <c r="GL20" s="54">
        <f t="shared" si="60"/>
        <v>132835.09312937901</v>
      </c>
      <c r="GM20" s="54">
        <f t="shared" si="60"/>
        <v>108242.14191396099</v>
      </c>
      <c r="GN20" s="54">
        <f t="shared" si="60"/>
        <v>110815.785</v>
      </c>
      <c r="GO20" s="142">
        <f t="shared" ref="GO20" si="64">GO9</f>
        <v>118042.307</v>
      </c>
    </row>
    <row r="21" spans="2:197" ht="14.5" customHeight="1">
      <c r="Q21" s="129"/>
      <c r="AF21" s="129"/>
      <c r="AU21" s="129"/>
      <c r="BJ21" s="129"/>
      <c r="BY21" s="129"/>
      <c r="CN21" s="129"/>
      <c r="DC21" s="129"/>
      <c r="DR21" s="129"/>
      <c r="EG21" s="129"/>
      <c r="EV21" s="129"/>
      <c r="FK21" s="129"/>
      <c r="FZ21" s="129"/>
      <c r="GO21" s="129"/>
    </row>
    <row r="22" spans="2:197">
      <c r="B22" s="6" t="s">
        <v>69</v>
      </c>
      <c r="Q22" s="129"/>
      <c r="AF22" s="129"/>
      <c r="AU22" s="129"/>
      <c r="BJ22" s="129"/>
      <c r="BY22" s="129"/>
      <c r="CN22" s="129"/>
      <c r="DC22" s="129"/>
      <c r="DR22" s="129"/>
      <c r="EG22" s="129"/>
      <c r="EV22" s="129"/>
      <c r="FK22" s="129"/>
      <c r="FZ22" s="129"/>
      <c r="GO22" s="129"/>
    </row>
    <row r="23" spans="2:197">
      <c r="B23" t="s">
        <v>19</v>
      </c>
      <c r="C23" s="57">
        <f t="shared" ref="C23:BR23" si="65">C9/C17</f>
        <v>0.58226174809522346</v>
      </c>
      <c r="D23" s="57">
        <f t="shared" si="65"/>
        <v>0.53512152078433772</v>
      </c>
      <c r="E23" s="57">
        <f t="shared" si="65"/>
        <v>0.51405367808555613</v>
      </c>
      <c r="F23" s="57">
        <f t="shared" si="65"/>
        <v>0.51730083188450382</v>
      </c>
      <c r="G23" s="57">
        <f t="shared" si="65"/>
        <v>0.40908053258204813</v>
      </c>
      <c r="H23" s="57">
        <f t="shared" si="65"/>
        <v>0.42317132849832534</v>
      </c>
      <c r="I23" s="57">
        <f t="shared" si="65"/>
        <v>0.45980285691055384</v>
      </c>
      <c r="J23" s="57">
        <f t="shared" si="65"/>
        <v>0.49514298963945241</v>
      </c>
      <c r="K23" s="57">
        <f t="shared" si="65"/>
        <v>0.47524016529113589</v>
      </c>
      <c r="L23" s="57">
        <f t="shared" si="65"/>
        <v>0.47715705789153456</v>
      </c>
      <c r="M23" s="57">
        <f t="shared" si="65"/>
        <v>0.39767300576543763</v>
      </c>
      <c r="N23" s="57">
        <f t="shared" si="65"/>
        <v>0.46063758073219374</v>
      </c>
      <c r="O23" s="57">
        <f t="shared" si="65"/>
        <v>0.43464567278425742</v>
      </c>
      <c r="P23" s="57">
        <f t="shared" si="65"/>
        <v>0.43995418258540842</v>
      </c>
      <c r="Q23" s="146">
        <f>Q9/Q17</f>
        <v>0.48249288009677399</v>
      </c>
      <c r="R23" s="57">
        <f t="shared" si="65"/>
        <v>0.38194161015989142</v>
      </c>
      <c r="S23" s="57">
        <f t="shared" si="65"/>
        <v>0.29253635501146935</v>
      </c>
      <c r="T23" s="57">
        <f t="shared" si="65"/>
        <v>0.33623850225046575</v>
      </c>
      <c r="U23" s="57">
        <f t="shared" si="65"/>
        <v>0.28519458205344872</v>
      </c>
      <c r="V23" s="57">
        <f t="shared" si="65"/>
        <v>0.27731581571085756</v>
      </c>
      <c r="W23" s="57">
        <f t="shared" si="65"/>
        <v>0.24734354539115624</v>
      </c>
      <c r="X23" s="57">
        <f t="shared" si="65"/>
        <v>0.25309917439848262</v>
      </c>
      <c r="Y23" s="57">
        <f t="shared" si="65"/>
        <v>0.27426469528812586</v>
      </c>
      <c r="Z23" s="57">
        <f t="shared" si="65"/>
        <v>0.32753386597862943</v>
      </c>
      <c r="AA23" s="57">
        <f t="shared" si="65"/>
        <v>0.51557908236618522</v>
      </c>
      <c r="AB23" s="57">
        <f t="shared" si="65"/>
        <v>0.54575523627530342</v>
      </c>
      <c r="AC23" s="57">
        <f t="shared" si="65"/>
        <v>0.52959088487906236</v>
      </c>
      <c r="AD23" s="57">
        <f t="shared" si="65"/>
        <v>0.41936790651756617</v>
      </c>
      <c r="AE23" s="57">
        <f t="shared" si="65"/>
        <v>0.32913404707793331</v>
      </c>
      <c r="AF23" s="146">
        <f t="shared" ref="AF23" si="66">AF9/AF17</f>
        <v>0.42430860414298288</v>
      </c>
      <c r="AG23" s="57">
        <f t="shared" si="65"/>
        <v>0.27710114195744739</v>
      </c>
      <c r="AH23" s="57">
        <f t="shared" si="65"/>
        <v>0.33951929657320484</v>
      </c>
      <c r="AI23" s="57">
        <f t="shared" si="65"/>
        <v>0.32079318192131429</v>
      </c>
      <c r="AJ23" s="57">
        <f t="shared" si="65"/>
        <v>0.32234359206906932</v>
      </c>
      <c r="AK23" s="57">
        <f t="shared" si="65"/>
        <v>0.28617110219171732</v>
      </c>
      <c r="AL23" s="57">
        <f t="shared" si="65"/>
        <v>0.25789211190117584</v>
      </c>
      <c r="AM23" s="57">
        <f t="shared" si="65"/>
        <v>0.35019933417597338</v>
      </c>
      <c r="AN23" s="57">
        <f t="shared" si="65"/>
        <v>0.31120480907707465</v>
      </c>
      <c r="AO23" s="57">
        <f t="shared" si="65"/>
        <v>0.29780476781762244</v>
      </c>
      <c r="AP23" s="57">
        <f t="shared" si="65"/>
        <v>0.30298346868047532</v>
      </c>
      <c r="AQ23" s="57">
        <f t="shared" si="65"/>
        <v>0.31608497458237939</v>
      </c>
      <c r="AR23" s="57">
        <f t="shared" si="65"/>
        <v>0.32948784878948406</v>
      </c>
      <c r="AS23" s="57">
        <f t="shared" si="65"/>
        <v>0.31603107598778429</v>
      </c>
      <c r="AT23" s="57">
        <f t="shared" si="65"/>
        <v>0.32235743665357869</v>
      </c>
      <c r="AU23" s="146">
        <f t="shared" ref="AU23" si="67">AU9/AU17</f>
        <v>0.27223667967232706</v>
      </c>
      <c r="AV23" s="57">
        <f t="shared" si="65"/>
        <v>0.31728855547701496</v>
      </c>
      <c r="AW23" s="57">
        <f t="shared" si="65"/>
        <v>0.31662058704603258</v>
      </c>
      <c r="AX23" s="57">
        <f t="shared" si="65"/>
        <v>0.37451388201258023</v>
      </c>
      <c r="AY23" s="57">
        <f t="shared" si="65"/>
        <v>0.31528498303456026</v>
      </c>
      <c r="AZ23" s="57">
        <f t="shared" si="65"/>
        <v>0.33238405422266598</v>
      </c>
      <c r="BA23" s="57">
        <f t="shared" si="65"/>
        <v>0.31114948930445085</v>
      </c>
      <c r="BB23" s="57">
        <f t="shared" si="65"/>
        <v>0.27144669113620312</v>
      </c>
      <c r="BC23" s="57">
        <f t="shared" si="65"/>
        <v>0.27424397827790631</v>
      </c>
      <c r="BD23" s="57">
        <f t="shared" si="65"/>
        <v>0.36198327751884823</v>
      </c>
      <c r="BE23" s="57">
        <f t="shared" si="65"/>
        <v>0.41899925518910697</v>
      </c>
      <c r="BF23" s="57">
        <f t="shared" si="65"/>
        <v>0.53706769278876332</v>
      </c>
      <c r="BG23" s="57">
        <f t="shared" si="65"/>
        <v>0.57458581519845009</v>
      </c>
      <c r="BH23" s="57">
        <f t="shared" si="65"/>
        <v>0.41604497851368005</v>
      </c>
      <c r="BI23" s="57">
        <f t="shared" si="65"/>
        <v>0.36802290338901528</v>
      </c>
      <c r="BJ23" s="146">
        <f t="shared" ref="BJ23" si="68">BJ9/BJ17</f>
        <v>0.40325878341273919</v>
      </c>
      <c r="BK23" s="57">
        <f t="shared" si="65"/>
        <v>0.24957678852715504</v>
      </c>
      <c r="BL23" s="57">
        <f t="shared" si="65"/>
        <v>0.30169050606244763</v>
      </c>
      <c r="BM23" s="57">
        <f t="shared" si="65"/>
        <v>0.34622110605419026</v>
      </c>
      <c r="BN23" s="57">
        <f t="shared" si="65"/>
        <v>0.29879974471002868</v>
      </c>
      <c r="BO23" s="57">
        <f t="shared" si="65"/>
        <v>0.23430391602807726</v>
      </c>
      <c r="BP23" s="57">
        <f t="shared" si="65"/>
        <v>0.29879064963853325</v>
      </c>
      <c r="BQ23" s="57">
        <f t="shared" si="65"/>
        <v>0.3165927546795459</v>
      </c>
      <c r="BR23" s="57">
        <f t="shared" si="65"/>
        <v>0.33351494418341254</v>
      </c>
      <c r="BS23" s="57">
        <f t="shared" ref="BS23:EI23" si="69">BS9/BS17</f>
        <v>0.35957901001496645</v>
      </c>
      <c r="BT23" s="57">
        <f t="shared" si="69"/>
        <v>0.40878666979271333</v>
      </c>
      <c r="BU23" s="57">
        <f t="shared" si="69"/>
        <v>0.41968905618773428</v>
      </c>
      <c r="BV23" s="57">
        <f t="shared" si="69"/>
        <v>0.4378782294428481</v>
      </c>
      <c r="BW23" s="57">
        <f t="shared" si="69"/>
        <v>0.4529332512642788</v>
      </c>
      <c r="BX23" s="57">
        <f t="shared" si="69"/>
        <v>0.45675190517922715</v>
      </c>
      <c r="BY23" s="146">
        <f t="shared" ref="BY23" si="70">BY9/BY17</f>
        <v>0.44968559024945615</v>
      </c>
      <c r="BZ23" s="57">
        <f t="shared" si="69"/>
        <v>0.34810234375254373</v>
      </c>
      <c r="CA23" s="57">
        <f t="shared" si="69"/>
        <v>0.31693519396456998</v>
      </c>
      <c r="CB23" s="57">
        <f t="shared" si="69"/>
        <v>0.33241109294794702</v>
      </c>
      <c r="CC23" s="57">
        <f t="shared" si="69"/>
        <v>0.32909248999938473</v>
      </c>
      <c r="CD23" s="57">
        <f t="shared" si="69"/>
        <v>0.29158030523335443</v>
      </c>
      <c r="CE23" s="57">
        <f t="shared" si="69"/>
        <v>0.34264199348828844</v>
      </c>
      <c r="CF23" s="57">
        <f t="shared" si="69"/>
        <v>0.34354606087194839</v>
      </c>
      <c r="CG23" s="57">
        <f t="shared" si="69"/>
        <v>0.30655895439342717</v>
      </c>
      <c r="CH23" s="57">
        <f t="shared" si="69"/>
        <v>0.33426279801039005</v>
      </c>
      <c r="CI23" s="57">
        <f t="shared" si="69"/>
        <v>0.39274668536697055</v>
      </c>
      <c r="CJ23" s="57">
        <f t="shared" si="69"/>
        <v>0.41095087401903468</v>
      </c>
      <c r="CK23" s="57">
        <f t="shared" si="69"/>
        <v>0.43007175915755019</v>
      </c>
      <c r="CL23" s="57">
        <f t="shared" si="69"/>
        <v>0.44281007595751887</v>
      </c>
      <c r="CM23" s="57">
        <f t="shared" si="69"/>
        <v>0.43373909685233797</v>
      </c>
      <c r="CN23" s="146">
        <f t="shared" ref="CN23" si="71">CN9/CN17</f>
        <v>0.38251232235077093</v>
      </c>
      <c r="CO23" s="57">
        <f t="shared" si="69"/>
        <v>0.34842230209146663</v>
      </c>
      <c r="CP23" s="57">
        <f t="shared" si="69"/>
        <v>0.34903587431004524</v>
      </c>
      <c r="CQ23" s="57">
        <f t="shared" si="69"/>
        <v>0.3660488490864065</v>
      </c>
      <c r="CR23" s="57">
        <f t="shared" si="69"/>
        <v>0.31735221515607259</v>
      </c>
      <c r="CS23" s="57">
        <f t="shared" si="69"/>
        <v>0.3254716743294615</v>
      </c>
      <c r="CT23" s="57">
        <f t="shared" si="69"/>
        <v>0.31616538470695077</v>
      </c>
      <c r="CU23" s="57">
        <f t="shared" si="69"/>
        <v>0.35640930644858809</v>
      </c>
      <c r="CV23" s="57">
        <f t="shared" si="69"/>
        <v>0.37942518460150876</v>
      </c>
      <c r="CW23" s="57">
        <f t="shared" si="69"/>
        <v>0.37632992012071437</v>
      </c>
      <c r="CX23" s="57">
        <f t="shared" si="69"/>
        <v>0.4431370258225622</v>
      </c>
      <c r="CY23" s="57">
        <f t="shared" si="69"/>
        <v>0.4216619989929733</v>
      </c>
      <c r="CZ23" s="57">
        <f t="shared" si="69"/>
        <v>0.43612280292367994</v>
      </c>
      <c r="DA23" s="57">
        <f t="shared" si="69"/>
        <v>0.46834593923933521</v>
      </c>
      <c r="DB23" s="57">
        <f t="shared" si="69"/>
        <v>0.46932600380541922</v>
      </c>
      <c r="DC23" s="146">
        <f t="shared" ref="DC23" si="72">DC9/DC17</f>
        <v>0.45329412888610515</v>
      </c>
      <c r="DD23" s="57">
        <f t="shared" si="69"/>
        <v>0.47852390820389445</v>
      </c>
      <c r="DE23" s="57">
        <f t="shared" si="69"/>
        <v>0.48421101180311982</v>
      </c>
      <c r="DF23" s="57">
        <f t="shared" si="69"/>
        <v>0.55451120617823924</v>
      </c>
      <c r="DG23" s="57">
        <f t="shared" si="69"/>
        <v>0.42498478562086039</v>
      </c>
      <c r="DH23" s="57">
        <f t="shared" si="69"/>
        <v>0.41229462660837091</v>
      </c>
      <c r="DI23" s="57">
        <f t="shared" si="69"/>
        <v>0.34390202560437577</v>
      </c>
      <c r="DJ23" s="57">
        <f t="shared" si="69"/>
        <v>0.40106286776594191</v>
      </c>
      <c r="DK23" s="57">
        <f t="shared" si="69"/>
        <v>0.38126710437327604</v>
      </c>
      <c r="DL23" s="57">
        <f t="shared" si="69"/>
        <v>0.37907900788053783</v>
      </c>
      <c r="DM23" s="57">
        <f t="shared" si="69"/>
        <v>0.3966748601430149</v>
      </c>
      <c r="DN23" s="57">
        <f t="shared" si="69"/>
        <v>0.43757990950691605</v>
      </c>
      <c r="DO23" s="57">
        <f t="shared" si="69"/>
        <v>0.40484806749941549</v>
      </c>
      <c r="DP23" s="57">
        <f t="shared" si="69"/>
        <v>0.40160989683542697</v>
      </c>
      <c r="DQ23" s="57">
        <f t="shared" si="69"/>
        <v>0.47671132331723626</v>
      </c>
      <c r="DR23" s="146">
        <f t="shared" ref="DR23" si="73">DR9/DR17</f>
        <v>0.42547080331925291</v>
      </c>
      <c r="DS23" s="57">
        <f t="shared" si="69"/>
        <v>0.45063619066045851</v>
      </c>
      <c r="DT23" s="57">
        <f t="shared" si="69"/>
        <v>0.42868270541100406</v>
      </c>
      <c r="DU23" s="57">
        <f t="shared" si="69"/>
        <v>0.43647687887753811</v>
      </c>
      <c r="DV23" s="57">
        <f t="shared" si="69"/>
        <v>0.47751154446069799</v>
      </c>
      <c r="DW23" s="57">
        <f t="shared" si="69"/>
        <v>0.41196505760621571</v>
      </c>
      <c r="DX23" s="57">
        <f t="shared" si="69"/>
        <v>0.39452523838733039</v>
      </c>
      <c r="DY23" s="57">
        <f t="shared" si="69"/>
        <v>0.42257740443519271</v>
      </c>
      <c r="DZ23" s="57">
        <f t="shared" si="69"/>
        <v>0.41869436204474614</v>
      </c>
      <c r="EA23" s="57">
        <f t="shared" si="69"/>
        <v>0.3659751744416963</v>
      </c>
      <c r="EB23" s="57">
        <f t="shared" si="69"/>
        <v>0.39584747537674503</v>
      </c>
      <c r="EC23" s="57">
        <f>EC9/EC17</f>
        <v>0.37610889110495122</v>
      </c>
      <c r="ED23" s="57">
        <f t="shared" si="69"/>
        <v>0.34374808574384264</v>
      </c>
      <c r="EE23" s="57">
        <f t="shared" si="69"/>
        <v>0.35469573349545774</v>
      </c>
      <c r="EF23" s="57">
        <f t="shared" si="69"/>
        <v>0.34361281939474725</v>
      </c>
      <c r="EG23" s="146">
        <f t="shared" ref="EG23" si="74">EG9/EG17</f>
        <v>0.30540980192893646</v>
      </c>
      <c r="EH23" s="57">
        <f t="shared" si="69"/>
        <v>0.45286528255350988</v>
      </c>
      <c r="EI23" s="57">
        <f t="shared" si="69"/>
        <v>0.49645623722958848</v>
      </c>
      <c r="EJ23" s="57">
        <f t="shared" ref="EJ23:GN23" si="75">EJ9/EJ17</f>
        <v>0.55507095176924437</v>
      </c>
      <c r="EK23" s="57">
        <f t="shared" si="75"/>
        <v>0.4875140204773778</v>
      </c>
      <c r="EL23" s="57">
        <f t="shared" si="75"/>
        <v>0.55628014430257888</v>
      </c>
      <c r="EM23" s="57">
        <f t="shared" si="75"/>
        <v>0.42373744611539482</v>
      </c>
      <c r="EN23" s="57">
        <f t="shared" si="75"/>
        <v>0.39290089646829074</v>
      </c>
      <c r="EO23" s="57">
        <f t="shared" si="75"/>
        <v>0.40751896784551772</v>
      </c>
      <c r="EP23" s="57">
        <f t="shared" si="75"/>
        <v>0.45602371084113397</v>
      </c>
      <c r="EQ23" s="57">
        <f t="shared" si="75"/>
        <v>0.44865027661093154</v>
      </c>
      <c r="ER23" s="57">
        <f t="shared" si="75"/>
        <v>0.47259856064872291</v>
      </c>
      <c r="ES23" s="57">
        <f t="shared" si="75"/>
        <v>0.48635202717487058</v>
      </c>
      <c r="ET23" s="57">
        <f t="shared" si="75"/>
        <v>0.40787516138793828</v>
      </c>
      <c r="EU23" s="57">
        <f t="shared" si="75"/>
        <v>0.40873212323745189</v>
      </c>
      <c r="EV23" s="146">
        <f t="shared" ref="EV23" si="76">EV9/EV17</f>
        <v>0.45001799584124402</v>
      </c>
      <c r="EW23" s="57">
        <f t="shared" si="75"/>
        <v>0.40533851621035244</v>
      </c>
      <c r="EX23" s="57">
        <f t="shared" si="75"/>
        <v>0.44313171821466923</v>
      </c>
      <c r="EY23" s="57">
        <f t="shared" si="75"/>
        <v>0.38044721773083334</v>
      </c>
      <c r="EZ23" s="57">
        <f t="shared" si="75"/>
        <v>0.36901584978695229</v>
      </c>
      <c r="FA23" s="57">
        <f t="shared" si="75"/>
        <v>0.34918536022994429</v>
      </c>
      <c r="FB23" s="57">
        <f t="shared" si="75"/>
        <v>0.34558209076379376</v>
      </c>
      <c r="FC23" s="57">
        <f t="shared" si="75"/>
        <v>0.3278905567341231</v>
      </c>
      <c r="FD23" s="57">
        <f t="shared" si="75"/>
        <v>0.32124499718416177</v>
      </c>
      <c r="FE23" s="57">
        <f t="shared" si="75"/>
        <v>0.32115531556836469</v>
      </c>
      <c r="FF23" s="57">
        <f t="shared" si="75"/>
        <v>0.38410169698234042</v>
      </c>
      <c r="FG23" s="57">
        <f t="shared" si="75"/>
        <v>0.44041601429257293</v>
      </c>
      <c r="FH23" s="57">
        <f t="shared" si="75"/>
        <v>0.38098819394984379</v>
      </c>
      <c r="FI23" s="57">
        <f t="shared" si="75"/>
        <v>0.34477014465363337</v>
      </c>
      <c r="FJ23" s="57">
        <f t="shared" si="75"/>
        <v>0.34069090247713768</v>
      </c>
      <c r="FK23" s="146">
        <f t="shared" ref="FK23" si="77">FK9/FK17</f>
        <v>0.38284530448818793</v>
      </c>
      <c r="FL23" s="57">
        <f t="shared" si="75"/>
        <v>0.32372387429320082</v>
      </c>
      <c r="FM23" s="57">
        <f t="shared" si="75"/>
        <v>0.37118877126502009</v>
      </c>
      <c r="FN23" s="57">
        <f t="shared" si="75"/>
        <v>0.35265167332658304</v>
      </c>
      <c r="FO23" s="57">
        <f t="shared" si="75"/>
        <v>0.35027564427740321</v>
      </c>
      <c r="FP23" s="57">
        <f t="shared" si="75"/>
        <v>0.36020401686295467</v>
      </c>
      <c r="FQ23" s="57">
        <f t="shared" si="75"/>
        <v>0.36554676650750656</v>
      </c>
      <c r="FR23" s="57">
        <f t="shared" si="75"/>
        <v>0.44627654387265242</v>
      </c>
      <c r="FS23" s="57">
        <f t="shared" si="75"/>
        <v>0.45499111327565389</v>
      </c>
      <c r="FT23" s="57">
        <f t="shared" si="75"/>
        <v>0.43688916448253501</v>
      </c>
      <c r="FU23" s="57">
        <f t="shared" si="75"/>
        <v>0.43511354190466628</v>
      </c>
      <c r="FV23" s="57">
        <f t="shared" si="75"/>
        <v>0.41298243873750112</v>
      </c>
      <c r="FW23" s="57">
        <f t="shared" si="75"/>
        <v>0.41998819200314857</v>
      </c>
      <c r="FX23" s="57">
        <f t="shared" si="75"/>
        <v>0.35930489335163851</v>
      </c>
      <c r="FY23" s="57">
        <f t="shared" si="75"/>
        <v>0.42851117595381005</v>
      </c>
      <c r="FZ23" s="146">
        <f t="shared" ref="FZ23" si="78">FZ9/FZ17</f>
        <v>0.42531809482160687</v>
      </c>
      <c r="GA23" s="57">
        <f t="shared" si="75"/>
        <v>0.50845673068847741</v>
      </c>
      <c r="GB23" s="57">
        <f t="shared" si="75"/>
        <v>0.53519729361352153</v>
      </c>
      <c r="GC23" s="57">
        <f t="shared" si="75"/>
        <v>0.53751701275384378</v>
      </c>
      <c r="GD23" s="57">
        <f t="shared" si="75"/>
        <v>0.45772515473677811</v>
      </c>
      <c r="GE23" s="57">
        <f t="shared" si="75"/>
        <v>0.45095260296097339</v>
      </c>
      <c r="GF23" s="57">
        <f t="shared" si="75"/>
        <v>0.40958932899181805</v>
      </c>
      <c r="GG23" s="57">
        <f t="shared" si="75"/>
        <v>0.39700853818120163</v>
      </c>
      <c r="GH23" s="57">
        <f t="shared" si="75"/>
        <v>0.39204831308830151</v>
      </c>
      <c r="GI23" s="57">
        <f t="shared" si="75"/>
        <v>0.37218221660723261</v>
      </c>
      <c r="GJ23" s="57">
        <f t="shared" si="75"/>
        <v>0.36510347409912181</v>
      </c>
      <c r="GK23" s="57">
        <f t="shared" si="75"/>
        <v>0.4530980249378817</v>
      </c>
      <c r="GL23" s="57">
        <f t="shared" si="75"/>
        <v>0.46740217062574602</v>
      </c>
      <c r="GM23" s="57">
        <f t="shared" si="75"/>
        <v>0.4565831934276865</v>
      </c>
      <c r="GN23" s="57">
        <f t="shared" si="75"/>
        <v>0.44978736510274753</v>
      </c>
      <c r="GO23" s="146">
        <f t="shared" ref="GO23" si="79">GO9/GO17</f>
        <v>0.41954420569044293</v>
      </c>
    </row>
    <row r="24" spans="2:197">
      <c r="B24" t="s">
        <v>40</v>
      </c>
      <c r="C24" s="57">
        <f t="shared" ref="C24:BR24" si="80">C9/C18</f>
        <v>0.38479883338728665</v>
      </c>
      <c r="D24" s="57">
        <f t="shared" si="80"/>
        <v>0.41639529998341168</v>
      </c>
      <c r="E24" s="57">
        <f t="shared" si="80"/>
        <v>0.3813851596877017</v>
      </c>
      <c r="F24" s="57">
        <f t="shared" si="80"/>
        <v>0.41420111071846982</v>
      </c>
      <c r="G24" s="57">
        <f t="shared" si="80"/>
        <v>0.38329043731115936</v>
      </c>
      <c r="H24" s="57">
        <f t="shared" si="80"/>
        <v>0.40578321474380252</v>
      </c>
      <c r="I24" s="57">
        <f t="shared" si="80"/>
        <v>0.42196896455701893</v>
      </c>
      <c r="J24" s="57">
        <f t="shared" si="80"/>
        <v>0.42338532428676862</v>
      </c>
      <c r="K24" s="57">
        <f t="shared" si="80"/>
        <v>0.49016662310235692</v>
      </c>
      <c r="L24" s="57">
        <f t="shared" si="80"/>
        <v>0.44595996921608377</v>
      </c>
      <c r="M24" s="57">
        <f t="shared" si="80"/>
        <v>0.29055656908240157</v>
      </c>
      <c r="N24" s="57">
        <f t="shared" si="80"/>
        <v>0.31298278903669025</v>
      </c>
      <c r="O24" s="57">
        <f t="shared" si="80"/>
        <v>0.37011197391362349</v>
      </c>
      <c r="P24" s="57">
        <f t="shared" si="80"/>
        <v>0.36152929907087278</v>
      </c>
      <c r="Q24" s="146">
        <f t="shared" ref="Q24" si="81">Q9/Q18</f>
        <v>0.35231628907702656</v>
      </c>
      <c r="R24" s="57">
        <f t="shared" si="80"/>
        <v>0.45178438130556658</v>
      </c>
      <c r="S24" s="57">
        <f t="shared" si="80"/>
        <v>0.42410970133521175</v>
      </c>
      <c r="T24" s="57">
        <f t="shared" si="80"/>
        <v>0.44989165383191326</v>
      </c>
      <c r="U24" s="57">
        <f t="shared" si="80"/>
        <v>0.42413553794677999</v>
      </c>
      <c r="V24" s="57">
        <f t="shared" si="80"/>
        <v>0.39444718808540158</v>
      </c>
      <c r="W24" s="57">
        <f t="shared" si="80"/>
        <v>0.3643444262703831</v>
      </c>
      <c r="X24" s="57">
        <f t="shared" si="80"/>
        <v>0.36294938688521411</v>
      </c>
      <c r="Y24" s="57">
        <f t="shared" si="80"/>
        <v>0.28796912339267117</v>
      </c>
      <c r="Z24" s="57">
        <f t="shared" si="80"/>
        <v>0.3539471180562288</v>
      </c>
      <c r="AA24" s="57">
        <f t="shared" si="80"/>
        <v>0.37014567164454415</v>
      </c>
      <c r="AB24" s="57">
        <f t="shared" si="80"/>
        <v>0.3450519959877501</v>
      </c>
      <c r="AC24" s="57">
        <f t="shared" si="80"/>
        <v>0.3099194650167002</v>
      </c>
      <c r="AD24" s="57">
        <f t="shared" si="80"/>
        <v>0.31448310170701727</v>
      </c>
      <c r="AE24" s="57">
        <f t="shared" si="80"/>
        <v>0.30260039635265373</v>
      </c>
      <c r="AF24" s="146">
        <f t="shared" ref="AF24" si="82">AF9/AF18</f>
        <v>0.3113471119640282</v>
      </c>
      <c r="AG24" s="57">
        <f t="shared" si="80"/>
        <v>0.22829305135677216</v>
      </c>
      <c r="AH24" s="57">
        <f t="shared" si="80"/>
        <v>0.27001694394386028</v>
      </c>
      <c r="AI24" s="57">
        <f t="shared" si="80"/>
        <v>0.21370777623251444</v>
      </c>
      <c r="AJ24" s="57">
        <f t="shared" si="80"/>
        <v>0.28788511348435591</v>
      </c>
      <c r="AK24" s="57">
        <f t="shared" si="80"/>
        <v>0.23258644792417998</v>
      </c>
      <c r="AL24" s="57">
        <f t="shared" si="80"/>
        <v>0.24545257688141303</v>
      </c>
      <c r="AM24" s="57">
        <f t="shared" si="80"/>
        <v>0.30679697372236314</v>
      </c>
      <c r="AN24" s="57">
        <f t="shared" si="80"/>
        <v>0.2909494760895987</v>
      </c>
      <c r="AO24" s="57">
        <f t="shared" si="80"/>
        <v>0.29847679624604839</v>
      </c>
      <c r="AP24" s="57">
        <f t="shared" si="80"/>
        <v>0.29342676625936082</v>
      </c>
      <c r="AQ24" s="57">
        <f t="shared" si="80"/>
        <v>0.27774045598232361</v>
      </c>
      <c r="AR24" s="57">
        <f t="shared" si="80"/>
        <v>0.24365311450727659</v>
      </c>
      <c r="AS24" s="57">
        <f t="shared" si="80"/>
        <v>0.24365457762387915</v>
      </c>
      <c r="AT24" s="57">
        <f t="shared" si="80"/>
        <v>0.26846900581841643</v>
      </c>
      <c r="AU24" s="146">
        <f t="shared" ref="AU24" si="83">AU9/AU18</f>
        <v>0.27041752929934121</v>
      </c>
      <c r="AV24" s="57">
        <f t="shared" si="80"/>
        <v>0.39531122931769214</v>
      </c>
      <c r="AW24" s="57">
        <f t="shared" si="80"/>
        <v>0.43051005575777906</v>
      </c>
      <c r="AX24" s="57">
        <f t="shared" si="80"/>
        <v>0.42096830708143651</v>
      </c>
      <c r="AY24" s="57">
        <f t="shared" si="80"/>
        <v>0.42029008878606283</v>
      </c>
      <c r="AZ24" s="57">
        <f t="shared" si="80"/>
        <v>0.3346996843039528</v>
      </c>
      <c r="BA24" s="57">
        <f t="shared" si="80"/>
        <v>0.36339814054231301</v>
      </c>
      <c r="BB24" s="57">
        <f t="shared" si="80"/>
        <v>0.37279995145139444</v>
      </c>
      <c r="BC24" s="57">
        <f t="shared" si="80"/>
        <v>0.33148582940489923</v>
      </c>
      <c r="BD24" s="57">
        <f t="shared" si="80"/>
        <v>0.40065162358965623</v>
      </c>
      <c r="BE24" s="57">
        <f t="shared" si="80"/>
        <v>0.40660443724452366</v>
      </c>
      <c r="BF24" s="57">
        <f t="shared" si="80"/>
        <v>0.41273657807389708</v>
      </c>
      <c r="BG24" s="57">
        <f t="shared" si="80"/>
        <v>0.37705729887808809</v>
      </c>
      <c r="BH24" s="57">
        <f t="shared" si="80"/>
        <v>0.38902149610145442</v>
      </c>
      <c r="BI24" s="57">
        <f t="shared" si="80"/>
        <v>0.37289973177416885</v>
      </c>
      <c r="BJ24" s="146">
        <f t="shared" ref="BJ24" si="84">BJ9/BJ18</f>
        <v>0.36660780924587949</v>
      </c>
      <c r="BK24" s="57">
        <f t="shared" si="80"/>
        <v>0.35957548427951291</v>
      </c>
      <c r="BL24" s="57">
        <f t="shared" si="80"/>
        <v>0.36564516009233272</v>
      </c>
      <c r="BM24" s="57">
        <f t="shared" si="80"/>
        <v>0.40630028942823354</v>
      </c>
      <c r="BN24" s="57">
        <f t="shared" si="80"/>
        <v>0.34033169227280724</v>
      </c>
      <c r="BO24" s="57">
        <f t="shared" si="80"/>
        <v>0.35391014596803289</v>
      </c>
      <c r="BP24" s="57">
        <f t="shared" si="80"/>
        <v>0.34984453090773709</v>
      </c>
      <c r="BQ24" s="57">
        <f t="shared" si="80"/>
        <v>0.31564454200815389</v>
      </c>
      <c r="BR24" s="57">
        <f t="shared" si="80"/>
        <v>0.37792318840379235</v>
      </c>
      <c r="BS24" s="57">
        <f t="shared" ref="BS24:EI24" si="85">BS9/BS18</f>
        <v>0.39530225999878305</v>
      </c>
      <c r="BT24" s="57">
        <f t="shared" si="85"/>
        <v>0.33996934148166902</v>
      </c>
      <c r="BU24" s="57">
        <f t="shared" si="85"/>
        <v>0.36449423528620584</v>
      </c>
      <c r="BV24" s="57">
        <f t="shared" si="85"/>
        <v>0.35122802125402247</v>
      </c>
      <c r="BW24" s="57">
        <f t="shared" si="85"/>
        <v>0.37315897465065723</v>
      </c>
      <c r="BX24" s="57">
        <f t="shared" si="85"/>
        <v>0.35547798546254972</v>
      </c>
      <c r="BY24" s="146">
        <f t="shared" ref="BY24" si="86">BY9/BY18</f>
        <v>0.36453203586917238</v>
      </c>
      <c r="BZ24" s="57">
        <f t="shared" si="85"/>
        <v>0.40403565420738613</v>
      </c>
      <c r="CA24" s="57">
        <f t="shared" si="85"/>
        <v>0.35575181307140846</v>
      </c>
      <c r="CB24" s="57">
        <f t="shared" si="85"/>
        <v>0.41172157100203988</v>
      </c>
      <c r="CC24" s="57">
        <f t="shared" si="85"/>
        <v>0.323551562938102</v>
      </c>
      <c r="CD24" s="57">
        <f t="shared" si="85"/>
        <v>0.33163971765268896</v>
      </c>
      <c r="CE24" s="57">
        <f t="shared" si="85"/>
        <v>0.36669499552332346</v>
      </c>
      <c r="CF24" s="57">
        <f t="shared" si="85"/>
        <v>0.31789057577974617</v>
      </c>
      <c r="CG24" s="57">
        <f t="shared" si="85"/>
        <v>0.31807528473420699</v>
      </c>
      <c r="CH24" s="57">
        <f t="shared" si="85"/>
        <v>0.35432112115976655</v>
      </c>
      <c r="CI24" s="57">
        <f t="shared" si="85"/>
        <v>0.35781649682990718</v>
      </c>
      <c r="CJ24" s="57">
        <f t="shared" si="85"/>
        <v>0.3721313177038863</v>
      </c>
      <c r="CK24" s="57">
        <f t="shared" si="85"/>
        <v>0.3348260188775119</v>
      </c>
      <c r="CL24" s="57">
        <f t="shared" si="85"/>
        <v>0.36580182333758599</v>
      </c>
      <c r="CM24" s="57">
        <f t="shared" si="85"/>
        <v>0.36475833871601149</v>
      </c>
      <c r="CN24" s="146">
        <f t="shared" ref="CN24" si="87">CN9/CN18</f>
        <v>0.40059484850260024</v>
      </c>
      <c r="CO24" s="57">
        <f t="shared" si="85"/>
        <v>0.41515619937695103</v>
      </c>
      <c r="CP24" s="57">
        <f t="shared" si="85"/>
        <v>0.47398097949656037</v>
      </c>
      <c r="CQ24" s="57">
        <f t="shared" si="85"/>
        <v>0.44747521430850329</v>
      </c>
      <c r="CR24" s="57">
        <f t="shared" si="85"/>
        <v>0.43955179830197921</v>
      </c>
      <c r="CS24" s="57">
        <f t="shared" si="85"/>
        <v>0.37593317515009622</v>
      </c>
      <c r="CT24" s="57">
        <f t="shared" si="85"/>
        <v>0.36542201340231001</v>
      </c>
      <c r="CU24" s="57">
        <f t="shared" si="85"/>
        <v>0.43250988653934686</v>
      </c>
      <c r="CV24" s="57">
        <f t="shared" si="85"/>
        <v>0.37974239811248661</v>
      </c>
      <c r="CW24" s="57">
        <f t="shared" si="85"/>
        <v>0.37143655127760644</v>
      </c>
      <c r="CX24" s="57">
        <f t="shared" si="85"/>
        <v>0.41280583854256103</v>
      </c>
      <c r="CY24" s="57">
        <f t="shared" si="85"/>
        <v>0.34394505553237981</v>
      </c>
      <c r="CZ24" s="57">
        <f t="shared" si="85"/>
        <v>0.33196980705972517</v>
      </c>
      <c r="DA24" s="57">
        <f t="shared" si="85"/>
        <v>0.37649746701018816</v>
      </c>
      <c r="DB24" s="57">
        <f t="shared" si="85"/>
        <v>0.4039012880402062</v>
      </c>
      <c r="DC24" s="146">
        <f t="shared" ref="DC24" si="88">DC9/DC18</f>
        <v>0.43527899491589417</v>
      </c>
      <c r="DD24" s="57">
        <f t="shared" si="85"/>
        <v>0.46893641458387358</v>
      </c>
      <c r="DE24" s="57">
        <f t="shared" si="85"/>
        <v>0.49375607303528091</v>
      </c>
      <c r="DF24" s="57">
        <f t="shared" si="85"/>
        <v>0.37241496500056637</v>
      </c>
      <c r="DG24" s="57">
        <f t="shared" si="85"/>
        <v>0.45522124853614188</v>
      </c>
      <c r="DH24" s="57">
        <f t="shared" si="85"/>
        <v>0.40475065830898771</v>
      </c>
      <c r="DI24" s="57">
        <f t="shared" si="85"/>
        <v>0.42718232886273944</v>
      </c>
      <c r="DJ24" s="57">
        <f t="shared" si="85"/>
        <v>0.45742217761435561</v>
      </c>
      <c r="DK24" s="57">
        <f t="shared" si="85"/>
        <v>0.41844414206034991</v>
      </c>
      <c r="DL24" s="57">
        <f t="shared" si="85"/>
        <v>0.40476945476548432</v>
      </c>
      <c r="DM24" s="57">
        <f t="shared" si="85"/>
        <v>0.41341356542376584</v>
      </c>
      <c r="DN24" s="57">
        <f t="shared" si="85"/>
        <v>0.39334100186268328</v>
      </c>
      <c r="DO24" s="57">
        <f t="shared" si="85"/>
        <v>0.41512465795951614</v>
      </c>
      <c r="DP24" s="57">
        <f t="shared" si="85"/>
        <v>0.40778507318440227</v>
      </c>
      <c r="DQ24" s="57">
        <f t="shared" si="85"/>
        <v>0.41301411809241695</v>
      </c>
      <c r="DR24" s="146">
        <f t="shared" ref="DR24" si="89">DR9/DR18</f>
        <v>0.38914073091071749</v>
      </c>
      <c r="DS24" s="57">
        <f t="shared" si="85"/>
        <v>0.44981419303704567</v>
      </c>
      <c r="DT24" s="57">
        <f t="shared" si="85"/>
        <v>0.43287220739695897</v>
      </c>
      <c r="DU24" s="57">
        <f t="shared" si="85"/>
        <v>0.36824367743523168</v>
      </c>
      <c r="DV24" s="57">
        <f t="shared" si="85"/>
        <v>0.4451547950375197</v>
      </c>
      <c r="DW24" s="57">
        <f t="shared" si="85"/>
        <v>0.34652752790676994</v>
      </c>
      <c r="DX24" s="57">
        <f t="shared" si="85"/>
        <v>0.38115941550979721</v>
      </c>
      <c r="DY24" s="57">
        <f t="shared" si="85"/>
        <v>0.43612351220163975</v>
      </c>
      <c r="DZ24" s="57">
        <f t="shared" si="85"/>
        <v>0.43552760877168534</v>
      </c>
      <c r="EA24" s="57">
        <f t="shared" si="85"/>
        <v>0.41431998207453646</v>
      </c>
      <c r="EB24" s="57">
        <f t="shared" si="85"/>
        <v>0.42968782086006208</v>
      </c>
      <c r="EC24" s="57">
        <f t="shared" si="85"/>
        <v>0.37092644165961913</v>
      </c>
      <c r="ED24" s="57">
        <f t="shared" si="85"/>
        <v>0.36456925170010024</v>
      </c>
      <c r="EE24" s="57">
        <f t="shared" si="85"/>
        <v>0.39336807158068249</v>
      </c>
      <c r="EF24" s="57">
        <f t="shared" si="85"/>
        <v>0.37574421766920785</v>
      </c>
      <c r="EG24" s="146">
        <f t="shared" ref="EG24" si="90">EG9/EG18</f>
        <v>0.3781656593052356</v>
      </c>
      <c r="EH24" s="57">
        <f t="shared" si="85"/>
        <v>0.30014917051266493</v>
      </c>
      <c r="EI24" s="57">
        <f t="shared" si="85"/>
        <v>0.27177325121970936</v>
      </c>
      <c r="EJ24" s="57">
        <f t="shared" ref="EJ24:GN24" si="91">EJ9/EJ18</f>
        <v>0.33097664791023085</v>
      </c>
      <c r="EK24" s="57">
        <f t="shared" si="91"/>
        <v>0.28995159516409252</v>
      </c>
      <c r="EL24" s="57">
        <f t="shared" si="91"/>
        <v>0.3024055321421914</v>
      </c>
      <c r="EM24" s="57">
        <f t="shared" si="91"/>
        <v>0.36307165931320901</v>
      </c>
      <c r="EN24" s="57">
        <f t="shared" si="91"/>
        <v>0.32594017254152235</v>
      </c>
      <c r="EO24" s="57">
        <f t="shared" si="91"/>
        <v>0.37605507917473913</v>
      </c>
      <c r="EP24" s="57">
        <f t="shared" si="91"/>
        <v>0.40838773823810448</v>
      </c>
      <c r="EQ24" s="57">
        <f t="shared" si="91"/>
        <v>0.36046048251606239</v>
      </c>
      <c r="ER24" s="57">
        <f t="shared" si="91"/>
        <v>0.37450931050556091</v>
      </c>
      <c r="ES24" s="57">
        <f t="shared" si="91"/>
        <v>0.36139392429062961</v>
      </c>
      <c r="ET24" s="57">
        <f t="shared" si="91"/>
        <v>0.37366232358292445</v>
      </c>
      <c r="EU24" s="57">
        <f t="shared" si="91"/>
        <v>0.37515878045472939</v>
      </c>
      <c r="EV24" s="146">
        <f t="shared" ref="EV24" si="92">EV9/EV18</f>
        <v>0.35888976856735533</v>
      </c>
      <c r="EW24" s="57">
        <f t="shared" si="91"/>
        <v>0.40016012231978287</v>
      </c>
      <c r="EX24" s="57">
        <f t="shared" si="91"/>
        <v>0.45404457094162426</v>
      </c>
      <c r="EY24" s="57">
        <f t="shared" si="91"/>
        <v>0.3874694159542339</v>
      </c>
      <c r="EZ24" s="57">
        <f t="shared" si="91"/>
        <v>0.474857266529922</v>
      </c>
      <c r="FA24" s="57">
        <f t="shared" si="91"/>
        <v>0.36095552937504022</v>
      </c>
      <c r="FB24" s="57">
        <f t="shared" si="91"/>
        <v>0.34070281090847576</v>
      </c>
      <c r="FC24" s="57">
        <f t="shared" si="91"/>
        <v>0.39653489226630684</v>
      </c>
      <c r="FD24" s="57">
        <f t="shared" si="91"/>
        <v>0.39918095284320104</v>
      </c>
      <c r="FE24" s="57">
        <f t="shared" si="91"/>
        <v>0.40882145202379505</v>
      </c>
      <c r="FF24" s="57">
        <f t="shared" si="91"/>
        <v>0.42692804906811244</v>
      </c>
      <c r="FG24" s="57">
        <f t="shared" si="91"/>
        <v>0.40377841473577997</v>
      </c>
      <c r="FH24" s="57">
        <f t="shared" si="91"/>
        <v>0.36913662291700461</v>
      </c>
      <c r="FI24" s="57">
        <f t="shared" si="91"/>
        <v>0.37162898378618586</v>
      </c>
      <c r="FJ24" s="57">
        <f t="shared" si="91"/>
        <v>0.37858640924550979</v>
      </c>
      <c r="FK24" s="146">
        <f t="shared" ref="FK24" si="93">FK9/FK18</f>
        <v>0.40602909809441573</v>
      </c>
      <c r="FL24" s="57">
        <f t="shared" si="91"/>
        <v>0.35790440455126338</v>
      </c>
      <c r="FM24" s="57">
        <f t="shared" si="91"/>
        <v>0.33171814096273095</v>
      </c>
      <c r="FN24" s="57">
        <f t="shared" si="91"/>
        <v>0.34518184653460182</v>
      </c>
      <c r="FO24" s="57">
        <f t="shared" si="91"/>
        <v>0.37941926953467392</v>
      </c>
      <c r="FP24" s="57">
        <f t="shared" si="91"/>
        <v>0.36950055167492507</v>
      </c>
      <c r="FQ24" s="57">
        <f t="shared" si="91"/>
        <v>0.34040169313879176</v>
      </c>
      <c r="FR24" s="57">
        <f t="shared" si="91"/>
        <v>0.37066552065122088</v>
      </c>
      <c r="FS24" s="57">
        <f t="shared" si="91"/>
        <v>0.30583315111423615</v>
      </c>
      <c r="FT24" s="57">
        <f t="shared" si="91"/>
        <v>0.35643433614108855</v>
      </c>
      <c r="FU24" s="57">
        <f t="shared" si="91"/>
        <v>0.31774723381452596</v>
      </c>
      <c r="FV24" s="57">
        <f t="shared" si="91"/>
        <v>0.31336258908656878</v>
      </c>
      <c r="FW24" s="57">
        <f t="shared" si="91"/>
        <v>0.38155286672503208</v>
      </c>
      <c r="FX24" s="57">
        <f t="shared" si="91"/>
        <v>0.39930609891801833</v>
      </c>
      <c r="FY24" s="57">
        <f t="shared" si="91"/>
        <v>0.33348748672303719</v>
      </c>
      <c r="FZ24" s="146">
        <f t="shared" ref="FZ24" si="94">FZ9/FZ18</f>
        <v>0.36171730303199878</v>
      </c>
      <c r="GA24" s="57">
        <f t="shared" si="91"/>
        <v>0.40347027596326362</v>
      </c>
      <c r="GB24" s="57">
        <f t="shared" si="91"/>
        <v>0.40798245864308108</v>
      </c>
      <c r="GC24" s="57">
        <f t="shared" si="91"/>
        <v>0.34455726258742136</v>
      </c>
      <c r="GD24" s="57">
        <f t="shared" si="91"/>
        <v>0.42047125686604608</v>
      </c>
      <c r="GE24" s="57">
        <f t="shared" si="91"/>
        <v>0.34891541242519775</v>
      </c>
      <c r="GF24" s="57">
        <f t="shared" si="91"/>
        <v>0.43568748644857069</v>
      </c>
      <c r="GG24" s="57">
        <f t="shared" si="91"/>
        <v>0.4355323693201712</v>
      </c>
      <c r="GH24" s="57">
        <f t="shared" si="91"/>
        <v>0.38930491916542542</v>
      </c>
      <c r="GI24" s="57">
        <f t="shared" si="91"/>
        <v>0.39015279032826006</v>
      </c>
      <c r="GJ24" s="57">
        <f t="shared" si="91"/>
        <v>0.37171403279709558</v>
      </c>
      <c r="GK24" s="57">
        <f t="shared" si="91"/>
        <v>0.37573783540013433</v>
      </c>
      <c r="GL24" s="57">
        <f t="shared" si="91"/>
        <v>0.37283767480486224</v>
      </c>
      <c r="GM24" s="57">
        <f t="shared" si="91"/>
        <v>0.33878015208413076</v>
      </c>
      <c r="GN24" s="57">
        <f t="shared" si="91"/>
        <v>0.34107888117956603</v>
      </c>
      <c r="GO24" s="146">
        <f t="shared" ref="GO24" si="95">GO9/GO18</f>
        <v>0.37230829431850382</v>
      </c>
    </row>
    <row r="25" spans="2:197">
      <c r="B25" t="s">
        <v>70</v>
      </c>
      <c r="C25" s="51">
        <f t="shared" ref="C25:BR25" si="96">C14/C15</f>
        <v>1</v>
      </c>
      <c r="D25" s="51">
        <f t="shared" si="96"/>
        <v>0.99524915238602785</v>
      </c>
      <c r="E25" s="51">
        <f t="shared" si="96"/>
        <v>1.023991199335502</v>
      </c>
      <c r="F25" s="51">
        <f t="shared" si="96"/>
        <v>1.0318524342438395</v>
      </c>
      <c r="G25" s="51">
        <f t="shared" si="96"/>
        <v>1.0988247941891538</v>
      </c>
      <c r="H25" s="51">
        <f t="shared" si="96"/>
        <v>1.1613963138789465</v>
      </c>
      <c r="I25" s="51">
        <f t="shared" si="96"/>
        <v>1.1977564810025663</v>
      </c>
      <c r="J25" s="51">
        <f t="shared" si="96"/>
        <v>1.2538695066945014</v>
      </c>
      <c r="K25" s="51">
        <f t="shared" si="96"/>
        <v>1.312244464042214</v>
      </c>
      <c r="L25" s="51">
        <f t="shared" si="96"/>
        <v>1.2646791288310206</v>
      </c>
      <c r="M25" s="51">
        <f t="shared" si="96"/>
        <v>0.84743874834775301</v>
      </c>
      <c r="N25" s="51">
        <f t="shared" si="96"/>
        <v>0.92172008384284543</v>
      </c>
      <c r="O25" s="51">
        <f t="shared" si="96"/>
        <v>1.0174473397593855</v>
      </c>
      <c r="P25" s="51">
        <f t="shared" si="96"/>
        <v>0.97987589144765541</v>
      </c>
      <c r="Q25" s="143">
        <f t="shared" ref="Q25" si="97">Q14/Q15</f>
        <v>0.93779097158077085</v>
      </c>
      <c r="R25" s="51">
        <f t="shared" si="96"/>
        <v>1.2104791530137144</v>
      </c>
      <c r="S25" s="51">
        <f t="shared" si="96"/>
        <v>1.0758143874774955</v>
      </c>
      <c r="T25" s="51">
        <f t="shared" si="96"/>
        <v>1.323955094048167</v>
      </c>
      <c r="U25" s="51">
        <f t="shared" si="96"/>
        <v>1.2223402002820951</v>
      </c>
      <c r="V25" s="51">
        <f t="shared" si="96"/>
        <v>1.3212922001490486</v>
      </c>
      <c r="W25" s="51">
        <f t="shared" si="96"/>
        <v>1.2670566432151178</v>
      </c>
      <c r="X25" s="51">
        <f t="shared" si="96"/>
        <v>1.3117952262797723</v>
      </c>
      <c r="Y25" s="51">
        <f t="shared" si="96"/>
        <v>1.1104569735295249</v>
      </c>
      <c r="Z25" s="51">
        <f t="shared" si="96"/>
        <v>1.1742849363428363</v>
      </c>
      <c r="AA25" s="51">
        <f t="shared" si="96"/>
        <v>1.2802353894453706</v>
      </c>
      <c r="AB25" s="51">
        <f t="shared" si="96"/>
        <v>1.1881483113894105</v>
      </c>
      <c r="AC25" s="51">
        <f t="shared" si="96"/>
        <v>1.0996415918718641</v>
      </c>
      <c r="AD25" s="51">
        <f t="shared" si="96"/>
        <v>0.98920116841420835</v>
      </c>
      <c r="AE25" s="51">
        <f t="shared" si="96"/>
        <v>0.9384842260548083</v>
      </c>
      <c r="AF25" s="143">
        <f t="shared" ref="AF25" si="98">AF14/AF15</f>
        <v>0.86942642500184797</v>
      </c>
      <c r="AG25" s="51">
        <f t="shared" si="96"/>
        <v>0.81277968430503167</v>
      </c>
      <c r="AH25" s="51">
        <f t="shared" si="96"/>
        <v>0.88744222587017341</v>
      </c>
      <c r="AI25" s="51">
        <f t="shared" si="96"/>
        <v>0.84064133703097832</v>
      </c>
      <c r="AJ25" s="51">
        <f t="shared" si="96"/>
        <v>0.94921862811292324</v>
      </c>
      <c r="AK25" s="51">
        <f t="shared" si="96"/>
        <v>0.98579038303685707</v>
      </c>
      <c r="AL25" s="51">
        <f t="shared" si="96"/>
        <v>0.92660504094165819</v>
      </c>
      <c r="AM25" s="51">
        <f t="shared" si="96"/>
        <v>1.0787166973646172</v>
      </c>
      <c r="AN25" s="51">
        <f t="shared" si="96"/>
        <v>1.0410461332012315</v>
      </c>
      <c r="AO25" s="51">
        <f t="shared" si="96"/>
        <v>1.048461509255018</v>
      </c>
      <c r="AP25" s="51">
        <f t="shared" si="96"/>
        <v>1.0148157289897832</v>
      </c>
      <c r="AQ25" s="51">
        <f t="shared" si="96"/>
        <v>1.0060218262769083</v>
      </c>
      <c r="AR25" s="51">
        <f t="shared" si="96"/>
        <v>0.96658353508993144</v>
      </c>
      <c r="AS25" s="51">
        <f t="shared" si="96"/>
        <v>0.87656045308549346</v>
      </c>
      <c r="AT25" s="51">
        <f t="shared" si="96"/>
        <v>0.95227781972995018</v>
      </c>
      <c r="AU25" s="143">
        <f t="shared" ref="AU25" si="99">AU14/AU15</f>
        <v>0.90871605657077958</v>
      </c>
      <c r="AV25" s="51">
        <f t="shared" si="96"/>
        <v>1.1577617581303694</v>
      </c>
      <c r="AW25" s="51">
        <f t="shared" si="96"/>
        <v>1.1721921689622075</v>
      </c>
      <c r="AX25" s="51">
        <f t="shared" si="96"/>
        <v>1.2930561975741159</v>
      </c>
      <c r="AY25" s="51">
        <f t="shared" si="96"/>
        <v>1.2061044383266148</v>
      </c>
      <c r="AZ25" s="51">
        <f t="shared" si="96"/>
        <v>1.1640175021241965</v>
      </c>
      <c r="BA25" s="51">
        <f t="shared" si="96"/>
        <v>1.1855203453356045</v>
      </c>
      <c r="BB25" s="51">
        <f t="shared" si="96"/>
        <v>1.178016304425856</v>
      </c>
      <c r="BC25" s="51">
        <f t="shared" si="96"/>
        <v>1.0763148643008433</v>
      </c>
      <c r="BD25" s="51">
        <f t="shared" si="96"/>
        <v>1.1344826608712084</v>
      </c>
      <c r="BE25" s="51">
        <f t="shared" si="96"/>
        <v>1.1350654292334379</v>
      </c>
      <c r="BF25" s="51">
        <f t="shared" si="96"/>
        <v>1.1707983887661433</v>
      </c>
      <c r="BG25" s="51">
        <f t="shared" si="96"/>
        <v>1.1023754193395447</v>
      </c>
      <c r="BH25" s="51">
        <f t="shared" si="96"/>
        <v>1.0131989943161566</v>
      </c>
      <c r="BI25" s="51">
        <f t="shared" si="96"/>
        <v>0.96797071188844008</v>
      </c>
      <c r="BJ25" s="143">
        <f t="shared" ref="BJ25" si="100">BJ14/BJ15</f>
        <v>0.89081886368944407</v>
      </c>
      <c r="BK25" s="51">
        <f t="shared" si="96"/>
        <v>1.0251991354998813</v>
      </c>
      <c r="BL25" s="51">
        <f t="shared" si="96"/>
        <v>1.0822301172844793</v>
      </c>
      <c r="BM25" s="51">
        <f t="shared" si="96"/>
        <v>1.0789444054856019</v>
      </c>
      <c r="BN25" s="51">
        <f t="shared" si="96"/>
        <v>1.0747259999859577</v>
      </c>
      <c r="BO25" s="51">
        <f t="shared" si="96"/>
        <v>1.0581384657556376</v>
      </c>
      <c r="BP25" s="51">
        <f t="shared" si="96"/>
        <v>1.1004943471349409</v>
      </c>
      <c r="BQ25" s="51">
        <f t="shared" si="96"/>
        <v>1.1323318174994068</v>
      </c>
      <c r="BR25" s="51">
        <f t="shared" si="96"/>
        <v>1.166547955538848</v>
      </c>
      <c r="BS25" s="51">
        <f t="shared" ref="BS25:EI25" si="101">BS14/BS15</f>
        <v>1.0967390006352908</v>
      </c>
      <c r="BT25" s="51">
        <f t="shared" si="101"/>
        <v>1.0954476346268258</v>
      </c>
      <c r="BU25" s="51">
        <f t="shared" si="101"/>
        <v>1.0087637698898408</v>
      </c>
      <c r="BV25" s="51">
        <f t="shared" si="101"/>
        <v>1.0026026999956159</v>
      </c>
      <c r="BW25" s="51">
        <f t="shared" si="101"/>
        <v>1.0025981683209835</v>
      </c>
      <c r="BX25" s="51">
        <f t="shared" si="101"/>
        <v>0.96173366702252405</v>
      </c>
      <c r="BY25" s="143">
        <f t="shared" ref="BY25" si="102">BY14/BY15</f>
        <v>0.92406267014767118</v>
      </c>
      <c r="BZ25" s="51">
        <f t="shared" si="101"/>
        <v>1.3528355274338137</v>
      </c>
      <c r="CA25" s="51">
        <f t="shared" si="101"/>
        <v>1.2357403736403849</v>
      </c>
      <c r="CB25" s="51">
        <f t="shared" si="101"/>
        <v>1.2706352643140557</v>
      </c>
      <c r="CC25" s="51">
        <f t="shared" si="101"/>
        <v>1.218373714566815</v>
      </c>
      <c r="CD25" s="51">
        <f t="shared" si="101"/>
        <v>1.1759214868123204</v>
      </c>
      <c r="CE25" s="51">
        <f t="shared" si="101"/>
        <v>1.3286751403100254</v>
      </c>
      <c r="CF25" s="51">
        <f t="shared" si="101"/>
        <v>1.3311619541308246</v>
      </c>
      <c r="CG25" s="51">
        <f t="shared" si="101"/>
        <v>1.1479641704820824</v>
      </c>
      <c r="CH25" s="51">
        <f t="shared" si="101"/>
        <v>1.1202143299946046</v>
      </c>
      <c r="CI25" s="51">
        <f t="shared" si="101"/>
        <v>1.2036248381522887</v>
      </c>
      <c r="CJ25" s="51">
        <f t="shared" si="101"/>
        <v>1.2016795910204259</v>
      </c>
      <c r="CK25" s="51">
        <f t="shared" si="101"/>
        <v>1.0983123088302911</v>
      </c>
      <c r="CL25" s="51">
        <f t="shared" si="101"/>
        <v>1.1111804197371271</v>
      </c>
      <c r="CM25" s="51">
        <f t="shared" si="101"/>
        <v>1.1171465254569402</v>
      </c>
      <c r="CN25" s="143">
        <f t="shared" ref="CN25" si="103">CN14/CN15</f>
        <v>1.1423932284412657</v>
      </c>
      <c r="CO25" s="51">
        <f t="shared" si="101"/>
        <v>1.0248856222468716</v>
      </c>
      <c r="CP25" s="51">
        <f t="shared" si="101"/>
        <v>1.0951856890047673</v>
      </c>
      <c r="CQ25" s="51">
        <f t="shared" si="101"/>
        <v>1.2074168684003386</v>
      </c>
      <c r="CR25" s="51">
        <f t="shared" si="101"/>
        <v>1.1257765203972618</v>
      </c>
      <c r="CS25" s="51">
        <f t="shared" si="101"/>
        <v>1.1269501186794217</v>
      </c>
      <c r="CT25" s="51">
        <f t="shared" si="101"/>
        <v>1.1023189525711869</v>
      </c>
      <c r="CU25" s="51">
        <f t="shared" si="101"/>
        <v>1.2126509500473186</v>
      </c>
      <c r="CV25" s="51">
        <f t="shared" si="101"/>
        <v>1.1130401359903319</v>
      </c>
      <c r="CW25" s="51">
        <f t="shared" si="101"/>
        <v>1.0849023278815924</v>
      </c>
      <c r="CX25" s="51">
        <f t="shared" si="101"/>
        <v>1.0309172154614494</v>
      </c>
      <c r="CY25" s="51">
        <f t="shared" si="101"/>
        <v>0.86784723688841947</v>
      </c>
      <c r="CZ25" s="51">
        <f t="shared" si="101"/>
        <v>0.86102081596387769</v>
      </c>
      <c r="DA25" s="51">
        <f t="shared" si="101"/>
        <v>0.88896136429541728</v>
      </c>
      <c r="DB25" s="51">
        <f t="shared" si="101"/>
        <v>0.95676938457667127</v>
      </c>
      <c r="DC25" s="143">
        <f t="shared" ref="DC25" si="104">DC14/DC15</f>
        <v>0.92234193152246047</v>
      </c>
      <c r="DD25" s="51">
        <f t="shared" si="101"/>
        <v>1.1838474999821544</v>
      </c>
      <c r="DE25" s="51">
        <f t="shared" si="101"/>
        <v>1.2115317939580703</v>
      </c>
      <c r="DF25" s="51">
        <f t="shared" si="101"/>
        <v>1.0499926691907651</v>
      </c>
      <c r="DG25" s="51">
        <f t="shared" si="101"/>
        <v>1.0900717279925478</v>
      </c>
      <c r="DH25" s="51">
        <f t="shared" si="101"/>
        <v>1.2023068984582281</v>
      </c>
      <c r="DI25" s="51">
        <f t="shared" si="101"/>
        <v>1.1671910836280461</v>
      </c>
      <c r="DJ25" s="51">
        <f t="shared" si="101"/>
        <v>1.245373123811846</v>
      </c>
      <c r="DK25" s="51">
        <f t="shared" si="101"/>
        <v>1.2085270404299719</v>
      </c>
      <c r="DL25" s="51">
        <f t="shared" si="101"/>
        <v>1.1862850779840757</v>
      </c>
      <c r="DM25" s="51">
        <f t="shared" si="101"/>
        <v>1.1814865973556221</v>
      </c>
      <c r="DN25" s="51">
        <f t="shared" si="101"/>
        <v>1.2095342483386105</v>
      </c>
      <c r="DO25" s="51">
        <f t="shared" si="101"/>
        <v>1.243183396345632</v>
      </c>
      <c r="DP25" s="51">
        <f t="shared" si="101"/>
        <v>1.1543382057214662</v>
      </c>
      <c r="DQ25" s="51">
        <f t="shared" si="101"/>
        <v>1.1654028594712462</v>
      </c>
      <c r="DR25" s="143">
        <f t="shared" ref="DR25" si="105">DR14/DR15</f>
        <v>1.0526167279642689</v>
      </c>
      <c r="DS25" s="51">
        <f t="shared" si="101"/>
        <v>0.85362042584091902</v>
      </c>
      <c r="DT25" s="51">
        <f t="shared" si="101"/>
        <v>0.77544179084702114</v>
      </c>
      <c r="DU25" s="51">
        <f t="shared" si="101"/>
        <v>0.75607563230155361</v>
      </c>
      <c r="DV25" s="51">
        <f t="shared" si="101"/>
        <v>0.79822942996656499</v>
      </c>
      <c r="DW25" s="51">
        <f t="shared" si="101"/>
        <v>0.73273961503560514</v>
      </c>
      <c r="DX25" s="51">
        <f t="shared" si="101"/>
        <v>0.76859089309847239</v>
      </c>
      <c r="DY25" s="51">
        <f t="shared" si="101"/>
        <v>0.86766444948842858</v>
      </c>
      <c r="DZ25" s="51">
        <f t="shared" si="101"/>
        <v>0.88580893896802759</v>
      </c>
      <c r="EA25" s="51">
        <f t="shared" si="101"/>
        <v>0.81581154063913464</v>
      </c>
      <c r="EB25" s="51">
        <f t="shared" si="101"/>
        <v>0.84797208806607416</v>
      </c>
      <c r="EC25" s="51">
        <f t="shared" si="101"/>
        <v>0.7416707554829941</v>
      </c>
      <c r="ED25" s="51">
        <f t="shared" si="101"/>
        <v>0.76402270931360217</v>
      </c>
      <c r="EE25" s="51">
        <f t="shared" si="101"/>
        <v>0.78105794608912738</v>
      </c>
      <c r="EF25" s="51">
        <f t="shared" si="101"/>
        <v>0.75171332538318469</v>
      </c>
      <c r="EG25" s="143">
        <f t="shared" ref="EG25" si="106">EG14/EG15</f>
        <v>0.7134087506941057</v>
      </c>
      <c r="EH25" s="51">
        <f t="shared" si="101"/>
        <v>0.9143437202523863</v>
      </c>
      <c r="EI25" s="51">
        <f t="shared" si="101"/>
        <v>0.84736046472126925</v>
      </c>
      <c r="EJ25" s="51">
        <f t="shared" ref="EJ25:GN25" si="107">EJ14/EJ15</f>
        <v>0.90987137633126947</v>
      </c>
      <c r="EK25" s="51">
        <f t="shared" si="107"/>
        <v>0.94847685843731033</v>
      </c>
      <c r="EL25" s="51">
        <f t="shared" si="107"/>
        <v>0.92867198725381273</v>
      </c>
      <c r="EM25" s="51">
        <f t="shared" si="107"/>
        <v>1.0643552406141792</v>
      </c>
      <c r="EN25" s="51">
        <f t="shared" si="107"/>
        <v>1.0661889517256822</v>
      </c>
      <c r="EO25" s="51">
        <f t="shared" si="107"/>
        <v>1.0966634881109525</v>
      </c>
      <c r="EP25" s="51">
        <f t="shared" si="107"/>
        <v>1.1039416458740099</v>
      </c>
      <c r="EQ25" s="51">
        <f t="shared" si="107"/>
        <v>1.1263941734690766</v>
      </c>
      <c r="ER25" s="51">
        <f t="shared" si="107"/>
        <v>1.0015264819621434</v>
      </c>
      <c r="ES25" s="51">
        <f t="shared" si="107"/>
        <v>1.0922071710855159</v>
      </c>
      <c r="ET25" s="51">
        <f t="shared" si="107"/>
        <v>1.0706042604714519</v>
      </c>
      <c r="EU25" s="51">
        <f t="shared" si="107"/>
        <v>1.0814044468796324</v>
      </c>
      <c r="EV25" s="143">
        <f t="shared" ref="EV25" si="108">EV14/EV15</f>
        <v>0.99595351294241929</v>
      </c>
      <c r="EW25" s="51">
        <f t="shared" si="107"/>
        <v>0.83016984199643273</v>
      </c>
      <c r="EX25" s="51">
        <f t="shared" si="107"/>
        <v>0.92968640427601112</v>
      </c>
      <c r="EY25" s="51">
        <f t="shared" si="107"/>
        <v>0.94568119086216029</v>
      </c>
      <c r="EZ25" s="51">
        <f t="shared" si="107"/>
        <v>1.0146867598674549</v>
      </c>
      <c r="FA25" s="51">
        <f t="shared" si="107"/>
        <v>0.9680248427484478</v>
      </c>
      <c r="FB25" s="51">
        <f t="shared" si="107"/>
        <v>0.96699520849961829</v>
      </c>
      <c r="FC25" s="51">
        <f t="shared" si="107"/>
        <v>0.98482462102057733</v>
      </c>
      <c r="FD25" s="51">
        <f t="shared" si="107"/>
        <v>1.0376676501190119</v>
      </c>
      <c r="FE25" s="51">
        <f t="shared" si="107"/>
        <v>1.0410282587715451</v>
      </c>
      <c r="FF25" s="51">
        <f t="shared" si="107"/>
        <v>1.043441473619527</v>
      </c>
      <c r="FG25" s="51">
        <f t="shared" si="107"/>
        <v>1.0706089975848945</v>
      </c>
      <c r="FH25" s="51">
        <f t="shared" si="107"/>
        <v>0.99401443317240801</v>
      </c>
      <c r="FI25" s="51">
        <f t="shared" si="107"/>
        <v>0.93637863246108877</v>
      </c>
      <c r="FJ25" s="51">
        <f t="shared" si="107"/>
        <v>0.95367694490418764</v>
      </c>
      <c r="FK25" s="143">
        <f t="shared" ref="FK25" si="109">FK14/FK15</f>
        <v>0.98328751237944023</v>
      </c>
      <c r="FL25" s="51">
        <f t="shared" si="107"/>
        <v>0.8424335387771319</v>
      </c>
      <c r="FM25" s="51">
        <f t="shared" si="107"/>
        <v>0.8329303560743081</v>
      </c>
      <c r="FN25" s="51">
        <f t="shared" si="107"/>
        <v>0.82505710674045341</v>
      </c>
      <c r="FO25" s="51">
        <f t="shared" si="107"/>
        <v>0.85620282908762702</v>
      </c>
      <c r="FP25" s="51">
        <f t="shared" si="107"/>
        <v>0.93436638585012699</v>
      </c>
      <c r="FQ25" s="51">
        <f t="shared" si="107"/>
        <v>0.88982412748983419</v>
      </c>
      <c r="FR25" s="51">
        <f t="shared" si="107"/>
        <v>0.93949836450527624</v>
      </c>
      <c r="FS25" s="51">
        <f t="shared" si="107"/>
        <v>0.80060626210911434</v>
      </c>
      <c r="FT25" s="51">
        <f t="shared" si="107"/>
        <v>0.81777976496380178</v>
      </c>
      <c r="FU25" s="51">
        <f t="shared" si="107"/>
        <v>0.72159985718617636</v>
      </c>
      <c r="FV25" s="51">
        <f t="shared" si="107"/>
        <v>0.74561496091559754</v>
      </c>
      <c r="FW25" s="51">
        <f t="shared" si="107"/>
        <v>0.892941675913137</v>
      </c>
      <c r="FX25" s="51">
        <f t="shared" si="107"/>
        <v>0.82064885556557354</v>
      </c>
      <c r="FY25" s="51">
        <f t="shared" si="107"/>
        <v>0.75887834768702078</v>
      </c>
      <c r="FZ25" s="143">
        <f t="shared" ref="FZ25" si="110">FZ14/FZ15</f>
        <v>0.76957096002381176</v>
      </c>
      <c r="GA25" s="51">
        <f t="shared" si="107"/>
        <v>1.1404825388449824</v>
      </c>
      <c r="GB25" s="51">
        <f t="shared" si="107"/>
        <v>1.0819489498622887</v>
      </c>
      <c r="GC25" s="51">
        <f t="shared" si="107"/>
        <v>1.0624131332210056</v>
      </c>
      <c r="GD25" s="51">
        <f t="shared" si="107"/>
        <v>1.0653865147877282</v>
      </c>
      <c r="GE25" s="51">
        <f t="shared" si="107"/>
        <v>1.0737166211259794</v>
      </c>
      <c r="GF25" s="51">
        <f t="shared" si="107"/>
        <v>1.2061454170347081</v>
      </c>
      <c r="GG25" s="51">
        <f t="shared" si="107"/>
        <v>1.1845470006217234</v>
      </c>
      <c r="GH25" s="51">
        <f t="shared" si="107"/>
        <v>1.097092878281039</v>
      </c>
      <c r="GI25" s="51">
        <f t="shared" si="107"/>
        <v>1.1046512305227902</v>
      </c>
      <c r="GJ25" s="51">
        <f t="shared" si="107"/>
        <v>1.0622862261917088</v>
      </c>
      <c r="GK25" s="51">
        <f t="shared" si="107"/>
        <v>1.166611052619118</v>
      </c>
      <c r="GL25" s="51">
        <f t="shared" si="107"/>
        <v>1.10269454398224</v>
      </c>
      <c r="GM25" s="51">
        <f t="shared" si="107"/>
        <v>0.94794163978806401</v>
      </c>
      <c r="GN25" s="51">
        <f t="shared" si="107"/>
        <v>0.94290406984804298</v>
      </c>
      <c r="GO25" s="143">
        <f t="shared" ref="GO25" si="111">GO14/GO15</f>
        <v>0.96985882391784262</v>
      </c>
    </row>
    <row r="26" spans="2:197" ht="14.5" customHeight="1">
      <c r="Q26" s="129"/>
      <c r="AF26" s="129"/>
      <c r="AU26" s="129"/>
      <c r="BJ26" s="129"/>
      <c r="BY26" s="129"/>
      <c r="CN26" s="129"/>
      <c r="DC26" s="129"/>
      <c r="DR26" s="129"/>
      <c r="EG26" s="129"/>
      <c r="EV26" s="129"/>
      <c r="FK26" s="129"/>
      <c r="FZ26" s="129"/>
      <c r="GO26" s="129"/>
    </row>
    <row r="27" spans="2:197">
      <c r="B27" s="64" t="s">
        <v>23</v>
      </c>
      <c r="C27">
        <f>'Input|Benchmarking Data'!D8</f>
        <v>154510</v>
      </c>
      <c r="D27">
        <f>'Input|Benchmarking Data'!E8</f>
        <v>156360</v>
      </c>
      <c r="E27">
        <f>'Input|Benchmarking Data'!F8</f>
        <v>158455</v>
      </c>
      <c r="F27">
        <f>'Input|Benchmarking Data'!G8</f>
        <v>161092</v>
      </c>
      <c r="G27">
        <f>'Input|Benchmarking Data'!H8</f>
        <v>164900</v>
      </c>
      <c r="H27">
        <f>'Input|Benchmarking Data'!I8</f>
        <v>168937</v>
      </c>
      <c r="I27">
        <f>'Input|Benchmarking Data'!J8</f>
        <v>173186</v>
      </c>
      <c r="J27">
        <f>'Input|Benchmarking Data'!K8</f>
        <v>177255</v>
      </c>
      <c r="K27">
        <f>'Input|Benchmarking Data'!L8</f>
        <v>178710</v>
      </c>
      <c r="L27">
        <f>'Input|Benchmarking Data'!M8</f>
        <v>181851</v>
      </c>
      <c r="M27">
        <f>'Input|Benchmarking Data'!N8</f>
        <v>184961.5</v>
      </c>
      <c r="N27">
        <f>'Input|Benchmarking Data'!O8</f>
        <v>191482</v>
      </c>
      <c r="O27">
        <f>'Input|Benchmarking Data'!P8</f>
        <v>197537</v>
      </c>
      <c r="P27">
        <f>'Input|Benchmarking Data'!Q8</f>
        <v>198432</v>
      </c>
      <c r="Q27" s="129">
        <f>'Input|Benchmarking Data'!R8</f>
        <v>207237.00000000399</v>
      </c>
      <c r="R27">
        <f>'Input|Benchmarking Data'!S8</f>
        <v>1546194.5</v>
      </c>
      <c r="S27">
        <f>'Input|Benchmarking Data'!T8</f>
        <v>1561613.99999999</v>
      </c>
      <c r="T27">
        <f>'Input|Benchmarking Data'!U8</f>
        <v>1574317.99999999</v>
      </c>
      <c r="U27">
        <f>'Input|Benchmarking Data'!V8</f>
        <v>1586138</v>
      </c>
      <c r="V27">
        <f>'Input|Benchmarking Data'!W8</f>
        <v>1596897.5</v>
      </c>
      <c r="W27">
        <f>'Input|Benchmarking Data'!X8</f>
        <v>1608734.5</v>
      </c>
      <c r="X27">
        <f>'Input|Benchmarking Data'!Y8</f>
        <v>1621658.49999999</v>
      </c>
      <c r="Y27">
        <f>'Input|Benchmarking Data'!Z8</f>
        <v>1635052.5</v>
      </c>
      <c r="Z27">
        <f>'Input|Benchmarking Data'!AA8</f>
        <v>1651159.5</v>
      </c>
      <c r="AA27">
        <f>'Input|Benchmarking Data'!AB8</f>
        <v>1669558.5</v>
      </c>
      <c r="AB27">
        <f>'Input|Benchmarking Data'!AC8</f>
        <v>1688281.7206584599</v>
      </c>
      <c r="AC27">
        <f>'Input|Benchmarking Data'!AD8</f>
        <v>1706913.49999999</v>
      </c>
      <c r="AD27">
        <f>'Input|Benchmarking Data'!AE8</f>
        <v>1727294</v>
      </c>
      <c r="AE27">
        <f>'Input|Benchmarking Data'!AF8</f>
        <v>1746274</v>
      </c>
      <c r="AF27" s="129">
        <f>'Input|Benchmarking Data'!AG8</f>
        <v>1762079</v>
      </c>
      <c r="AG27">
        <f>'Input|Benchmarking Data'!AH8</f>
        <v>294971.65817282</v>
      </c>
      <c r="AH27">
        <f>'Input|Benchmarking Data'!AI8</f>
        <v>299951.29418557999</v>
      </c>
      <c r="AI27">
        <f>'Input|Benchmarking Data'!AJ8</f>
        <v>303151.80398685997</v>
      </c>
      <c r="AJ27">
        <f>'Input|Benchmarking Data'!AK8</f>
        <v>305984.98426971998</v>
      </c>
      <c r="AK27">
        <f>'Input|Benchmarking Data'!AL8</f>
        <v>310174.96273257001</v>
      </c>
      <c r="AL27">
        <f>'Input|Benchmarking Data'!AM8</f>
        <v>314439.61807552999</v>
      </c>
      <c r="AM27">
        <f>'Input|Benchmarking Data'!AN8</f>
        <v>318643.22002328001</v>
      </c>
      <c r="AN27">
        <f>'Input|Benchmarking Data'!AO8</f>
        <v>322735.81579785002</v>
      </c>
      <c r="AO27">
        <f>'Input|Benchmarking Data'!AP8</f>
        <v>325917.15180559002</v>
      </c>
      <c r="AP27">
        <f>'Input|Benchmarking Data'!AQ8</f>
        <v>327907.17472150002</v>
      </c>
      <c r="AQ27">
        <f>'Input|Benchmarking Data'!AR8</f>
        <v>336070</v>
      </c>
      <c r="AR27">
        <f>'Input|Benchmarking Data'!AS8</f>
        <v>339400</v>
      </c>
      <c r="AS27">
        <f>'Input|Benchmarking Data'!AT8</f>
        <v>342668.99999999994</v>
      </c>
      <c r="AT27">
        <f>'Input|Benchmarking Data'!AU8</f>
        <v>345009</v>
      </c>
      <c r="AU27" s="129">
        <f>'Input|Benchmarking Data'!AV8</f>
        <v>346468</v>
      </c>
      <c r="AV27">
        <f>'Input|Benchmarking Data'!AW8</f>
        <v>849548.29330194998</v>
      </c>
      <c r="AW27">
        <f>'Input|Benchmarking Data'!AX8</f>
        <v>859722.30529924994</v>
      </c>
      <c r="AX27">
        <f>'Input|Benchmarking Data'!AY8</f>
        <v>869654.53679640999</v>
      </c>
      <c r="AY27">
        <f>'Input|Benchmarking Data'!AZ8</f>
        <v>878612.20779661997</v>
      </c>
      <c r="AZ27">
        <f>'Input|Benchmarking Data'!BA8</f>
        <v>886064.29272154998</v>
      </c>
      <c r="BA27">
        <f>'Input|Benchmarking Data'!BB8</f>
        <v>895088.26980019</v>
      </c>
      <c r="BB27">
        <f>'Input|Benchmarking Data'!BC8</f>
        <v>903746.68839344999</v>
      </c>
      <c r="BC27">
        <f>'Input|Benchmarking Data'!BD8</f>
        <v>919384.82389899995</v>
      </c>
      <c r="BD27">
        <f>'Input|Benchmarking Data'!BE8</f>
        <v>940028.5</v>
      </c>
      <c r="BE27">
        <f>'Input|Benchmarking Data'!BF8</f>
        <v>955832.5</v>
      </c>
      <c r="BF27">
        <f>'Input|Benchmarking Data'!BG8</f>
        <v>968354.5</v>
      </c>
      <c r="BG27">
        <f>'Input|Benchmarking Data'!BH8</f>
        <v>984229.5</v>
      </c>
      <c r="BH27">
        <f>'Input|Benchmarking Data'!BI8</f>
        <v>1005561.9999999999</v>
      </c>
      <c r="BI27">
        <f>'Input|Benchmarking Data'!BJ8</f>
        <v>1027585.5</v>
      </c>
      <c r="BJ27" s="129">
        <f>'Input|Benchmarking Data'!BK8</f>
        <v>1049164.5</v>
      </c>
      <c r="BK27">
        <f>'Input|Benchmarking Data'!BL8</f>
        <v>1212063.56238094</v>
      </c>
      <c r="BL27">
        <f>'Input|Benchmarking Data'!BM8</f>
        <v>1236100.97666665</v>
      </c>
      <c r="BM27">
        <f>'Input|Benchmarking Data'!BN8</f>
        <v>1263762.9433333301</v>
      </c>
      <c r="BN27">
        <f>'Input|Benchmarking Data'!BO8</f>
        <v>1287435.6833333101</v>
      </c>
      <c r="BO27">
        <f>'Input|Benchmarking Data'!BP8</f>
        <v>1307554.33333332</v>
      </c>
      <c r="BP27">
        <f>'Input|Benchmarking Data'!BQ8</f>
        <v>1326563.49999999</v>
      </c>
      <c r="BQ27">
        <f>'Input|Benchmarking Data'!BR8</f>
        <v>1343864.49999999</v>
      </c>
      <c r="BR27">
        <f>'Input|Benchmarking Data'!BS8</f>
        <v>1359711.49999999</v>
      </c>
      <c r="BS27">
        <f>'Input|Benchmarking Data'!BT8</f>
        <v>1376483</v>
      </c>
      <c r="BT27">
        <f>'Input|Benchmarking Data'!BU8</f>
        <v>1397191</v>
      </c>
      <c r="BU27">
        <f>'Input|Benchmarking Data'!BV8</f>
        <v>1421522</v>
      </c>
      <c r="BV27">
        <f>'Input|Benchmarking Data'!BW8</f>
        <v>1448247</v>
      </c>
      <c r="BW27">
        <f>'Input|Benchmarking Data'!BX8</f>
        <v>1473805</v>
      </c>
      <c r="BX27">
        <f>'Input|Benchmarking Data'!BY8</f>
        <v>1496317</v>
      </c>
      <c r="BY27" s="129">
        <f>'Input|Benchmarking Data'!BZ8</f>
        <v>1516198</v>
      </c>
      <c r="BZ27">
        <f>'Input|Benchmarking Data'!CA8</f>
        <v>624130</v>
      </c>
      <c r="CA27">
        <f>'Input|Benchmarking Data'!CB8</f>
        <v>635123</v>
      </c>
      <c r="CB27">
        <f>'Input|Benchmarking Data'!CC8</f>
        <v>647729</v>
      </c>
      <c r="CC27">
        <f>'Input|Benchmarking Data'!CD8</f>
        <v>663216</v>
      </c>
      <c r="CD27">
        <f>'Input|Benchmarking Data'!CE8</f>
        <v>676960</v>
      </c>
      <c r="CE27">
        <f>'Input|Benchmarking Data'!CF8</f>
        <v>688959</v>
      </c>
      <c r="CF27">
        <f>'Input|Benchmarking Data'!CG8</f>
        <v>699264</v>
      </c>
      <c r="CG27">
        <f>'Input|Benchmarking Data'!CH8</f>
        <v>710431</v>
      </c>
      <c r="CH27">
        <f>'Input|Benchmarking Data'!CI8</f>
        <v>721930</v>
      </c>
      <c r="CI27">
        <f>'Input|Benchmarking Data'!CJ8</f>
        <v>728290.5</v>
      </c>
      <c r="CJ27">
        <f>'Input|Benchmarking Data'!CK8</f>
        <v>739353.5</v>
      </c>
      <c r="CK27">
        <f>'Input|Benchmarking Data'!CL8</f>
        <v>745501</v>
      </c>
      <c r="CL27">
        <f>'Input|Benchmarking Data'!CM8</f>
        <v>760121.99999999988</v>
      </c>
      <c r="CM27">
        <f>'Input|Benchmarking Data'!CN8</f>
        <v>765924</v>
      </c>
      <c r="CN27" s="129">
        <f>'Input|Benchmarking Data'!CO8</f>
        <v>762303</v>
      </c>
      <c r="CO27">
        <f>'Input|Benchmarking Data'!CP8</f>
        <v>799028</v>
      </c>
      <c r="CP27">
        <f>'Input|Benchmarking Data'!CQ8</f>
        <v>805190</v>
      </c>
      <c r="CQ27">
        <f>'Input|Benchmarking Data'!CR8</f>
        <v>814865</v>
      </c>
      <c r="CR27">
        <f>'Input|Benchmarking Data'!CS8</f>
        <v>821578</v>
      </c>
      <c r="CS27">
        <f>'Input|Benchmarking Data'!CT8</f>
        <v>825215</v>
      </c>
      <c r="CT27">
        <f>'Input|Benchmarking Data'!CU8</f>
        <v>834417</v>
      </c>
      <c r="CU27">
        <f>'Input|Benchmarking Data'!CV8</f>
        <v>838385</v>
      </c>
      <c r="CV27">
        <f>'Input|Benchmarking Data'!CW8</f>
        <v>844244</v>
      </c>
      <c r="CW27">
        <f>'Input|Benchmarking Data'!CX8</f>
        <v>854231</v>
      </c>
      <c r="CX27">
        <f>'Input|Benchmarking Data'!CY8</f>
        <v>867001</v>
      </c>
      <c r="CY27">
        <f>'Input|Benchmarking Data'!CZ8</f>
        <v>879064.5</v>
      </c>
      <c r="CZ27">
        <f>'Input|Benchmarking Data'!DA8</f>
        <v>891934.5</v>
      </c>
      <c r="DA27">
        <f>'Input|Benchmarking Data'!DB8</f>
        <v>905969.99999999988</v>
      </c>
      <c r="DB27">
        <f>'Input|Benchmarking Data'!DC8</f>
        <v>916470.5</v>
      </c>
      <c r="DC27" s="129">
        <f>'Input|Benchmarking Data'!DD8</f>
        <v>925966.00000000012</v>
      </c>
      <c r="DD27">
        <f>'Input|Benchmarking Data'!DE8</f>
        <v>293175.49999997998</v>
      </c>
      <c r="DE27">
        <f>'Input|Benchmarking Data'!DF8</f>
        <v>299118.49999998999</v>
      </c>
      <c r="DF27">
        <f>'Input|Benchmarking Data'!DG8</f>
        <v>302627.49999998999</v>
      </c>
      <c r="DG27">
        <f>'Input|Benchmarking Data'!DH8</f>
        <v>305242.99999997998</v>
      </c>
      <c r="DH27">
        <f>'Input|Benchmarking Data'!DI8</f>
        <v>309597.99999998999</v>
      </c>
      <c r="DI27">
        <f>'Input|Benchmarking Data'!DJ8</f>
        <v>307191</v>
      </c>
      <c r="DJ27">
        <f>'Input|Benchmarking Data'!DK8</f>
        <v>312839</v>
      </c>
      <c r="DK27">
        <f>'Input|Benchmarking Data'!DL8</f>
        <v>319591</v>
      </c>
      <c r="DL27">
        <f>'Input|Benchmarking Data'!DM8</f>
        <v>325927.00000000006</v>
      </c>
      <c r="DM27">
        <f>'Input|Benchmarking Data'!DN8</f>
        <v>332267</v>
      </c>
      <c r="DN27">
        <f>'Input|Benchmarking Data'!DO8</f>
        <v>339467</v>
      </c>
      <c r="DO27">
        <f>'Input|Benchmarking Data'!DP8</f>
        <v>346887</v>
      </c>
      <c r="DP27">
        <f>'Input|Benchmarking Data'!DQ8</f>
        <v>353729</v>
      </c>
      <c r="DQ27">
        <f>'Input|Benchmarking Data'!DR8</f>
        <v>360430.99999999994</v>
      </c>
      <c r="DR27" s="129">
        <f>'Input|Benchmarking Data'!DS8</f>
        <v>366841.00000000012</v>
      </c>
      <c r="DS27">
        <f>'Input|Benchmarking Data'!DT8</f>
        <v>663966.35730240005</v>
      </c>
      <c r="DT27">
        <f>'Input|Benchmarking Data'!DU8</f>
        <v>675821.59009509999</v>
      </c>
      <c r="DU27">
        <f>'Input|Benchmarking Data'!DV8</f>
        <v>688356.43188220996</v>
      </c>
      <c r="DV27">
        <f>'Input|Benchmarking Data'!DW8</f>
        <v>701004.54183501995</v>
      </c>
      <c r="DW27">
        <f>'Input|Benchmarking Data'!DX8</f>
        <v>715219.69663429004</v>
      </c>
      <c r="DX27">
        <f>'Input|Benchmarking Data'!DY8</f>
        <v>731281.52706412005</v>
      </c>
      <c r="DY27">
        <f>'Input|Benchmarking Data'!DZ8</f>
        <v>743561.51547831995</v>
      </c>
      <c r="DZ27">
        <f>'Input|Benchmarking Data'!EA8</f>
        <v>753913.41676781001</v>
      </c>
      <c r="EA27">
        <f>'Input|Benchmarking Data'!EB8</f>
        <v>765240.73900238005</v>
      </c>
      <c r="EB27">
        <f>'Input|Benchmarking Data'!EC8</f>
        <v>777161.00874875998</v>
      </c>
      <c r="EC27">
        <f>'Input|Benchmarking Data'!ED8</f>
        <v>799540</v>
      </c>
      <c r="ED27">
        <f>'Input|Benchmarking Data'!EE8</f>
        <v>816349</v>
      </c>
      <c r="EE27">
        <f>'Input|Benchmarking Data'!EF8</f>
        <v>835781</v>
      </c>
      <c r="EF27">
        <f>'Input|Benchmarking Data'!EG8</f>
        <v>853771</v>
      </c>
      <c r="EG27" s="129">
        <f>'Input|Benchmarking Data'!EH8</f>
        <v>863408</v>
      </c>
      <c r="EH27">
        <f>'Input|Benchmarking Data'!EI8</f>
        <v>778839</v>
      </c>
      <c r="EI27">
        <f>'Input|Benchmarking Data'!EJ8</f>
        <v>779426</v>
      </c>
      <c r="EJ27">
        <f>'Input|Benchmarking Data'!EK8</f>
        <v>781110</v>
      </c>
      <c r="EK27">
        <f>'Input|Benchmarking Data'!EL8</f>
        <v>814467</v>
      </c>
      <c r="EL27">
        <f>'Input|Benchmarking Data'!EM8</f>
        <v>826964</v>
      </c>
      <c r="EM27">
        <f>'Input|Benchmarking Data'!EN8</f>
        <v>836055</v>
      </c>
      <c r="EN27">
        <f>'Input|Benchmarking Data'!EO8</f>
        <v>844153</v>
      </c>
      <c r="EO27">
        <f>'Input|Benchmarking Data'!EP8</f>
        <v>847766</v>
      </c>
      <c r="EP27">
        <f>'Input|Benchmarking Data'!EQ8</f>
        <v>851766.5</v>
      </c>
      <c r="EQ27">
        <f>'Input|Benchmarking Data'!ER8</f>
        <v>853939</v>
      </c>
      <c r="ER27">
        <f>'Input|Benchmarking Data'!ES8</f>
        <v>858646.5</v>
      </c>
      <c r="ES27">
        <f>'Input|Benchmarking Data'!ET8</f>
        <v>878299.5</v>
      </c>
      <c r="ET27">
        <f>'Input|Benchmarking Data'!EU8</f>
        <v>894397</v>
      </c>
      <c r="EU27">
        <f>'Input|Benchmarking Data'!EV8</f>
        <v>906197.49999999977</v>
      </c>
      <c r="EV27" s="129">
        <f>'Input|Benchmarking Data'!EW8</f>
        <v>914602.99999999965</v>
      </c>
      <c r="EW27">
        <f>'Input|Benchmarking Data'!EX8</f>
        <v>605407.99999997998</v>
      </c>
      <c r="EX27">
        <f>'Input|Benchmarking Data'!EY8</f>
        <v>616585.49999997998</v>
      </c>
      <c r="EY27">
        <f>'Input|Benchmarking Data'!EZ8</f>
        <v>627552.49999997998</v>
      </c>
      <c r="EZ27">
        <f>'Input|Benchmarking Data'!FA8</f>
        <v>638613.49999996996</v>
      </c>
      <c r="FA27">
        <f>'Input|Benchmarking Data'!FB8</f>
        <v>645694.49999998999</v>
      </c>
      <c r="FB27">
        <f>'Input|Benchmarking Data'!FC8</f>
        <v>654640.99999997998</v>
      </c>
      <c r="FC27">
        <f>'Input|Benchmarking Data'!FD8</f>
        <v>668702.99999996996</v>
      </c>
      <c r="FD27">
        <f>'Input|Benchmarking Data'!FE8</f>
        <v>681298.99999996996</v>
      </c>
      <c r="FE27">
        <f>'Input|Benchmarking Data'!FF8</f>
        <v>685193.99999998999</v>
      </c>
      <c r="FF27">
        <f>'Input|Benchmarking Data'!FG8</f>
        <v>706424</v>
      </c>
      <c r="FG27">
        <f>'Input|Benchmarking Data'!FH8</f>
        <v>712767</v>
      </c>
      <c r="FH27">
        <f>'Input|Benchmarking Data'!FI8</f>
        <v>734644</v>
      </c>
      <c r="FI27">
        <f>'Input|Benchmarking Data'!FJ8</f>
        <v>741836</v>
      </c>
      <c r="FJ27">
        <f>'Input|Benchmarking Data'!FK8</f>
        <v>762382</v>
      </c>
      <c r="FK27" s="129">
        <f>'Input|Benchmarking Data'!FL8</f>
        <v>776854.00000000012</v>
      </c>
      <c r="FL27">
        <f>'Input|Benchmarking Data'!FM8</f>
        <v>250642.5242013</v>
      </c>
      <c r="FM27">
        <f>'Input|Benchmarking Data'!FN8</f>
        <v>255484.38545674999</v>
      </c>
      <c r="FN27">
        <f>'Input|Benchmarking Data'!FO8</f>
        <v>260424.25945124001</v>
      </c>
      <c r="FO27">
        <f>'Input|Benchmarking Data'!FP8</f>
        <v>265464.13023523003</v>
      </c>
      <c r="FP27">
        <f>'Input|Benchmarking Data'!FQ8</f>
        <v>270606.02202186</v>
      </c>
      <c r="FQ27">
        <f>'Input|Benchmarking Data'!FR8</f>
        <v>275851.99999998999</v>
      </c>
      <c r="FR27">
        <f>'Input|Benchmarking Data'!FS8</f>
        <v>278391.99999998999</v>
      </c>
      <c r="FS27">
        <f>'Input|Benchmarking Data'!FT8</f>
        <v>279867.99999998999</v>
      </c>
      <c r="FT27">
        <f>'Input|Benchmarking Data'!FU8</f>
        <v>280750</v>
      </c>
      <c r="FU27">
        <f>'Input|Benchmarking Data'!FV8</f>
        <v>283059</v>
      </c>
      <c r="FV27">
        <f>'Input|Benchmarking Data'!FW8</f>
        <v>285325</v>
      </c>
      <c r="FW27">
        <f>'Input|Benchmarking Data'!FX8</f>
        <v>287651.5001</v>
      </c>
      <c r="FX27">
        <f>'Input|Benchmarking Data'!FY8</f>
        <v>287936</v>
      </c>
      <c r="FY27">
        <f>'Input|Benchmarking Data'!FZ8</f>
        <v>290446</v>
      </c>
      <c r="FZ27" s="129">
        <f>'Input|Benchmarking Data'!GA8</f>
        <v>293949</v>
      </c>
      <c r="GA27">
        <f>'Input|Benchmarking Data'!GB8</f>
        <v>612728</v>
      </c>
      <c r="GB27">
        <f>'Input|Benchmarking Data'!GC8</f>
        <v>618250</v>
      </c>
      <c r="GC27">
        <f>'Input|Benchmarking Data'!GD8</f>
        <v>624094</v>
      </c>
      <c r="GD27">
        <f>'Input|Benchmarking Data'!GE8</f>
        <v>628120</v>
      </c>
      <c r="GE27">
        <f>'Input|Benchmarking Data'!GF8</f>
        <v>633823</v>
      </c>
      <c r="GF27">
        <f>'Input|Benchmarking Data'!GG8</f>
        <v>641129.77419353998</v>
      </c>
      <c r="GG27">
        <f>'Input|Benchmarking Data'!GH8</f>
        <v>647892</v>
      </c>
      <c r="GH27">
        <f>'Input|Benchmarking Data'!GI8</f>
        <v>656516</v>
      </c>
      <c r="GI27">
        <f>'Input|Benchmarking Data'!GJ8</f>
        <v>658453</v>
      </c>
      <c r="GJ27">
        <f>'Input|Benchmarking Data'!GK8</f>
        <v>664549</v>
      </c>
      <c r="GK27">
        <f>'Input|Benchmarking Data'!GL8</f>
        <v>669826</v>
      </c>
      <c r="GL27">
        <f>'Input|Benchmarking Data'!GM8</f>
        <v>676807</v>
      </c>
      <c r="GM27">
        <f>'Input|Benchmarking Data'!GN8</f>
        <v>685025</v>
      </c>
      <c r="GN27">
        <f>'Input|Benchmarking Data'!GO8</f>
        <v>697594</v>
      </c>
      <c r="GO27" s="129">
        <f>'Input|Benchmarking Data'!GP8</f>
        <v>703119</v>
      </c>
    </row>
    <row r="29" spans="2:197" ht="14.5" customHeight="1">
      <c r="B29" s="6" t="s">
        <v>224</v>
      </c>
    </row>
    <row r="30" spans="2:197" ht="14.5" customHeight="1">
      <c r="B30" s="129" t="s">
        <v>205</v>
      </c>
      <c r="C30" s="147"/>
      <c r="D30" s="147"/>
      <c r="E30" s="147"/>
      <c r="F30">
        <v>20370.182829999991</v>
      </c>
      <c r="G30">
        <v>23919.682530000035</v>
      </c>
      <c r="H30">
        <v>28500.052630000009</v>
      </c>
      <c r="I30">
        <v>31619.645560000023</v>
      </c>
      <c r="J30">
        <v>35602.56584999997</v>
      </c>
      <c r="K30">
        <v>43522.385999999977</v>
      </c>
      <c r="L30">
        <v>39859901.359283656</v>
      </c>
      <c r="M30">
        <v>15326208</v>
      </c>
      <c r="N30">
        <v>18058980</v>
      </c>
      <c r="O30">
        <v>22250667.528283779</v>
      </c>
      <c r="P30">
        <v>20399290</v>
      </c>
      <c r="Q30">
        <v>19263699</v>
      </c>
      <c r="R30" s="147"/>
      <c r="S30" s="147"/>
      <c r="T30" s="147"/>
      <c r="U30">
        <v>202374.3</v>
      </c>
      <c r="V30">
        <v>259309.93</v>
      </c>
      <c r="W30">
        <v>278780.06</v>
      </c>
      <c r="X30">
        <v>326852.28999999998</v>
      </c>
      <c r="Y30">
        <v>253279.69</v>
      </c>
      <c r="Z30">
        <v>141652.76166070328</v>
      </c>
      <c r="AA30">
        <v>204137118.94499999</v>
      </c>
      <c r="AB30">
        <v>191168336</v>
      </c>
      <c r="AC30">
        <v>125230333.8198905</v>
      </c>
      <c r="AD30">
        <v>115802928</v>
      </c>
      <c r="AE30">
        <v>110874660</v>
      </c>
      <c r="AF30">
        <v>118279867</v>
      </c>
      <c r="AG30" s="147"/>
      <c r="AH30" s="147"/>
      <c r="AI30" s="147"/>
      <c r="AJ30">
        <v>15843.481556422867</v>
      </c>
      <c r="AK30">
        <v>16629.361869981007</v>
      </c>
      <c r="AL30">
        <v>17519.316893408704</v>
      </c>
      <c r="AM30">
        <v>22765.819592902386</v>
      </c>
      <c r="AN30">
        <v>22010.52152116051</v>
      </c>
      <c r="AO30">
        <v>23921.52363877973</v>
      </c>
      <c r="AP30">
        <v>27073192.449597988</v>
      </c>
      <c r="AQ30">
        <v>20026511</v>
      </c>
      <c r="AR30">
        <v>15102699.68</v>
      </c>
      <c r="AS30">
        <v>13261953.829303499</v>
      </c>
      <c r="AT30">
        <v>12521036.390000001</v>
      </c>
      <c r="AU30">
        <v>11102041.449999999</v>
      </c>
      <c r="AV30" s="147"/>
      <c r="AW30" s="147"/>
      <c r="AX30" s="147"/>
      <c r="AY30">
        <v>113419.87445714656</v>
      </c>
      <c r="AZ30">
        <v>111988.18300069484</v>
      </c>
      <c r="BA30">
        <v>121479.78027497223</v>
      </c>
      <c r="BB30">
        <v>104797.36615277658</v>
      </c>
      <c r="BC30">
        <v>97006.228408191208</v>
      </c>
      <c r="BD30">
        <v>104225.88458492681</v>
      </c>
      <c r="BE30">
        <v>75976557.43707481</v>
      </c>
      <c r="BF30">
        <v>64595106.250316545</v>
      </c>
      <c r="BG30">
        <v>66844195.591181315</v>
      </c>
      <c r="BH30">
        <v>57147991</v>
      </c>
      <c r="BI30">
        <v>43571532.887019075</v>
      </c>
      <c r="BJ30">
        <v>47899457.611296043</v>
      </c>
      <c r="BK30" s="147"/>
      <c r="BL30" s="147"/>
      <c r="BM30" s="147"/>
      <c r="BN30">
        <v>75848838.206878737</v>
      </c>
      <c r="BO30">
        <v>78881785.277734905</v>
      </c>
      <c r="BP30">
        <v>85812984.900094107</v>
      </c>
      <c r="BQ30">
        <v>103316148.90035412</v>
      </c>
      <c r="BR30">
        <v>103579657.16743889</v>
      </c>
      <c r="BS30">
        <v>99668265.495159566</v>
      </c>
      <c r="BT30">
        <v>106136927.08400166</v>
      </c>
      <c r="BU30">
        <v>88745188.019987792</v>
      </c>
      <c r="BV30">
        <v>78809343.180459231</v>
      </c>
      <c r="BW30">
        <v>85758344.635427579</v>
      </c>
      <c r="BX30">
        <v>99549252.099999994</v>
      </c>
      <c r="BY30">
        <v>99169760.099999994</v>
      </c>
      <c r="BZ30" s="147"/>
      <c r="CA30" s="147"/>
      <c r="CB30" s="147"/>
      <c r="CC30">
        <v>86949609</v>
      </c>
      <c r="CD30">
        <v>93357612</v>
      </c>
      <c r="CE30">
        <v>125363667</v>
      </c>
      <c r="CF30">
        <v>155499364</v>
      </c>
      <c r="CG30">
        <v>190918251</v>
      </c>
      <c r="CH30">
        <v>249168512</v>
      </c>
      <c r="CI30" s="149">
        <v>254997684.30000001</v>
      </c>
      <c r="CJ30">
        <v>236039735.30000001</v>
      </c>
      <c r="CK30">
        <v>113600116.3</v>
      </c>
      <c r="CL30">
        <v>118237899</v>
      </c>
      <c r="CM30" s="148">
        <v>123590013</v>
      </c>
      <c r="CN30">
        <v>135572999</v>
      </c>
      <c r="CO30" s="147"/>
      <c r="CP30" s="147"/>
      <c r="CQ30" s="147"/>
      <c r="CR30">
        <v>15843481.556422867</v>
      </c>
      <c r="CS30">
        <v>16629361.869981008</v>
      </c>
      <c r="CT30">
        <v>17519316.893408705</v>
      </c>
      <c r="CU30">
        <v>22765819.592902385</v>
      </c>
      <c r="CV30">
        <v>22010521.521160509</v>
      </c>
      <c r="CW30">
        <v>23921523.63877973</v>
      </c>
      <c r="CX30">
        <v>27073192.449597988</v>
      </c>
      <c r="CY30">
        <v>20026511</v>
      </c>
      <c r="CZ30">
        <v>15102699.68</v>
      </c>
      <c r="DA30">
        <v>13261953.829303499</v>
      </c>
      <c r="DB30">
        <v>114093212</v>
      </c>
      <c r="DC30">
        <v>105165450</v>
      </c>
      <c r="DD30" s="147"/>
      <c r="DE30" s="147"/>
      <c r="DF30" s="147"/>
      <c r="DG30">
        <v>15520.779825166906</v>
      </c>
      <c r="DH30">
        <v>25481.100493192545</v>
      </c>
      <c r="DI30">
        <v>23966.399066371559</v>
      </c>
      <c r="DJ30">
        <v>23921.890714457812</v>
      </c>
      <c r="DK30">
        <v>21115.972315873289</v>
      </c>
      <c r="DL30">
        <v>29634.653995320379</v>
      </c>
      <c r="DM30">
        <v>28522574.282155484</v>
      </c>
      <c r="DN30">
        <v>31930229.88000001</v>
      </c>
      <c r="DO30">
        <v>32136421.132268623</v>
      </c>
      <c r="DP30">
        <v>28910031.260000002</v>
      </c>
      <c r="DQ30">
        <v>28096121.489999998</v>
      </c>
      <c r="DR30">
        <v>27697583.789999999</v>
      </c>
      <c r="DS30" s="147"/>
      <c r="DT30" s="147"/>
      <c r="DU30" s="147"/>
      <c r="DV30">
        <v>45046.384134487998</v>
      </c>
      <c r="DW30">
        <v>46426.017648255307</v>
      </c>
      <c r="DX30">
        <v>39318.452993538376</v>
      </c>
      <c r="DY30">
        <v>45716.040468090039</v>
      </c>
      <c r="DZ30">
        <v>44579.406948894117</v>
      </c>
      <c r="EA30">
        <v>46689.599427910143</v>
      </c>
      <c r="EB30">
        <v>48986702.67157945</v>
      </c>
      <c r="EC30">
        <v>43628229</v>
      </c>
      <c r="ED30">
        <v>32080560.719999999</v>
      </c>
      <c r="EE30">
        <v>29151860.068475448</v>
      </c>
      <c r="EF30">
        <v>25383014.68</v>
      </c>
      <c r="EG30">
        <v>29469386.84</v>
      </c>
      <c r="EH30" s="147"/>
      <c r="EI30" s="147"/>
      <c r="EJ30" s="147"/>
      <c r="EK30">
        <v>55217</v>
      </c>
      <c r="EL30">
        <v>57628</v>
      </c>
      <c r="EM30">
        <v>70347</v>
      </c>
      <c r="EN30">
        <v>65353</v>
      </c>
      <c r="EO30">
        <v>73898</v>
      </c>
      <c r="EP30" s="149">
        <v>84619</v>
      </c>
      <c r="EQ30" s="149">
        <v>79171915.528999999</v>
      </c>
      <c r="ER30" s="148">
        <v>70242300</v>
      </c>
      <c r="ES30" s="148">
        <v>93624262</v>
      </c>
      <c r="ET30" s="148">
        <v>80106720</v>
      </c>
      <c r="EU30" s="148">
        <v>82520278</v>
      </c>
      <c r="EV30" s="148">
        <v>76686199</v>
      </c>
      <c r="EW30" s="147"/>
      <c r="EX30" s="147"/>
      <c r="EY30" s="147"/>
      <c r="EZ30">
        <v>32231.214279665357</v>
      </c>
      <c r="FA30">
        <v>30750.650002101411</v>
      </c>
      <c r="FB30">
        <v>36799.335688405939</v>
      </c>
      <c r="FC30">
        <v>39137.333784624869</v>
      </c>
      <c r="FD30">
        <v>47466.468153188616</v>
      </c>
      <c r="FE30">
        <v>50025.254632618999</v>
      </c>
      <c r="FF30">
        <v>49882333.169791117</v>
      </c>
      <c r="FG30">
        <v>74188991.878198028</v>
      </c>
      <c r="FH30">
        <v>70781271.114998654</v>
      </c>
      <c r="FI30">
        <v>73745872.950055003</v>
      </c>
      <c r="FJ30">
        <v>68759537.082991198</v>
      </c>
      <c r="FK30">
        <v>71673819.809999987</v>
      </c>
      <c r="FL30" s="147"/>
      <c r="FM30" s="147"/>
      <c r="FN30" s="147"/>
      <c r="FO30">
        <v>24907.704542917512</v>
      </c>
      <c r="FP30">
        <v>30721.870520250821</v>
      </c>
      <c r="FQ30">
        <v>29151.979434658402</v>
      </c>
      <c r="FR30">
        <v>26496.813688578288</v>
      </c>
      <c r="FS30">
        <v>27520.592270009696</v>
      </c>
      <c r="FT30">
        <v>31000.092117540946</v>
      </c>
      <c r="FU30" s="149">
        <v>33988436.534000002</v>
      </c>
      <c r="FV30" s="148">
        <v>44861553</v>
      </c>
      <c r="FW30" s="148">
        <v>35074621</v>
      </c>
      <c r="FX30" s="148">
        <v>26409369</v>
      </c>
      <c r="FY30" s="148">
        <v>16400459</v>
      </c>
      <c r="FZ30">
        <v>17700474.07754476</v>
      </c>
      <c r="GA30" s="147"/>
      <c r="GB30" s="147"/>
      <c r="GC30" s="147"/>
      <c r="GD30" s="149">
        <v>29278.75</v>
      </c>
      <c r="GE30" s="149">
        <v>25512.3</v>
      </c>
      <c r="GF30" s="149">
        <v>24180</v>
      </c>
      <c r="GG30" s="149">
        <v>11866.72</v>
      </c>
      <c r="GH30" s="149">
        <v>11917.7</v>
      </c>
      <c r="GI30" s="149">
        <v>19614.240000000002</v>
      </c>
      <c r="GJ30" s="149">
        <v>17432243.77</v>
      </c>
      <c r="GK30">
        <v>19102033.002500001</v>
      </c>
      <c r="GL30">
        <v>23324936</v>
      </c>
      <c r="GM30">
        <v>14994502.24924895</v>
      </c>
      <c r="GN30">
        <v>14657071</v>
      </c>
      <c r="GO30" s="148">
        <v>14297297</v>
      </c>
    </row>
    <row r="31" spans="2:197" ht="14.5" customHeight="1">
      <c r="B31" s="129" t="s">
        <v>202</v>
      </c>
      <c r="C31" s="147"/>
      <c r="D31" s="147"/>
      <c r="E31" s="147"/>
      <c r="F31">
        <v>12374.201620000002</v>
      </c>
      <c r="G31">
        <v>12576.515830000013</v>
      </c>
      <c r="H31">
        <v>15626.149295914336</v>
      </c>
      <c r="I31">
        <v>15039.538448327266</v>
      </c>
      <c r="J31">
        <v>13289.697625048149</v>
      </c>
      <c r="K31">
        <v>16207.436856844324</v>
      </c>
      <c r="L31">
        <v>7195724.629645722</v>
      </c>
      <c r="M31">
        <v>4167860</v>
      </c>
      <c r="N31">
        <v>7224708</v>
      </c>
      <c r="O31">
        <v>8037264.0303419167</v>
      </c>
      <c r="P31">
        <v>10406493</v>
      </c>
      <c r="Q31">
        <v>8280339</v>
      </c>
      <c r="R31" s="147"/>
      <c r="S31" s="147"/>
      <c r="T31" s="147"/>
      <c r="U31">
        <v>122159.26</v>
      </c>
      <c r="V31">
        <v>118641.07</v>
      </c>
      <c r="W31">
        <v>89836.67</v>
      </c>
      <c r="X31">
        <v>99978.39</v>
      </c>
      <c r="Y31">
        <v>58718.67</v>
      </c>
      <c r="Z31">
        <v>136736.240950429</v>
      </c>
      <c r="AA31">
        <v>109288454.624</v>
      </c>
      <c r="AB31">
        <v>151448360</v>
      </c>
      <c r="AC31">
        <v>133791122.9045673</v>
      </c>
      <c r="AD31">
        <v>101174809</v>
      </c>
      <c r="AE31">
        <v>117928294</v>
      </c>
      <c r="AF31">
        <v>43184789</v>
      </c>
      <c r="AG31" s="147"/>
      <c r="AH31" s="147"/>
      <c r="AI31" s="147"/>
      <c r="AJ31">
        <v>8121.7375665408126</v>
      </c>
      <c r="AK31">
        <v>8918.9883293632756</v>
      </c>
      <c r="AL31">
        <v>5452.2695475516339</v>
      </c>
      <c r="AM31">
        <v>7358.0082086575148</v>
      </c>
      <c r="AN31">
        <v>8225.1064180495887</v>
      </c>
      <c r="AO31">
        <v>8171.6491308867626</v>
      </c>
      <c r="AP31">
        <v>8145897.1619483633</v>
      </c>
      <c r="AQ31">
        <v>31880074</v>
      </c>
      <c r="AR31">
        <v>33445487</v>
      </c>
      <c r="AS31">
        <v>33137593.274948411</v>
      </c>
      <c r="AT31">
        <v>31665204.59</v>
      </c>
      <c r="AU31">
        <v>34216232.340000004</v>
      </c>
      <c r="AV31" s="147"/>
      <c r="AW31" s="147"/>
      <c r="AX31" s="147"/>
      <c r="AY31">
        <v>49804.905483486298</v>
      </c>
      <c r="AZ31">
        <v>47173.536620696323</v>
      </c>
      <c r="BA31">
        <v>45236.975345664381</v>
      </c>
      <c r="BB31">
        <v>79370.628970376158</v>
      </c>
      <c r="BC31">
        <v>63230.336547232881</v>
      </c>
      <c r="BD31">
        <v>81811.7135967043</v>
      </c>
      <c r="BE31">
        <v>77624219.702650324</v>
      </c>
      <c r="BF31">
        <v>114310288.93684733</v>
      </c>
      <c r="BG31">
        <v>116760924.37208629</v>
      </c>
      <c r="BH31">
        <v>93398203</v>
      </c>
      <c r="BI31">
        <v>38348039.986529261</v>
      </c>
      <c r="BJ31">
        <v>6329358.9221452475</v>
      </c>
      <c r="BK31" s="147"/>
      <c r="BL31" s="147"/>
      <c r="BM31" s="147"/>
      <c r="BN31">
        <v>45915593.671374202</v>
      </c>
      <c r="BO31">
        <v>49141385.136031933</v>
      </c>
      <c r="BP31">
        <v>51816218.765679434</v>
      </c>
      <c r="BQ31">
        <v>56793191.968422398</v>
      </c>
      <c r="BR31">
        <v>73463592.026476666</v>
      </c>
      <c r="BS31">
        <v>60768744.284492135</v>
      </c>
      <c r="BT31">
        <v>72129304.822425827</v>
      </c>
      <c r="BU31">
        <v>57969053.850510761</v>
      </c>
      <c r="BV31">
        <v>64998832.297204383</v>
      </c>
      <c r="BW31">
        <v>69480660.766947657</v>
      </c>
      <c r="BX31">
        <v>115499306.09999999</v>
      </c>
      <c r="BY31">
        <v>94799354.799999997</v>
      </c>
      <c r="BZ31" s="147"/>
      <c r="CA31" s="147"/>
      <c r="CB31" s="147"/>
      <c r="CC31">
        <v>59241655.219536826</v>
      </c>
      <c r="CD31">
        <v>65788007.67194774</v>
      </c>
      <c r="CE31">
        <v>58574511.65432623</v>
      </c>
      <c r="CF31">
        <v>73659871.862367064</v>
      </c>
      <c r="CG31">
        <v>36190326.368875563</v>
      </c>
      <c r="CH31">
        <v>48616005.635019995</v>
      </c>
      <c r="CI31" s="149">
        <v>56972542.48459509</v>
      </c>
      <c r="CJ31">
        <v>84672827.612178311</v>
      </c>
      <c r="CK31">
        <v>51628158.864188477</v>
      </c>
      <c r="CL31">
        <v>61828251.443076804</v>
      </c>
      <c r="CM31" s="148">
        <v>82034783</v>
      </c>
      <c r="CN31">
        <v>78107403</v>
      </c>
      <c r="CO31" s="147"/>
      <c r="CP31" s="147"/>
      <c r="CQ31" s="147"/>
      <c r="CR31">
        <v>8121737.5665408131</v>
      </c>
      <c r="CS31">
        <v>8918988.3293632753</v>
      </c>
      <c r="CT31">
        <v>5452269.5475516338</v>
      </c>
      <c r="CU31">
        <v>7358008.2086575152</v>
      </c>
      <c r="CV31">
        <v>8225106.4180495888</v>
      </c>
      <c r="CW31">
        <v>8171649.1308867624</v>
      </c>
      <c r="CX31">
        <v>8145897.1619483596</v>
      </c>
      <c r="CY31">
        <v>31880074</v>
      </c>
      <c r="CZ31">
        <v>33445487</v>
      </c>
      <c r="DA31">
        <v>33137593.2749484</v>
      </c>
      <c r="DB31">
        <v>68984195</v>
      </c>
      <c r="DC31">
        <v>56548054</v>
      </c>
      <c r="DD31" s="147"/>
      <c r="DE31" s="147"/>
      <c r="DF31" s="147"/>
      <c r="DG31">
        <v>12117.96734707147</v>
      </c>
      <c r="DH31">
        <v>11066.136573032471</v>
      </c>
      <c r="DI31">
        <v>12393.137410825564</v>
      </c>
      <c r="DJ31">
        <v>21050.073632828295</v>
      </c>
      <c r="DK31">
        <v>19499.503902601362</v>
      </c>
      <c r="DL31">
        <v>19282.020016782022</v>
      </c>
      <c r="DM31">
        <v>26595213.213927977</v>
      </c>
      <c r="DN31">
        <v>27403407.089853164</v>
      </c>
      <c r="DO31">
        <v>30425200.582734738</v>
      </c>
      <c r="DP31">
        <v>33201136.530000001</v>
      </c>
      <c r="DQ31">
        <v>34619835.140000001</v>
      </c>
      <c r="DR31">
        <v>25124837.030000001</v>
      </c>
      <c r="DS31" s="147"/>
      <c r="DT31" s="147"/>
      <c r="DU31" s="147"/>
      <c r="DV31">
        <v>22449.708561887139</v>
      </c>
      <c r="DW31">
        <v>17149.298577390953</v>
      </c>
      <c r="DX31">
        <v>17180.282535514179</v>
      </c>
      <c r="DY31">
        <v>25466.898369798932</v>
      </c>
      <c r="DZ31">
        <v>30035.922347357413</v>
      </c>
      <c r="EA31">
        <v>24911.327499054125</v>
      </c>
      <c r="EB31">
        <v>41557962.778393753</v>
      </c>
      <c r="EC31">
        <v>63015557</v>
      </c>
      <c r="ED31">
        <v>79395327</v>
      </c>
      <c r="EE31">
        <v>79342897.735650688</v>
      </c>
      <c r="EF31">
        <v>80588285.299999997</v>
      </c>
      <c r="EG31">
        <v>69053027.969999999</v>
      </c>
      <c r="EH31" s="147"/>
      <c r="EI31" s="147"/>
      <c r="EJ31" s="147"/>
      <c r="EK31">
        <v>36264</v>
      </c>
      <c r="EL31">
        <v>36616</v>
      </c>
      <c r="EM31">
        <v>55499</v>
      </c>
      <c r="EN31">
        <v>58886</v>
      </c>
      <c r="EO31">
        <v>56320</v>
      </c>
      <c r="EP31" s="149">
        <v>63047</v>
      </c>
      <c r="EQ31" s="149">
        <v>65880082.842</v>
      </c>
      <c r="ER31" s="148">
        <v>52874706</v>
      </c>
      <c r="ES31" s="148">
        <v>58995612</v>
      </c>
      <c r="ET31" s="148">
        <v>72593464</v>
      </c>
      <c r="EU31" s="148">
        <v>78563016</v>
      </c>
      <c r="EV31" s="148">
        <v>67786334</v>
      </c>
      <c r="EW31" s="147"/>
      <c r="EX31" s="147"/>
      <c r="EY31" s="147"/>
      <c r="EZ31">
        <v>25440.958300312999</v>
      </c>
      <c r="FA31">
        <v>20416.414307079896</v>
      </c>
      <c r="FB31">
        <v>20284.83255032622</v>
      </c>
      <c r="FC31">
        <v>20345.853214158618</v>
      </c>
      <c r="FD31">
        <v>22623.291076071582</v>
      </c>
      <c r="FE31">
        <v>28131.633559801099</v>
      </c>
      <c r="FF31">
        <v>40128130.49252329</v>
      </c>
      <c r="FG31">
        <v>36960179.887340233</v>
      </c>
      <c r="FH31">
        <v>27744532.76307033</v>
      </c>
      <c r="FI31">
        <v>20888463.199999999</v>
      </c>
      <c r="FJ31">
        <v>21676754.907341003</v>
      </c>
      <c r="FK31">
        <v>23380448.484022867</v>
      </c>
      <c r="FL31" s="147"/>
      <c r="FM31" s="147"/>
      <c r="FN31" s="147"/>
      <c r="FO31">
        <v>21678.007037925108</v>
      </c>
      <c r="FP31">
        <v>22713.83460111259</v>
      </c>
      <c r="FQ31">
        <v>26646.427854622907</v>
      </c>
      <c r="FR31">
        <v>25236.441746572862</v>
      </c>
      <c r="FS31">
        <v>13015.269752838127</v>
      </c>
      <c r="FT31">
        <v>11283.14661341106</v>
      </c>
      <c r="FU31" s="149">
        <v>12907124.497</v>
      </c>
      <c r="FV31" s="148">
        <v>18975537</v>
      </c>
      <c r="FW31" s="148">
        <v>10672569</v>
      </c>
      <c r="FX31" s="148">
        <v>16870356</v>
      </c>
      <c r="FY31" s="148">
        <v>17937697</v>
      </c>
      <c r="FZ31">
        <v>21030036.678213179</v>
      </c>
      <c r="GA31" s="147"/>
      <c r="GB31" s="147"/>
      <c r="GC31" s="147"/>
      <c r="GD31" s="149">
        <v>40215.85</v>
      </c>
      <c r="GE31" s="149">
        <v>44588.49</v>
      </c>
      <c r="GF31" s="149">
        <v>46475.15</v>
      </c>
      <c r="GG31" s="149">
        <v>42077.87</v>
      </c>
      <c r="GH31" s="149">
        <v>40283.4</v>
      </c>
      <c r="GI31" s="149">
        <v>36316.220999999998</v>
      </c>
      <c r="GJ31" s="149">
        <v>38068160.935999997</v>
      </c>
      <c r="GK31">
        <v>45098382.366241261</v>
      </c>
      <c r="GL31">
        <v>64404932</v>
      </c>
      <c r="GM31">
        <v>50568246.847540967</v>
      </c>
      <c r="GN31">
        <v>53863801</v>
      </c>
      <c r="GO31" s="148">
        <v>60474487</v>
      </c>
    </row>
    <row r="32" spans="2:197" ht="14.5" customHeight="1">
      <c r="B32" s="129" t="s">
        <v>203</v>
      </c>
      <c r="C32" s="147"/>
      <c r="D32" s="147"/>
      <c r="E32" s="147"/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s="150">
        <v>0</v>
      </c>
      <c r="R32" s="147"/>
      <c r="S32" s="147"/>
      <c r="T32" s="147"/>
      <c r="U32">
        <v>113358.6</v>
      </c>
      <c r="V32">
        <v>159704.67000000001</v>
      </c>
      <c r="W32">
        <v>188373.37</v>
      </c>
      <c r="X32">
        <v>193887.34</v>
      </c>
      <c r="Y32">
        <v>186088.87</v>
      </c>
      <c r="Z32">
        <v>160159.9201777883</v>
      </c>
      <c r="AA32">
        <v>139046060.66999999</v>
      </c>
      <c r="AB32">
        <v>102784578</v>
      </c>
      <c r="AC32">
        <v>107667426.16000001</v>
      </c>
      <c r="AD32">
        <v>121888165.86</v>
      </c>
      <c r="AE32">
        <v>125842411</v>
      </c>
      <c r="AF32">
        <v>107629566</v>
      </c>
      <c r="AG32" s="147"/>
      <c r="AH32" s="147"/>
      <c r="AI32" s="147"/>
      <c r="AJ32">
        <v>14364.918869999998</v>
      </c>
      <c r="AK32">
        <v>14314.288629999999</v>
      </c>
      <c r="AL32">
        <v>15107.854749999999</v>
      </c>
      <c r="AM32">
        <v>11721.535010000001</v>
      </c>
      <c r="AN32">
        <v>13897.704830000002</v>
      </c>
      <c r="AO32">
        <v>15414.14158</v>
      </c>
      <c r="AP32">
        <v>14335092.2070216</v>
      </c>
      <c r="AQ32">
        <v>16688223</v>
      </c>
      <c r="AR32">
        <v>17421557.32</v>
      </c>
      <c r="AS32">
        <v>17928329.16367225</v>
      </c>
      <c r="AT32">
        <v>20291819.289999999</v>
      </c>
      <c r="AU32">
        <v>20856554.82</v>
      </c>
      <c r="AV32" s="147"/>
      <c r="AW32" s="147"/>
      <c r="AX32" s="147"/>
      <c r="AY32">
        <v>34033.233218713845</v>
      </c>
      <c r="AZ32">
        <v>41811.294355587677</v>
      </c>
      <c r="BA32">
        <v>40181.262197458542</v>
      </c>
      <c r="BB32">
        <v>46675.880783131281</v>
      </c>
      <c r="BC32">
        <v>39254.794490141772</v>
      </c>
      <c r="BD32">
        <v>34694.663661223181</v>
      </c>
      <c r="BE32">
        <v>29909756.924456406</v>
      </c>
      <c r="BF32">
        <v>26995066</v>
      </c>
      <c r="BG32">
        <v>24749628.349246256</v>
      </c>
      <c r="BH32">
        <v>31867425</v>
      </c>
      <c r="BI32">
        <v>58457986.230000004</v>
      </c>
      <c r="BJ32">
        <v>51899095.245312706</v>
      </c>
      <c r="BK32" s="147"/>
      <c r="BL32" s="147"/>
      <c r="BM32" s="147"/>
      <c r="BN32">
        <v>53680244.888502352</v>
      </c>
      <c r="BO32">
        <v>66500561.170856014</v>
      </c>
      <c r="BP32">
        <v>71885772.053147569</v>
      </c>
      <c r="BQ32">
        <v>76204470.42869921</v>
      </c>
      <c r="BR32">
        <v>64606591.276638091</v>
      </c>
      <c r="BS32">
        <v>60608062.038542472</v>
      </c>
      <c r="BT32">
        <v>60316148.103558414</v>
      </c>
      <c r="BU32">
        <v>50495590.160077952</v>
      </c>
      <c r="BV32">
        <v>49396725.067495786</v>
      </c>
      <c r="BW32">
        <v>50367195.29504589</v>
      </c>
      <c r="BX32">
        <v>60231519.100000001</v>
      </c>
      <c r="BY32">
        <v>53713146.799999997</v>
      </c>
      <c r="BZ32" s="147"/>
      <c r="CA32" s="147"/>
      <c r="CB32" s="147"/>
      <c r="CC32">
        <v>58502229.391904607</v>
      </c>
      <c r="CD32">
        <v>54933818.08414948</v>
      </c>
      <c r="CE32">
        <v>68234886.464287281</v>
      </c>
      <c r="CF32">
        <v>69063726.683402568</v>
      </c>
      <c r="CG32">
        <v>87509966.012110531</v>
      </c>
      <c r="CH32">
        <v>83145911.108039394</v>
      </c>
      <c r="CI32" s="149">
        <v>89455655.475855216</v>
      </c>
      <c r="CJ32">
        <v>67791289.145102382</v>
      </c>
      <c r="CK32">
        <v>53560524.071747892</v>
      </c>
      <c r="CL32">
        <v>45587183.741768643</v>
      </c>
      <c r="CM32" s="148">
        <v>74688423</v>
      </c>
      <c r="CN32">
        <v>80565480</v>
      </c>
      <c r="CO32" s="147"/>
      <c r="CP32" s="147"/>
      <c r="CQ32" s="147"/>
      <c r="CR32">
        <v>14364918.869999999</v>
      </c>
      <c r="CS32">
        <v>14314288.629999999</v>
      </c>
      <c r="CT32">
        <v>15107854.749999998</v>
      </c>
      <c r="CU32">
        <v>11721535.010000002</v>
      </c>
      <c r="CV32">
        <v>13897704.830000002</v>
      </c>
      <c r="CW32">
        <v>15414141.58</v>
      </c>
      <c r="CX32">
        <v>14335092.2070216</v>
      </c>
      <c r="CY32">
        <v>16688223</v>
      </c>
      <c r="CZ32">
        <v>17421557.32</v>
      </c>
      <c r="DA32">
        <v>17928329.16367225</v>
      </c>
      <c r="DB32">
        <v>105100854</v>
      </c>
      <c r="DC32">
        <v>104624789</v>
      </c>
      <c r="DD32" s="147"/>
      <c r="DE32" s="147"/>
      <c r="DF32" s="147"/>
      <c r="DG32">
        <v>13232.290495068195</v>
      </c>
      <c r="DH32">
        <v>15578.015443692708</v>
      </c>
      <c r="DI32">
        <v>17345.624113403919</v>
      </c>
      <c r="DJ32">
        <v>6748.5044844384611</v>
      </c>
      <c r="DK32">
        <v>12520.601692552493</v>
      </c>
      <c r="DL32">
        <v>17815.636619999997</v>
      </c>
      <c r="DM32">
        <v>17575940.389999978</v>
      </c>
      <c r="DN32">
        <v>16774806.869999999</v>
      </c>
      <c r="DO32">
        <v>15298570.282365592</v>
      </c>
      <c r="DP32">
        <v>15193039.539999999</v>
      </c>
      <c r="DQ32">
        <v>15000326.09</v>
      </c>
      <c r="DR32">
        <v>16026987.210000001</v>
      </c>
      <c r="DS32" s="147"/>
      <c r="DT32" s="147"/>
      <c r="DU32" s="147"/>
      <c r="DV32">
        <v>18214.581581273309</v>
      </c>
      <c r="DW32">
        <v>20551.681393983512</v>
      </c>
      <c r="DX32">
        <v>26601.493890000002</v>
      </c>
      <c r="DY32">
        <v>28842.412016442322</v>
      </c>
      <c r="DZ32">
        <v>30175.380424836083</v>
      </c>
      <c r="EA32">
        <v>33844.853870000006</v>
      </c>
      <c r="EB32">
        <v>31986209.595992584</v>
      </c>
      <c r="EC32">
        <v>32907586</v>
      </c>
      <c r="ED32">
        <v>44038606.280000001</v>
      </c>
      <c r="EE32">
        <v>43006165.651561715</v>
      </c>
      <c r="EF32">
        <v>53002408.289999999</v>
      </c>
      <c r="EG32">
        <v>44551152.82</v>
      </c>
      <c r="EH32" s="147"/>
      <c r="EI32" s="147"/>
      <c r="EJ32" s="147"/>
      <c r="EK32">
        <v>9305</v>
      </c>
      <c r="EL32">
        <v>11152</v>
      </c>
      <c r="EM32">
        <v>10476</v>
      </c>
      <c r="EN32">
        <v>9959</v>
      </c>
      <c r="EO32">
        <v>12309</v>
      </c>
      <c r="EP32" s="149">
        <v>11494</v>
      </c>
      <c r="EQ32" s="149">
        <v>9073957.6199999992</v>
      </c>
      <c r="ER32" s="148">
        <v>7889275</v>
      </c>
      <c r="ES32" s="148">
        <v>11307922</v>
      </c>
      <c r="ET32" s="148">
        <v>6904976</v>
      </c>
      <c r="EU32" s="148">
        <v>4531406</v>
      </c>
      <c r="EV32" s="148">
        <v>4600594</v>
      </c>
      <c r="EW32" s="147"/>
      <c r="EX32" s="147"/>
      <c r="EY32" s="147"/>
      <c r="EZ32">
        <v>22005.248581235435</v>
      </c>
      <c r="FA32">
        <v>21207.955597916622</v>
      </c>
      <c r="FB32">
        <v>19739.077062148237</v>
      </c>
      <c r="FC32">
        <v>17634.586308452643</v>
      </c>
      <c r="FD32">
        <v>23185.111005042723</v>
      </c>
      <c r="FE32">
        <v>25600.483399212801</v>
      </c>
      <c r="FF32">
        <v>30709732.81077436</v>
      </c>
      <c r="FG32">
        <v>24464225.164879218</v>
      </c>
      <c r="FH32">
        <v>29267094.922092617</v>
      </c>
      <c r="FI32">
        <v>30691961.257964913</v>
      </c>
      <c r="FJ32">
        <v>27377019.393067852</v>
      </c>
      <c r="FK32">
        <v>24555408.645342503</v>
      </c>
      <c r="FL32" s="147"/>
      <c r="FM32" s="147"/>
      <c r="FN32" s="147"/>
      <c r="FO32">
        <v>12933.630726208468</v>
      </c>
      <c r="FP32">
        <v>21492.919442710285</v>
      </c>
      <c r="FQ32">
        <v>19846.777336366024</v>
      </c>
      <c r="FR32">
        <v>16743.814366901177</v>
      </c>
      <c r="FS32">
        <v>23045.675921564372</v>
      </c>
      <c r="FT32">
        <v>21604.475028512796</v>
      </c>
      <c r="FU32" s="149">
        <v>19979562.418000001</v>
      </c>
      <c r="FV32" s="148">
        <v>13586264</v>
      </c>
      <c r="FW32" s="148">
        <v>17351617</v>
      </c>
      <c r="FX32" s="148">
        <v>25171425</v>
      </c>
      <c r="FY32" s="148">
        <v>21604273</v>
      </c>
      <c r="FZ32">
        <v>24957176.382841621</v>
      </c>
      <c r="GA32" s="147"/>
      <c r="GB32" s="147"/>
      <c r="GC32" s="147"/>
      <c r="GD32">
        <v>0</v>
      </c>
      <c r="GE32" s="150">
        <v>0</v>
      </c>
      <c r="GF32" s="150">
        <v>0</v>
      </c>
      <c r="GG32" s="150">
        <v>0</v>
      </c>
      <c r="GH32" s="150">
        <v>0</v>
      </c>
      <c r="GI32" s="150">
        <v>0</v>
      </c>
      <c r="GJ32" s="150">
        <v>0</v>
      </c>
      <c r="GK32">
        <v>18648280</v>
      </c>
      <c r="GL32" s="150">
        <v>0</v>
      </c>
      <c r="GM32">
        <v>20671990.600000065</v>
      </c>
      <c r="GN32">
        <v>20137682</v>
      </c>
      <c r="GO32" s="148">
        <v>24454846</v>
      </c>
    </row>
    <row r="33" spans="2:197" ht="14.5" customHeight="1">
      <c r="B33" s="129" t="s">
        <v>204</v>
      </c>
      <c r="C33" s="147"/>
      <c r="D33" s="147"/>
      <c r="E33" s="147"/>
      <c r="F33">
        <v>1596.769238337758</v>
      </c>
      <c r="G33">
        <v>1828.747550581571</v>
      </c>
      <c r="H33">
        <v>1591.8730384583369</v>
      </c>
      <c r="I33">
        <v>2081.2593859820745</v>
      </c>
      <c r="J33">
        <v>2610.8980600000004</v>
      </c>
      <c r="K33">
        <v>2377.8409500000002</v>
      </c>
      <c r="L33">
        <v>12968249.962435288</v>
      </c>
      <c r="M33">
        <v>11935542.659473429</v>
      </c>
      <c r="N33">
        <v>11335652.036000047</v>
      </c>
      <c r="O33">
        <v>16221804.840504846</v>
      </c>
      <c r="P33">
        <v>15672538.359999999</v>
      </c>
      <c r="Q33">
        <v>15679677</v>
      </c>
      <c r="R33" s="147"/>
      <c r="S33" s="147"/>
      <c r="T33" s="147"/>
      <c r="U33">
        <v>25180.53</v>
      </c>
      <c r="V33">
        <v>28020.29</v>
      </c>
      <c r="W33">
        <v>35287.870000000003</v>
      </c>
      <c r="X33">
        <v>34921.4</v>
      </c>
      <c r="Y33">
        <v>26386.68</v>
      </c>
      <c r="Z33">
        <v>3498.989</v>
      </c>
      <c r="AA33">
        <v>4283157.49</v>
      </c>
      <c r="AB33">
        <v>1923220</v>
      </c>
      <c r="AC33">
        <v>3297479.12</v>
      </c>
      <c r="AD33">
        <v>4200789.54</v>
      </c>
      <c r="AE33">
        <v>8674060</v>
      </c>
      <c r="AF33">
        <v>5345458</v>
      </c>
      <c r="AG33" s="147"/>
      <c r="AH33" s="147"/>
      <c r="AI33" s="147"/>
      <c r="AJ33">
        <v>12378.745836201992</v>
      </c>
      <c r="AK33">
        <v>12017.909209442443</v>
      </c>
      <c r="AL33">
        <v>13803.610272112433</v>
      </c>
      <c r="AM33">
        <v>14930.537589999994</v>
      </c>
      <c r="AN33">
        <v>15557.834299999999</v>
      </c>
      <c r="AO33">
        <v>18289.329409999995</v>
      </c>
      <c r="AP33">
        <v>17883082.5614185</v>
      </c>
      <c r="AQ33">
        <v>0</v>
      </c>
      <c r="AR33" s="150">
        <v>0</v>
      </c>
      <c r="AS33" s="150">
        <v>0</v>
      </c>
      <c r="AT33" s="150">
        <v>0</v>
      </c>
      <c r="AU33" s="150">
        <v>0</v>
      </c>
      <c r="AV33" s="147"/>
      <c r="AW33" s="147"/>
      <c r="AX33" s="147"/>
      <c r="AY33">
        <v>14944.664432651256</v>
      </c>
      <c r="AZ33">
        <v>17612.453140969261</v>
      </c>
      <c r="BA33">
        <v>14962.809146260814</v>
      </c>
      <c r="BB33">
        <v>35351.022182204615</v>
      </c>
      <c r="BC33">
        <v>25586.953615594226</v>
      </c>
      <c r="BD33">
        <v>37675.527184706989</v>
      </c>
      <c r="BE33">
        <v>29575604.3384449</v>
      </c>
      <c r="BF33">
        <v>21157649</v>
      </c>
      <c r="BG33">
        <v>14512736.680679103</v>
      </c>
      <c r="BH33">
        <v>21189589</v>
      </c>
      <c r="BI33">
        <v>42839232.780000001</v>
      </c>
      <c r="BJ33">
        <v>33197368.987711012</v>
      </c>
      <c r="BK33" s="147"/>
      <c r="BL33" s="147"/>
      <c r="BM33" s="147"/>
      <c r="BN33">
        <v>8074035.4813935244</v>
      </c>
      <c r="BO33">
        <v>8959453.1975074466</v>
      </c>
      <c r="BP33">
        <v>11146668.510748247</v>
      </c>
      <c r="BQ33">
        <v>11801564.037995327</v>
      </c>
      <c r="BR33">
        <v>11872864.417489404</v>
      </c>
      <c r="BS33">
        <v>11102120.657105235</v>
      </c>
      <c r="BT33">
        <v>12018434.248877548</v>
      </c>
      <c r="BU33">
        <v>9593158.3946434986</v>
      </c>
      <c r="BV33">
        <v>14347391.196511788</v>
      </c>
      <c r="BW33">
        <v>14272709.771698685</v>
      </c>
      <c r="BX33">
        <v>100279193.90000001</v>
      </c>
      <c r="BY33">
        <v>113516217.09999999</v>
      </c>
      <c r="BZ33" s="147"/>
      <c r="CA33" s="147"/>
      <c r="CB33" s="147"/>
      <c r="CC33">
        <v>20216058.588929765</v>
      </c>
      <c r="CD33">
        <v>19603549.489766754</v>
      </c>
      <c r="CE33">
        <v>25482996.174247988</v>
      </c>
      <c r="CF33">
        <v>27625362.544825606</v>
      </c>
      <c r="CG33">
        <v>18950494.130701356</v>
      </c>
      <c r="CH33">
        <v>21518778.927233405</v>
      </c>
      <c r="CI33" s="149">
        <v>24075824.452545002</v>
      </c>
      <c r="CJ33">
        <v>16650199.86266477</v>
      </c>
      <c r="CK33">
        <v>9335358.067164164</v>
      </c>
      <c r="CL33">
        <v>9590478.0068957321</v>
      </c>
      <c r="CM33" s="148">
        <v>106691945</v>
      </c>
      <c r="CN33">
        <v>133243041</v>
      </c>
      <c r="CO33" s="147"/>
      <c r="CP33" s="147"/>
      <c r="CQ33" s="147"/>
      <c r="CR33">
        <v>12378745.836201992</v>
      </c>
      <c r="CS33">
        <v>12017909.209442442</v>
      </c>
      <c r="CT33">
        <v>13803610.272112433</v>
      </c>
      <c r="CU33">
        <v>14930537.589999994</v>
      </c>
      <c r="CV33">
        <v>15557834.299999999</v>
      </c>
      <c r="CW33">
        <v>18289329.409999996</v>
      </c>
      <c r="CX33">
        <v>17883082.5614185</v>
      </c>
      <c r="CY33" s="150">
        <v>0</v>
      </c>
      <c r="CZ33">
        <v>0</v>
      </c>
      <c r="DA33">
        <v>0</v>
      </c>
      <c r="DB33">
        <v>40413123</v>
      </c>
      <c r="DC33">
        <v>36382783</v>
      </c>
      <c r="DD33" s="147"/>
      <c r="DE33" s="147"/>
      <c r="DF33" s="147"/>
      <c r="DG33">
        <v>0</v>
      </c>
      <c r="DH33">
        <v>0</v>
      </c>
      <c r="DI33">
        <v>6337.0897072153293</v>
      </c>
      <c r="DJ33">
        <v>12763.108336563149</v>
      </c>
      <c r="DK33">
        <v>14145.485630000003</v>
      </c>
      <c r="DL33">
        <v>11921.334137747357</v>
      </c>
      <c r="DM33">
        <v>10730945.11999999</v>
      </c>
      <c r="DN33">
        <v>11256470.77</v>
      </c>
      <c r="DO33">
        <v>11085802.113548385</v>
      </c>
      <c r="DP33">
        <v>11155755.58</v>
      </c>
      <c r="DQ33">
        <v>7981008.71</v>
      </c>
      <c r="DR33">
        <v>9721935.2799999993</v>
      </c>
      <c r="DS33" s="147"/>
      <c r="DT33" s="147"/>
      <c r="DU33" s="147"/>
      <c r="DV33">
        <v>20819.936410000006</v>
      </c>
      <c r="DW33">
        <v>25096.130399999995</v>
      </c>
      <c r="DX33">
        <v>21036.742950000003</v>
      </c>
      <c r="DY33">
        <v>26117.344661373332</v>
      </c>
      <c r="DZ33">
        <v>27750.169065929131</v>
      </c>
      <c r="EA33">
        <v>33473.651170000012</v>
      </c>
      <c r="EB33">
        <v>31990239.641582105</v>
      </c>
      <c r="EC33">
        <v>0</v>
      </c>
      <c r="ED33" s="150">
        <v>0</v>
      </c>
      <c r="EE33" s="150">
        <v>0</v>
      </c>
      <c r="EF33">
        <v>0</v>
      </c>
      <c r="EG33" s="150">
        <v>0</v>
      </c>
      <c r="EH33" s="147"/>
      <c r="EI33" s="147"/>
      <c r="EJ33" s="147"/>
      <c r="EK33">
        <v>3827</v>
      </c>
      <c r="EL33">
        <v>3192</v>
      </c>
      <c r="EM33">
        <v>3767</v>
      </c>
      <c r="EN33">
        <v>-44</v>
      </c>
      <c r="EO33">
        <v>-3730</v>
      </c>
      <c r="EP33" s="149">
        <v>-7267</v>
      </c>
      <c r="EQ33" s="149">
        <v>-18253075.624000002</v>
      </c>
      <c r="ER33" s="148">
        <v>-13251557</v>
      </c>
      <c r="ES33" s="148">
        <v>-9361715</v>
      </c>
      <c r="ET33" s="148">
        <v>-6939995</v>
      </c>
      <c r="EU33" s="148">
        <v>-6271516</v>
      </c>
      <c r="EV33" s="148">
        <v>-4389001</v>
      </c>
      <c r="EW33" s="147"/>
      <c r="EX33" s="147"/>
      <c r="EY33" s="147"/>
      <c r="EZ33">
        <v>7800.823087035651</v>
      </c>
      <c r="FA33">
        <v>9012.2092141115409</v>
      </c>
      <c r="FB33">
        <v>11214.876283642518</v>
      </c>
      <c r="FC33">
        <v>14659.791965299493</v>
      </c>
      <c r="FD33">
        <v>7936.3113489698062</v>
      </c>
      <c r="FE33">
        <v>8817.2221277890894</v>
      </c>
      <c r="FF33">
        <v>11983594.543508282</v>
      </c>
      <c r="FG33">
        <v>6976774.8351207804</v>
      </c>
      <c r="FH33">
        <v>5910615.2066409076</v>
      </c>
      <c r="FI33">
        <v>3102633.5607427326</v>
      </c>
      <c r="FJ33">
        <v>2658136.1909696208</v>
      </c>
      <c r="FK33">
        <v>1518550.3031538541</v>
      </c>
      <c r="FL33" s="147"/>
      <c r="FM33" s="147"/>
      <c r="FN33" s="147"/>
      <c r="FO33">
        <v>5220.7546295077382</v>
      </c>
      <c r="FP33">
        <v>6507.1186362891585</v>
      </c>
      <c r="FQ33">
        <v>6732.7070078473871</v>
      </c>
      <c r="FR33">
        <v>9507.9818768648329</v>
      </c>
      <c r="FS33">
        <v>4282.1096365736284</v>
      </c>
      <c r="FT33">
        <v>4118.0482721407107</v>
      </c>
      <c r="FU33" s="149">
        <v>1514270.9210000001</v>
      </c>
      <c r="FV33" s="148">
        <v>2990294</v>
      </c>
      <c r="FW33" s="148">
        <v>4771044</v>
      </c>
      <c r="FX33" s="148">
        <v>10621013</v>
      </c>
      <c r="FY33" s="148">
        <v>12703369</v>
      </c>
      <c r="FZ33">
        <v>15849999.217158383</v>
      </c>
      <c r="GA33" s="147"/>
      <c r="GB33" s="147"/>
      <c r="GC33" s="147"/>
      <c r="GD33" s="150">
        <v>0</v>
      </c>
      <c r="GE33" s="150">
        <v>0</v>
      </c>
      <c r="GF33" s="150">
        <v>0</v>
      </c>
      <c r="GG33" s="150">
        <v>0</v>
      </c>
      <c r="GH33" s="150">
        <v>0</v>
      </c>
      <c r="GI33" s="150">
        <v>0</v>
      </c>
      <c r="GJ33" s="150">
        <v>0</v>
      </c>
      <c r="GK33" s="150">
        <v>0</v>
      </c>
      <c r="GL33" s="150">
        <v>0</v>
      </c>
      <c r="GM33">
        <v>0</v>
      </c>
      <c r="GN33" s="150">
        <v>0</v>
      </c>
      <c r="GO33" s="150">
        <v>0</v>
      </c>
    </row>
    <row r="34" spans="2:197" ht="14.5" customHeight="1">
      <c r="B34" s="161" t="s">
        <v>206</v>
      </c>
      <c r="C34" s="154"/>
      <c r="D34" s="154"/>
      <c r="E34" s="154"/>
      <c r="F34" s="155">
        <f>F30+F32</f>
        <v>20370.182829999991</v>
      </c>
      <c r="G34" s="155">
        <f t="shared" ref="G34:BO34" si="112">G30+G32</f>
        <v>23919.682530000035</v>
      </c>
      <c r="H34" s="155">
        <f t="shared" si="112"/>
        <v>28500.052630000009</v>
      </c>
      <c r="I34" s="155">
        <f t="shared" si="112"/>
        <v>31619.645560000023</v>
      </c>
      <c r="J34" s="155">
        <f t="shared" si="112"/>
        <v>35602.56584999997</v>
      </c>
      <c r="K34" s="155">
        <f t="shared" si="112"/>
        <v>43522.385999999977</v>
      </c>
      <c r="L34" s="155">
        <f t="shared" si="112"/>
        <v>39859901.359283656</v>
      </c>
      <c r="M34" s="155">
        <f t="shared" si="112"/>
        <v>15326208</v>
      </c>
      <c r="N34" s="155">
        <f t="shared" si="112"/>
        <v>18058980</v>
      </c>
      <c r="O34" s="155">
        <f t="shared" si="112"/>
        <v>22250667.528283779</v>
      </c>
      <c r="P34" s="155">
        <f t="shared" si="112"/>
        <v>20399290</v>
      </c>
      <c r="Q34" s="155">
        <f t="shared" si="112"/>
        <v>19263699</v>
      </c>
      <c r="R34" s="154"/>
      <c r="S34" s="154"/>
      <c r="T34" s="154"/>
      <c r="U34" s="155">
        <f t="shared" si="112"/>
        <v>315732.90000000002</v>
      </c>
      <c r="V34" s="155">
        <f t="shared" si="112"/>
        <v>419014.6</v>
      </c>
      <c r="W34" s="155">
        <f t="shared" si="112"/>
        <v>467153.43</v>
      </c>
      <c r="X34" s="155">
        <f t="shared" si="112"/>
        <v>520739.63</v>
      </c>
      <c r="Y34" s="155">
        <f t="shared" si="112"/>
        <v>439368.56</v>
      </c>
      <c r="Z34" s="155">
        <f t="shared" si="112"/>
        <v>301812.68183849158</v>
      </c>
      <c r="AA34" s="155">
        <f t="shared" si="112"/>
        <v>343183179.61500001</v>
      </c>
      <c r="AB34" s="155">
        <f t="shared" si="112"/>
        <v>293952914</v>
      </c>
      <c r="AC34" s="155">
        <f t="shared" si="112"/>
        <v>232897759.97989053</v>
      </c>
      <c r="AD34" s="155">
        <f t="shared" si="112"/>
        <v>237691093.86000001</v>
      </c>
      <c r="AE34" s="155">
        <f t="shared" si="112"/>
        <v>236717071</v>
      </c>
      <c r="AF34" s="155">
        <f t="shared" si="112"/>
        <v>225909433</v>
      </c>
      <c r="AG34" s="154"/>
      <c r="AH34" s="154"/>
      <c r="AI34" s="154"/>
      <c r="AJ34" s="155">
        <f t="shared" si="112"/>
        <v>30208.400426422864</v>
      </c>
      <c r="AK34" s="155">
        <f t="shared" si="112"/>
        <v>30943.650499981006</v>
      </c>
      <c r="AL34" s="155">
        <f t="shared" si="112"/>
        <v>32627.171643408703</v>
      </c>
      <c r="AM34" s="155">
        <f t="shared" si="112"/>
        <v>34487.354602902386</v>
      </c>
      <c r="AN34" s="155">
        <f t="shared" si="112"/>
        <v>35908.226351160512</v>
      </c>
      <c r="AO34" s="155">
        <f t="shared" si="112"/>
        <v>39335.66521877973</v>
      </c>
      <c r="AP34" s="155">
        <f t="shared" si="112"/>
        <v>41408284.656619586</v>
      </c>
      <c r="AQ34" s="155">
        <f t="shared" si="112"/>
        <v>36714734</v>
      </c>
      <c r="AR34" s="155">
        <f t="shared" si="112"/>
        <v>32524257</v>
      </c>
      <c r="AS34" s="155">
        <f t="shared" si="112"/>
        <v>31190282.992975749</v>
      </c>
      <c r="AT34" s="155">
        <f t="shared" si="112"/>
        <v>32812855.68</v>
      </c>
      <c r="AU34" s="155">
        <f t="shared" si="112"/>
        <v>31958596.27</v>
      </c>
      <c r="AV34" s="154"/>
      <c r="AW34" s="154"/>
      <c r="AX34" s="154"/>
      <c r="AY34" s="155">
        <f t="shared" si="112"/>
        <v>147453.1076758604</v>
      </c>
      <c r="AZ34" s="155">
        <f t="shared" si="112"/>
        <v>153799.47735628253</v>
      </c>
      <c r="BA34" s="155">
        <f t="shared" si="112"/>
        <v>161661.04247243077</v>
      </c>
      <c r="BB34" s="155">
        <f t="shared" si="112"/>
        <v>151473.24693590787</v>
      </c>
      <c r="BC34" s="155">
        <f t="shared" si="112"/>
        <v>136261.02289833297</v>
      </c>
      <c r="BD34" s="155">
        <f t="shared" si="112"/>
        <v>138920.54824614999</v>
      </c>
      <c r="BE34" s="155">
        <f t="shared" si="112"/>
        <v>105886314.36153121</v>
      </c>
      <c r="BF34" s="155">
        <f t="shared" si="112"/>
        <v>91590172.250316545</v>
      </c>
      <c r="BG34" s="155">
        <f t="shared" si="112"/>
        <v>91593823.940427572</v>
      </c>
      <c r="BH34" s="155">
        <f t="shared" si="112"/>
        <v>89015416</v>
      </c>
      <c r="BI34" s="155">
        <f t="shared" si="112"/>
        <v>102029519.11701909</v>
      </c>
      <c r="BJ34" s="155">
        <f t="shared" si="112"/>
        <v>99798552.856608748</v>
      </c>
      <c r="BK34" s="154"/>
      <c r="BL34" s="154"/>
      <c r="BM34" s="154"/>
      <c r="BN34" s="155">
        <f t="shared" si="112"/>
        <v>129529083.09538108</v>
      </c>
      <c r="BO34" s="155">
        <f t="shared" si="112"/>
        <v>145382346.44859093</v>
      </c>
      <c r="BP34" s="155">
        <f t="shared" ref="BP34:EA34" si="113">BP30+BP32</f>
        <v>157698756.95324168</v>
      </c>
      <c r="BQ34" s="155">
        <f t="shared" si="113"/>
        <v>179520619.32905334</v>
      </c>
      <c r="BR34" s="155">
        <f t="shared" si="113"/>
        <v>168186248.44407699</v>
      </c>
      <c r="BS34" s="155">
        <f t="shared" si="113"/>
        <v>160276327.53370205</v>
      </c>
      <c r="BT34" s="155">
        <f t="shared" si="113"/>
        <v>166453075.18756008</v>
      </c>
      <c r="BU34" s="155">
        <f t="shared" si="113"/>
        <v>139240778.18006575</v>
      </c>
      <c r="BV34" s="155">
        <f t="shared" si="113"/>
        <v>128206068.24795502</v>
      </c>
      <c r="BW34" s="155">
        <f t="shared" si="113"/>
        <v>136125539.93047348</v>
      </c>
      <c r="BX34" s="155">
        <f t="shared" si="113"/>
        <v>159780771.19999999</v>
      </c>
      <c r="BY34" s="155">
        <f t="shared" si="113"/>
        <v>152882906.89999998</v>
      </c>
      <c r="BZ34" s="154"/>
      <c r="CA34" s="154"/>
      <c r="CB34" s="154"/>
      <c r="CC34" s="155">
        <f t="shared" si="113"/>
        <v>145451838.39190459</v>
      </c>
      <c r="CD34" s="155">
        <f t="shared" si="113"/>
        <v>148291430.08414948</v>
      </c>
      <c r="CE34" s="155">
        <f t="shared" si="113"/>
        <v>193598553.46428728</v>
      </c>
      <c r="CF34" s="155">
        <f t="shared" si="113"/>
        <v>224563090.68340257</v>
      </c>
      <c r="CG34" s="155">
        <f t="shared" si="113"/>
        <v>278428217.01211053</v>
      </c>
      <c r="CH34" s="155">
        <f t="shared" si="113"/>
        <v>332314423.10803938</v>
      </c>
      <c r="CI34" s="155">
        <f t="shared" si="113"/>
        <v>344453339.77585524</v>
      </c>
      <c r="CJ34" s="155">
        <f t="shared" si="113"/>
        <v>303831024.44510239</v>
      </c>
      <c r="CK34" s="155">
        <f t="shared" si="113"/>
        <v>167160640.37174788</v>
      </c>
      <c r="CL34" s="155">
        <f t="shared" si="113"/>
        <v>163825082.74176866</v>
      </c>
      <c r="CM34" s="155">
        <f t="shared" si="113"/>
        <v>198278436</v>
      </c>
      <c r="CN34" s="155">
        <f t="shared" si="113"/>
        <v>216138479</v>
      </c>
      <c r="CO34" s="154"/>
      <c r="CP34" s="154"/>
      <c r="CQ34" s="154"/>
      <c r="CR34" s="155">
        <f t="shared" si="113"/>
        <v>30208400.426422864</v>
      </c>
      <c r="CS34" s="155">
        <f t="shared" si="113"/>
        <v>30943650.499981008</v>
      </c>
      <c r="CT34" s="155">
        <f t="shared" si="113"/>
        <v>32627171.643408701</v>
      </c>
      <c r="CU34" s="155">
        <f t="shared" si="113"/>
        <v>34487354.602902383</v>
      </c>
      <c r="CV34" s="155">
        <f t="shared" si="113"/>
        <v>35908226.351160511</v>
      </c>
      <c r="CW34" s="155">
        <f t="shared" si="113"/>
        <v>39335665.218779728</v>
      </c>
      <c r="CX34" s="155">
        <f t="shared" si="113"/>
        <v>41408284.656619586</v>
      </c>
      <c r="CY34" s="155">
        <f t="shared" si="113"/>
        <v>36714734</v>
      </c>
      <c r="CZ34" s="155">
        <f t="shared" si="113"/>
        <v>32524257</v>
      </c>
      <c r="DA34" s="155">
        <f t="shared" si="113"/>
        <v>31190282.992975749</v>
      </c>
      <c r="DB34" s="155">
        <f t="shared" si="113"/>
        <v>219194066</v>
      </c>
      <c r="DC34" s="155">
        <f t="shared" si="113"/>
        <v>209790239</v>
      </c>
      <c r="DD34" s="154"/>
      <c r="DE34" s="154"/>
      <c r="DF34" s="154"/>
      <c r="DG34" s="155">
        <f t="shared" si="113"/>
        <v>28753.0703202351</v>
      </c>
      <c r="DH34" s="155">
        <f t="shared" si="113"/>
        <v>41059.115936885253</v>
      </c>
      <c r="DI34" s="155">
        <f t="shared" si="113"/>
        <v>41312.023179775482</v>
      </c>
      <c r="DJ34" s="155">
        <f t="shared" si="113"/>
        <v>30670.395198896273</v>
      </c>
      <c r="DK34" s="155">
        <f t="shared" si="113"/>
        <v>33636.574008425785</v>
      </c>
      <c r="DL34" s="155">
        <f t="shared" si="113"/>
        <v>47450.29061532038</v>
      </c>
      <c r="DM34" s="155">
        <f t="shared" si="113"/>
        <v>46098514.672155462</v>
      </c>
      <c r="DN34" s="155">
        <f t="shared" si="113"/>
        <v>48705036.750000007</v>
      </c>
      <c r="DO34" s="155">
        <f t="shared" si="113"/>
        <v>47434991.414634213</v>
      </c>
      <c r="DP34" s="155">
        <f t="shared" si="113"/>
        <v>44103070.799999997</v>
      </c>
      <c r="DQ34" s="155">
        <f t="shared" si="113"/>
        <v>43096447.579999998</v>
      </c>
      <c r="DR34" s="155">
        <f t="shared" si="113"/>
        <v>43724571</v>
      </c>
      <c r="DS34" s="154"/>
      <c r="DT34" s="154"/>
      <c r="DU34" s="154"/>
      <c r="DV34" s="155">
        <f t="shared" si="113"/>
        <v>63260.965715761311</v>
      </c>
      <c r="DW34" s="155">
        <f t="shared" si="113"/>
        <v>66977.699042238819</v>
      </c>
      <c r="DX34" s="155">
        <f t="shared" si="113"/>
        <v>65919.946883538374</v>
      </c>
      <c r="DY34" s="155">
        <f t="shared" si="113"/>
        <v>74558.452484532361</v>
      </c>
      <c r="DZ34" s="155">
        <f t="shared" si="113"/>
        <v>74754.7873737302</v>
      </c>
      <c r="EA34" s="155">
        <f t="shared" si="113"/>
        <v>80534.45329791015</v>
      </c>
      <c r="EB34" s="155">
        <f t="shared" ref="EB34:GM34" si="114">EB30+EB32</f>
        <v>80972912.26757203</v>
      </c>
      <c r="EC34" s="155">
        <f t="shared" si="114"/>
        <v>76535815</v>
      </c>
      <c r="ED34" s="155">
        <f t="shared" si="114"/>
        <v>76119167</v>
      </c>
      <c r="EE34" s="155">
        <f t="shared" si="114"/>
        <v>72158025.720037162</v>
      </c>
      <c r="EF34" s="155">
        <f t="shared" si="114"/>
        <v>78385422.969999999</v>
      </c>
      <c r="EG34" s="155">
        <f t="shared" si="114"/>
        <v>74020539.659999996</v>
      </c>
      <c r="EH34" s="154"/>
      <c r="EI34" s="154"/>
      <c r="EJ34" s="154"/>
      <c r="EK34" s="155">
        <f t="shared" si="114"/>
        <v>64522</v>
      </c>
      <c r="EL34" s="155">
        <f t="shared" si="114"/>
        <v>68780</v>
      </c>
      <c r="EM34" s="155">
        <f t="shared" si="114"/>
        <v>80823</v>
      </c>
      <c r="EN34" s="155">
        <f t="shared" si="114"/>
        <v>75312</v>
      </c>
      <c r="EO34" s="155">
        <f t="shared" si="114"/>
        <v>86207</v>
      </c>
      <c r="EP34" s="155">
        <f t="shared" si="114"/>
        <v>96113</v>
      </c>
      <c r="EQ34" s="155">
        <f t="shared" si="114"/>
        <v>88245873.149000004</v>
      </c>
      <c r="ER34" s="155">
        <f t="shared" si="114"/>
        <v>78131575</v>
      </c>
      <c r="ES34" s="155">
        <f t="shared" si="114"/>
        <v>104932184</v>
      </c>
      <c r="ET34" s="155">
        <f t="shared" si="114"/>
        <v>87011696</v>
      </c>
      <c r="EU34" s="155">
        <f t="shared" si="114"/>
        <v>87051684</v>
      </c>
      <c r="EV34" s="155">
        <f t="shared" si="114"/>
        <v>81286793</v>
      </c>
      <c r="EW34" s="154"/>
      <c r="EX34" s="154"/>
      <c r="EY34" s="154"/>
      <c r="EZ34" s="155">
        <f t="shared" si="114"/>
        <v>54236.462860900792</v>
      </c>
      <c r="FA34" s="155">
        <f t="shared" si="114"/>
        <v>51958.605600018032</v>
      </c>
      <c r="FB34" s="155">
        <f t="shared" si="114"/>
        <v>56538.412750554176</v>
      </c>
      <c r="FC34" s="155">
        <f t="shared" si="114"/>
        <v>56771.920093077511</v>
      </c>
      <c r="FD34" s="155">
        <f t="shared" si="114"/>
        <v>70651.57915823134</v>
      </c>
      <c r="FE34" s="155">
        <f t="shared" si="114"/>
        <v>75625.738031831803</v>
      </c>
      <c r="FF34" s="155">
        <f t="shared" si="114"/>
        <v>80592065.980565473</v>
      </c>
      <c r="FG34" s="155">
        <f t="shared" si="114"/>
        <v>98653217.043077245</v>
      </c>
      <c r="FH34" s="155">
        <f t="shared" si="114"/>
        <v>100048366.03709127</v>
      </c>
      <c r="FI34" s="155">
        <f t="shared" si="114"/>
        <v>104437834.20801991</v>
      </c>
      <c r="FJ34" s="155">
        <f t="shared" si="114"/>
        <v>96136556.476059049</v>
      </c>
      <c r="FK34" s="155">
        <f t="shared" si="114"/>
        <v>96229228.455342487</v>
      </c>
      <c r="FL34" s="154"/>
      <c r="FM34" s="154"/>
      <c r="FN34" s="154"/>
      <c r="FO34" s="155">
        <f t="shared" si="114"/>
        <v>37841.335269125979</v>
      </c>
      <c r="FP34" s="155">
        <f t="shared" si="114"/>
        <v>52214.789962961106</v>
      </c>
      <c r="FQ34" s="155">
        <f t="shared" si="114"/>
        <v>48998.756771024426</v>
      </c>
      <c r="FR34" s="155">
        <f t="shared" si="114"/>
        <v>43240.628055479465</v>
      </c>
      <c r="FS34" s="155">
        <f t="shared" si="114"/>
        <v>50566.268191574069</v>
      </c>
      <c r="FT34" s="155">
        <f t="shared" si="114"/>
        <v>52604.567146053741</v>
      </c>
      <c r="FU34" s="155">
        <f t="shared" si="114"/>
        <v>53967998.952000007</v>
      </c>
      <c r="FV34" s="155">
        <f t="shared" si="114"/>
        <v>58447817</v>
      </c>
      <c r="FW34" s="155">
        <f t="shared" si="114"/>
        <v>52426238</v>
      </c>
      <c r="FX34" s="155">
        <f t="shared" si="114"/>
        <v>51580794</v>
      </c>
      <c r="FY34" s="155">
        <f t="shared" si="114"/>
        <v>38004732</v>
      </c>
      <c r="FZ34" s="155">
        <f t="shared" si="114"/>
        <v>42657650.460386381</v>
      </c>
      <c r="GA34" s="154"/>
      <c r="GB34" s="154"/>
      <c r="GC34" s="154"/>
      <c r="GD34" s="155">
        <f t="shared" si="114"/>
        <v>29278.75</v>
      </c>
      <c r="GE34" s="155">
        <f t="shared" si="114"/>
        <v>25512.3</v>
      </c>
      <c r="GF34" s="155">
        <f t="shared" si="114"/>
        <v>24180</v>
      </c>
      <c r="GG34" s="155">
        <f t="shared" si="114"/>
        <v>11866.72</v>
      </c>
      <c r="GH34" s="155">
        <f t="shared" si="114"/>
        <v>11917.7</v>
      </c>
      <c r="GI34" s="155">
        <f t="shared" si="114"/>
        <v>19614.240000000002</v>
      </c>
      <c r="GJ34" s="155">
        <f t="shared" si="114"/>
        <v>17432243.77</v>
      </c>
      <c r="GK34" s="155">
        <f t="shared" si="114"/>
        <v>37750313.002499998</v>
      </c>
      <c r="GL34" s="155">
        <f t="shared" si="114"/>
        <v>23324936</v>
      </c>
      <c r="GM34" s="155">
        <f t="shared" si="114"/>
        <v>35666492.849249013</v>
      </c>
      <c r="GN34" s="155">
        <f t="shared" ref="GN34:GO34" si="115">GN30+GN32</f>
        <v>34794753</v>
      </c>
      <c r="GO34" s="155">
        <f t="shared" si="115"/>
        <v>38752143</v>
      </c>
    </row>
    <row r="35" spans="2:197" ht="14.5" customHeight="1">
      <c r="B35" s="162" t="s">
        <v>207</v>
      </c>
      <c r="C35" s="147"/>
      <c r="D35" s="147"/>
      <c r="E35" s="147"/>
      <c r="F35" s="150">
        <f t="shared" ref="F35:BO35" si="116">F31+F33</f>
        <v>13970.97085833776</v>
      </c>
      <c r="G35" s="150">
        <f t="shared" si="116"/>
        <v>14405.263380581584</v>
      </c>
      <c r="H35" s="150">
        <f t="shared" si="116"/>
        <v>17218.022334372672</v>
      </c>
      <c r="I35" s="150">
        <f t="shared" si="116"/>
        <v>17120.797834309342</v>
      </c>
      <c r="J35" s="150">
        <f t="shared" si="116"/>
        <v>15900.595685048149</v>
      </c>
      <c r="K35" s="150">
        <f t="shared" si="116"/>
        <v>18585.277806844326</v>
      </c>
      <c r="L35" s="150">
        <f t="shared" si="116"/>
        <v>20163974.59208101</v>
      </c>
      <c r="M35" s="150">
        <f t="shared" si="116"/>
        <v>16103402.659473429</v>
      </c>
      <c r="N35" s="150">
        <f t="shared" si="116"/>
        <v>18560360.036000047</v>
      </c>
      <c r="O35" s="150">
        <f t="shared" si="116"/>
        <v>24259068.870846763</v>
      </c>
      <c r="P35" s="150">
        <f t="shared" si="116"/>
        <v>26079031.359999999</v>
      </c>
      <c r="Q35" s="150">
        <f t="shared" si="116"/>
        <v>23960016</v>
      </c>
      <c r="R35" s="147"/>
      <c r="S35" s="147"/>
      <c r="T35" s="147"/>
      <c r="U35" s="150">
        <f t="shared" si="116"/>
        <v>147339.78999999998</v>
      </c>
      <c r="V35" s="150">
        <f t="shared" si="116"/>
        <v>146661.36000000002</v>
      </c>
      <c r="W35" s="150">
        <f t="shared" si="116"/>
        <v>125124.54000000001</v>
      </c>
      <c r="X35" s="150">
        <f t="shared" si="116"/>
        <v>134899.79</v>
      </c>
      <c r="Y35" s="150">
        <f t="shared" si="116"/>
        <v>85105.35</v>
      </c>
      <c r="Z35" s="150">
        <f t="shared" si="116"/>
        <v>140235.229950429</v>
      </c>
      <c r="AA35" s="150">
        <f t="shared" si="116"/>
        <v>113571612.11399999</v>
      </c>
      <c r="AB35" s="150">
        <f t="shared" si="116"/>
        <v>153371580</v>
      </c>
      <c r="AC35" s="150">
        <f t="shared" si="116"/>
        <v>137088602.02456731</v>
      </c>
      <c r="AD35" s="150">
        <f t="shared" si="116"/>
        <v>105375598.54000001</v>
      </c>
      <c r="AE35" s="150">
        <f t="shared" si="116"/>
        <v>126602354</v>
      </c>
      <c r="AF35" s="150">
        <f t="shared" si="116"/>
        <v>48530247</v>
      </c>
      <c r="AG35" s="147"/>
      <c r="AH35" s="147"/>
      <c r="AI35" s="147"/>
      <c r="AJ35" s="150">
        <f t="shared" si="116"/>
        <v>20500.483402742804</v>
      </c>
      <c r="AK35" s="150">
        <f t="shared" si="116"/>
        <v>20936.897538805719</v>
      </c>
      <c r="AL35" s="150">
        <f t="shared" si="116"/>
        <v>19255.879819664067</v>
      </c>
      <c r="AM35" s="150">
        <f t="shared" si="116"/>
        <v>22288.545798657509</v>
      </c>
      <c r="AN35" s="150">
        <f t="shared" si="116"/>
        <v>23782.940718049587</v>
      </c>
      <c r="AO35" s="150">
        <f t="shared" si="116"/>
        <v>26460.978540886757</v>
      </c>
      <c r="AP35" s="150">
        <f t="shared" si="116"/>
        <v>26028979.723366864</v>
      </c>
      <c r="AQ35" s="150">
        <f t="shared" si="116"/>
        <v>31880074</v>
      </c>
      <c r="AR35" s="150">
        <f t="shared" si="116"/>
        <v>33445487</v>
      </c>
      <c r="AS35" s="150">
        <f t="shared" si="116"/>
        <v>33137593.274948411</v>
      </c>
      <c r="AT35" s="150">
        <f t="shared" si="116"/>
        <v>31665204.59</v>
      </c>
      <c r="AU35" s="150">
        <f t="shared" si="116"/>
        <v>34216232.340000004</v>
      </c>
      <c r="AV35" s="147"/>
      <c r="AW35" s="147"/>
      <c r="AX35" s="147"/>
      <c r="AY35" s="150">
        <f t="shared" si="116"/>
        <v>64749.569916137552</v>
      </c>
      <c r="AZ35" s="150">
        <f t="shared" si="116"/>
        <v>64785.98976166558</v>
      </c>
      <c r="BA35" s="150">
        <f t="shared" si="116"/>
        <v>60199.784491925195</v>
      </c>
      <c r="BB35" s="150">
        <f t="shared" si="116"/>
        <v>114721.65115258077</v>
      </c>
      <c r="BC35" s="150">
        <f t="shared" si="116"/>
        <v>88817.290162827107</v>
      </c>
      <c r="BD35" s="150">
        <f t="shared" si="116"/>
        <v>119487.2407814113</v>
      </c>
      <c r="BE35" s="150">
        <f t="shared" si="116"/>
        <v>107199824.04109523</v>
      </c>
      <c r="BF35" s="150">
        <f t="shared" si="116"/>
        <v>135467937.93684733</v>
      </c>
      <c r="BG35" s="150">
        <f t="shared" si="116"/>
        <v>131273661.05276538</v>
      </c>
      <c r="BH35" s="150">
        <f t="shared" si="116"/>
        <v>114587792</v>
      </c>
      <c r="BI35" s="150">
        <f t="shared" si="116"/>
        <v>81187272.766529262</v>
      </c>
      <c r="BJ35" s="150">
        <f t="shared" si="116"/>
        <v>39526727.90985626</v>
      </c>
      <c r="BK35" s="147"/>
      <c r="BL35" s="147"/>
      <c r="BM35" s="147"/>
      <c r="BN35" s="150">
        <f t="shared" si="116"/>
        <v>53989629.152767725</v>
      </c>
      <c r="BO35" s="150">
        <f t="shared" si="116"/>
        <v>58100838.333539382</v>
      </c>
      <c r="BP35" s="150">
        <f t="shared" ref="BP35:EA35" si="117">BP31+BP33</f>
        <v>62962887.276427679</v>
      </c>
      <c r="BQ35" s="150">
        <f t="shared" si="117"/>
        <v>68594756.006417722</v>
      </c>
      <c r="BR35" s="150">
        <f t="shared" si="117"/>
        <v>85336456.443966076</v>
      </c>
      <c r="BS35" s="150">
        <f t="shared" si="117"/>
        <v>71870864.941597372</v>
      </c>
      <c r="BT35" s="150">
        <f t="shared" si="117"/>
        <v>84147739.071303368</v>
      </c>
      <c r="BU35" s="150">
        <f t="shared" si="117"/>
        <v>67562212.245154262</v>
      </c>
      <c r="BV35" s="150">
        <f t="shared" si="117"/>
        <v>79346223.493716165</v>
      </c>
      <c r="BW35" s="150">
        <f t="shared" si="117"/>
        <v>83753370.53864634</v>
      </c>
      <c r="BX35" s="150">
        <f t="shared" si="117"/>
        <v>215778500</v>
      </c>
      <c r="BY35" s="150">
        <f t="shared" si="117"/>
        <v>208315571.89999998</v>
      </c>
      <c r="BZ35" s="147"/>
      <c r="CA35" s="147"/>
      <c r="CB35" s="147"/>
      <c r="CC35" s="150">
        <f t="shared" si="117"/>
        <v>79457713.808466583</v>
      </c>
      <c r="CD35" s="150">
        <f t="shared" si="117"/>
        <v>85391557.161714494</v>
      </c>
      <c r="CE35" s="150">
        <f t="shared" si="117"/>
        <v>84057507.82857421</v>
      </c>
      <c r="CF35" s="150">
        <f t="shared" si="117"/>
        <v>101285234.40719268</v>
      </c>
      <c r="CG35" s="150">
        <f t="shared" si="117"/>
        <v>55140820.499576919</v>
      </c>
      <c r="CH35" s="150">
        <f t="shared" si="117"/>
        <v>70134784.562253401</v>
      </c>
      <c r="CI35" s="150">
        <f t="shared" si="117"/>
        <v>81048366.937140092</v>
      </c>
      <c r="CJ35" s="150">
        <f t="shared" si="117"/>
        <v>101323027.47484308</v>
      </c>
      <c r="CK35" s="150">
        <f t="shared" si="117"/>
        <v>60963516.931352645</v>
      </c>
      <c r="CL35" s="150">
        <f t="shared" si="117"/>
        <v>71418729.44997254</v>
      </c>
      <c r="CM35" s="150">
        <f t="shared" si="117"/>
        <v>188726728</v>
      </c>
      <c r="CN35" s="150">
        <f t="shared" si="117"/>
        <v>211350444</v>
      </c>
      <c r="CO35" s="147"/>
      <c r="CP35" s="147"/>
      <c r="CQ35" s="147"/>
      <c r="CR35" s="150">
        <f t="shared" si="117"/>
        <v>20500483.402742803</v>
      </c>
      <c r="CS35" s="150">
        <f t="shared" si="117"/>
        <v>20936897.538805716</v>
      </c>
      <c r="CT35" s="150">
        <f t="shared" si="117"/>
        <v>19255879.819664069</v>
      </c>
      <c r="CU35" s="150">
        <f t="shared" si="117"/>
        <v>22288545.79865751</v>
      </c>
      <c r="CV35" s="150">
        <f t="shared" si="117"/>
        <v>23782940.718049586</v>
      </c>
      <c r="CW35" s="150">
        <f t="shared" si="117"/>
        <v>26460978.54088676</v>
      </c>
      <c r="CX35" s="150">
        <f t="shared" si="117"/>
        <v>26028979.72336686</v>
      </c>
      <c r="CY35" s="150">
        <f>CY31+CY33</f>
        <v>31880074</v>
      </c>
      <c r="CZ35" s="150">
        <f t="shared" si="117"/>
        <v>33445487</v>
      </c>
      <c r="DA35" s="150">
        <f t="shared" si="117"/>
        <v>33137593.2749484</v>
      </c>
      <c r="DB35" s="150">
        <f t="shared" si="117"/>
        <v>109397318</v>
      </c>
      <c r="DC35" s="150">
        <f t="shared" si="117"/>
        <v>92930837</v>
      </c>
      <c r="DD35" s="147"/>
      <c r="DE35" s="147"/>
      <c r="DF35" s="147"/>
      <c r="DG35" s="150">
        <f t="shared" si="117"/>
        <v>12117.96734707147</v>
      </c>
      <c r="DH35" s="150">
        <f t="shared" si="117"/>
        <v>11066.136573032471</v>
      </c>
      <c r="DI35" s="150">
        <f t="shared" si="117"/>
        <v>18730.227118040893</v>
      </c>
      <c r="DJ35" s="150">
        <f t="shared" si="117"/>
        <v>33813.181969391444</v>
      </c>
      <c r="DK35" s="150">
        <f t="shared" si="117"/>
        <v>33644.989532601365</v>
      </c>
      <c r="DL35" s="150">
        <f t="shared" si="117"/>
        <v>31203.354154529377</v>
      </c>
      <c r="DM35" s="150">
        <f t="shared" si="117"/>
        <v>37326158.333927967</v>
      </c>
      <c r="DN35" s="150">
        <f t="shared" si="117"/>
        <v>38659877.859853163</v>
      </c>
      <c r="DO35" s="150">
        <f t="shared" si="117"/>
        <v>41511002.696283124</v>
      </c>
      <c r="DP35" s="150">
        <f t="shared" si="117"/>
        <v>44356892.109999999</v>
      </c>
      <c r="DQ35" s="150">
        <f t="shared" si="117"/>
        <v>42600843.850000001</v>
      </c>
      <c r="DR35" s="150">
        <f t="shared" si="117"/>
        <v>34846772.310000002</v>
      </c>
      <c r="DS35" s="147"/>
      <c r="DT35" s="147"/>
      <c r="DU35" s="147"/>
      <c r="DV35" s="150">
        <f t="shared" si="117"/>
        <v>43269.644971887144</v>
      </c>
      <c r="DW35" s="150">
        <f t="shared" si="117"/>
        <v>42245.428977390948</v>
      </c>
      <c r="DX35" s="150">
        <f t="shared" si="117"/>
        <v>38217.025485514183</v>
      </c>
      <c r="DY35" s="150">
        <f t="shared" si="117"/>
        <v>51584.243031172264</v>
      </c>
      <c r="DZ35" s="150">
        <f t="shared" si="117"/>
        <v>57786.091413286544</v>
      </c>
      <c r="EA35" s="150">
        <f t="shared" si="117"/>
        <v>58384.978669054137</v>
      </c>
      <c r="EB35" s="150">
        <f t="shared" ref="EB35:GM35" si="118">EB31+EB33</f>
        <v>73548202.419975862</v>
      </c>
      <c r="EC35" s="150">
        <f t="shared" si="118"/>
        <v>63015557</v>
      </c>
      <c r="ED35" s="150">
        <f t="shared" si="118"/>
        <v>79395327</v>
      </c>
      <c r="EE35" s="150">
        <f t="shared" si="118"/>
        <v>79342897.735650688</v>
      </c>
      <c r="EF35" s="150">
        <f t="shared" si="118"/>
        <v>80588285.299999997</v>
      </c>
      <c r="EG35" s="150">
        <f t="shared" si="118"/>
        <v>69053027.969999999</v>
      </c>
      <c r="EH35" s="147"/>
      <c r="EI35" s="147"/>
      <c r="EJ35" s="147"/>
      <c r="EK35" s="150">
        <f t="shared" si="118"/>
        <v>40091</v>
      </c>
      <c r="EL35" s="150">
        <f t="shared" si="118"/>
        <v>39808</v>
      </c>
      <c r="EM35" s="150">
        <f t="shared" si="118"/>
        <v>59266</v>
      </c>
      <c r="EN35" s="150">
        <f t="shared" si="118"/>
        <v>58842</v>
      </c>
      <c r="EO35" s="150">
        <f t="shared" si="118"/>
        <v>52590</v>
      </c>
      <c r="EP35" s="150">
        <f t="shared" si="118"/>
        <v>55780</v>
      </c>
      <c r="EQ35" s="150">
        <f t="shared" si="118"/>
        <v>47627007.217999995</v>
      </c>
      <c r="ER35" s="150">
        <f t="shared" si="118"/>
        <v>39623149</v>
      </c>
      <c r="ES35" s="150">
        <f t="shared" si="118"/>
        <v>49633897</v>
      </c>
      <c r="ET35" s="150">
        <f t="shared" si="118"/>
        <v>65653469</v>
      </c>
      <c r="EU35" s="150">
        <f t="shared" si="118"/>
        <v>72291500</v>
      </c>
      <c r="EV35" s="150">
        <f t="shared" si="118"/>
        <v>63397333</v>
      </c>
      <c r="EW35" s="147"/>
      <c r="EX35" s="147"/>
      <c r="EY35" s="147"/>
      <c r="EZ35" s="150">
        <f t="shared" si="118"/>
        <v>33241.781387348652</v>
      </c>
      <c r="FA35" s="150">
        <f t="shared" si="118"/>
        <v>29428.623521191439</v>
      </c>
      <c r="FB35" s="150">
        <f t="shared" si="118"/>
        <v>31499.70883396874</v>
      </c>
      <c r="FC35" s="150">
        <f t="shared" si="118"/>
        <v>35005.645179458108</v>
      </c>
      <c r="FD35" s="150">
        <f t="shared" si="118"/>
        <v>30559.60242504139</v>
      </c>
      <c r="FE35" s="150">
        <f t="shared" si="118"/>
        <v>36948.855687590185</v>
      </c>
      <c r="FF35" s="150">
        <f t="shared" si="118"/>
        <v>52111725.036031574</v>
      </c>
      <c r="FG35" s="150">
        <f t="shared" si="118"/>
        <v>43936954.722461015</v>
      </c>
      <c r="FH35" s="150">
        <f t="shared" si="118"/>
        <v>33655147.969711237</v>
      </c>
      <c r="FI35" s="150">
        <f t="shared" si="118"/>
        <v>23991096.760742731</v>
      </c>
      <c r="FJ35" s="150">
        <f t="shared" si="118"/>
        <v>24334891.098310623</v>
      </c>
      <c r="FK35" s="150">
        <f t="shared" si="118"/>
        <v>24898998.787176721</v>
      </c>
      <c r="FL35" s="147"/>
      <c r="FM35" s="147"/>
      <c r="FN35" s="147"/>
      <c r="FO35" s="150">
        <f t="shared" si="118"/>
        <v>26898.761667432846</v>
      </c>
      <c r="FP35" s="150">
        <f t="shared" si="118"/>
        <v>29220.953237401751</v>
      </c>
      <c r="FQ35" s="150">
        <f t="shared" si="118"/>
        <v>33379.134862470295</v>
      </c>
      <c r="FR35" s="150">
        <f t="shared" si="118"/>
        <v>34744.423623437695</v>
      </c>
      <c r="FS35" s="150">
        <f t="shared" si="118"/>
        <v>17297.379389411755</v>
      </c>
      <c r="FT35" s="150">
        <f t="shared" si="118"/>
        <v>15401.194885551769</v>
      </c>
      <c r="FU35" s="150">
        <f t="shared" si="118"/>
        <v>14421395.418</v>
      </c>
      <c r="FV35" s="150">
        <f t="shared" si="118"/>
        <v>21965831</v>
      </c>
      <c r="FW35" s="150">
        <f t="shared" si="118"/>
        <v>15443613</v>
      </c>
      <c r="FX35" s="150">
        <f t="shared" si="118"/>
        <v>27491369</v>
      </c>
      <c r="FY35" s="150">
        <f t="shared" si="118"/>
        <v>30641066</v>
      </c>
      <c r="FZ35" s="150">
        <f t="shared" si="118"/>
        <v>36880035.895371564</v>
      </c>
      <c r="GA35" s="147"/>
      <c r="GB35" s="147"/>
      <c r="GC35" s="147"/>
      <c r="GD35" s="150">
        <f t="shared" si="118"/>
        <v>40215.85</v>
      </c>
      <c r="GE35" s="150">
        <f t="shared" si="118"/>
        <v>44588.49</v>
      </c>
      <c r="GF35" s="150">
        <f t="shared" si="118"/>
        <v>46475.15</v>
      </c>
      <c r="GG35" s="150">
        <f t="shared" si="118"/>
        <v>42077.87</v>
      </c>
      <c r="GH35" s="150">
        <f t="shared" si="118"/>
        <v>40283.4</v>
      </c>
      <c r="GI35" s="150">
        <f t="shared" si="118"/>
        <v>36316.220999999998</v>
      </c>
      <c r="GJ35" s="150">
        <f t="shared" si="118"/>
        <v>38068160.935999997</v>
      </c>
      <c r="GK35" s="150">
        <f t="shared" si="118"/>
        <v>45098382.366241261</v>
      </c>
      <c r="GL35" s="150">
        <f t="shared" si="118"/>
        <v>64404932</v>
      </c>
      <c r="GM35" s="150">
        <f t="shared" si="118"/>
        <v>50568246.847540967</v>
      </c>
      <c r="GN35" s="150">
        <f t="shared" ref="GN35:GO35" si="119">GN31+GN33</f>
        <v>53863801</v>
      </c>
      <c r="GO35" s="150">
        <f t="shared" si="119"/>
        <v>60474487</v>
      </c>
    </row>
    <row r="36" spans="2:197" ht="14.5" customHeight="1">
      <c r="B36" s="162" t="s">
        <v>208</v>
      </c>
      <c r="C36" s="147"/>
      <c r="D36" s="147"/>
      <c r="E36" s="147"/>
      <c r="F36" s="150">
        <f t="shared" ref="F36:BO36" si="120">F34+F35</f>
        <v>34341.153688337748</v>
      </c>
      <c r="G36" s="150">
        <f t="shared" si="120"/>
        <v>38324.94591058162</v>
      </c>
      <c r="H36" s="150">
        <f t="shared" si="120"/>
        <v>45718.074964372681</v>
      </c>
      <c r="I36" s="150">
        <f t="shared" si="120"/>
        <v>48740.443394309361</v>
      </c>
      <c r="J36" s="150">
        <f t="shared" si="120"/>
        <v>51503.161535048115</v>
      </c>
      <c r="K36" s="150">
        <f t="shared" si="120"/>
        <v>62107.663806844299</v>
      </c>
      <c r="L36" s="150">
        <f t="shared" si="120"/>
        <v>60023875.951364666</v>
      </c>
      <c r="M36" s="150">
        <f t="shared" si="120"/>
        <v>31429610.659473427</v>
      </c>
      <c r="N36" s="150">
        <f t="shared" si="120"/>
        <v>36619340.036000043</v>
      </c>
      <c r="O36" s="150">
        <f t="shared" si="120"/>
        <v>46509736.399130538</v>
      </c>
      <c r="P36" s="150">
        <f t="shared" si="120"/>
        <v>46478321.359999999</v>
      </c>
      <c r="Q36" s="150">
        <f t="shared" si="120"/>
        <v>43223715</v>
      </c>
      <c r="R36" s="147"/>
      <c r="S36" s="147"/>
      <c r="T36" s="147"/>
      <c r="U36" s="150">
        <f t="shared" si="120"/>
        <v>463072.69</v>
      </c>
      <c r="V36" s="150">
        <f t="shared" si="120"/>
        <v>565675.96</v>
      </c>
      <c r="W36" s="150">
        <f t="shared" si="120"/>
        <v>592277.97</v>
      </c>
      <c r="X36" s="150">
        <f t="shared" si="120"/>
        <v>655639.42000000004</v>
      </c>
      <c r="Y36" s="150">
        <f t="shared" si="120"/>
        <v>524473.91</v>
      </c>
      <c r="Z36" s="150">
        <f t="shared" si="120"/>
        <v>442047.91178892058</v>
      </c>
      <c r="AA36" s="150">
        <f t="shared" si="120"/>
        <v>456754791.72899997</v>
      </c>
      <c r="AB36" s="150">
        <f t="shared" si="120"/>
        <v>447324494</v>
      </c>
      <c r="AC36" s="150">
        <f t="shared" si="120"/>
        <v>369986362.00445783</v>
      </c>
      <c r="AD36" s="150">
        <f t="shared" si="120"/>
        <v>343066692.40000004</v>
      </c>
      <c r="AE36" s="150">
        <f t="shared" si="120"/>
        <v>363319425</v>
      </c>
      <c r="AF36" s="150">
        <f t="shared" si="120"/>
        <v>274439680</v>
      </c>
      <c r="AG36" s="147"/>
      <c r="AH36" s="147"/>
      <c r="AI36" s="147"/>
      <c r="AJ36" s="150">
        <f t="shared" si="120"/>
        <v>50708.883829165672</v>
      </c>
      <c r="AK36" s="150">
        <f t="shared" si="120"/>
        <v>51880.548038786728</v>
      </c>
      <c r="AL36" s="150">
        <f t="shared" si="120"/>
        <v>51883.05146307277</v>
      </c>
      <c r="AM36" s="150">
        <f t="shared" si="120"/>
        <v>56775.900401559891</v>
      </c>
      <c r="AN36" s="150">
        <f t="shared" si="120"/>
        <v>59691.167069210103</v>
      </c>
      <c r="AO36" s="150">
        <f t="shared" si="120"/>
        <v>65796.643759666491</v>
      </c>
      <c r="AP36" s="150">
        <f t="shared" si="120"/>
        <v>67437264.37998645</v>
      </c>
      <c r="AQ36" s="150">
        <f t="shared" si="120"/>
        <v>68594808</v>
      </c>
      <c r="AR36" s="150">
        <f t="shared" si="120"/>
        <v>65969744</v>
      </c>
      <c r="AS36" s="150">
        <f t="shared" si="120"/>
        <v>64327876.26792416</v>
      </c>
      <c r="AT36" s="150">
        <f t="shared" si="120"/>
        <v>64478060.269999996</v>
      </c>
      <c r="AU36" s="150">
        <f t="shared" si="120"/>
        <v>66174828.609999999</v>
      </c>
      <c r="AV36" s="147"/>
      <c r="AW36" s="147"/>
      <c r="AX36" s="147"/>
      <c r="AY36" s="150">
        <f t="shared" si="120"/>
        <v>212202.67759199796</v>
      </c>
      <c r="AZ36" s="150">
        <f t="shared" si="120"/>
        <v>218585.46711794811</v>
      </c>
      <c r="BA36" s="150">
        <f t="shared" si="120"/>
        <v>221860.82696435595</v>
      </c>
      <c r="BB36" s="150">
        <f t="shared" si="120"/>
        <v>266194.89808848861</v>
      </c>
      <c r="BC36" s="150">
        <f t="shared" si="120"/>
        <v>225078.31306116009</v>
      </c>
      <c r="BD36" s="150">
        <f t="shared" si="120"/>
        <v>258407.78902756129</v>
      </c>
      <c r="BE36" s="150">
        <f t="shared" si="120"/>
        <v>213086138.40262645</v>
      </c>
      <c r="BF36" s="150">
        <f t="shared" si="120"/>
        <v>227058110.18716389</v>
      </c>
      <c r="BG36" s="150">
        <f t="shared" si="120"/>
        <v>222867484.99319297</v>
      </c>
      <c r="BH36" s="150">
        <f t="shared" si="120"/>
        <v>203603208</v>
      </c>
      <c r="BI36" s="150">
        <f t="shared" si="120"/>
        <v>183216791.88354835</v>
      </c>
      <c r="BJ36" s="150">
        <f t="shared" si="120"/>
        <v>139325280.76646501</v>
      </c>
      <c r="BK36" s="147"/>
      <c r="BL36" s="147"/>
      <c r="BM36" s="147"/>
      <c r="BN36" s="150">
        <f t="shared" si="120"/>
        <v>183518712.2481488</v>
      </c>
      <c r="BO36" s="150">
        <f t="shared" si="120"/>
        <v>203483184.7821303</v>
      </c>
      <c r="BP36" s="150">
        <f t="shared" ref="BP36:EA36" si="121">BP34+BP35</f>
        <v>220661644.22966936</v>
      </c>
      <c r="BQ36" s="150">
        <f t="shared" si="121"/>
        <v>248115375.33547106</v>
      </c>
      <c r="BR36" s="150">
        <f t="shared" si="121"/>
        <v>253522704.88804305</v>
      </c>
      <c r="BS36" s="150">
        <f t="shared" si="121"/>
        <v>232147192.47529942</v>
      </c>
      <c r="BT36" s="150">
        <f t="shared" si="121"/>
        <v>250600814.25886345</v>
      </c>
      <c r="BU36" s="150">
        <f t="shared" si="121"/>
        <v>206802990.42522001</v>
      </c>
      <c r="BV36" s="150">
        <f t="shared" si="121"/>
        <v>207552291.7416712</v>
      </c>
      <c r="BW36" s="150">
        <f t="shared" si="121"/>
        <v>219878910.46911982</v>
      </c>
      <c r="BX36" s="150">
        <f t="shared" si="121"/>
        <v>375559271.19999999</v>
      </c>
      <c r="BY36" s="150">
        <f t="shared" si="121"/>
        <v>361198478.79999995</v>
      </c>
      <c r="BZ36" s="147"/>
      <c r="CA36" s="147"/>
      <c r="CB36" s="147"/>
      <c r="CC36" s="150">
        <f t="shared" si="121"/>
        <v>224909552.20037118</v>
      </c>
      <c r="CD36" s="150">
        <f t="shared" si="121"/>
        <v>233682987.24586397</v>
      </c>
      <c r="CE36" s="150">
        <f t="shared" si="121"/>
        <v>277656061.29286146</v>
      </c>
      <c r="CF36" s="150">
        <f t="shared" si="121"/>
        <v>325848325.09059525</v>
      </c>
      <c r="CG36" s="150">
        <f t="shared" si="121"/>
        <v>333569037.51168746</v>
      </c>
      <c r="CH36" s="150">
        <f t="shared" si="121"/>
        <v>402449207.67029279</v>
      </c>
      <c r="CI36" s="150">
        <f t="shared" si="121"/>
        <v>425501706.71299535</v>
      </c>
      <c r="CJ36" s="150">
        <f t="shared" si="121"/>
        <v>405154051.91994548</v>
      </c>
      <c r="CK36" s="150">
        <f t="shared" si="121"/>
        <v>228124157.30310053</v>
      </c>
      <c r="CL36" s="150">
        <f t="shared" si="121"/>
        <v>235243812.1917412</v>
      </c>
      <c r="CM36" s="150">
        <f t="shared" si="121"/>
        <v>387005164</v>
      </c>
      <c r="CN36" s="150">
        <f t="shared" si="121"/>
        <v>427488923</v>
      </c>
      <c r="CO36" s="147"/>
      <c r="CP36" s="147"/>
      <c r="CQ36" s="147"/>
      <c r="CR36" s="150">
        <f t="shared" si="121"/>
        <v>50708883.829165667</v>
      </c>
      <c r="CS36" s="150">
        <f t="shared" si="121"/>
        <v>51880548.038786724</v>
      </c>
      <c r="CT36" s="150">
        <f t="shared" si="121"/>
        <v>51883051.463072769</v>
      </c>
      <c r="CU36" s="150">
        <f t="shared" si="121"/>
        <v>56775900.401559889</v>
      </c>
      <c r="CV36" s="150">
        <f t="shared" si="121"/>
        <v>59691167.069210097</v>
      </c>
      <c r="CW36" s="150">
        <f t="shared" si="121"/>
        <v>65796643.759666488</v>
      </c>
      <c r="CX36" s="150">
        <f t="shared" si="121"/>
        <v>67437264.37998645</v>
      </c>
      <c r="CY36" s="150">
        <f t="shared" si="121"/>
        <v>68594808</v>
      </c>
      <c r="CZ36" s="150">
        <f t="shared" si="121"/>
        <v>65969744</v>
      </c>
      <c r="DA36" s="150">
        <f t="shared" si="121"/>
        <v>64327876.267924145</v>
      </c>
      <c r="DB36" s="150">
        <f t="shared" si="121"/>
        <v>328591384</v>
      </c>
      <c r="DC36" s="150">
        <f t="shared" si="121"/>
        <v>302721076</v>
      </c>
      <c r="DD36" s="147"/>
      <c r="DE36" s="147"/>
      <c r="DF36" s="147"/>
      <c r="DG36" s="150">
        <f t="shared" si="121"/>
        <v>40871.037667306569</v>
      </c>
      <c r="DH36" s="150">
        <f t="shared" si="121"/>
        <v>52125.252509917722</v>
      </c>
      <c r="DI36" s="150">
        <f t="shared" si="121"/>
        <v>60042.250297816376</v>
      </c>
      <c r="DJ36" s="150">
        <f t="shared" si="121"/>
        <v>64483.577168287717</v>
      </c>
      <c r="DK36" s="150">
        <f t="shared" si="121"/>
        <v>67281.56354102715</v>
      </c>
      <c r="DL36" s="150">
        <f t="shared" si="121"/>
        <v>78653.64476984975</v>
      </c>
      <c r="DM36" s="150">
        <f t="shared" si="121"/>
        <v>83424673.006083429</v>
      </c>
      <c r="DN36" s="150">
        <f t="shared" si="121"/>
        <v>87364914.609853178</v>
      </c>
      <c r="DO36" s="150">
        <f t="shared" si="121"/>
        <v>88945994.11091733</v>
      </c>
      <c r="DP36" s="150">
        <f t="shared" si="121"/>
        <v>88459962.909999996</v>
      </c>
      <c r="DQ36" s="150">
        <f t="shared" si="121"/>
        <v>85697291.430000007</v>
      </c>
      <c r="DR36" s="150">
        <f t="shared" si="121"/>
        <v>78571343.310000002</v>
      </c>
      <c r="DS36" s="147"/>
      <c r="DT36" s="147"/>
      <c r="DU36" s="147"/>
      <c r="DV36" s="150">
        <f t="shared" si="121"/>
        <v>106530.61068764846</v>
      </c>
      <c r="DW36" s="150">
        <f t="shared" si="121"/>
        <v>109223.12801962977</v>
      </c>
      <c r="DX36" s="150">
        <f t="shared" si="121"/>
        <v>104136.97236905256</v>
      </c>
      <c r="DY36" s="150">
        <f t="shared" si="121"/>
        <v>126142.69551570463</v>
      </c>
      <c r="DZ36" s="150">
        <f t="shared" si="121"/>
        <v>132540.87878701673</v>
      </c>
      <c r="EA36" s="150">
        <f t="shared" si="121"/>
        <v>138919.43196696427</v>
      </c>
      <c r="EB36" s="150">
        <f t="shared" ref="EB36:GM36" si="122">EB34+EB35</f>
        <v>154521114.68754789</v>
      </c>
      <c r="EC36" s="150">
        <f t="shared" si="122"/>
        <v>139551372</v>
      </c>
      <c r="ED36" s="150">
        <f t="shared" si="122"/>
        <v>155514494</v>
      </c>
      <c r="EE36" s="150">
        <f t="shared" si="122"/>
        <v>151500923.45568785</v>
      </c>
      <c r="EF36" s="150">
        <f t="shared" si="122"/>
        <v>158973708.26999998</v>
      </c>
      <c r="EG36" s="150">
        <f t="shared" si="122"/>
        <v>143073567.63</v>
      </c>
      <c r="EH36" s="147"/>
      <c r="EI36" s="147"/>
      <c r="EJ36" s="147"/>
      <c r="EK36" s="150">
        <f t="shared" si="122"/>
        <v>104613</v>
      </c>
      <c r="EL36" s="150">
        <f t="shared" si="122"/>
        <v>108588</v>
      </c>
      <c r="EM36" s="150">
        <f t="shared" si="122"/>
        <v>140089</v>
      </c>
      <c r="EN36" s="150">
        <f t="shared" si="122"/>
        <v>134154</v>
      </c>
      <c r="EO36" s="150">
        <f t="shared" si="122"/>
        <v>138797</v>
      </c>
      <c r="EP36" s="150">
        <f t="shared" si="122"/>
        <v>151893</v>
      </c>
      <c r="EQ36" s="150">
        <f t="shared" si="122"/>
        <v>135872880.36699998</v>
      </c>
      <c r="ER36" s="150">
        <f t="shared" si="122"/>
        <v>117754724</v>
      </c>
      <c r="ES36" s="150">
        <f t="shared" si="122"/>
        <v>154566081</v>
      </c>
      <c r="ET36" s="150">
        <f t="shared" si="122"/>
        <v>152665165</v>
      </c>
      <c r="EU36" s="150">
        <f t="shared" si="122"/>
        <v>159343184</v>
      </c>
      <c r="EV36" s="150">
        <f t="shared" si="122"/>
        <v>144684126</v>
      </c>
      <c r="EW36" s="147"/>
      <c r="EX36" s="147"/>
      <c r="EY36" s="147"/>
      <c r="EZ36" s="150">
        <f t="shared" si="122"/>
        <v>87478.244248249452</v>
      </c>
      <c r="FA36" s="150">
        <f t="shared" si="122"/>
        <v>81387.229121209471</v>
      </c>
      <c r="FB36" s="150">
        <f t="shared" si="122"/>
        <v>88038.121584522916</v>
      </c>
      <c r="FC36" s="150">
        <f t="shared" si="122"/>
        <v>91777.565272535619</v>
      </c>
      <c r="FD36" s="150">
        <f t="shared" si="122"/>
        <v>101211.18158327273</v>
      </c>
      <c r="FE36" s="150">
        <f t="shared" si="122"/>
        <v>112574.59371942199</v>
      </c>
      <c r="FF36" s="150">
        <f t="shared" si="122"/>
        <v>132703791.01659705</v>
      </c>
      <c r="FG36" s="150">
        <f t="shared" si="122"/>
        <v>142590171.76553828</v>
      </c>
      <c r="FH36" s="150">
        <f t="shared" si="122"/>
        <v>133703514.0068025</v>
      </c>
      <c r="FI36" s="150">
        <f t="shared" si="122"/>
        <v>128428930.96876264</v>
      </c>
      <c r="FJ36" s="150">
        <f t="shared" si="122"/>
        <v>120471447.57436967</v>
      </c>
      <c r="FK36" s="150">
        <f t="shared" si="122"/>
        <v>121128227.2425192</v>
      </c>
      <c r="FL36" s="147"/>
      <c r="FM36" s="147"/>
      <c r="FN36" s="147"/>
      <c r="FO36" s="150">
        <f t="shared" si="122"/>
        <v>64740.096936558824</v>
      </c>
      <c r="FP36" s="150">
        <f t="shared" si="122"/>
        <v>81435.743200362864</v>
      </c>
      <c r="FQ36" s="150">
        <f t="shared" si="122"/>
        <v>82377.891633494728</v>
      </c>
      <c r="FR36" s="150">
        <f t="shared" si="122"/>
        <v>77985.051678917167</v>
      </c>
      <c r="FS36" s="150">
        <f t="shared" si="122"/>
        <v>67863.647580985824</v>
      </c>
      <c r="FT36" s="150">
        <f t="shared" si="122"/>
        <v>68005.762031605511</v>
      </c>
      <c r="FU36" s="150">
        <f t="shared" si="122"/>
        <v>68389394.370000005</v>
      </c>
      <c r="FV36" s="150">
        <f t="shared" si="122"/>
        <v>80413648</v>
      </c>
      <c r="FW36" s="150">
        <f t="shared" si="122"/>
        <v>67869851</v>
      </c>
      <c r="FX36" s="150">
        <f t="shared" si="122"/>
        <v>79072163</v>
      </c>
      <c r="FY36" s="150">
        <f t="shared" si="122"/>
        <v>68645798</v>
      </c>
      <c r="FZ36" s="150">
        <f t="shared" si="122"/>
        <v>79537686.355757952</v>
      </c>
      <c r="GA36" s="147"/>
      <c r="GB36" s="147"/>
      <c r="GC36" s="147"/>
      <c r="GD36" s="150">
        <f t="shared" si="122"/>
        <v>69494.600000000006</v>
      </c>
      <c r="GE36" s="150">
        <f t="shared" si="122"/>
        <v>70100.789999999994</v>
      </c>
      <c r="GF36" s="150">
        <f t="shared" si="122"/>
        <v>70655.149999999994</v>
      </c>
      <c r="GG36" s="150">
        <f t="shared" si="122"/>
        <v>53944.590000000004</v>
      </c>
      <c r="GH36" s="150">
        <f t="shared" si="122"/>
        <v>52201.100000000006</v>
      </c>
      <c r="GI36" s="150">
        <f t="shared" si="122"/>
        <v>55930.460999999996</v>
      </c>
      <c r="GJ36" s="150">
        <f t="shared" si="122"/>
        <v>55500404.706</v>
      </c>
      <c r="GK36" s="150">
        <f t="shared" si="122"/>
        <v>82848695.368741259</v>
      </c>
      <c r="GL36" s="150">
        <f t="shared" si="122"/>
        <v>87729868</v>
      </c>
      <c r="GM36" s="150">
        <f t="shared" si="122"/>
        <v>86234739.69678998</v>
      </c>
      <c r="GN36" s="150">
        <f t="shared" ref="GN36:GO36" si="123">GN34+GN35</f>
        <v>88658554</v>
      </c>
      <c r="GO36" s="150">
        <f t="shared" si="123"/>
        <v>99226630</v>
      </c>
    </row>
    <row r="37" spans="2:197" ht="14.5" customHeight="1">
      <c r="B37" s="161" t="s">
        <v>225</v>
      </c>
      <c r="C37" s="156" t="e">
        <f>(C30+C31)/C36</f>
        <v>#DIV/0!</v>
      </c>
      <c r="D37" s="156" t="e">
        <f t="shared" ref="D37:BO37" si="124">(D30+D31)/D36</f>
        <v>#DIV/0!</v>
      </c>
      <c r="E37" s="156" t="e">
        <f t="shared" si="124"/>
        <v>#DIV/0!</v>
      </c>
      <c r="F37" s="157">
        <f t="shared" si="124"/>
        <v>0.95350274912633404</v>
      </c>
      <c r="G37" s="157">
        <f t="shared" si="124"/>
        <v>0.95228310159006246</v>
      </c>
      <c r="H37" s="157">
        <f t="shared" si="124"/>
        <v>0.9651806634531559</v>
      </c>
      <c r="I37" s="157">
        <f t="shared" si="124"/>
        <v>0.95729912899756131</v>
      </c>
      <c r="J37" s="157">
        <f t="shared" si="124"/>
        <v>0.94930606234292503</v>
      </c>
      <c r="K37" s="157">
        <f t="shared" si="124"/>
        <v>0.96171421038480664</v>
      </c>
      <c r="L37" s="157">
        <f t="shared" si="124"/>
        <v>0.78394847455464178</v>
      </c>
      <c r="M37" s="157">
        <f t="shared" si="124"/>
        <v>0.62024529069768009</v>
      </c>
      <c r="N37" s="157">
        <f t="shared" si="124"/>
        <v>0.69044630447036737</v>
      </c>
      <c r="O37" s="157">
        <f t="shared" si="124"/>
        <v>0.65121701182533265</v>
      </c>
      <c r="P37" s="157">
        <f t="shared" si="124"/>
        <v>0.66279895871006989</v>
      </c>
      <c r="Q37" s="157">
        <f t="shared" si="124"/>
        <v>0.63724365200908806</v>
      </c>
      <c r="R37" s="156" t="e">
        <f t="shared" si="124"/>
        <v>#DIV/0!</v>
      </c>
      <c r="S37" s="156" t="e">
        <f t="shared" si="124"/>
        <v>#DIV/0!</v>
      </c>
      <c r="T37" s="156" t="e">
        <f t="shared" si="124"/>
        <v>#DIV/0!</v>
      </c>
      <c r="U37" s="157">
        <f t="shared" si="124"/>
        <v>0.70082638645781503</v>
      </c>
      <c r="V37" s="157">
        <f t="shared" si="124"/>
        <v>0.66814046684960771</v>
      </c>
      <c r="W37" s="157">
        <f t="shared" si="124"/>
        <v>0.62237116467458686</v>
      </c>
      <c r="X37" s="157">
        <f t="shared" si="124"/>
        <v>0.65101436396243528</v>
      </c>
      <c r="Y37" s="157">
        <f t="shared" si="124"/>
        <v>0.59487870426195266</v>
      </c>
      <c r="Z37" s="157">
        <f t="shared" si="124"/>
        <v>0.62977110667602021</v>
      </c>
      <c r="AA37" s="157">
        <f t="shared" si="124"/>
        <v>0.68620095343183718</v>
      </c>
      <c r="AB37" s="157">
        <f t="shared" si="124"/>
        <v>0.76592429119251404</v>
      </c>
      <c r="AC37" s="157">
        <f t="shared" si="124"/>
        <v>0.70008379584903979</v>
      </c>
      <c r="AD37" s="157">
        <f t="shared" si="124"/>
        <v>0.63246517894839493</v>
      </c>
      <c r="AE37" s="157">
        <f t="shared" si="124"/>
        <v>0.62975700790014189</v>
      </c>
      <c r="AF37" s="157">
        <f t="shared" si="124"/>
        <v>0.58834296848035972</v>
      </c>
      <c r="AG37" s="156" t="e">
        <f t="shared" si="124"/>
        <v>#DIV/0!</v>
      </c>
      <c r="AH37" s="156" t="e">
        <f t="shared" si="124"/>
        <v>#DIV/0!</v>
      </c>
      <c r="AI37" s="156" t="e">
        <f t="shared" si="124"/>
        <v>#DIV/0!</v>
      </c>
      <c r="AJ37" s="157">
        <f t="shared" si="124"/>
        <v>0.47260395641325215</v>
      </c>
      <c r="AK37" s="157">
        <f t="shared" si="124"/>
        <v>0.49244564996198437</v>
      </c>
      <c r="AL37" s="157">
        <f t="shared" si="124"/>
        <v>0.44275704287189294</v>
      </c>
      <c r="AM37" s="157">
        <f t="shared" si="124"/>
        <v>0.53057419765257052</v>
      </c>
      <c r="AN37" s="157">
        <f t="shared" si="124"/>
        <v>0.50653437390749623</v>
      </c>
      <c r="AO37" s="157">
        <f t="shared" si="124"/>
        <v>0.48776306716938789</v>
      </c>
      <c r="AP37" s="157">
        <f t="shared" si="124"/>
        <v>0.52224967805779532</v>
      </c>
      <c r="AQ37" s="157">
        <f t="shared" si="124"/>
        <v>0.75671302994244116</v>
      </c>
      <c r="AR37" s="157">
        <f t="shared" si="124"/>
        <v>0.73591594777145108</v>
      </c>
      <c r="AS37" s="157">
        <f t="shared" si="124"/>
        <v>0.72129766745289137</v>
      </c>
      <c r="AT37" s="157">
        <f t="shared" si="124"/>
        <v>0.6852911020426391</v>
      </c>
      <c r="AU37" s="157">
        <f t="shared" si="124"/>
        <v>0.68482646259777002</v>
      </c>
      <c r="AV37" s="156" t="e">
        <f t="shared" si="124"/>
        <v>#DIV/0!</v>
      </c>
      <c r="AW37" s="156" t="e">
        <f t="shared" si="124"/>
        <v>#DIV/0!</v>
      </c>
      <c r="AX37" s="156" t="e">
        <f t="shared" si="124"/>
        <v>#DIV/0!</v>
      </c>
      <c r="AY37" s="157">
        <f t="shared" si="124"/>
        <v>0.76919283862414367</v>
      </c>
      <c r="AZ37" s="157">
        <f t="shared" si="124"/>
        <v>0.7281441063760562</v>
      </c>
      <c r="BA37" s="157">
        <f t="shared" si="124"/>
        <v>0.75144746326678602</v>
      </c>
      <c r="BB37" s="157">
        <f t="shared" si="124"/>
        <v>0.69185396281310974</v>
      </c>
      <c r="BC37" s="157">
        <f t="shared" si="124"/>
        <v>0.71191472326293515</v>
      </c>
      <c r="BD37" s="157">
        <f t="shared" si="124"/>
        <v>0.71993804397973737</v>
      </c>
      <c r="BE37" s="157">
        <f t="shared" si="124"/>
        <v>0.72083889778647325</v>
      </c>
      <c r="BF37" s="157">
        <f t="shared" si="124"/>
        <v>0.7879277909945267</v>
      </c>
      <c r="BG37" s="157">
        <f t="shared" si="124"/>
        <v>0.82383089650280494</v>
      </c>
      <c r="BH37" s="157">
        <f t="shared" si="124"/>
        <v>0.73940973464425963</v>
      </c>
      <c r="BI37" s="157">
        <f t="shared" si="124"/>
        <v>0.44711825827414325</v>
      </c>
      <c r="BJ37" s="157">
        <f t="shared" si="124"/>
        <v>0.38922452720076578</v>
      </c>
      <c r="BK37" s="156" t="e">
        <f t="shared" si="124"/>
        <v>#DIV/0!</v>
      </c>
      <c r="BL37" s="156" t="e">
        <f t="shared" si="124"/>
        <v>#DIV/0!</v>
      </c>
      <c r="BM37" s="156" t="e">
        <f t="shared" si="124"/>
        <v>#DIV/0!</v>
      </c>
      <c r="BN37" s="157">
        <f t="shared" si="124"/>
        <v>0.66349872656912789</v>
      </c>
      <c r="BO37" s="157">
        <f t="shared" si="124"/>
        <v>0.62915847592439345</v>
      </c>
      <c r="BP37" s="157">
        <f t="shared" ref="BP37:EA37" si="125">(BP30+BP31)/BP36</f>
        <v>0.62371149343257004</v>
      </c>
      <c r="BQ37" s="157">
        <f t="shared" si="125"/>
        <v>0.64530197152150026</v>
      </c>
      <c r="BR37" s="157">
        <f t="shared" si="125"/>
        <v>0.69833291370135375</v>
      </c>
      <c r="BS37" s="157">
        <f t="shared" si="125"/>
        <v>0.69110036640534556</v>
      </c>
      <c r="BT37" s="157">
        <f t="shared" si="125"/>
        <v>0.71135535785723192</v>
      </c>
      <c r="BU37" s="157">
        <f t="shared" si="125"/>
        <v>0.70943965350225646</v>
      </c>
      <c r="BV37" s="157">
        <f t="shared" si="125"/>
        <v>0.69287683730639626</v>
      </c>
      <c r="BW37" s="157">
        <f t="shared" si="125"/>
        <v>0.70602044130183761</v>
      </c>
      <c r="BX37" s="157">
        <f t="shared" si="125"/>
        <v>0.57260883884684666</v>
      </c>
      <c r="BY37" s="157">
        <f t="shared" si="125"/>
        <v>0.53701531508221845</v>
      </c>
      <c r="BZ37" s="156" t="e">
        <f t="shared" si="125"/>
        <v>#DIV/0!</v>
      </c>
      <c r="CA37" s="156" t="e">
        <f t="shared" si="125"/>
        <v>#DIV/0!</v>
      </c>
      <c r="CB37" s="156" t="e">
        <f t="shared" si="125"/>
        <v>#DIV/0!</v>
      </c>
      <c r="CC37" s="157">
        <f t="shared" si="125"/>
        <v>0.65000024582902338</v>
      </c>
      <c r="CD37" s="157">
        <f t="shared" si="125"/>
        <v>0.68103211768902328</v>
      </c>
      <c r="CE37" s="157">
        <f t="shared" si="125"/>
        <v>0.66246772282891009</v>
      </c>
      <c r="CF37" s="157">
        <f t="shared" si="125"/>
        <v>0.70326964485287491</v>
      </c>
      <c r="CG37" s="157">
        <f t="shared" si="125"/>
        <v>0.680844298568683</v>
      </c>
      <c r="CH37" s="157">
        <f t="shared" si="125"/>
        <v>0.73993068431875386</v>
      </c>
      <c r="CI37" s="157">
        <f t="shared" si="125"/>
        <v>0.73318208097111537</v>
      </c>
      <c r="CJ37" s="157">
        <f t="shared" si="125"/>
        <v>0.79158177338319702</v>
      </c>
      <c r="CK37" s="157">
        <f t="shared" si="125"/>
        <v>0.72429100502782562</v>
      </c>
      <c r="CL37" s="157">
        <f t="shared" si="125"/>
        <v>0.76544479008999178</v>
      </c>
      <c r="CM37" s="157">
        <f t="shared" si="125"/>
        <v>0.53132313242207796</v>
      </c>
      <c r="CN37" s="157">
        <f t="shared" si="125"/>
        <v>0.49985014933357702</v>
      </c>
      <c r="CO37" s="156" t="e">
        <f t="shared" si="125"/>
        <v>#DIV/0!</v>
      </c>
      <c r="CP37" s="156" t="e">
        <f t="shared" si="125"/>
        <v>#DIV/0!</v>
      </c>
      <c r="CQ37" s="156" t="e">
        <f t="shared" si="125"/>
        <v>#DIV/0!</v>
      </c>
      <c r="CR37" s="157">
        <f t="shared" si="125"/>
        <v>0.4726039564132522</v>
      </c>
      <c r="CS37" s="157">
        <f t="shared" si="125"/>
        <v>0.49244564996198442</v>
      </c>
      <c r="CT37" s="157">
        <f t="shared" si="125"/>
        <v>0.44275704287189299</v>
      </c>
      <c r="CU37" s="157">
        <f t="shared" si="125"/>
        <v>0.53057419765257063</v>
      </c>
      <c r="CV37" s="157">
        <f t="shared" si="125"/>
        <v>0.50653437390749634</v>
      </c>
      <c r="CW37" s="157">
        <f t="shared" si="125"/>
        <v>0.48776306716938789</v>
      </c>
      <c r="CX37" s="157">
        <f t="shared" si="125"/>
        <v>0.52224967805779521</v>
      </c>
      <c r="CY37" s="157">
        <f t="shared" si="125"/>
        <v>0.75671302994244116</v>
      </c>
      <c r="CZ37" s="157">
        <f t="shared" si="125"/>
        <v>0.73591594777145108</v>
      </c>
      <c r="DA37" s="157">
        <f t="shared" si="125"/>
        <v>0.72129766745289148</v>
      </c>
      <c r="DB37" s="157">
        <f t="shared" si="125"/>
        <v>0.55715826985895645</v>
      </c>
      <c r="DC37" s="157">
        <f t="shared" si="125"/>
        <v>0.53419968684307928</v>
      </c>
      <c r="DD37" s="156" t="e">
        <f t="shared" si="125"/>
        <v>#DIV/0!</v>
      </c>
      <c r="DE37" s="156" t="e">
        <f t="shared" si="125"/>
        <v>#DIV/0!</v>
      </c>
      <c r="DF37" s="156" t="e">
        <f t="shared" si="125"/>
        <v>#DIV/0!</v>
      </c>
      <c r="DG37" s="157">
        <f t="shared" si="125"/>
        <v>0.67624285434639397</v>
      </c>
      <c r="DH37" s="157">
        <f t="shared" si="125"/>
        <v>0.70114263828786783</v>
      </c>
      <c r="DI37" s="157">
        <f t="shared" si="125"/>
        <v>0.60556585232648164</v>
      </c>
      <c r="DJ37" s="157">
        <f t="shared" si="125"/>
        <v>0.69741733201182898</v>
      </c>
      <c r="DK37" s="157">
        <f t="shared" si="125"/>
        <v>0.6036642741470778</v>
      </c>
      <c r="DL37" s="157">
        <f t="shared" si="125"/>
        <v>0.62192507613904757</v>
      </c>
      <c r="DM37" s="157">
        <f t="shared" si="125"/>
        <v>0.66068928423686124</v>
      </c>
      <c r="DN37" s="157">
        <f t="shared" si="125"/>
        <v>0.67914719810372737</v>
      </c>
      <c r="DO37" s="157">
        <f t="shared" si="125"/>
        <v>0.70336637799548152</v>
      </c>
      <c r="DP37" s="157">
        <f t="shared" si="125"/>
        <v>0.7021387500828199</v>
      </c>
      <c r="DQ37" s="157">
        <f t="shared" si="125"/>
        <v>0.7318312584153045</v>
      </c>
      <c r="DR37" s="157">
        <f t="shared" si="125"/>
        <v>0.67228608541909884</v>
      </c>
      <c r="DS37" s="156" t="e">
        <f t="shared" si="125"/>
        <v>#DIV/0!</v>
      </c>
      <c r="DT37" s="156" t="e">
        <f t="shared" si="125"/>
        <v>#DIV/0!</v>
      </c>
      <c r="DU37" s="156" t="e">
        <f t="shared" si="125"/>
        <v>#DIV/0!</v>
      </c>
      <c r="DV37" s="157">
        <f t="shared" si="125"/>
        <v>0.63358402116248158</v>
      </c>
      <c r="DW37" s="157">
        <f t="shared" si="125"/>
        <v>0.58206826135047507</v>
      </c>
      <c r="DX37" s="157">
        <f t="shared" si="125"/>
        <v>0.54254252110216772</v>
      </c>
      <c r="DY37" s="157">
        <f t="shared" si="125"/>
        <v>0.56430488144299062</v>
      </c>
      <c r="DZ37" s="157">
        <f t="shared" si="125"/>
        <v>0.56296087651684257</v>
      </c>
      <c r="EA37" s="157">
        <f t="shared" si="125"/>
        <v>0.51541332924533789</v>
      </c>
      <c r="EB37" s="157">
        <f t="shared" ref="EB37:GM37" si="126">(EB30+EB31)/EB36</f>
        <v>0.58596953324508827</v>
      </c>
      <c r="EC37" s="157">
        <f t="shared" si="126"/>
        <v>0.7641901650382914</v>
      </c>
      <c r="ED37" s="157">
        <f t="shared" si="126"/>
        <v>0.71681992367862513</v>
      </c>
      <c r="EE37" s="157">
        <f t="shared" si="126"/>
        <v>0.71613265008156546</v>
      </c>
      <c r="EF37" s="157">
        <f t="shared" si="126"/>
        <v>0.66659638963707746</v>
      </c>
      <c r="EG37" s="157">
        <f t="shared" si="126"/>
        <v>0.68861367226675341</v>
      </c>
      <c r="EH37" s="156" t="e">
        <f t="shared" si="126"/>
        <v>#DIV/0!</v>
      </c>
      <c r="EI37" s="156" t="e">
        <f t="shared" si="126"/>
        <v>#DIV/0!</v>
      </c>
      <c r="EJ37" s="156" t="e">
        <f t="shared" si="126"/>
        <v>#DIV/0!</v>
      </c>
      <c r="EK37" s="157">
        <f t="shared" si="126"/>
        <v>0.87447066808140483</v>
      </c>
      <c r="EL37" s="157">
        <f t="shared" si="126"/>
        <v>0.86790437249051455</v>
      </c>
      <c r="EM37" s="157">
        <f t="shared" si="126"/>
        <v>0.89832891947262095</v>
      </c>
      <c r="EN37" s="157">
        <f t="shared" si="126"/>
        <v>0.926092401270182</v>
      </c>
      <c r="EO37" s="157">
        <f t="shared" si="126"/>
        <v>0.93819030670691728</v>
      </c>
      <c r="EP37" s="157">
        <f t="shared" si="126"/>
        <v>0.97217119946277974</v>
      </c>
      <c r="EQ37" s="157">
        <f t="shared" si="126"/>
        <v>1.0675566601606348</v>
      </c>
      <c r="ER37" s="157">
        <f t="shared" si="126"/>
        <v>1.0455377229706726</v>
      </c>
      <c r="ES37" s="157">
        <f t="shared" si="126"/>
        <v>0.98740857640040702</v>
      </c>
      <c r="ET37" s="157">
        <f t="shared" si="126"/>
        <v>1.0002293843523504</v>
      </c>
      <c r="EU37" s="157">
        <f t="shared" si="126"/>
        <v>1.0109205173156324</v>
      </c>
      <c r="EV37" s="157">
        <f t="shared" si="126"/>
        <v>0.99853755207395734</v>
      </c>
      <c r="EW37" s="156" t="e">
        <f t="shared" si="126"/>
        <v>#DIV/0!</v>
      </c>
      <c r="EX37" s="156" t="e">
        <f t="shared" si="126"/>
        <v>#DIV/0!</v>
      </c>
      <c r="EY37" s="156" t="e">
        <f t="shared" si="126"/>
        <v>#DIV/0!</v>
      </c>
      <c r="EZ37" s="157">
        <f t="shared" si="126"/>
        <v>0.65927446390343447</v>
      </c>
      <c r="FA37" s="157">
        <f t="shared" si="126"/>
        <v>0.62868664852784872</v>
      </c>
      <c r="FB37" s="157">
        <f t="shared" si="126"/>
        <v>0.64840284198848186</v>
      </c>
      <c r="FC37" s="157">
        <f t="shared" si="126"/>
        <v>0.64812339292447751</v>
      </c>
      <c r="FD37" s="157">
        <f t="shared" si="126"/>
        <v>0.69251003824703894</v>
      </c>
      <c r="FE37" s="157">
        <f t="shared" si="126"/>
        <v>0.69426755727154843</v>
      </c>
      <c r="FF37" s="157">
        <f t="shared" si="126"/>
        <v>0.6782810270360472</v>
      </c>
      <c r="FG37" s="157">
        <f t="shared" si="126"/>
        <v>0.77950093186156888</v>
      </c>
      <c r="FH37" s="157">
        <f t="shared" si="126"/>
        <v>0.73689763960172538</v>
      </c>
      <c r="FI37" s="157">
        <f t="shared" si="126"/>
        <v>0.73686151115804754</v>
      </c>
      <c r="FJ37" s="157">
        <f t="shared" si="126"/>
        <v>0.75068652208652087</v>
      </c>
      <c r="FK37" s="157">
        <f t="shared" si="126"/>
        <v>0.78474085238371516</v>
      </c>
      <c r="FL37" s="156" t="e">
        <f t="shared" si="126"/>
        <v>#DIV/0!</v>
      </c>
      <c r="FM37" s="156" t="e">
        <f t="shared" si="126"/>
        <v>#DIV/0!</v>
      </c>
      <c r="FN37" s="156" t="e">
        <f t="shared" si="126"/>
        <v>#DIV/0!</v>
      </c>
      <c r="FO37" s="157">
        <f t="shared" si="126"/>
        <v>0.719580503972579</v>
      </c>
      <c r="FP37" s="157">
        <f t="shared" si="126"/>
        <v>0.65617016584340959</v>
      </c>
      <c r="FQ37" s="157">
        <f t="shared" si="126"/>
        <v>0.6773468728422003</v>
      </c>
      <c r="FR37" s="157">
        <f t="shared" si="126"/>
        <v>0.66337399695712396</v>
      </c>
      <c r="FS37" s="157">
        <f t="shared" si="126"/>
        <v>0.59731334031926164</v>
      </c>
      <c r="FT37" s="157">
        <f t="shared" si="126"/>
        <v>0.62175964900299141</v>
      </c>
      <c r="FU37" s="157">
        <f t="shared" si="126"/>
        <v>0.68571393946385661</v>
      </c>
      <c r="FV37" s="157">
        <f t="shared" si="126"/>
        <v>0.79385889818106503</v>
      </c>
      <c r="FW37" s="157">
        <f t="shared" si="126"/>
        <v>0.67404288245748467</v>
      </c>
      <c r="FX37" s="157">
        <f t="shared" si="126"/>
        <v>0.54734464516924874</v>
      </c>
      <c r="FY37" s="157">
        <f t="shared" si="126"/>
        <v>0.50022225686705546</v>
      </c>
      <c r="FZ37" s="157">
        <f t="shared" si="126"/>
        <v>0.48694540324599389</v>
      </c>
      <c r="GA37" s="156" t="e">
        <f t="shared" si="126"/>
        <v>#DIV/0!</v>
      </c>
      <c r="GB37" s="156" t="e">
        <f t="shared" si="126"/>
        <v>#DIV/0!</v>
      </c>
      <c r="GC37" s="156" t="e">
        <f t="shared" si="126"/>
        <v>#DIV/0!</v>
      </c>
      <c r="GD37" s="157">
        <f t="shared" si="126"/>
        <v>1</v>
      </c>
      <c r="GE37" s="157">
        <f t="shared" si="126"/>
        <v>1</v>
      </c>
      <c r="GF37" s="157">
        <f t="shared" si="126"/>
        <v>1</v>
      </c>
      <c r="GG37" s="157">
        <f t="shared" si="126"/>
        <v>1</v>
      </c>
      <c r="GH37" s="157">
        <f t="shared" si="126"/>
        <v>1</v>
      </c>
      <c r="GI37" s="157">
        <f t="shared" si="126"/>
        <v>1</v>
      </c>
      <c r="GJ37" s="157">
        <f t="shared" si="126"/>
        <v>1</v>
      </c>
      <c r="GK37" s="157">
        <f t="shared" si="126"/>
        <v>0.77491160341148857</v>
      </c>
      <c r="GL37" s="157">
        <f t="shared" si="126"/>
        <v>1</v>
      </c>
      <c r="GM37" s="157">
        <f t="shared" si="126"/>
        <v>0.76028233316775973</v>
      </c>
      <c r="GN37" s="157">
        <f t="shared" ref="GN37:GO37" si="127">(GN30+GN31)/GN36</f>
        <v>0.77286250348725516</v>
      </c>
      <c r="GO37" s="157">
        <f t="shared" si="127"/>
        <v>0.75354553510484035</v>
      </c>
    </row>
    <row r="38" spans="2:197" ht="14.5" customHeight="1">
      <c r="B38" s="162" t="s">
        <v>219</v>
      </c>
      <c r="C38" s="151" t="e">
        <f>C31/(C31+C33)</f>
        <v>#DIV/0!</v>
      </c>
      <c r="D38" s="151" t="e">
        <f t="shared" ref="D38:BO38" si="128">D31/(D31+D33)</f>
        <v>#DIV/0!</v>
      </c>
      <c r="E38" s="151" t="e">
        <f t="shared" si="128"/>
        <v>#DIV/0!</v>
      </c>
      <c r="F38" s="152">
        <f t="shared" si="128"/>
        <v>0.88570806892888054</v>
      </c>
      <c r="G38" s="152">
        <f t="shared" si="128"/>
        <v>0.87305004412159948</v>
      </c>
      <c r="H38" s="152">
        <f t="shared" si="128"/>
        <v>0.90754611606697422</v>
      </c>
      <c r="I38" s="152">
        <f t="shared" si="128"/>
        <v>0.87843677577856094</v>
      </c>
      <c r="J38" s="152">
        <f t="shared" si="128"/>
        <v>0.83579872655619358</v>
      </c>
      <c r="K38" s="152">
        <f t="shared" si="128"/>
        <v>0.87205782045806579</v>
      </c>
      <c r="L38" s="152">
        <f t="shared" si="128"/>
        <v>0.35686042931593931</v>
      </c>
      <c r="M38" s="152">
        <f t="shared" si="128"/>
        <v>0.25881859183022421</v>
      </c>
      <c r="N38" s="152">
        <f t="shared" si="128"/>
        <v>0.38925473352816492</v>
      </c>
      <c r="O38" s="152">
        <f t="shared" si="128"/>
        <v>0.33130966704170028</v>
      </c>
      <c r="P38" s="152">
        <f t="shared" si="128"/>
        <v>0.39903679152598709</v>
      </c>
      <c r="Q38" s="152">
        <f t="shared" si="128"/>
        <v>0.34558987773630867</v>
      </c>
      <c r="R38" s="151" t="e">
        <f t="shared" si="128"/>
        <v>#DIV/0!</v>
      </c>
      <c r="S38" s="151" t="e">
        <f t="shared" si="128"/>
        <v>#DIV/0!</v>
      </c>
      <c r="T38" s="151" t="e">
        <f t="shared" si="128"/>
        <v>#DIV/0!</v>
      </c>
      <c r="U38" s="152">
        <f t="shared" si="128"/>
        <v>0.82909891482809916</v>
      </c>
      <c r="V38" s="152">
        <f t="shared" si="128"/>
        <v>0.80894565548826214</v>
      </c>
      <c r="W38" s="152">
        <f t="shared" si="128"/>
        <v>0.71797802413499379</v>
      </c>
      <c r="X38" s="152">
        <f t="shared" si="128"/>
        <v>0.7411308053185256</v>
      </c>
      <c r="Y38" s="152">
        <f t="shared" si="128"/>
        <v>0.68995274680146423</v>
      </c>
      <c r="Z38" s="152">
        <f t="shared" si="128"/>
        <v>0.97504914420408595</v>
      </c>
      <c r="AA38" s="152">
        <f t="shared" si="128"/>
        <v>0.96228672455841624</v>
      </c>
      <c r="AB38" s="152">
        <f t="shared" si="128"/>
        <v>0.98746038868478758</v>
      </c>
      <c r="AC38" s="152">
        <f t="shared" si="128"/>
        <v>0.97594636555262948</v>
      </c>
      <c r="AD38" s="152">
        <f t="shared" si="128"/>
        <v>0.96013508252192359</v>
      </c>
      <c r="AE38" s="152">
        <f t="shared" si="128"/>
        <v>0.93148579212042137</v>
      </c>
      <c r="AF38" s="152">
        <f t="shared" si="128"/>
        <v>0.88985306421374699</v>
      </c>
      <c r="AG38" s="151" t="e">
        <f t="shared" si="128"/>
        <v>#DIV/0!</v>
      </c>
      <c r="AH38" s="151" t="e">
        <f t="shared" si="128"/>
        <v>#DIV/0!</v>
      </c>
      <c r="AI38" s="151" t="e">
        <f t="shared" si="128"/>
        <v>#DIV/0!</v>
      </c>
      <c r="AJ38" s="152">
        <f t="shared" si="128"/>
        <v>0.39617297831397419</v>
      </c>
      <c r="AK38" s="152">
        <f t="shared" si="128"/>
        <v>0.42599378980731412</v>
      </c>
      <c r="AL38" s="152">
        <f t="shared" si="128"/>
        <v>0.28314829540968506</v>
      </c>
      <c r="AM38" s="152">
        <f t="shared" si="128"/>
        <v>0.33012509093799669</v>
      </c>
      <c r="AN38" s="152">
        <f t="shared" si="128"/>
        <v>0.34584059707163584</v>
      </c>
      <c r="AO38" s="152">
        <f t="shared" si="128"/>
        <v>0.30881885634955492</v>
      </c>
      <c r="AP38" s="152">
        <f t="shared" si="128"/>
        <v>0.31295491596374747</v>
      </c>
      <c r="AQ38" s="152">
        <f t="shared" si="128"/>
        <v>1</v>
      </c>
      <c r="AR38" s="152">
        <f t="shared" si="128"/>
        <v>1</v>
      </c>
      <c r="AS38" s="152">
        <f t="shared" si="128"/>
        <v>1</v>
      </c>
      <c r="AT38" s="152">
        <f t="shared" si="128"/>
        <v>1</v>
      </c>
      <c r="AU38" s="152">
        <f t="shared" si="128"/>
        <v>1</v>
      </c>
      <c r="AV38" s="151" t="e">
        <f t="shared" si="128"/>
        <v>#DIV/0!</v>
      </c>
      <c r="AW38" s="151" t="e">
        <f t="shared" si="128"/>
        <v>#DIV/0!</v>
      </c>
      <c r="AX38" s="151" t="e">
        <f t="shared" si="128"/>
        <v>#DIV/0!</v>
      </c>
      <c r="AY38" s="152">
        <f t="shared" si="128"/>
        <v>0.76919283862414367</v>
      </c>
      <c r="AZ38" s="152">
        <f t="shared" si="128"/>
        <v>0.72814410637605642</v>
      </c>
      <c r="BA38" s="152">
        <f t="shared" si="128"/>
        <v>0.7514474632667858</v>
      </c>
      <c r="BB38" s="152">
        <f t="shared" si="128"/>
        <v>0.69185396281310962</v>
      </c>
      <c r="BC38" s="152">
        <f t="shared" si="128"/>
        <v>0.71191472326293526</v>
      </c>
      <c r="BD38" s="152">
        <f t="shared" si="128"/>
        <v>0.68468995569468194</v>
      </c>
      <c r="BE38" s="152">
        <f t="shared" si="128"/>
        <v>0.72410771563293752</v>
      </c>
      <c r="BF38" s="152">
        <f t="shared" si="128"/>
        <v>0.84381803309161385</v>
      </c>
      <c r="BG38" s="152">
        <f t="shared" si="128"/>
        <v>0.88944669810918342</v>
      </c>
      <c r="BH38" s="152">
        <f t="shared" si="128"/>
        <v>0.81507987343014687</v>
      </c>
      <c r="BI38" s="152">
        <f t="shared" si="128"/>
        <v>0.47234053663567382</v>
      </c>
      <c r="BJ38" s="152">
        <f t="shared" si="128"/>
        <v>0.16012858278023512</v>
      </c>
      <c r="BK38" s="151" t="e">
        <f t="shared" si="128"/>
        <v>#DIV/0!</v>
      </c>
      <c r="BL38" s="151" t="e">
        <f t="shared" si="128"/>
        <v>#DIV/0!</v>
      </c>
      <c r="BM38" s="151" t="e">
        <f t="shared" si="128"/>
        <v>#DIV/0!</v>
      </c>
      <c r="BN38" s="152">
        <f t="shared" si="128"/>
        <v>0.85045210333733856</v>
      </c>
      <c r="BO38" s="152">
        <f t="shared" si="128"/>
        <v>0.84579476898295458</v>
      </c>
      <c r="BP38" s="152">
        <f t="shared" ref="BP38:EA38" si="129">BP31/(BP31+BP33)</f>
        <v>0.82296446378307397</v>
      </c>
      <c r="BQ38" s="152">
        <f t="shared" si="129"/>
        <v>0.8279523869595633</v>
      </c>
      <c r="BR38" s="152">
        <f t="shared" si="129"/>
        <v>0.86086996212122524</v>
      </c>
      <c r="BS38" s="152">
        <f t="shared" si="129"/>
        <v>0.84552682556239056</v>
      </c>
      <c r="BT38" s="152">
        <f t="shared" si="129"/>
        <v>0.85717460288869307</v>
      </c>
      <c r="BU38" s="152">
        <f t="shared" si="129"/>
        <v>0.85801000180642328</v>
      </c>
      <c r="BV38" s="152">
        <f t="shared" si="129"/>
        <v>0.81917991096768428</v>
      </c>
      <c r="BW38" s="152">
        <f t="shared" si="129"/>
        <v>0.82958644314961838</v>
      </c>
      <c r="BX38" s="152">
        <f t="shared" si="129"/>
        <v>0.53526790713625316</v>
      </c>
      <c r="BY38" s="152">
        <f t="shared" si="129"/>
        <v>0.45507570046423401</v>
      </c>
      <c r="BZ38" s="151" t="e">
        <f t="shared" si="129"/>
        <v>#DIV/0!</v>
      </c>
      <c r="CA38" s="151" t="e">
        <f t="shared" si="129"/>
        <v>#DIV/0!</v>
      </c>
      <c r="CB38" s="151" t="e">
        <f t="shared" si="129"/>
        <v>#DIV/0!</v>
      </c>
      <c r="CC38" s="152">
        <f t="shared" si="129"/>
        <v>0.74557462554660558</v>
      </c>
      <c r="CD38" s="152">
        <f t="shared" si="129"/>
        <v>0.7704275441113978</v>
      </c>
      <c r="CE38" s="152">
        <f t="shared" si="129"/>
        <v>0.69683854741187812</v>
      </c>
      <c r="CF38" s="152">
        <f t="shared" si="129"/>
        <v>0.72725182790450427</v>
      </c>
      <c r="CG38" s="152">
        <f t="shared" si="129"/>
        <v>0.65632549608421664</v>
      </c>
      <c r="CH38" s="152">
        <f t="shared" si="129"/>
        <v>0.69317965312728957</v>
      </c>
      <c r="CI38" s="152">
        <f t="shared" si="129"/>
        <v>0.70294497764257413</v>
      </c>
      <c r="CJ38" s="152">
        <f t="shared" si="129"/>
        <v>0.83567210457860863</v>
      </c>
      <c r="CK38" s="152">
        <f t="shared" si="129"/>
        <v>0.84686975855287094</v>
      </c>
      <c r="CL38" s="152">
        <f t="shared" si="129"/>
        <v>0.86571480505525256</v>
      </c>
      <c r="CM38" s="152">
        <f t="shared" si="129"/>
        <v>0.4346749602949721</v>
      </c>
      <c r="CN38" s="152">
        <f t="shared" si="129"/>
        <v>0.36956346777298466</v>
      </c>
      <c r="CO38" s="151" t="e">
        <f t="shared" si="129"/>
        <v>#DIV/0!</v>
      </c>
      <c r="CP38" s="151" t="e">
        <f t="shared" si="129"/>
        <v>#DIV/0!</v>
      </c>
      <c r="CQ38" s="151" t="e">
        <f t="shared" si="129"/>
        <v>#DIV/0!</v>
      </c>
      <c r="CR38" s="152">
        <f t="shared" si="129"/>
        <v>0.39617297831397424</v>
      </c>
      <c r="CS38" s="152">
        <f t="shared" si="129"/>
        <v>0.42599378980731417</v>
      </c>
      <c r="CT38" s="152">
        <f t="shared" si="129"/>
        <v>0.283148295409685</v>
      </c>
      <c r="CU38" s="152">
        <f t="shared" si="129"/>
        <v>0.33012509093799669</v>
      </c>
      <c r="CV38" s="152">
        <f t="shared" si="129"/>
        <v>0.34584059707163584</v>
      </c>
      <c r="CW38" s="152">
        <f t="shared" si="129"/>
        <v>0.30881885634955486</v>
      </c>
      <c r="CX38" s="152">
        <f t="shared" si="129"/>
        <v>0.31295491596374736</v>
      </c>
      <c r="CY38" s="152">
        <f>CY31/(CY31+CY33)</f>
        <v>1</v>
      </c>
      <c r="CZ38" s="152">
        <f t="shared" si="129"/>
        <v>1</v>
      </c>
      <c r="DA38" s="152">
        <f t="shared" si="129"/>
        <v>1</v>
      </c>
      <c r="DB38" s="152">
        <f t="shared" si="129"/>
        <v>0.63058396916092585</v>
      </c>
      <c r="DC38" s="152">
        <f t="shared" si="129"/>
        <v>0.60849612276708542</v>
      </c>
      <c r="DD38" s="151" t="e">
        <f t="shared" si="129"/>
        <v>#DIV/0!</v>
      </c>
      <c r="DE38" s="151" t="e">
        <f t="shared" si="129"/>
        <v>#DIV/0!</v>
      </c>
      <c r="DF38" s="151" t="e">
        <f t="shared" si="129"/>
        <v>#DIV/0!</v>
      </c>
      <c r="DG38" s="152">
        <f t="shared" si="129"/>
        <v>1</v>
      </c>
      <c r="DH38" s="152">
        <f t="shared" si="129"/>
        <v>1</v>
      </c>
      <c r="DI38" s="152">
        <f t="shared" si="129"/>
        <v>0.66166508994909812</v>
      </c>
      <c r="DJ38" s="152">
        <f t="shared" si="129"/>
        <v>0.62254045336174979</v>
      </c>
      <c r="DK38" s="152">
        <f t="shared" si="129"/>
        <v>0.57956635366780862</v>
      </c>
      <c r="DL38" s="152">
        <f t="shared" si="129"/>
        <v>0.617947029710045</v>
      </c>
      <c r="DM38" s="152">
        <f t="shared" si="129"/>
        <v>0.71250871777377645</v>
      </c>
      <c r="DN38" s="152">
        <f t="shared" si="129"/>
        <v>0.70883325573851796</v>
      </c>
      <c r="DO38" s="152">
        <f t="shared" si="129"/>
        <v>0.73294304176032332</v>
      </c>
      <c r="DP38" s="152">
        <f t="shared" si="129"/>
        <v>0.74850006280117631</v>
      </c>
      <c r="DQ38" s="152">
        <f t="shared" si="129"/>
        <v>0.81265608873613893</v>
      </c>
      <c r="DR38" s="152">
        <f t="shared" si="129"/>
        <v>0.72100901645889048</v>
      </c>
      <c r="DS38" s="151" t="e">
        <f t="shared" si="129"/>
        <v>#DIV/0!</v>
      </c>
      <c r="DT38" s="151" t="e">
        <f t="shared" si="129"/>
        <v>#DIV/0!</v>
      </c>
      <c r="DU38" s="151" t="e">
        <f t="shared" si="129"/>
        <v>#DIV/0!</v>
      </c>
      <c r="DV38" s="152">
        <f t="shared" si="129"/>
        <v>0.51883274236414489</v>
      </c>
      <c r="DW38" s="152">
        <f t="shared" si="129"/>
        <v>0.40594447713074411</v>
      </c>
      <c r="DX38" s="152">
        <f t="shared" si="129"/>
        <v>0.44954525678682683</v>
      </c>
      <c r="DY38" s="152">
        <f t="shared" si="129"/>
        <v>0.49369530060583289</v>
      </c>
      <c r="DZ38" s="152">
        <f t="shared" si="129"/>
        <v>0.51977771143129026</v>
      </c>
      <c r="EA38" s="152">
        <f t="shared" si="129"/>
        <v>0.42667357369881009</v>
      </c>
      <c r="EB38" s="152">
        <f t="shared" ref="EB38:GM38" si="130">EB31/(EB31+EB33)</f>
        <v>0.56504389517352116</v>
      </c>
      <c r="EC38" s="152">
        <f t="shared" si="130"/>
        <v>1</v>
      </c>
      <c r="ED38" s="152">
        <f t="shared" si="130"/>
        <v>1</v>
      </c>
      <c r="EE38" s="152">
        <f t="shared" si="130"/>
        <v>1</v>
      </c>
      <c r="EF38" s="152">
        <f t="shared" si="130"/>
        <v>1</v>
      </c>
      <c r="EG38" s="152">
        <f t="shared" si="130"/>
        <v>1</v>
      </c>
      <c r="EH38" s="151" t="e">
        <f t="shared" si="130"/>
        <v>#DIV/0!</v>
      </c>
      <c r="EI38" s="151" t="e">
        <f t="shared" si="130"/>
        <v>#DIV/0!</v>
      </c>
      <c r="EJ38" s="151" t="e">
        <f t="shared" si="130"/>
        <v>#DIV/0!</v>
      </c>
      <c r="EK38" s="152">
        <f t="shared" si="130"/>
        <v>0.90454216657105091</v>
      </c>
      <c r="EL38" s="152">
        <f t="shared" si="130"/>
        <v>0.91981511254019288</v>
      </c>
      <c r="EM38" s="152">
        <f t="shared" si="130"/>
        <v>0.93643910505180039</v>
      </c>
      <c r="EN38" s="152">
        <f t="shared" si="130"/>
        <v>1.0007477652017267</v>
      </c>
      <c r="EO38" s="152">
        <f t="shared" si="130"/>
        <v>1.0709260315649363</v>
      </c>
      <c r="EP38" s="152">
        <f t="shared" si="130"/>
        <v>1.1302796701326641</v>
      </c>
      <c r="EQ38" s="152">
        <f t="shared" si="130"/>
        <v>1.3832505271736137</v>
      </c>
      <c r="ER38" s="152">
        <f t="shared" si="130"/>
        <v>1.3344397740825698</v>
      </c>
      <c r="ES38" s="152">
        <f t="shared" si="130"/>
        <v>1.1886153529310826</v>
      </c>
      <c r="ET38" s="152">
        <f t="shared" si="130"/>
        <v>1.1057064478953884</v>
      </c>
      <c r="EU38" s="152">
        <f t="shared" si="130"/>
        <v>1.086753159085093</v>
      </c>
      <c r="EV38" s="152">
        <f t="shared" si="130"/>
        <v>1.0692300573590374</v>
      </c>
      <c r="EW38" s="151" t="e">
        <f t="shared" si="130"/>
        <v>#DIV/0!</v>
      </c>
      <c r="EX38" s="151" t="e">
        <f t="shared" si="130"/>
        <v>#DIV/0!</v>
      </c>
      <c r="EY38" s="151" t="e">
        <f t="shared" si="130"/>
        <v>#DIV/0!</v>
      </c>
      <c r="EZ38" s="152">
        <f t="shared" si="130"/>
        <v>0.76533077466165711</v>
      </c>
      <c r="FA38" s="152">
        <f t="shared" si="130"/>
        <v>0.69376042316006092</v>
      </c>
      <c r="FB38" s="152">
        <f t="shared" si="130"/>
        <v>0.64396889054578843</v>
      </c>
      <c r="FC38" s="152">
        <f t="shared" si="130"/>
        <v>0.58121634695931568</v>
      </c>
      <c r="FD38" s="152">
        <f t="shared" si="130"/>
        <v>0.74030056940575339</v>
      </c>
      <c r="FE38" s="152">
        <f t="shared" si="130"/>
        <v>0.76136684171384283</v>
      </c>
      <c r="FF38" s="152">
        <f t="shared" si="130"/>
        <v>0.77004034053329695</v>
      </c>
      <c r="FG38" s="152">
        <f t="shared" si="130"/>
        <v>0.84120941291467832</v>
      </c>
      <c r="FH38" s="152">
        <f t="shared" si="130"/>
        <v>0.82437708454111369</v>
      </c>
      <c r="FI38" s="152">
        <f t="shared" si="130"/>
        <v>0.87067562639238516</v>
      </c>
      <c r="FJ38" s="152">
        <f t="shared" si="130"/>
        <v>0.8907685191509177</v>
      </c>
      <c r="FK38" s="152">
        <f t="shared" si="130"/>
        <v>0.93901159174577231</v>
      </c>
      <c r="FL38" s="151" t="e">
        <f t="shared" si="130"/>
        <v>#DIV/0!</v>
      </c>
      <c r="FM38" s="151" t="e">
        <f t="shared" si="130"/>
        <v>#DIV/0!</v>
      </c>
      <c r="FN38" s="151" t="e">
        <f t="shared" si="130"/>
        <v>#DIV/0!</v>
      </c>
      <c r="FO38" s="152">
        <f t="shared" si="130"/>
        <v>0.80591096742462076</v>
      </c>
      <c r="FP38" s="152">
        <f t="shared" si="130"/>
        <v>0.77731326615449747</v>
      </c>
      <c r="FQ38" s="152">
        <f t="shared" si="130"/>
        <v>0.79829594039546892</v>
      </c>
      <c r="FR38" s="152">
        <f t="shared" si="130"/>
        <v>0.72634509698842742</v>
      </c>
      <c r="FS38" s="152">
        <f t="shared" si="130"/>
        <v>0.75244171153493711</v>
      </c>
      <c r="FT38" s="152">
        <f t="shared" si="130"/>
        <v>0.73261501443605848</v>
      </c>
      <c r="FU38" s="152">
        <f t="shared" si="130"/>
        <v>0.89499830792310364</v>
      </c>
      <c r="FV38" s="152">
        <f t="shared" si="130"/>
        <v>0.86386611096115595</v>
      </c>
      <c r="FW38" s="152">
        <f t="shared" si="130"/>
        <v>0.69106685074276342</v>
      </c>
      <c r="FX38" s="152">
        <f t="shared" si="130"/>
        <v>0.61366009091798956</v>
      </c>
      <c r="FY38" s="152">
        <f t="shared" si="130"/>
        <v>0.58541360799914732</v>
      </c>
      <c r="FZ38" s="152">
        <f t="shared" si="130"/>
        <v>0.5702282052510812</v>
      </c>
      <c r="GA38" s="151" t="e">
        <f t="shared" si="130"/>
        <v>#DIV/0!</v>
      </c>
      <c r="GB38" s="151" t="e">
        <f t="shared" si="130"/>
        <v>#DIV/0!</v>
      </c>
      <c r="GC38" s="151" t="e">
        <f t="shared" si="130"/>
        <v>#DIV/0!</v>
      </c>
      <c r="GD38" s="152">
        <f t="shared" si="130"/>
        <v>1</v>
      </c>
      <c r="GE38" s="152">
        <f t="shared" si="130"/>
        <v>1</v>
      </c>
      <c r="GF38" s="152">
        <f t="shared" si="130"/>
        <v>1</v>
      </c>
      <c r="GG38" s="152">
        <f t="shared" si="130"/>
        <v>1</v>
      </c>
      <c r="GH38" s="152">
        <f t="shared" si="130"/>
        <v>1</v>
      </c>
      <c r="GI38" s="152">
        <f t="shared" si="130"/>
        <v>1</v>
      </c>
      <c r="GJ38" s="152">
        <f t="shared" si="130"/>
        <v>1</v>
      </c>
      <c r="GK38" s="152">
        <f t="shared" si="130"/>
        <v>1</v>
      </c>
      <c r="GL38" s="152">
        <f t="shared" si="130"/>
        <v>1</v>
      </c>
      <c r="GM38" s="152">
        <f t="shared" si="130"/>
        <v>1</v>
      </c>
      <c r="GN38" s="152">
        <f t="shared" ref="GN38" si="131">GN31/(GN31+GN33)</f>
        <v>1</v>
      </c>
      <c r="GO38" s="152">
        <f>GO31/(GO31+GO33)</f>
        <v>1</v>
      </c>
    </row>
    <row r="41" spans="2:197" ht="14.5" customHeight="1">
      <c r="B41" s="6" t="s">
        <v>212</v>
      </c>
      <c r="C41" s="150" t="s">
        <v>213</v>
      </c>
      <c r="D41" s="150" t="s">
        <v>217</v>
      </c>
      <c r="E41" s="150" t="s">
        <v>218</v>
      </c>
      <c r="F41" s="150" t="s">
        <v>216</v>
      </c>
      <c r="G41" s="150" t="s">
        <v>219</v>
      </c>
    </row>
    <row r="42" spans="2:197" ht="14.5" customHeight="1">
      <c r="B42" s="150" t="s">
        <v>4</v>
      </c>
      <c r="C42" s="58">
        <f>AVERAGE(F23:Q23)</f>
        <v>0.45602492372180209</v>
      </c>
      <c r="D42" s="57">
        <f>AVERAGE(F24:Q24)</f>
        <v>0.38935438034302289</v>
      </c>
      <c r="E42" s="153">
        <f>AVERAGE(F25:Q25)</f>
        <v>1.0854080131550543</v>
      </c>
      <c r="F42" s="160">
        <f>AVERAGE(Q37)</f>
        <v>0.63724365200908806</v>
      </c>
      <c r="G42" s="160">
        <f>AVERAGE(F38:Q38)</f>
        <v>0.61112230357404995</v>
      </c>
    </row>
    <row r="43" spans="2:197" ht="14.5" customHeight="1">
      <c r="B43" s="150" t="s">
        <v>6</v>
      </c>
      <c r="C43" s="58">
        <f>AVERAGE(U23:AF23)</f>
        <v>0.36904062000664445</v>
      </c>
      <c r="D43" s="58">
        <f>AVERAGE(U24:AF24)</f>
        <v>0.34511171027578103</v>
      </c>
      <c r="E43" s="153">
        <f>AVERAGE(U25:AF25)</f>
        <v>1.147696940997992</v>
      </c>
      <c r="F43" s="160">
        <f>AVERAGE(U37:AF37)</f>
        <v>0.65581469905705869</v>
      </c>
      <c r="G43" s="160">
        <f>AVERAGE(U38:AF38)</f>
        <v>0.8724435590356131</v>
      </c>
    </row>
    <row r="44" spans="2:197" ht="14.5" customHeight="1">
      <c r="B44" s="150" t="s">
        <v>9</v>
      </c>
      <c r="C44" s="58">
        <f>AVERAGE(AJ23:AU23)</f>
        <v>0.30706643346655516</v>
      </c>
      <c r="D44" s="58">
        <f>AVERAGE(AJ24:AU24)</f>
        <v>0.27162573615321312</v>
      </c>
      <c r="E44" s="153">
        <f>AVERAGE(AJ25:AU25)</f>
        <v>0.97956781763792933</v>
      </c>
      <c r="F44" s="160">
        <f>AVERAGE(AJ37:AU37)</f>
        <v>0.58658101465346435</v>
      </c>
      <c r="G44" s="160">
        <f>AVERAGE(AJ38:AU38)</f>
        <v>0.6169212103211591</v>
      </c>
    </row>
    <row r="45" spans="2:197" ht="14.5" customHeight="1">
      <c r="B45" s="150" t="s">
        <v>10</v>
      </c>
      <c r="C45" s="58">
        <f>AVERAGE(AY23:BJ23)</f>
        <v>0.38203932516553246</v>
      </c>
      <c r="D45" s="58">
        <f>AVERAGE(AY24:BJ24)</f>
        <v>0.3790210557830242</v>
      </c>
      <c r="E45" s="153">
        <f>AVERAGE(AY25:BJ25)</f>
        <v>1.1020569935514577</v>
      </c>
      <c r="F45" s="160">
        <f>AVERAGE(AY37:BJ37)</f>
        <v>0.69007010364381183</v>
      </c>
      <c r="G45" s="160">
        <f>AVERAGE(AY38:BJ38)</f>
        <v>0.68684704080979209</v>
      </c>
    </row>
    <row r="46" spans="2:197" ht="14.5" customHeight="1">
      <c r="B46" s="150" t="s">
        <v>11</v>
      </c>
      <c r="C46" s="58">
        <f>AVERAGE(BN23:BY23)</f>
        <v>0.37227547678090184</v>
      </c>
      <c r="D46" s="58">
        <f>AVERAGE(BN24:BY24)</f>
        <v>0.35681807946363198</v>
      </c>
      <c r="E46" s="153">
        <f>AVERAGE(BN25:BY25)</f>
        <v>1.052015516379462</v>
      </c>
      <c r="F46" s="160">
        <f>AVERAGE(BN37:BY37)</f>
        <v>0.65670169928758981</v>
      </c>
      <c r="G46" s="160">
        <f>AVERAGE(BN38:BY38)</f>
        <v>0.78398792309662113</v>
      </c>
    </row>
    <row r="47" spans="2:197" ht="14.5" customHeight="1">
      <c r="B47" s="150" t="s">
        <v>12</v>
      </c>
      <c r="C47" s="58">
        <f>AVERAGE(CC23:CN23)</f>
        <v>0.370042784641748</v>
      </c>
      <c r="D47" s="58">
        <f>AVERAGE(CC24:CN24)</f>
        <v>0.35067517514627805</v>
      </c>
      <c r="E47" s="153">
        <f>AVERAGE(CC25:CN25)</f>
        <v>1.183053975661251</v>
      </c>
      <c r="F47" s="160">
        <f>AVERAGE(CC37:CN37)</f>
        <v>0.68026813710958789</v>
      </c>
      <c r="G47" s="160">
        <f>AVERAGE(CC38:CN38)</f>
        <v>0.69541981400692965</v>
      </c>
    </row>
    <row r="48" spans="2:197" ht="14.5" customHeight="1">
      <c r="B48" s="150" t="s">
        <v>13</v>
      </c>
      <c r="C48" s="58">
        <f>AVERAGE(CR23:DC23)</f>
        <v>0.39692013208611421</v>
      </c>
      <c r="D48" s="58">
        <f>AVERAGE(CR24:DC24)</f>
        <v>0.389082856157065</v>
      </c>
      <c r="E48" s="153">
        <f>AVERAGE(CR25:DC25)</f>
        <v>1.0244580795229508</v>
      </c>
      <c r="F48" s="160">
        <f>AVERAGE(CR37:DC37)</f>
        <v>0.56335104732526664</v>
      </c>
      <c r="G48" s="160">
        <f>AVERAGE(CR38:DC38)</f>
        <v>0.55351121798182656</v>
      </c>
    </row>
    <row r="49" spans="2:22" ht="14.5" customHeight="1">
      <c r="B49" s="150" t="s">
        <v>14</v>
      </c>
      <c r="C49" s="58">
        <f>AVERAGE(DG23:DR23)</f>
        <v>0.40712377320621873</v>
      </c>
      <c r="D49" s="58">
        <f>AVERAGE(DG24:DR24)</f>
        <v>0.41663409646513005</v>
      </c>
      <c r="E49" s="153">
        <f>AVERAGE(DG25:DR25)</f>
        <v>1.1755264156251302</v>
      </c>
      <c r="F49" s="160">
        <f>AVERAGE(DG37:DR37)</f>
        <v>0.67128474845933261</v>
      </c>
      <c r="G49" s="160">
        <f>AVERAGE(DG38:DR38)</f>
        <v>0.74318075916312709</v>
      </c>
    </row>
    <row r="50" spans="2:22" ht="14.5" customHeight="1">
      <c r="B50" s="150" t="s">
        <v>15</v>
      </c>
      <c r="C50" s="58">
        <f>AVERAGE(DV23:EG23)</f>
        <v>0.38422263236837995</v>
      </c>
      <c r="D50" s="58">
        <f>AVERAGE(DV24:EG24)</f>
        <v>0.39760619202307129</v>
      </c>
      <c r="E50" s="153">
        <f>AVERAGE(DV25:EG25)</f>
        <v>0.78905753685211</v>
      </c>
      <c r="F50" s="160">
        <f>AVERAGE(DV37:EG37)</f>
        <v>0.62826635206397474</v>
      </c>
      <c r="G50" s="160">
        <f>AVERAGE(DV38:EG38)</f>
        <v>0.69829274643259753</v>
      </c>
    </row>
    <row r="51" spans="2:22" ht="14.5" customHeight="1">
      <c r="B51" s="150" t="s">
        <v>16</v>
      </c>
      <c r="C51" s="58">
        <f>AVERAGE(EK23:EV23)</f>
        <v>0.44985011091262117</v>
      </c>
      <c r="D51" s="58">
        <f>AVERAGE(EK24:EV24)</f>
        <v>0.35582386387426007</v>
      </c>
      <c r="E51" s="153">
        <f>AVERAGE(EK25:EV25)</f>
        <v>1.048032351568849</v>
      </c>
      <c r="F51" s="160">
        <f>AVERAGE(EK37:EV37)</f>
        <v>0.96561235672983947</v>
      </c>
      <c r="G51" s="160">
        <f>AVERAGE(EK38:EV38)</f>
        <v>1.0942287641324298</v>
      </c>
    </row>
    <row r="52" spans="2:22" ht="14.5" customHeight="1">
      <c r="B52" s="150" t="s">
        <v>7</v>
      </c>
      <c r="C52" s="58">
        <f>AVERAGE(EZ23:FK23)</f>
        <v>0.35899053559258803</v>
      </c>
      <c r="D52" s="58">
        <f>AVERAGE(EZ24:FK24)</f>
        <v>0.39476170681614575</v>
      </c>
      <c r="E52" s="153">
        <f>AVERAGE(EZ25:FK25)</f>
        <v>0.99955294459568356</v>
      </c>
      <c r="F52" s="160">
        <f>AVERAGE(EZ37:FK37)</f>
        <v>0.70318611891587113</v>
      </c>
      <c r="G52" s="160">
        <f>AVERAGE(EZ38:FK38)</f>
        <v>0.77683553514371539</v>
      </c>
    </row>
    <row r="53" spans="2:22" ht="14.5" customHeight="1">
      <c r="B53" s="150" t="s">
        <v>17</v>
      </c>
      <c r="C53" s="58">
        <f>AVERAGE(FO23:FZ23)</f>
        <v>0.40795013217092313</v>
      </c>
      <c r="D53" s="58">
        <f>AVERAGE(FO24:FZ24)</f>
        <v>0.35245234171284312</v>
      </c>
      <c r="E53" s="153">
        <f>AVERAGE(FO25:FZ25)</f>
        <v>0.82896103260809151</v>
      </c>
      <c r="F53" s="160">
        <f>AVERAGE(FO37:FZ37)</f>
        <v>0.63530604619352238</v>
      </c>
      <c r="G53" s="160">
        <f>AVERAGE(FO38:FZ38)</f>
        <v>0.73434626422743765</v>
      </c>
    </row>
    <row r="54" spans="2:22" ht="14.5" customHeight="1">
      <c r="B54" s="150" t="s">
        <v>18</v>
      </c>
      <c r="C54" s="58">
        <f>AVERAGE(GD23:GO23)</f>
        <v>0.42425204903749431</v>
      </c>
      <c r="D54" s="58">
        <f>AVERAGE(GD24:GO24)</f>
        <v>0.38271009209483037</v>
      </c>
      <c r="E54" s="153">
        <f>AVERAGE(GD25:GO25)</f>
        <v>1.0769863348934154</v>
      </c>
      <c r="F54" s="160">
        <f>AVERAGE(GD37:GO37)</f>
        <v>0.92180016459761216</v>
      </c>
      <c r="G54" s="160">
        <f>AVERAGE(GD38:GO38)</f>
        <v>1</v>
      </c>
    </row>
    <row r="57" spans="2:22" ht="14.5" customHeight="1">
      <c r="B57" s="6" t="s">
        <v>213</v>
      </c>
      <c r="C57" t="s">
        <v>213</v>
      </c>
      <c r="D57" t="s">
        <v>216</v>
      </c>
      <c r="E57" t="s">
        <v>219</v>
      </c>
      <c r="Q57" s="6"/>
    </row>
    <row r="58" spans="2:22" ht="14.5" customHeight="1">
      <c r="B58" t="s">
        <v>9</v>
      </c>
      <c r="C58" s="58">
        <v>0.30706643346655516</v>
      </c>
      <c r="D58" s="59">
        <v>0.58658101465346435</v>
      </c>
      <c r="E58" s="59">
        <v>0.6169212103211591</v>
      </c>
      <c r="U58" s="25"/>
      <c r="V58" s="25"/>
    </row>
    <row r="59" spans="2:22" ht="14.5" customHeight="1">
      <c r="B59" t="s">
        <v>7</v>
      </c>
      <c r="C59" s="58">
        <v>0.35899053559258803</v>
      </c>
      <c r="D59" s="59">
        <v>0.70318611891587113</v>
      </c>
      <c r="E59" s="59">
        <v>0.77683553514371539</v>
      </c>
      <c r="U59" s="25"/>
      <c r="V59" s="25"/>
    </row>
    <row r="60" spans="2:22" ht="14.5" customHeight="1">
      <c r="B60" t="s">
        <v>6</v>
      </c>
      <c r="C60" s="58">
        <v>0.36904062000664445</v>
      </c>
      <c r="D60" s="59">
        <v>0.65581469905705869</v>
      </c>
      <c r="E60" s="59">
        <v>0.8724435590356131</v>
      </c>
      <c r="U60" s="25"/>
      <c r="V60" s="25"/>
    </row>
    <row r="61" spans="2:22" ht="14.5" customHeight="1">
      <c r="B61" t="s">
        <v>12</v>
      </c>
      <c r="C61" s="58">
        <v>0.370042784641748</v>
      </c>
      <c r="D61" s="59">
        <v>0.68026813710958789</v>
      </c>
      <c r="E61" s="59">
        <v>0.69541981400692965</v>
      </c>
      <c r="U61" s="25"/>
      <c r="V61" s="25"/>
    </row>
    <row r="62" spans="2:22" ht="14.5" customHeight="1">
      <c r="B62" t="s">
        <v>11</v>
      </c>
      <c r="C62" s="58">
        <v>0.37227547678090184</v>
      </c>
      <c r="D62" s="59">
        <v>0.65670169928758981</v>
      </c>
      <c r="E62" s="59">
        <v>0.78398792309662113</v>
      </c>
      <c r="U62" s="25"/>
      <c r="V62" s="25"/>
    </row>
    <row r="63" spans="2:22" ht="14.5" customHeight="1">
      <c r="B63" t="s">
        <v>10</v>
      </c>
      <c r="C63" s="58">
        <v>0.38203932516553246</v>
      </c>
      <c r="D63" s="59">
        <v>0.69007010364381183</v>
      </c>
      <c r="E63" s="59">
        <v>0.68684704080979209</v>
      </c>
      <c r="U63" s="25"/>
      <c r="V63" s="25"/>
    </row>
    <row r="64" spans="2:22" ht="14.5" customHeight="1">
      <c r="B64" t="s">
        <v>15</v>
      </c>
      <c r="C64" s="58">
        <v>0.38422263236837995</v>
      </c>
      <c r="D64" s="59">
        <v>0.62826635206397474</v>
      </c>
      <c r="E64" s="59">
        <v>0.69829274643259753</v>
      </c>
      <c r="U64" s="25"/>
      <c r="V64" s="25"/>
    </row>
    <row r="65" spans="2:35" ht="14.5" customHeight="1">
      <c r="B65" t="s">
        <v>13</v>
      </c>
      <c r="C65" s="58">
        <v>0.39692013208611421</v>
      </c>
      <c r="D65" s="59">
        <v>0.56335104732526664</v>
      </c>
      <c r="E65" s="59">
        <v>0.55351121798182656</v>
      </c>
      <c r="U65" s="25"/>
      <c r="V65" s="25"/>
    </row>
    <row r="66" spans="2:35" ht="14.5" customHeight="1">
      <c r="B66" t="s">
        <v>14</v>
      </c>
      <c r="C66" s="58">
        <v>0.40712377320621873</v>
      </c>
      <c r="D66" s="59">
        <v>0.67128474845933261</v>
      </c>
      <c r="E66" s="59">
        <v>0.74318075916312709</v>
      </c>
      <c r="U66" s="25"/>
      <c r="V66" s="25"/>
    </row>
    <row r="67" spans="2:35" ht="14.5" customHeight="1">
      <c r="B67" t="s">
        <v>17</v>
      </c>
      <c r="C67" s="58">
        <v>0.40795013217092313</v>
      </c>
      <c r="D67" s="59">
        <v>0.63530604619352238</v>
      </c>
      <c r="E67" s="59">
        <v>0.73434626422743765</v>
      </c>
      <c r="U67" s="25"/>
      <c r="V67" s="25"/>
    </row>
    <row r="68" spans="2:35" ht="14.5" customHeight="1">
      <c r="B68" t="s">
        <v>18</v>
      </c>
      <c r="C68" s="58">
        <v>0.42425204903749431</v>
      </c>
      <c r="D68" s="59">
        <v>0.92180016459761216</v>
      </c>
      <c r="E68" s="59">
        <v>1</v>
      </c>
      <c r="U68" s="25"/>
      <c r="V68" s="25"/>
    </row>
    <row r="69" spans="2:35" ht="14.5" customHeight="1">
      <c r="B69" t="s">
        <v>16</v>
      </c>
      <c r="C69" s="58">
        <v>0.44985011091262117</v>
      </c>
      <c r="D69" s="59">
        <v>0.96561235672983947</v>
      </c>
      <c r="E69" s="59">
        <v>1.0942287641324298</v>
      </c>
      <c r="U69" s="25"/>
      <c r="V69" s="25"/>
    </row>
    <row r="70" spans="2:35" ht="14.5" customHeight="1">
      <c r="B70" t="s">
        <v>4</v>
      </c>
      <c r="C70" s="58">
        <v>0.45602492372180209</v>
      </c>
      <c r="D70" s="59">
        <v>0.63724365200908806</v>
      </c>
      <c r="E70" s="59">
        <v>0.61112230357404995</v>
      </c>
      <c r="U70" s="25"/>
      <c r="V70" s="25"/>
    </row>
    <row r="71" spans="2:35" ht="14.5" customHeight="1">
      <c r="D71" s="59"/>
      <c r="E71" s="59"/>
    </row>
    <row r="72" spans="2:35" ht="14.5" customHeight="1">
      <c r="D72" s="59"/>
      <c r="E72" s="59"/>
      <c r="V72" s="6" t="s">
        <v>220</v>
      </c>
      <c r="W72" s="6" t="s">
        <v>4</v>
      </c>
      <c r="X72" s="6" t="s">
        <v>6</v>
      </c>
      <c r="Y72" s="6" t="s">
        <v>9</v>
      </c>
      <c r="Z72" s="6" t="s">
        <v>10</v>
      </c>
      <c r="AA72" s="6" t="s">
        <v>11</v>
      </c>
      <c r="AB72" s="6" t="s">
        <v>12</v>
      </c>
      <c r="AC72" s="6" t="s">
        <v>13</v>
      </c>
      <c r="AD72" s="6" t="s">
        <v>14</v>
      </c>
      <c r="AE72" s="6" t="s">
        <v>15</v>
      </c>
      <c r="AF72" s="6" t="s">
        <v>16</v>
      </c>
      <c r="AG72" s="6" t="s">
        <v>7</v>
      </c>
      <c r="AH72" s="6" t="s">
        <v>17</v>
      </c>
      <c r="AI72" s="6" t="s">
        <v>18</v>
      </c>
    </row>
    <row r="73" spans="2:35" ht="14.5" customHeight="1">
      <c r="B73" s="6" t="s">
        <v>214</v>
      </c>
      <c r="C73" t="s">
        <v>217</v>
      </c>
      <c r="D73" s="59" t="s">
        <v>216</v>
      </c>
      <c r="E73" s="59" t="s">
        <v>219</v>
      </c>
      <c r="V73" s="6" t="s">
        <v>221</v>
      </c>
      <c r="W73" s="59">
        <f>AVERAGE(C23:Q23)</f>
        <v>0.47358240210844949</v>
      </c>
      <c r="X73" s="59">
        <f>AVERAGE(R23:AF23)</f>
        <v>0.36261359383343733</v>
      </c>
      <c r="Y73" s="59">
        <f>AVERAGE(AG23:AU23)</f>
        <v>0.3081473881367085</v>
      </c>
      <c r="Z73" s="59">
        <f>AVERAGE(AV23:BJ23)</f>
        <v>0.37285966176813451</v>
      </c>
      <c r="AA73" s="59">
        <f>AVERAGE(BK23:BY23)</f>
        <v>0.35765294146764093</v>
      </c>
      <c r="AB73" s="59">
        <f>AVERAGE(BZ23:CN23)</f>
        <v>0.36253080309106916</v>
      </c>
      <c r="AC73" s="59">
        <f>AVERAGE(CO23:DC23)</f>
        <v>0.38843657403475262</v>
      </c>
      <c r="AD73" s="59">
        <f>AVERAGE(DD23:DR23)</f>
        <v>0.42684876031065855</v>
      </c>
      <c r="AE73" s="59">
        <f>AVERAGE(DS23:EG23)</f>
        <v>0.39509782422463741</v>
      </c>
      <c r="AF73" s="59">
        <f>AVERAGE(EH23:EV23)</f>
        <v>0.46017292016691963</v>
      </c>
      <c r="AG73" s="59">
        <f>AVERAGE(EW23:FK23)</f>
        <v>0.36912025861779413</v>
      </c>
      <c r="AH73" s="59">
        <f>AVERAGE(FL23:FZ23)</f>
        <v>0.39619772699572547</v>
      </c>
      <c r="AI73" s="59">
        <f>AVERAGE(GA23:GO23)</f>
        <v>0.44481304170038499</v>
      </c>
    </row>
    <row r="74" spans="2:35" ht="14.5" customHeight="1">
      <c r="B74" t="s">
        <v>9</v>
      </c>
      <c r="C74" s="57">
        <v>0.27162573615321312</v>
      </c>
      <c r="D74" s="59">
        <v>0.58658101465346435</v>
      </c>
      <c r="E74" s="59">
        <v>0.6169212103211591</v>
      </c>
      <c r="V74" s="6" t="s">
        <v>222</v>
      </c>
      <c r="W74" s="59">
        <f>AVERAGE(I23:Q23)</f>
        <v>0.45808293241074982</v>
      </c>
      <c r="X74" s="59">
        <f>AVERAGE(X23:AF23)</f>
        <v>0.40207038854714128</v>
      </c>
      <c r="Y74" s="59">
        <f>AVERAGE(AM23:AU23)</f>
        <v>0.31315448838185556</v>
      </c>
      <c r="Z74" s="59">
        <f>AVERAGE(BB23:BJ23)</f>
        <v>0.40285037504719035</v>
      </c>
      <c r="AA74" s="59">
        <f>AVERAGE(BQ23:BY23)</f>
        <v>0.40393460122157587</v>
      </c>
      <c r="AB74" s="59">
        <f>AVERAGE(CF23:CN23)</f>
        <v>0.38635540299777205</v>
      </c>
      <c r="AC74" s="59">
        <f>AVERAGE(CU23:DC23)</f>
        <v>0.42267247898232069</v>
      </c>
      <c r="AD74" s="59">
        <f>AVERAGE(DJ23:DR23)</f>
        <v>0.41158931562677981</v>
      </c>
      <c r="AE74" s="59">
        <f>AVERAGE(DY23:EG23)</f>
        <v>0.3696299719962573</v>
      </c>
      <c r="AF74" s="59">
        <f>AVERAGE(EN23:EV23)</f>
        <v>0.43674108000623352</v>
      </c>
      <c r="AG74" s="59">
        <f>AVERAGE(FC23:FK23)</f>
        <v>0.36045590292559621</v>
      </c>
      <c r="AH74" s="59">
        <f>AVERAGE(FR23:FZ23)</f>
        <v>0.42437501760035695</v>
      </c>
      <c r="AI74" s="59">
        <f>AVERAGE(GG23:GO23)</f>
        <v>0.41919527797337358</v>
      </c>
    </row>
    <row r="75" spans="2:35" ht="14.5" customHeight="1">
      <c r="B75" t="s">
        <v>6</v>
      </c>
      <c r="C75" s="57">
        <v>0.34511171027578103</v>
      </c>
      <c r="D75" s="59">
        <v>0.65581469905705869</v>
      </c>
      <c r="E75" s="59">
        <v>0.8724435590356131</v>
      </c>
      <c r="V75" s="6" t="s">
        <v>223</v>
      </c>
      <c r="W75" s="84">
        <f>(W74-W73)/W73</f>
        <v>-3.2728136917026564E-2</v>
      </c>
      <c r="X75" s="84">
        <f t="shared" ref="X75:AI75" si="132">(X74-X73)/X73</f>
        <v>0.10881223259332082</v>
      </c>
      <c r="Y75" s="84">
        <f t="shared" si="132"/>
        <v>1.6249043275764107E-2</v>
      </c>
      <c r="Z75" s="84">
        <f t="shared" si="132"/>
        <v>8.0434319810400348E-2</v>
      </c>
      <c r="AA75" s="84">
        <f t="shared" si="132"/>
        <v>0.12940382809104434</v>
      </c>
      <c r="AB75" s="84">
        <f t="shared" si="132"/>
        <v>6.5717449947882214E-2</v>
      </c>
      <c r="AC75" s="84">
        <f t="shared" si="132"/>
        <v>8.813769669512389E-2</v>
      </c>
      <c r="AD75" s="84">
        <f t="shared" si="132"/>
        <v>-3.5749066420558397E-2</v>
      </c>
      <c r="AE75" s="84">
        <f t="shared" si="132"/>
        <v>-6.4459611435116554E-2</v>
      </c>
      <c r="AF75" s="84">
        <f t="shared" si="132"/>
        <v>-5.0919641582096192E-2</v>
      </c>
      <c r="AG75" s="84">
        <f t="shared" si="132"/>
        <v>-2.3472988788646891E-2</v>
      </c>
      <c r="AH75" s="84">
        <f t="shared" si="132"/>
        <v>7.1119263652250783E-2</v>
      </c>
      <c r="AI75" s="84">
        <f t="shared" si="132"/>
        <v>-5.7592204646434129E-2</v>
      </c>
    </row>
    <row r="76" spans="2:35" ht="14.5" customHeight="1">
      <c r="B76" t="s">
        <v>12</v>
      </c>
      <c r="C76" s="57">
        <v>0.35067517514627805</v>
      </c>
      <c r="D76" s="59">
        <v>0.68026813710958789</v>
      </c>
      <c r="E76" s="59">
        <v>0.69541981400692965</v>
      </c>
    </row>
    <row r="77" spans="2:35" ht="14.5" customHeight="1">
      <c r="B77" t="s">
        <v>17</v>
      </c>
      <c r="C77" s="57">
        <v>0.35245234171284312</v>
      </c>
      <c r="D77" s="59">
        <v>0.63530604619352238</v>
      </c>
      <c r="E77" s="59">
        <v>0.73434626422743765</v>
      </c>
    </row>
    <row r="78" spans="2:35" ht="14.5" customHeight="1">
      <c r="B78" t="s">
        <v>16</v>
      </c>
      <c r="C78" s="57">
        <v>0.35582386387426007</v>
      </c>
      <c r="D78" s="59">
        <v>0.96561235672983947</v>
      </c>
      <c r="E78" s="59">
        <v>1.0942287641324298</v>
      </c>
    </row>
    <row r="79" spans="2:35" ht="14.5" customHeight="1">
      <c r="B79" t="s">
        <v>11</v>
      </c>
      <c r="C79" s="57">
        <v>0.35681807946363198</v>
      </c>
      <c r="D79" s="59">
        <v>0.65670169928758981</v>
      </c>
      <c r="E79" s="59">
        <v>0.78398792309662113</v>
      </c>
    </row>
    <row r="80" spans="2:35" ht="14.5" customHeight="1">
      <c r="B80" t="s">
        <v>10</v>
      </c>
      <c r="C80" s="57">
        <v>0.3790210557830242</v>
      </c>
      <c r="D80" s="59">
        <v>0.69007010364381183</v>
      </c>
      <c r="E80" s="59">
        <v>0.68684704080979209</v>
      </c>
    </row>
    <row r="81" spans="2:5" ht="14.5" customHeight="1">
      <c r="B81" t="s">
        <v>18</v>
      </c>
      <c r="C81" s="57">
        <v>0.38271009209483037</v>
      </c>
      <c r="D81" s="59">
        <v>0.92180016459761216</v>
      </c>
      <c r="E81" s="59">
        <v>1</v>
      </c>
    </row>
    <row r="82" spans="2:5" ht="14.5" customHeight="1">
      <c r="B82" t="s">
        <v>13</v>
      </c>
      <c r="C82" s="57">
        <v>0.389082856157065</v>
      </c>
      <c r="D82" s="59">
        <v>0.56335104732526664</v>
      </c>
      <c r="E82" s="59">
        <v>0.55351121798182656</v>
      </c>
    </row>
    <row r="83" spans="2:5" ht="14.5" customHeight="1">
      <c r="B83" t="s">
        <v>4</v>
      </c>
      <c r="C83" s="57">
        <v>0.38935438034302289</v>
      </c>
      <c r="D83" s="59">
        <v>0.63724365200908806</v>
      </c>
      <c r="E83" s="59">
        <v>0.61112230357404995</v>
      </c>
    </row>
    <row r="84" spans="2:5" ht="14.5" customHeight="1">
      <c r="B84" t="s">
        <v>7</v>
      </c>
      <c r="C84" s="57">
        <v>0.39476170681614575</v>
      </c>
      <c r="D84" s="59">
        <v>0.70318611891587113</v>
      </c>
      <c r="E84" s="59">
        <v>0.77683553514371539</v>
      </c>
    </row>
    <row r="85" spans="2:5" ht="14.5" customHeight="1">
      <c r="B85" t="s">
        <v>15</v>
      </c>
      <c r="C85" s="57">
        <v>0.39760619202307129</v>
      </c>
      <c r="D85" s="59">
        <v>0.62826635206397474</v>
      </c>
      <c r="E85" s="59">
        <v>0.69829274643259753</v>
      </c>
    </row>
    <row r="86" spans="2:5" ht="14.5" customHeight="1">
      <c r="B86" t="s">
        <v>14</v>
      </c>
      <c r="C86" s="57">
        <v>0.41663409646513005</v>
      </c>
      <c r="D86" s="59">
        <v>0.67128474845933261</v>
      </c>
      <c r="E86" s="59">
        <v>0.74318075916312709</v>
      </c>
    </row>
    <row r="89" spans="2:5" ht="14.5" customHeight="1">
      <c r="B89" s="6" t="s">
        <v>215</v>
      </c>
      <c r="C89" t="s">
        <v>218</v>
      </c>
      <c r="D89" t="s">
        <v>216</v>
      </c>
      <c r="E89" t="s">
        <v>219</v>
      </c>
    </row>
    <row r="90" spans="2:5" ht="14.5" customHeight="1">
      <c r="B90" t="s">
        <v>15</v>
      </c>
      <c r="C90" s="59">
        <v>0.78905753685211</v>
      </c>
      <c r="D90" s="59">
        <v>0.62826635206397474</v>
      </c>
      <c r="E90" s="59">
        <v>0.69829274643259753</v>
      </c>
    </row>
    <row r="91" spans="2:5" ht="14.5" customHeight="1">
      <c r="B91" t="s">
        <v>17</v>
      </c>
      <c r="C91" s="59">
        <v>0.82896103260809151</v>
      </c>
      <c r="D91" s="59">
        <v>0.63530604619352238</v>
      </c>
      <c r="E91" s="59">
        <v>0.73434626422743765</v>
      </c>
    </row>
    <row r="92" spans="2:5" ht="14.5" customHeight="1">
      <c r="B92" t="s">
        <v>9</v>
      </c>
      <c r="C92" s="59">
        <v>0.97956781763792933</v>
      </c>
      <c r="D92" s="59">
        <v>0.58658101465346435</v>
      </c>
      <c r="E92" s="59">
        <v>0.6169212103211591</v>
      </c>
    </row>
    <row r="93" spans="2:5" ht="14.5" customHeight="1">
      <c r="B93" t="s">
        <v>7</v>
      </c>
      <c r="C93" s="59">
        <v>0.99955294459568356</v>
      </c>
      <c r="D93" s="59">
        <v>0.70318611891587113</v>
      </c>
      <c r="E93" s="59">
        <v>0.77683553514371539</v>
      </c>
    </row>
    <row r="94" spans="2:5" ht="14.5" customHeight="1">
      <c r="B94" t="s">
        <v>13</v>
      </c>
      <c r="C94" s="59">
        <v>1.0244580795229508</v>
      </c>
      <c r="D94" s="59">
        <v>0.56335104732526664</v>
      </c>
      <c r="E94" s="59">
        <v>0.55351121798182656</v>
      </c>
    </row>
    <row r="95" spans="2:5" ht="14.5" customHeight="1">
      <c r="B95" t="s">
        <v>16</v>
      </c>
      <c r="C95" s="59">
        <v>1.048032351568849</v>
      </c>
      <c r="D95" s="59">
        <v>0.96561235672983947</v>
      </c>
      <c r="E95" s="59">
        <v>1.0942287641324298</v>
      </c>
    </row>
    <row r="96" spans="2:5" ht="14.5" customHeight="1">
      <c r="B96" t="s">
        <v>11</v>
      </c>
      <c r="C96" s="59">
        <v>1.052015516379462</v>
      </c>
      <c r="D96" s="59">
        <v>0.65670169928758981</v>
      </c>
      <c r="E96" s="59">
        <v>0.78398792309662113</v>
      </c>
    </row>
    <row r="97" spans="2:5" ht="14.5" customHeight="1">
      <c r="B97" t="s">
        <v>18</v>
      </c>
      <c r="C97" s="59">
        <v>1.0769863348934154</v>
      </c>
      <c r="D97" s="59">
        <v>0.92180016459761216</v>
      </c>
      <c r="E97" s="59">
        <v>1</v>
      </c>
    </row>
    <row r="98" spans="2:5" ht="14.5" customHeight="1">
      <c r="B98" t="s">
        <v>4</v>
      </c>
      <c r="C98" s="59">
        <v>1.0854080131550543</v>
      </c>
      <c r="D98" s="59">
        <v>0.63724365200908806</v>
      </c>
      <c r="E98" s="59">
        <v>0.61112230357404995</v>
      </c>
    </row>
    <row r="99" spans="2:5" ht="14.5" customHeight="1">
      <c r="B99" t="s">
        <v>10</v>
      </c>
      <c r="C99" s="59">
        <v>1.1020569935514577</v>
      </c>
      <c r="D99" s="59">
        <v>0.69007010364381183</v>
      </c>
      <c r="E99" s="59">
        <v>0.68684704080979209</v>
      </c>
    </row>
    <row r="100" spans="2:5" ht="14.5" customHeight="1">
      <c r="B100" t="s">
        <v>6</v>
      </c>
      <c r="C100" s="59">
        <v>1.147696940997992</v>
      </c>
      <c r="D100" s="59">
        <v>0.65581469905705869</v>
      </c>
      <c r="E100" s="59">
        <v>0.8724435590356131</v>
      </c>
    </row>
    <row r="101" spans="2:5" ht="14.5" customHeight="1">
      <c r="B101" t="s">
        <v>14</v>
      </c>
      <c r="C101" s="59">
        <v>1.1755264156251302</v>
      </c>
      <c r="D101" s="59">
        <v>0.67128474845933261</v>
      </c>
      <c r="E101" s="59">
        <v>0.74318075916312709</v>
      </c>
    </row>
    <row r="102" spans="2:5" ht="14.5" customHeight="1">
      <c r="B102" t="s">
        <v>12</v>
      </c>
      <c r="C102" s="59">
        <v>1.183053975661251</v>
      </c>
      <c r="D102" s="59">
        <v>0.68026813710958789</v>
      </c>
      <c r="E102" s="59">
        <v>0.69541981400692965</v>
      </c>
    </row>
  </sheetData>
  <sortState ref="B112:G124">
    <sortCondition ref="E112:E124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B86"/>
  <sheetViews>
    <sheetView zoomScaleNormal="100" workbookViewId="0">
      <pane xSplit="2" topLeftCell="C1" activePane="topRight" state="frozen"/>
      <selection pane="topRight"/>
    </sheetView>
  </sheetViews>
  <sheetFormatPr defaultRowHeight="14.5" customHeight="1"/>
  <cols>
    <col min="2" max="2" width="20.81640625" customWidth="1"/>
    <col min="3" max="5" width="11.54296875" bestFit="1" customWidth="1"/>
    <col min="6" max="6" width="12.7265625" customWidth="1"/>
    <col min="7" max="7" width="13.81640625" customWidth="1"/>
    <col min="8" max="8" width="14.7265625" customWidth="1"/>
    <col min="9" max="9" width="31" customWidth="1"/>
    <col min="10" max="12" width="11.54296875" bestFit="1" customWidth="1"/>
    <col min="13" max="13" width="11.54296875" customWidth="1"/>
    <col min="14" max="15" width="11.54296875" bestFit="1" customWidth="1"/>
    <col min="16" max="16" width="10.54296875" bestFit="1" customWidth="1"/>
    <col min="19" max="19" width="9.1796875" customWidth="1"/>
    <col min="20" max="20" width="9" customWidth="1"/>
    <col min="37" max="37" width="7.7265625" bestFit="1" customWidth="1"/>
    <col min="40" max="42" width="10.54296875" bestFit="1" customWidth="1"/>
  </cols>
  <sheetData>
    <row r="1" spans="1:54">
      <c r="A1" s="2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/>
    <row r="3" spans="1:54" ht="15" customHeight="1"/>
    <row r="4" spans="1:54">
      <c r="C4" s="7"/>
      <c r="D4" s="6" t="s">
        <v>1</v>
      </c>
      <c r="E4" s="6" t="s">
        <v>2</v>
      </c>
      <c r="F4" s="116" t="s">
        <v>3</v>
      </c>
    </row>
    <row r="5" spans="1:54">
      <c r="C5" s="4" t="s">
        <v>4</v>
      </c>
      <c r="D5" s="5">
        <v>0</v>
      </c>
      <c r="E5" s="5">
        <v>0</v>
      </c>
      <c r="F5" s="3" t="s">
        <v>5</v>
      </c>
    </row>
    <row r="6" spans="1:54" ht="15" customHeight="1">
      <c r="C6" s="4" t="s">
        <v>6</v>
      </c>
      <c r="D6" s="5">
        <v>0</v>
      </c>
      <c r="E6" s="5">
        <v>0</v>
      </c>
      <c r="F6" s="3" t="s">
        <v>5</v>
      </c>
    </row>
    <row r="7" spans="1:54">
      <c r="C7" s="4" t="s">
        <v>7</v>
      </c>
      <c r="D7" s="5">
        <v>0</v>
      </c>
      <c r="E7" s="5">
        <v>0</v>
      </c>
      <c r="F7" s="3" t="s">
        <v>8</v>
      </c>
    </row>
    <row r="8" spans="1:54" ht="29">
      <c r="C8" s="4" t="s">
        <v>9</v>
      </c>
      <c r="D8" s="5" t="s">
        <v>198</v>
      </c>
      <c r="E8" s="5" t="s">
        <v>198</v>
      </c>
      <c r="F8" s="3" t="s">
        <v>8</v>
      </c>
      <c r="H8" s="122" t="s">
        <v>183</v>
      </c>
      <c r="I8" t="str">
        <f>N20</f>
        <v>Customer-weighted</v>
      </c>
    </row>
    <row r="9" spans="1:54">
      <c r="C9" s="4" t="s">
        <v>10</v>
      </c>
      <c r="D9" s="5">
        <v>0</v>
      </c>
      <c r="E9" s="5">
        <v>0</v>
      </c>
      <c r="F9" s="3" t="s">
        <v>5</v>
      </c>
    </row>
    <row r="10" spans="1:54">
      <c r="C10" s="4" t="s">
        <v>11</v>
      </c>
      <c r="D10" s="5">
        <v>0</v>
      </c>
      <c r="E10" s="5">
        <v>0</v>
      </c>
      <c r="F10" s="3" t="s">
        <v>5</v>
      </c>
    </row>
    <row r="11" spans="1:54">
      <c r="C11" s="4" t="s">
        <v>12</v>
      </c>
      <c r="D11" s="5">
        <v>0</v>
      </c>
      <c r="E11" s="5">
        <v>0</v>
      </c>
      <c r="F11" s="3" t="s">
        <v>5</v>
      </c>
      <c r="H11" s="3" t="s">
        <v>24</v>
      </c>
    </row>
    <row r="12" spans="1:54">
      <c r="C12" s="4" t="s">
        <v>13</v>
      </c>
      <c r="D12" s="5">
        <v>0</v>
      </c>
      <c r="E12" s="5">
        <v>0</v>
      </c>
      <c r="F12" s="3" t="s">
        <v>5</v>
      </c>
      <c r="H12" s="3" t="s">
        <v>179</v>
      </c>
    </row>
    <row r="13" spans="1:54">
      <c r="C13" s="4" t="s">
        <v>14</v>
      </c>
      <c r="D13" s="5">
        <v>0</v>
      </c>
      <c r="E13" s="5">
        <v>0</v>
      </c>
      <c r="F13" s="3" t="s">
        <v>5</v>
      </c>
    </row>
    <row r="14" spans="1:54">
      <c r="C14" s="4" t="s">
        <v>15</v>
      </c>
      <c r="D14" s="5" t="s">
        <v>198</v>
      </c>
      <c r="E14" s="5" t="s">
        <v>198</v>
      </c>
      <c r="F14" s="3" t="s">
        <v>8</v>
      </c>
      <c r="H14" s="6" t="s">
        <v>184</v>
      </c>
      <c r="I14" s="121" t="s">
        <v>24</v>
      </c>
      <c r="J14" s="7"/>
      <c r="K14" s="7"/>
    </row>
    <row r="15" spans="1:54">
      <c r="C15" s="4" t="s">
        <v>16</v>
      </c>
      <c r="D15" s="5" t="s">
        <v>198</v>
      </c>
      <c r="E15" s="5" t="s">
        <v>198</v>
      </c>
      <c r="F15" s="3" t="s">
        <v>8</v>
      </c>
    </row>
    <row r="16" spans="1:54">
      <c r="C16" s="4" t="s">
        <v>17</v>
      </c>
      <c r="D16" s="5" t="s">
        <v>198</v>
      </c>
      <c r="E16" s="5" t="s">
        <v>198</v>
      </c>
      <c r="F16" s="3" t="s">
        <v>5</v>
      </c>
      <c r="H16" s="6" t="s">
        <v>182</v>
      </c>
      <c r="I16" t="str">
        <f>CONCATENATE(I8," - ",I14)</f>
        <v>Customer-weighted - Benchmark Comparator Average</v>
      </c>
    </row>
    <row r="17" spans="1:54">
      <c r="C17" s="4" t="s">
        <v>18</v>
      </c>
      <c r="D17" s="5" t="s">
        <v>198</v>
      </c>
      <c r="E17" s="5" t="s">
        <v>198</v>
      </c>
      <c r="F17" s="3" t="s">
        <v>8</v>
      </c>
    </row>
    <row r="18" spans="1:5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thickBot="1">
      <c r="A19" s="2"/>
      <c r="B19" s="1" t="s">
        <v>19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>
      <c r="H20" s="3" t="s">
        <v>20</v>
      </c>
      <c r="L20" s="173" t="s">
        <v>21</v>
      </c>
      <c r="M20" s="174"/>
      <c r="N20" s="179" t="s">
        <v>185</v>
      </c>
      <c r="O20" s="180"/>
      <c r="P20" s="180"/>
      <c r="Q20" s="180"/>
      <c r="R20" s="181"/>
    </row>
    <row r="21" spans="1:54">
      <c r="B21" s="6"/>
      <c r="H21" s="3" t="s">
        <v>185</v>
      </c>
      <c r="L21" s="175"/>
      <c r="M21" s="176"/>
      <c r="N21" s="182"/>
      <c r="O21" s="183"/>
      <c r="P21" s="183"/>
      <c r="Q21" s="183"/>
      <c r="R21" s="184"/>
    </row>
    <row r="22" spans="1:54" ht="15" thickBot="1">
      <c r="L22" s="177"/>
      <c r="M22" s="178"/>
      <c r="N22" s="185"/>
      <c r="O22" s="186"/>
      <c r="P22" s="186"/>
      <c r="Q22" s="186"/>
      <c r="R22" s="187"/>
    </row>
    <row r="23" spans="1:5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167" t="s">
        <v>182</v>
      </c>
      <c r="BA23" s="167"/>
      <c r="BB23" s="167"/>
    </row>
    <row r="24" spans="1:54">
      <c r="C24" s="188" t="s">
        <v>19</v>
      </c>
      <c r="D24" s="188"/>
      <c r="E24" s="188"/>
      <c r="F24" s="189" t="s">
        <v>23</v>
      </c>
      <c r="G24" s="189"/>
      <c r="H24" s="189"/>
      <c r="J24" s="168" t="str">
        <f>H11</f>
        <v>Benchmark Comparator Average</v>
      </c>
      <c r="K24" s="168"/>
      <c r="L24" s="168"/>
      <c r="M24" s="189" t="str">
        <f>H12</f>
        <v>All DNSPs Average</v>
      </c>
      <c r="N24" s="189"/>
      <c r="O24" s="189"/>
      <c r="Q24" s="168" t="s">
        <v>25</v>
      </c>
      <c r="R24" s="168"/>
      <c r="S24" s="168"/>
      <c r="T24" s="168"/>
      <c r="U24" s="168"/>
      <c r="V24" s="168"/>
      <c r="X24" s="168" t="s">
        <v>22</v>
      </c>
      <c r="Y24" s="168"/>
      <c r="Z24" s="168"/>
      <c r="AA24" s="168"/>
      <c r="AB24" s="168"/>
      <c r="AC24" s="168"/>
      <c r="AE24" s="169" t="s">
        <v>22</v>
      </c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Z24" s="168" t="str">
        <f>I14</f>
        <v>Benchmark Comparator Average</v>
      </c>
      <c r="BA24" s="168"/>
      <c r="BB24" s="168"/>
    </row>
    <row r="25" spans="1:54" ht="15" customHeight="1">
      <c r="C25" s="8"/>
      <c r="D25" s="8"/>
      <c r="E25" s="8"/>
      <c r="F25" s="9"/>
      <c r="G25" s="9"/>
      <c r="H25" s="9"/>
      <c r="J25" s="168"/>
      <c r="K25" s="168"/>
      <c r="L25" s="168"/>
      <c r="M25" s="189"/>
      <c r="N25" s="189"/>
      <c r="O25" s="189"/>
      <c r="Q25" s="168" t="s">
        <v>24</v>
      </c>
      <c r="R25" s="168"/>
      <c r="S25" s="168"/>
      <c r="T25" s="168" t="s">
        <v>180</v>
      </c>
      <c r="U25" s="168"/>
      <c r="V25" s="168"/>
      <c r="X25" s="168" t="s">
        <v>24</v>
      </c>
      <c r="Y25" s="168"/>
      <c r="Z25" s="168"/>
      <c r="AA25" s="168" t="s">
        <v>180</v>
      </c>
      <c r="AB25" s="168"/>
      <c r="AC25" s="168"/>
      <c r="AE25" s="170" t="s">
        <v>26</v>
      </c>
      <c r="AF25" s="171"/>
      <c r="AG25" s="171"/>
      <c r="AH25" s="171"/>
      <c r="AI25" s="171"/>
      <c r="AJ25" s="171"/>
      <c r="AK25" s="171"/>
      <c r="AL25" s="171"/>
      <c r="AM25" s="172"/>
      <c r="AN25" s="170" t="s">
        <v>181</v>
      </c>
      <c r="AO25" s="171"/>
      <c r="AP25" s="171"/>
      <c r="AQ25" s="171"/>
      <c r="AR25" s="171"/>
      <c r="AS25" s="171"/>
      <c r="AT25" s="171"/>
      <c r="AU25" s="171"/>
      <c r="AV25" s="172"/>
      <c r="AZ25" s="168"/>
      <c r="BA25" s="168"/>
      <c r="BB25" s="168"/>
    </row>
    <row r="26" spans="1:54" ht="45" customHeight="1">
      <c r="C26" s="10" t="s">
        <v>209</v>
      </c>
      <c r="D26" s="10" t="s">
        <v>210</v>
      </c>
      <c r="E26" s="10" t="s">
        <v>3</v>
      </c>
      <c r="F26" s="10" t="s">
        <v>209</v>
      </c>
      <c r="G26" s="10" t="s">
        <v>210</v>
      </c>
      <c r="H26" s="10" t="s">
        <v>3</v>
      </c>
      <c r="J26" s="10" t="s">
        <v>209</v>
      </c>
      <c r="K26" s="10" t="s">
        <v>210</v>
      </c>
      <c r="L26" s="10" t="s">
        <v>3</v>
      </c>
      <c r="M26" s="10" t="s">
        <v>209</v>
      </c>
      <c r="N26" s="10" t="s">
        <v>210</v>
      </c>
      <c r="O26" s="10" t="s">
        <v>3</v>
      </c>
      <c r="Q26" s="10" t="s">
        <v>209</v>
      </c>
      <c r="R26" s="10" t="s">
        <v>210</v>
      </c>
      <c r="S26" s="10" t="s">
        <v>3</v>
      </c>
      <c r="T26" s="10" t="s">
        <v>209</v>
      </c>
      <c r="U26" s="10" t="s">
        <v>210</v>
      </c>
      <c r="V26" s="10" t="s">
        <v>3</v>
      </c>
      <c r="X26" s="10" t="s">
        <v>209</v>
      </c>
      <c r="Y26" s="10" t="s">
        <v>210</v>
      </c>
      <c r="Z26" s="10" t="s">
        <v>3</v>
      </c>
      <c r="AA26" s="10" t="s">
        <v>209</v>
      </c>
      <c r="AB26" s="10" t="s">
        <v>210</v>
      </c>
      <c r="AC26" s="10" t="s">
        <v>3</v>
      </c>
      <c r="AE26" s="10" t="s">
        <v>209</v>
      </c>
      <c r="AF26" s="10" t="s">
        <v>210</v>
      </c>
      <c r="AG26" s="11" t="s">
        <v>3</v>
      </c>
      <c r="AH26" s="10" t="s">
        <v>209</v>
      </c>
      <c r="AI26" s="10" t="s">
        <v>210</v>
      </c>
      <c r="AJ26" s="11" t="s">
        <v>3</v>
      </c>
      <c r="AK26" s="10" t="s">
        <v>209</v>
      </c>
      <c r="AL26" s="10" t="s">
        <v>210</v>
      </c>
      <c r="AM26" s="12" t="s">
        <v>3</v>
      </c>
      <c r="AN26" s="10" t="s">
        <v>209</v>
      </c>
      <c r="AO26" s="10" t="s">
        <v>210</v>
      </c>
      <c r="AP26" s="11" t="s">
        <v>3</v>
      </c>
      <c r="AQ26" s="10" t="s">
        <v>209</v>
      </c>
      <c r="AR26" s="10" t="s">
        <v>210</v>
      </c>
      <c r="AS26" s="11" t="s">
        <v>3</v>
      </c>
      <c r="AT26" s="10" t="s">
        <v>209</v>
      </c>
      <c r="AU26" s="10" t="s">
        <v>210</v>
      </c>
      <c r="AV26" s="12" t="s">
        <v>3</v>
      </c>
      <c r="AZ26" s="10" t="s">
        <v>209</v>
      </c>
      <c r="BA26" s="10" t="s">
        <v>210</v>
      </c>
      <c r="BB26" s="12" t="s">
        <v>3</v>
      </c>
    </row>
    <row r="27" spans="1:54">
      <c r="A27" t="s">
        <v>4</v>
      </c>
      <c r="B27" t="s">
        <v>27</v>
      </c>
      <c r="C27" s="13">
        <f>AVERAGEIFS('Input|Summary'!$23:$23,'Input|Summary'!$5:$5,'Calcs|Ratio Analysis - Series 0'!$A27)</f>
        <v>0.47358240210844949</v>
      </c>
      <c r="D27" s="13">
        <f>AVERAGEIFS('Input|Summary'!$23:$23,'Input|Summary'!$6:$6,'Calcs|Ratio Analysis - Series 0'!$A27)</f>
        <v>0.45808293241074982</v>
      </c>
      <c r="E27" s="13">
        <f>AVERAGEIFS('Input|Summary'!$23:$23,'Input|Summary'!$7:$7,'Calcs|Ratio Analysis - Series 0'!$A27)</f>
        <v>0.49199193581000011</v>
      </c>
      <c r="F27" s="14">
        <f>AVERAGEIFS('Input|Summary'!$27:$27,'Input|Summary'!$5:$5,$A27)</f>
        <v>176993.70000000027</v>
      </c>
      <c r="G27" s="14">
        <f>AVERAGEIFS('Input|Summary'!$27:$27,'Input|Summary'!$6:$6,$A27)</f>
        <v>187850.16666666709</v>
      </c>
      <c r="H27" s="14">
        <f>AVERAGEIFS('Input|Summary'!$27:$27,'Input|Summary'!$7:$7,$A27)</f>
        <v>164336.875</v>
      </c>
      <c r="J27" s="15">
        <f t="shared" ref="J27:O39" si="0">IF($N$20=$H$20,Q27,X27)</f>
        <v>0.4160244094672223</v>
      </c>
      <c r="K27" s="15">
        <f t="shared" si="0"/>
        <v>0.39952880960460274</v>
      </c>
      <c r="L27" s="15">
        <f t="shared" si="0"/>
        <v>0.42225284592584938</v>
      </c>
      <c r="M27" s="15">
        <f t="shared" si="0"/>
        <v>0.38590860660718185</v>
      </c>
      <c r="N27" s="15">
        <f t="shared" si="0"/>
        <v>0.4006864584796398</v>
      </c>
      <c r="O27" s="15">
        <f t="shared" si="0"/>
        <v>0.35788403406154445</v>
      </c>
      <c r="Q27" s="15">
        <f t="shared" ref="Q27:S39" si="1">AVERAGE(C$30,C$36:C$37,C$39)</f>
        <v>0.40205779355716265</v>
      </c>
      <c r="R27" s="16">
        <f t="shared" si="1"/>
        <v>0.38468020458942997</v>
      </c>
      <c r="S27" s="17">
        <f t="shared" si="1"/>
        <v>0.41772290229770559</v>
      </c>
      <c r="T27" s="15">
        <f t="shared" ref="T27:V39" si="2">AVERAGE(C$27:C$39)</f>
        <v>0.39369799203510103</v>
      </c>
      <c r="U27" s="16">
        <f t="shared" si="2"/>
        <v>0.40085440259363103</v>
      </c>
      <c r="V27" s="17">
        <f t="shared" si="2"/>
        <v>0.37846227637251084</v>
      </c>
      <c r="X27" s="15">
        <f t="shared" ref="X27:X39" si="3">$AK$40</f>
        <v>0.4160244094672223</v>
      </c>
      <c r="Y27" s="16">
        <f t="shared" ref="Y27:Y39" si="4">$AL$40</f>
        <v>0.39952880960460274</v>
      </c>
      <c r="Z27" s="17">
        <f t="shared" ref="Z27:Z39" si="5">$AM$40</f>
        <v>0.42225284592584938</v>
      </c>
      <c r="AA27" s="15">
        <f t="shared" ref="AA27:AC39" si="6">AT$40</f>
        <v>0.38590860660718185</v>
      </c>
      <c r="AB27" s="16">
        <f t="shared" si="6"/>
        <v>0.4006864584796398</v>
      </c>
      <c r="AC27" s="16">
        <f t="shared" si="6"/>
        <v>0.35788403406154445</v>
      </c>
      <c r="AE27" s="18">
        <f t="shared" ref="AE27:AG39" si="7">IF(D5="yes",F27,0)</f>
        <v>0</v>
      </c>
      <c r="AF27" s="18">
        <f t="shared" si="7"/>
        <v>0</v>
      </c>
      <c r="AG27" s="18">
        <f t="shared" si="7"/>
        <v>0</v>
      </c>
      <c r="AH27" s="19">
        <f t="shared" ref="AH27:AH39" si="8">$AE27/SUM($AE$27:$AE$39)</f>
        <v>0</v>
      </c>
      <c r="AI27" s="19">
        <f t="shared" ref="AI27:AI39" si="9">$AF27/SUM($AF$27:$AF$39)</f>
        <v>0</v>
      </c>
      <c r="AJ27" s="19">
        <f t="shared" ref="AJ27:AJ39" si="10">$AG27/SUM($AG$27:$AG$39)</f>
        <v>0</v>
      </c>
      <c r="AK27" s="20">
        <f t="shared" ref="AK27:AM39" si="11">AH27*C27</f>
        <v>0</v>
      </c>
      <c r="AL27" s="20">
        <f t="shared" si="11"/>
        <v>0</v>
      </c>
      <c r="AM27" s="20">
        <f t="shared" si="11"/>
        <v>0</v>
      </c>
      <c r="AN27" s="18">
        <f t="shared" ref="AN27:AP39" si="12">F27</f>
        <v>176993.70000000027</v>
      </c>
      <c r="AO27" s="21">
        <f t="shared" si="12"/>
        <v>187850.16666666709</v>
      </c>
      <c r="AP27" s="21">
        <f t="shared" si="12"/>
        <v>164336.875</v>
      </c>
      <c r="AQ27" s="19">
        <f t="shared" ref="AQ27:AS39" si="13">AN27/SUM(AN$27:AN$39)</f>
        <v>1.8543588922663588E-2</v>
      </c>
      <c r="AR27" s="19">
        <f t="shared" si="13"/>
        <v>1.8940520809962062E-2</v>
      </c>
      <c r="AS27" s="22">
        <f t="shared" si="13"/>
        <v>1.8056011079464748E-2</v>
      </c>
      <c r="AT27" s="22">
        <f t="shared" ref="AT27:AV39" si="14">AQ27*C27</f>
        <v>8.781917385706656E-3</v>
      </c>
      <c r="AU27" s="22">
        <f t="shared" si="14"/>
        <v>8.6763293140142521E-3</v>
      </c>
      <c r="AV27" s="23">
        <f t="shared" si="14"/>
        <v>8.8834118439926717E-3</v>
      </c>
      <c r="AZ27" s="15">
        <f t="shared" ref="AZ27:AZ39" si="15">IF($I$14=$H$11,J27,M27)</f>
        <v>0.4160244094672223</v>
      </c>
      <c r="BA27" s="15">
        <f t="shared" ref="BA27:BA39" si="16">IF($I$14=$H$11,K27,N27)</f>
        <v>0.39952880960460274</v>
      </c>
      <c r="BB27" s="23">
        <f t="shared" ref="BB27:BB39" si="17">IF($I$14=$H$11,L27,O27)</f>
        <v>0.42225284592584938</v>
      </c>
    </row>
    <row r="28" spans="1:54">
      <c r="A28" t="s">
        <v>6</v>
      </c>
      <c r="B28" t="s">
        <v>28</v>
      </c>
      <c r="C28" s="13">
        <f>AVERAGEIFS('Input|Summary'!$23:$23,'Input|Summary'!$5:$5,'Calcs|Ratio Analysis - Series 0'!$A28)</f>
        <v>0.36261359383343733</v>
      </c>
      <c r="D28" s="13">
        <f>AVERAGEIFS('Input|Summary'!$23:$23,'Input|Summary'!$6:$6,'Calcs|Ratio Analysis - Series 0'!$A28)</f>
        <v>0.40207038854714128</v>
      </c>
      <c r="E28" s="13">
        <f>AVERAGEIFS('Input|Summary'!$23:$23,'Input|Summary'!$7:$7,'Calcs|Ratio Analysis - Series 0'!$A28)</f>
        <v>0.29349178503298717</v>
      </c>
      <c r="F28" s="14">
        <f>AVERAGEIFS('Input|Summary'!$27:$27,'Input|Summary'!$5:$5,$A28)</f>
        <v>1645477.8480438946</v>
      </c>
      <c r="G28" s="14">
        <f>AVERAGEIFS('Input|Summary'!$27:$27,'Input|Summary'!$6:$6,$A28)</f>
        <v>1689807.9134064934</v>
      </c>
      <c r="H28" s="14">
        <f>AVERAGEIFS('Input|Summary'!$27:$27,'Input|Summary'!$7:$7,$A28)</f>
        <v>1591325.9374999963</v>
      </c>
      <c r="J28" s="15">
        <f t="shared" si="0"/>
        <v>0.4160244094672223</v>
      </c>
      <c r="K28" s="15">
        <f t="shared" si="0"/>
        <v>0.39952880960460274</v>
      </c>
      <c r="L28" s="15">
        <f t="shared" si="0"/>
        <v>0.42225284592584938</v>
      </c>
      <c r="M28" s="15">
        <f t="shared" si="0"/>
        <v>0.38590860660718185</v>
      </c>
      <c r="N28" s="15">
        <f t="shared" si="0"/>
        <v>0.4006864584796398</v>
      </c>
      <c r="O28" s="15">
        <f t="shared" si="0"/>
        <v>0.35788403406154445</v>
      </c>
      <c r="Q28" s="15">
        <f t="shared" si="1"/>
        <v>0.40205779355716265</v>
      </c>
      <c r="R28" s="16">
        <f t="shared" si="1"/>
        <v>0.38468020458942997</v>
      </c>
      <c r="S28" s="17">
        <f t="shared" si="1"/>
        <v>0.41772290229770559</v>
      </c>
      <c r="T28" s="15">
        <f t="shared" si="2"/>
        <v>0.39369799203510103</v>
      </c>
      <c r="U28" s="16">
        <f t="shared" si="2"/>
        <v>0.40085440259363103</v>
      </c>
      <c r="V28" s="17">
        <f t="shared" si="2"/>
        <v>0.37846227637251084</v>
      </c>
      <c r="X28" s="15">
        <f t="shared" si="3"/>
        <v>0.4160244094672223</v>
      </c>
      <c r="Y28" s="16">
        <f t="shared" si="4"/>
        <v>0.39952880960460274</v>
      </c>
      <c r="Z28" s="17">
        <f t="shared" si="5"/>
        <v>0.42225284592584938</v>
      </c>
      <c r="AA28" s="15">
        <f t="shared" si="6"/>
        <v>0.38590860660718185</v>
      </c>
      <c r="AB28" s="16">
        <f t="shared" si="6"/>
        <v>0.4006864584796398</v>
      </c>
      <c r="AC28" s="16">
        <f t="shared" si="6"/>
        <v>0.35788403406154445</v>
      </c>
      <c r="AE28" s="18">
        <f t="shared" si="7"/>
        <v>0</v>
      </c>
      <c r="AF28" s="18">
        <f t="shared" si="7"/>
        <v>0</v>
      </c>
      <c r="AG28" s="18">
        <f t="shared" si="7"/>
        <v>0</v>
      </c>
      <c r="AH28" s="19">
        <f t="shared" si="8"/>
        <v>0</v>
      </c>
      <c r="AI28" s="19">
        <f t="shared" si="9"/>
        <v>0</v>
      </c>
      <c r="AJ28" s="19">
        <f t="shared" si="10"/>
        <v>0</v>
      </c>
      <c r="AK28" s="20">
        <f t="shared" si="11"/>
        <v>0</v>
      </c>
      <c r="AL28" s="20">
        <f t="shared" si="11"/>
        <v>0</v>
      </c>
      <c r="AM28" s="20">
        <f t="shared" si="11"/>
        <v>0</v>
      </c>
      <c r="AN28" s="18">
        <f t="shared" si="12"/>
        <v>1645477.8480438946</v>
      </c>
      <c r="AO28" s="21">
        <f t="shared" si="12"/>
        <v>1689807.9134064934</v>
      </c>
      <c r="AP28" s="21">
        <f t="shared" si="12"/>
        <v>1591325.9374999963</v>
      </c>
      <c r="AQ28" s="19">
        <f t="shared" si="13"/>
        <v>0.17239633272526106</v>
      </c>
      <c r="AR28" s="19">
        <f t="shared" si="13"/>
        <v>0.17037963030135286</v>
      </c>
      <c r="AS28" s="22">
        <f t="shared" si="13"/>
        <v>0.17484206608248795</v>
      </c>
      <c r="AT28" s="22">
        <f t="shared" si="14"/>
        <v>6.251325377321193E-2</v>
      </c>
      <c r="AU28" s="22">
        <f t="shared" si="14"/>
        <v>6.850460415578323E-2</v>
      </c>
      <c r="AV28" s="23">
        <f t="shared" si="14"/>
        <v>5.1314710073404893E-2</v>
      </c>
      <c r="AZ28" s="15">
        <f t="shared" si="15"/>
        <v>0.4160244094672223</v>
      </c>
      <c r="BA28" s="15">
        <f t="shared" si="16"/>
        <v>0.39952880960460274</v>
      </c>
      <c r="BB28" s="23">
        <f t="shared" si="17"/>
        <v>0.42225284592584938</v>
      </c>
    </row>
    <row r="29" spans="1:54">
      <c r="A29" t="s">
        <v>7</v>
      </c>
      <c r="B29" t="s">
        <v>29</v>
      </c>
      <c r="C29" s="13">
        <f>AVERAGEIFS('Input|Summary'!$23:$23,'Input|Summary'!$5:$5,'Calcs|Ratio Analysis - Series 0'!$A29)</f>
        <v>0.36912025861779413</v>
      </c>
      <c r="D29" s="13">
        <f>AVERAGEIFS('Input|Summary'!$23:$23,'Input|Summary'!$6:$6,'Calcs|Ratio Analysis - Series 0'!$A29)</f>
        <v>0.36045590292559621</v>
      </c>
      <c r="E29" s="13">
        <f>AVERAGEIFS('Input|Summary'!$23:$23,'Input|Summary'!$7:$7,'Calcs|Ratio Analysis - Series 0'!$A29)</f>
        <v>0.36772953835685374</v>
      </c>
      <c r="F29" s="14">
        <f>AVERAGEIFS('Input|Summary'!$27:$27,'Input|Summary'!$5:$5,$A29)</f>
        <v>683906.53333332064</v>
      </c>
      <c r="G29" s="14">
        <f>AVERAGEIFS('Input|Summary'!$27:$27,'Input|Summary'!$6:$6,$A29)</f>
        <v>718900.33333332557</v>
      </c>
      <c r="H29" s="14">
        <f>AVERAGEIFS('Input|Summary'!$27:$27,'Input|Summary'!$7:$7,$A29)</f>
        <v>642312.12499997742</v>
      </c>
      <c r="J29" s="15">
        <f t="shared" si="0"/>
        <v>0.4160244094672223</v>
      </c>
      <c r="K29" s="15">
        <f t="shared" si="0"/>
        <v>0.39952880960460274</v>
      </c>
      <c r="L29" s="15">
        <f t="shared" si="0"/>
        <v>0.42225284592584938</v>
      </c>
      <c r="M29" s="15">
        <f t="shared" si="0"/>
        <v>0.38590860660718185</v>
      </c>
      <c r="N29" s="15">
        <f t="shared" si="0"/>
        <v>0.4006864584796398</v>
      </c>
      <c r="O29" s="15">
        <f t="shared" si="0"/>
        <v>0.35788403406154445</v>
      </c>
      <c r="Q29" s="15">
        <f t="shared" si="1"/>
        <v>0.40205779355716265</v>
      </c>
      <c r="R29" s="16">
        <f t="shared" si="1"/>
        <v>0.38468020458942997</v>
      </c>
      <c r="S29" s="17">
        <f t="shared" si="1"/>
        <v>0.41772290229770559</v>
      </c>
      <c r="T29" s="15">
        <f t="shared" si="2"/>
        <v>0.39369799203510103</v>
      </c>
      <c r="U29" s="16">
        <f t="shared" si="2"/>
        <v>0.40085440259363103</v>
      </c>
      <c r="V29" s="17">
        <f t="shared" si="2"/>
        <v>0.37846227637251084</v>
      </c>
      <c r="X29" s="15">
        <f t="shared" si="3"/>
        <v>0.4160244094672223</v>
      </c>
      <c r="Y29" s="16">
        <f t="shared" si="4"/>
        <v>0.39952880960460274</v>
      </c>
      <c r="Z29" s="17">
        <f t="shared" si="5"/>
        <v>0.42225284592584938</v>
      </c>
      <c r="AA29" s="15">
        <f t="shared" si="6"/>
        <v>0.38590860660718185</v>
      </c>
      <c r="AB29" s="16">
        <f t="shared" si="6"/>
        <v>0.4006864584796398</v>
      </c>
      <c r="AC29" s="16">
        <f t="shared" si="6"/>
        <v>0.35788403406154445</v>
      </c>
      <c r="AE29" s="18">
        <f t="shared" si="7"/>
        <v>0</v>
      </c>
      <c r="AF29" s="18">
        <f t="shared" si="7"/>
        <v>0</v>
      </c>
      <c r="AG29" s="18">
        <f t="shared" si="7"/>
        <v>642312.12499997742</v>
      </c>
      <c r="AH29" s="19">
        <f t="shared" si="8"/>
        <v>0</v>
      </c>
      <c r="AI29" s="19">
        <f t="shared" si="9"/>
        <v>0</v>
      </c>
      <c r="AJ29" s="19">
        <f t="shared" si="10"/>
        <v>0.20675553465769392</v>
      </c>
      <c r="AK29" s="20">
        <f t="shared" si="11"/>
        <v>0</v>
      </c>
      <c r="AL29" s="20">
        <f t="shared" si="11"/>
        <v>0</v>
      </c>
      <c r="AM29" s="20">
        <f t="shared" si="11"/>
        <v>7.6030117312398254E-2</v>
      </c>
      <c r="AN29" s="18">
        <f t="shared" si="12"/>
        <v>683906.53333332064</v>
      </c>
      <c r="AO29" s="21">
        <f t="shared" si="12"/>
        <v>718900.33333332557</v>
      </c>
      <c r="AP29" s="21">
        <f t="shared" si="12"/>
        <v>642312.12499997742</v>
      </c>
      <c r="AQ29" s="19">
        <f t="shared" si="13"/>
        <v>7.1652728970901233E-2</v>
      </c>
      <c r="AR29" s="19">
        <f t="shared" si="13"/>
        <v>7.2485145823427466E-2</v>
      </c>
      <c r="AS29" s="22">
        <f t="shared" si="13"/>
        <v>7.0572078515391864E-2</v>
      </c>
      <c r="AT29" s="22">
        <f t="shared" si="14"/>
        <v>2.6448473848409773E-2</v>
      </c>
      <c r="AU29" s="22">
        <f t="shared" si="14"/>
        <v>2.6127698686477057E-2</v>
      </c>
      <c r="AV29" s="23">
        <f t="shared" si="14"/>
        <v>2.5951437853348688E-2</v>
      </c>
      <c r="AZ29" s="15">
        <f t="shared" si="15"/>
        <v>0.4160244094672223</v>
      </c>
      <c r="BA29" s="15">
        <f t="shared" si="16"/>
        <v>0.39952880960460274</v>
      </c>
      <c r="BB29" s="23">
        <f t="shared" si="17"/>
        <v>0.42225284592584938</v>
      </c>
    </row>
    <row r="30" spans="1:54">
      <c r="A30" t="s">
        <v>9</v>
      </c>
      <c r="B30" t="s">
        <v>30</v>
      </c>
      <c r="C30" s="13">
        <f>AVERAGEIFS('Input|Summary'!$23:$23,'Input|Summary'!$5:$5,'Calcs|Ratio Analysis - Series 0'!$A30)</f>
        <v>0.3081473881367085</v>
      </c>
      <c r="D30" s="13">
        <f>AVERAGEIFS('Input|Summary'!$23:$23,'Input|Summary'!$6:$6,'Calcs|Ratio Analysis - Series 0'!$A30)</f>
        <v>0.31315448838185556</v>
      </c>
      <c r="E30" s="13">
        <f>AVERAGEIFS('Input|Summary'!$23:$23,'Input|Summary'!$7:$7,'Calcs|Ratio Analysis - Series 0'!$A30)</f>
        <v>0.30815307123337216</v>
      </c>
      <c r="F30" s="14">
        <f>AVERAGEIFS('Input|Summary'!$27:$27,'Input|Summary'!$5:$5,$A30)</f>
        <v>322232.91225141997</v>
      </c>
      <c r="G30" s="14">
        <f>AVERAGEIFS('Input|Summary'!$27:$27,'Input|Summary'!$6:$6,$A30)</f>
        <v>333868.81803869107</v>
      </c>
      <c r="H30" s="14">
        <f>AVERAGEIFS('Input|Summary'!$27:$27,'Input|Summary'!$7:$7,$A30)</f>
        <v>308756.66965552623</v>
      </c>
      <c r="J30" s="15">
        <f t="shared" si="0"/>
        <v>0.4160244094672223</v>
      </c>
      <c r="K30" s="15">
        <f t="shared" si="0"/>
        <v>0.39952880960460274</v>
      </c>
      <c r="L30" s="15">
        <f t="shared" si="0"/>
        <v>0.42225284592584938</v>
      </c>
      <c r="M30" s="15">
        <f t="shared" si="0"/>
        <v>0.38590860660718185</v>
      </c>
      <c r="N30" s="15">
        <f t="shared" si="0"/>
        <v>0.4006864584796398</v>
      </c>
      <c r="O30" s="15">
        <f t="shared" si="0"/>
        <v>0.35788403406154445</v>
      </c>
      <c r="Q30" s="15">
        <f t="shared" si="1"/>
        <v>0.40205779355716265</v>
      </c>
      <c r="R30" s="16">
        <f t="shared" si="1"/>
        <v>0.38468020458942997</v>
      </c>
      <c r="S30" s="17">
        <f t="shared" si="1"/>
        <v>0.41772290229770559</v>
      </c>
      <c r="T30" s="15">
        <f t="shared" si="2"/>
        <v>0.39369799203510103</v>
      </c>
      <c r="U30" s="16">
        <f t="shared" si="2"/>
        <v>0.40085440259363103</v>
      </c>
      <c r="V30" s="17">
        <f t="shared" si="2"/>
        <v>0.37846227637251084</v>
      </c>
      <c r="X30" s="15">
        <f t="shared" si="3"/>
        <v>0.4160244094672223</v>
      </c>
      <c r="Y30" s="16">
        <f t="shared" si="4"/>
        <v>0.39952880960460274</v>
      </c>
      <c r="Z30" s="17">
        <f t="shared" si="5"/>
        <v>0.42225284592584938</v>
      </c>
      <c r="AA30" s="15">
        <f t="shared" si="6"/>
        <v>0.38590860660718185</v>
      </c>
      <c r="AB30" s="16">
        <f t="shared" si="6"/>
        <v>0.4006864584796398</v>
      </c>
      <c r="AC30" s="16">
        <f t="shared" si="6"/>
        <v>0.35788403406154445</v>
      </c>
      <c r="AE30" s="18">
        <f t="shared" si="7"/>
        <v>322232.91225141997</v>
      </c>
      <c r="AF30" s="18">
        <f t="shared" si="7"/>
        <v>333868.81803869107</v>
      </c>
      <c r="AG30" s="18">
        <f t="shared" si="7"/>
        <v>308756.66965552623</v>
      </c>
      <c r="AH30" s="19">
        <f t="shared" si="8"/>
        <v>0.11280486285193984</v>
      </c>
      <c r="AI30" s="19">
        <f t="shared" si="9"/>
        <v>0.11258023186851274</v>
      </c>
      <c r="AJ30" s="19">
        <f t="shared" si="10"/>
        <v>9.9386494243370455E-2</v>
      </c>
      <c r="AK30" s="20">
        <f>AH30*C30</f>
        <v>3.4760523856944878E-2</v>
      </c>
      <c r="AL30" s="20">
        <f t="shared" si="11"/>
        <v>3.5255004912694773E-2</v>
      </c>
      <c r="AM30" s="20">
        <f t="shared" si="11"/>
        <v>3.0626253440212466E-2</v>
      </c>
      <c r="AN30" s="18">
        <f t="shared" si="12"/>
        <v>322232.91225141997</v>
      </c>
      <c r="AO30" s="21">
        <f t="shared" si="12"/>
        <v>333868.81803869107</v>
      </c>
      <c r="AP30" s="21">
        <f t="shared" si="12"/>
        <v>308756.66965552623</v>
      </c>
      <c r="AQ30" s="19">
        <f t="shared" si="13"/>
        <v>3.3760267524454546E-2</v>
      </c>
      <c r="AR30" s="19">
        <f t="shared" si="13"/>
        <v>3.3663261566758883E-2</v>
      </c>
      <c r="AS30" s="22">
        <f t="shared" si="13"/>
        <v>3.3923693925412779E-2</v>
      </c>
      <c r="AT30" s="19">
        <f t="shared" si="14"/>
        <v>1.0403138260457211E-2</v>
      </c>
      <c r="AU30" s="19">
        <f t="shared" si="14"/>
        <v>1.0541801453202959E-2</v>
      </c>
      <c r="AV30" s="24">
        <f t="shared" si="14"/>
        <v>1.0453690470696839E-2</v>
      </c>
      <c r="AZ30" s="15">
        <f t="shared" si="15"/>
        <v>0.4160244094672223</v>
      </c>
      <c r="BA30" s="15">
        <f t="shared" si="16"/>
        <v>0.39952880960460274</v>
      </c>
      <c r="BB30" s="24">
        <f t="shared" si="17"/>
        <v>0.42225284592584938</v>
      </c>
    </row>
    <row r="31" spans="1:54">
      <c r="A31" t="s">
        <v>10</v>
      </c>
      <c r="B31" t="s">
        <v>31</v>
      </c>
      <c r="C31" s="13">
        <f>AVERAGEIFS('Input|Summary'!$23:$23,'Input|Summary'!$5:$5,'Calcs|Ratio Analysis - Series 0'!$A31)</f>
        <v>0.37285966176813451</v>
      </c>
      <c r="D31" s="13">
        <f>AVERAGEIFS('Input|Summary'!$23:$23,'Input|Summary'!$6:$6,'Calcs|Ratio Analysis - Series 0'!$A31)</f>
        <v>0.40285037504719035</v>
      </c>
      <c r="E31" s="13">
        <f>AVERAGEIFS('Input|Summary'!$23:$23,'Input|Summary'!$7:$7,'Calcs|Ratio Analysis - Series 0'!$A31)</f>
        <v>0.31411652756392683</v>
      </c>
      <c r="F31" s="14">
        <f>AVERAGEIFS('Input|Summary'!$27:$27,'Input|Summary'!$5:$5,$A31)</f>
        <v>932838.56120056135</v>
      </c>
      <c r="G31" s="14">
        <f>AVERAGEIFS('Input|Summary'!$27:$27,'Input|Summary'!$6:$6,$A31)</f>
        <v>972654.27914360561</v>
      </c>
      <c r="H31" s="14">
        <f>AVERAGEIFS('Input|Summary'!$27:$27,'Input|Summary'!$7:$7,$A31)</f>
        <v>882727.67725105246</v>
      </c>
      <c r="J31" s="15">
        <f t="shared" si="0"/>
        <v>0.4160244094672223</v>
      </c>
      <c r="K31" s="15">
        <f t="shared" si="0"/>
        <v>0.39952880960460274</v>
      </c>
      <c r="L31" s="15">
        <f t="shared" si="0"/>
        <v>0.42225284592584938</v>
      </c>
      <c r="M31" s="15">
        <f t="shared" si="0"/>
        <v>0.38590860660718185</v>
      </c>
      <c r="N31" s="15">
        <f t="shared" si="0"/>
        <v>0.4006864584796398</v>
      </c>
      <c r="O31" s="15">
        <f t="shared" si="0"/>
        <v>0.35788403406154445</v>
      </c>
      <c r="Q31" s="15">
        <f t="shared" si="1"/>
        <v>0.40205779355716265</v>
      </c>
      <c r="R31" s="16">
        <f t="shared" si="1"/>
        <v>0.38468020458942997</v>
      </c>
      <c r="S31" s="17">
        <f t="shared" si="1"/>
        <v>0.41772290229770559</v>
      </c>
      <c r="T31" s="15">
        <f t="shared" si="2"/>
        <v>0.39369799203510103</v>
      </c>
      <c r="U31" s="16">
        <f t="shared" si="2"/>
        <v>0.40085440259363103</v>
      </c>
      <c r="V31" s="17">
        <f t="shared" si="2"/>
        <v>0.37846227637251084</v>
      </c>
      <c r="X31" s="15">
        <f t="shared" si="3"/>
        <v>0.4160244094672223</v>
      </c>
      <c r="Y31" s="16">
        <f t="shared" si="4"/>
        <v>0.39952880960460274</v>
      </c>
      <c r="Z31" s="17">
        <f t="shared" si="5"/>
        <v>0.42225284592584938</v>
      </c>
      <c r="AA31" s="15">
        <f t="shared" si="6"/>
        <v>0.38590860660718185</v>
      </c>
      <c r="AB31" s="16">
        <f t="shared" si="6"/>
        <v>0.4006864584796398</v>
      </c>
      <c r="AC31" s="16">
        <f t="shared" si="6"/>
        <v>0.35788403406154445</v>
      </c>
      <c r="AE31" s="18">
        <f t="shared" si="7"/>
        <v>0</v>
      </c>
      <c r="AF31" s="18">
        <f t="shared" si="7"/>
        <v>0</v>
      </c>
      <c r="AG31" s="18">
        <f t="shared" si="7"/>
        <v>0</v>
      </c>
      <c r="AH31" s="19">
        <f t="shared" si="8"/>
        <v>0</v>
      </c>
      <c r="AI31" s="19">
        <f t="shared" si="9"/>
        <v>0</v>
      </c>
      <c r="AJ31" s="19">
        <f t="shared" si="10"/>
        <v>0</v>
      </c>
      <c r="AK31" s="20">
        <f t="shared" si="11"/>
        <v>0</v>
      </c>
      <c r="AL31" s="20">
        <f t="shared" si="11"/>
        <v>0</v>
      </c>
      <c r="AM31" s="20">
        <f t="shared" si="11"/>
        <v>0</v>
      </c>
      <c r="AN31" s="18">
        <f t="shared" si="12"/>
        <v>932838.56120056135</v>
      </c>
      <c r="AO31" s="21">
        <f t="shared" si="12"/>
        <v>972654.27914360561</v>
      </c>
      <c r="AP31" s="21">
        <f t="shared" si="12"/>
        <v>882727.67725105246</v>
      </c>
      <c r="AQ31" s="19">
        <f t="shared" si="13"/>
        <v>9.7733279829237671E-2</v>
      </c>
      <c r="AR31" s="19">
        <f t="shared" si="13"/>
        <v>9.8070600318967346E-2</v>
      </c>
      <c r="AS31" s="22">
        <f t="shared" si="13"/>
        <v>9.6987001368957423E-2</v>
      </c>
      <c r="AT31" s="22">
        <f t="shared" si="14"/>
        <v>3.644079766062E-2</v>
      </c>
      <c r="AU31" s="22">
        <f t="shared" si="14"/>
        <v>3.9507778119599102E-2</v>
      </c>
      <c r="AV31" s="23">
        <f t="shared" si="14"/>
        <v>3.0465220088854723E-2</v>
      </c>
      <c r="AZ31" s="15">
        <f t="shared" si="15"/>
        <v>0.4160244094672223</v>
      </c>
      <c r="BA31" s="15">
        <f t="shared" si="16"/>
        <v>0.39952880960460274</v>
      </c>
      <c r="BB31" s="23">
        <f t="shared" si="17"/>
        <v>0.42225284592584938</v>
      </c>
    </row>
    <row r="32" spans="1:54">
      <c r="A32" t="s">
        <v>11</v>
      </c>
      <c r="B32" t="s">
        <v>32</v>
      </c>
      <c r="C32" s="13">
        <f>AVERAGEIFS('Input|Summary'!$23:$23,'Input|Summary'!$5:$5,'Calcs|Ratio Analysis - Series 0'!$A32)</f>
        <v>0.35765294146764093</v>
      </c>
      <c r="D32" s="13">
        <f>AVERAGEIFS('Input|Summary'!$23:$23,'Input|Summary'!$6:$6,'Calcs|Ratio Analysis - Series 0'!$A32)</f>
        <v>0.40393460122157587</v>
      </c>
      <c r="E32" s="13">
        <f>AVERAGEIFS('Input|Summary'!$23:$23,'Input|Summary'!$7:$7,'Calcs|Ratio Analysis - Series 0'!$A32)</f>
        <v>0.29743630123542381</v>
      </c>
      <c r="F32" s="14">
        <f>AVERAGEIFS('Input|Summary'!$27:$27,'Input|Summary'!$5:$5,$A32)</f>
        <v>1364454.666603168</v>
      </c>
      <c r="G32" s="14">
        <f>AVERAGEIFS('Input|Summary'!$27:$27,'Input|Summary'!$6:$6,$A32)</f>
        <v>1425926.5555555532</v>
      </c>
      <c r="H32" s="14">
        <f>AVERAGEIFS('Input|Summary'!$27:$27,'Input|Summary'!$7:$7,$A32)</f>
        <v>1292132.1248809402</v>
      </c>
      <c r="J32" s="15">
        <f t="shared" si="0"/>
        <v>0.4160244094672223</v>
      </c>
      <c r="K32" s="15">
        <f t="shared" si="0"/>
        <v>0.39952880960460274</v>
      </c>
      <c r="L32" s="15">
        <f t="shared" si="0"/>
        <v>0.42225284592584938</v>
      </c>
      <c r="M32" s="15">
        <f t="shared" si="0"/>
        <v>0.38590860660718185</v>
      </c>
      <c r="N32" s="15">
        <f t="shared" si="0"/>
        <v>0.4006864584796398</v>
      </c>
      <c r="O32" s="15">
        <f t="shared" si="0"/>
        <v>0.35788403406154445</v>
      </c>
      <c r="Q32" s="15">
        <f t="shared" si="1"/>
        <v>0.40205779355716265</v>
      </c>
      <c r="R32" s="16">
        <f t="shared" si="1"/>
        <v>0.38468020458942997</v>
      </c>
      <c r="S32" s="17">
        <f t="shared" si="1"/>
        <v>0.41772290229770559</v>
      </c>
      <c r="T32" s="15">
        <f t="shared" si="2"/>
        <v>0.39369799203510103</v>
      </c>
      <c r="U32" s="16">
        <f t="shared" si="2"/>
        <v>0.40085440259363103</v>
      </c>
      <c r="V32" s="17">
        <f t="shared" si="2"/>
        <v>0.37846227637251084</v>
      </c>
      <c r="X32" s="15">
        <f t="shared" si="3"/>
        <v>0.4160244094672223</v>
      </c>
      <c r="Y32" s="16">
        <f t="shared" si="4"/>
        <v>0.39952880960460274</v>
      </c>
      <c r="Z32" s="17">
        <f t="shared" si="5"/>
        <v>0.42225284592584938</v>
      </c>
      <c r="AA32" s="15">
        <f t="shared" si="6"/>
        <v>0.38590860660718185</v>
      </c>
      <c r="AB32" s="16">
        <f t="shared" si="6"/>
        <v>0.4006864584796398</v>
      </c>
      <c r="AC32" s="16">
        <f t="shared" si="6"/>
        <v>0.35788403406154445</v>
      </c>
      <c r="AE32" s="18">
        <f t="shared" si="7"/>
        <v>0</v>
      </c>
      <c r="AF32" s="18">
        <f t="shared" si="7"/>
        <v>0</v>
      </c>
      <c r="AG32" s="18">
        <f t="shared" si="7"/>
        <v>0</v>
      </c>
      <c r="AH32" s="19">
        <f t="shared" si="8"/>
        <v>0</v>
      </c>
      <c r="AI32" s="19">
        <f t="shared" si="9"/>
        <v>0</v>
      </c>
      <c r="AJ32" s="19">
        <f t="shared" si="10"/>
        <v>0</v>
      </c>
      <c r="AK32" s="20">
        <f t="shared" si="11"/>
        <v>0</v>
      </c>
      <c r="AL32" s="20">
        <f t="shared" si="11"/>
        <v>0</v>
      </c>
      <c r="AM32" s="20">
        <f t="shared" si="11"/>
        <v>0</v>
      </c>
      <c r="AN32" s="18">
        <f t="shared" si="12"/>
        <v>1364454.666603168</v>
      </c>
      <c r="AO32" s="21">
        <f t="shared" si="12"/>
        <v>1425926.5555555532</v>
      </c>
      <c r="AP32" s="21">
        <f t="shared" si="12"/>
        <v>1292132.1248809402</v>
      </c>
      <c r="AQ32" s="19">
        <f t="shared" si="13"/>
        <v>0.14295359914561426</v>
      </c>
      <c r="AR32" s="19">
        <f t="shared" si="13"/>
        <v>0.14377305103434787</v>
      </c>
      <c r="AS32" s="22">
        <f t="shared" si="13"/>
        <v>0.14196906180053981</v>
      </c>
      <c r="AT32" s="22">
        <f t="shared" si="14"/>
        <v>5.1127775227814982E-2</v>
      </c>
      <c r="AU32" s="22">
        <f t="shared" si="14"/>
        <v>5.8074910035968583E-2</v>
      </c>
      <c r="AV32" s="23">
        <f t="shared" si="14"/>
        <v>4.2226752631815856E-2</v>
      </c>
      <c r="AZ32" s="15">
        <f t="shared" si="15"/>
        <v>0.4160244094672223</v>
      </c>
      <c r="BA32" s="15">
        <f t="shared" si="16"/>
        <v>0.39952880960460274</v>
      </c>
      <c r="BB32" s="23">
        <f t="shared" si="17"/>
        <v>0.42225284592584938</v>
      </c>
    </row>
    <row r="33" spans="1:54">
      <c r="A33" t="s">
        <v>12</v>
      </c>
      <c r="B33" t="s">
        <v>33</v>
      </c>
      <c r="C33" s="13">
        <f>AVERAGEIFS('Input|Summary'!$23:$23,'Input|Summary'!$5:$5,'Calcs|Ratio Analysis - Series 0'!$A33)</f>
        <v>0.36253080309106916</v>
      </c>
      <c r="D33" s="13">
        <f>AVERAGEIFS('Input|Summary'!$23:$23,'Input|Summary'!$6:$6,'Calcs|Ratio Analysis - Series 0'!$A33)</f>
        <v>0.38635540299777205</v>
      </c>
      <c r="E33" s="13">
        <f>AVERAGEIFS('Input|Summary'!$23:$23,'Input|Summary'!$7:$7,'Calcs|Ratio Analysis - Series 0'!$A33)</f>
        <v>0.32635855433143302</v>
      </c>
      <c r="F33" s="14">
        <f>AVERAGEIFS('Input|Summary'!$27:$27,'Input|Summary'!$5:$5,$A33)</f>
        <v>704615.73333333328</v>
      </c>
      <c r="G33" s="14">
        <f>AVERAGEIFS('Input|Summary'!$27:$27,'Input|Summary'!$6:$6,$A33)</f>
        <v>737013.22222222225</v>
      </c>
      <c r="H33" s="14">
        <f>AVERAGEIFS('Input|Summary'!$27:$27,'Input|Summary'!$7:$7,$A33)</f>
        <v>668226.5</v>
      </c>
      <c r="J33" s="15">
        <f t="shared" si="0"/>
        <v>0.4160244094672223</v>
      </c>
      <c r="K33" s="15">
        <f t="shared" si="0"/>
        <v>0.39952880960460274</v>
      </c>
      <c r="L33" s="15">
        <f t="shared" si="0"/>
        <v>0.42225284592584938</v>
      </c>
      <c r="M33" s="15">
        <f t="shared" si="0"/>
        <v>0.38590860660718185</v>
      </c>
      <c r="N33" s="15">
        <f t="shared" si="0"/>
        <v>0.4006864584796398</v>
      </c>
      <c r="O33" s="15">
        <f t="shared" si="0"/>
        <v>0.35788403406154445</v>
      </c>
      <c r="Q33" s="15">
        <f t="shared" si="1"/>
        <v>0.40205779355716265</v>
      </c>
      <c r="R33" s="16">
        <f t="shared" si="1"/>
        <v>0.38468020458942997</v>
      </c>
      <c r="S33" s="17">
        <f t="shared" si="1"/>
        <v>0.41772290229770559</v>
      </c>
      <c r="T33" s="15">
        <f t="shared" si="2"/>
        <v>0.39369799203510103</v>
      </c>
      <c r="U33" s="16">
        <f t="shared" si="2"/>
        <v>0.40085440259363103</v>
      </c>
      <c r="V33" s="17">
        <f t="shared" si="2"/>
        <v>0.37846227637251084</v>
      </c>
      <c r="X33" s="15">
        <f t="shared" si="3"/>
        <v>0.4160244094672223</v>
      </c>
      <c r="Y33" s="16">
        <f t="shared" si="4"/>
        <v>0.39952880960460274</v>
      </c>
      <c r="Z33" s="17">
        <f t="shared" si="5"/>
        <v>0.42225284592584938</v>
      </c>
      <c r="AA33" s="15">
        <f t="shared" si="6"/>
        <v>0.38590860660718185</v>
      </c>
      <c r="AB33" s="16">
        <f t="shared" si="6"/>
        <v>0.4006864584796398</v>
      </c>
      <c r="AC33" s="16">
        <f t="shared" si="6"/>
        <v>0.35788403406154445</v>
      </c>
      <c r="AE33" s="18">
        <f t="shared" si="7"/>
        <v>0</v>
      </c>
      <c r="AF33" s="18">
        <f t="shared" si="7"/>
        <v>0</v>
      </c>
      <c r="AG33" s="18">
        <f t="shared" si="7"/>
        <v>0</v>
      </c>
      <c r="AH33" s="19">
        <f t="shared" si="8"/>
        <v>0</v>
      </c>
      <c r="AI33" s="19">
        <f t="shared" si="9"/>
        <v>0</v>
      </c>
      <c r="AJ33" s="19">
        <f t="shared" si="10"/>
        <v>0</v>
      </c>
      <c r="AK33" s="20">
        <f t="shared" si="11"/>
        <v>0</v>
      </c>
      <c r="AL33" s="20">
        <f t="shared" si="11"/>
        <v>0</v>
      </c>
      <c r="AM33" s="20">
        <f t="shared" si="11"/>
        <v>0</v>
      </c>
      <c r="AN33" s="18">
        <f t="shared" si="12"/>
        <v>704615.73333333328</v>
      </c>
      <c r="AO33" s="21">
        <f t="shared" si="12"/>
        <v>737013.22222222225</v>
      </c>
      <c r="AP33" s="21">
        <f t="shared" si="12"/>
        <v>668226.5</v>
      </c>
      <c r="AQ33" s="19">
        <f t="shared" si="13"/>
        <v>7.382242705460397E-2</v>
      </c>
      <c r="AR33" s="19">
        <f t="shared" si="13"/>
        <v>7.4311428732920098E-2</v>
      </c>
      <c r="AS33" s="22">
        <f t="shared" si="13"/>
        <v>7.3419341140519748E-2</v>
      </c>
      <c r="AT33" s="22">
        <f t="shared" si="14"/>
        <v>2.676290376623745E-2</v>
      </c>
      <c r="AU33" s="22">
        <f t="shared" si="14"/>
        <v>2.871062199544756E-2</v>
      </c>
      <c r="AV33" s="23">
        <f t="shared" si="14"/>
        <v>2.3961030034586328E-2</v>
      </c>
      <c r="AZ33" s="15">
        <f t="shared" si="15"/>
        <v>0.4160244094672223</v>
      </c>
      <c r="BA33" s="15">
        <f t="shared" si="16"/>
        <v>0.39952880960460274</v>
      </c>
      <c r="BB33" s="23">
        <f t="shared" si="17"/>
        <v>0.42225284592584938</v>
      </c>
    </row>
    <row r="34" spans="1:54">
      <c r="A34" t="s">
        <v>13</v>
      </c>
      <c r="B34" t="s">
        <v>34</v>
      </c>
      <c r="C34" s="13">
        <f>AVERAGEIFS('Input|Summary'!$23:$23,'Input|Summary'!$5:$5,'Calcs|Ratio Analysis - Series 0'!$A34)</f>
        <v>0.38843657403475262</v>
      </c>
      <c r="D34" s="13">
        <f>AVERAGEIFS('Input|Summary'!$23:$23,'Input|Summary'!$6:$6,'Calcs|Ratio Analysis - Series 0'!$A34)</f>
        <v>0.42267247898232069</v>
      </c>
      <c r="E34" s="13">
        <f>AVERAGEIFS('Input|Summary'!$23:$23,'Input|Summary'!$7:$7,'Calcs|Ratio Analysis - Series 0'!$A34)</f>
        <v>0.34479134884131252</v>
      </c>
      <c r="F34" s="14">
        <f>AVERAGEIFS('Input|Summary'!$27:$27,'Input|Summary'!$5:$5,$A34)</f>
        <v>854903.96666666667</v>
      </c>
      <c r="G34" s="14">
        <f>AVERAGEIFS('Input|Summary'!$27:$27,'Input|Summary'!$6:$6,$A34)</f>
        <v>880362.9444444445</v>
      </c>
      <c r="H34" s="14">
        <f>AVERAGEIFS('Input|Summary'!$27:$27,'Input|Summary'!$7:$7,$A34)</f>
        <v>822865.25</v>
      </c>
      <c r="J34" s="15">
        <f t="shared" si="0"/>
        <v>0.4160244094672223</v>
      </c>
      <c r="K34" s="15">
        <f t="shared" si="0"/>
        <v>0.39952880960460274</v>
      </c>
      <c r="L34" s="15">
        <f t="shared" si="0"/>
        <v>0.42225284592584938</v>
      </c>
      <c r="M34" s="15">
        <f t="shared" si="0"/>
        <v>0.38590860660718185</v>
      </c>
      <c r="N34" s="15">
        <f t="shared" si="0"/>
        <v>0.4006864584796398</v>
      </c>
      <c r="O34" s="15">
        <f t="shared" si="0"/>
        <v>0.35788403406154445</v>
      </c>
      <c r="Q34" s="15">
        <f t="shared" si="1"/>
        <v>0.40205779355716265</v>
      </c>
      <c r="R34" s="16">
        <f t="shared" si="1"/>
        <v>0.38468020458942997</v>
      </c>
      <c r="S34" s="17">
        <f t="shared" si="1"/>
        <v>0.41772290229770559</v>
      </c>
      <c r="T34" s="15">
        <f t="shared" si="2"/>
        <v>0.39369799203510103</v>
      </c>
      <c r="U34" s="16">
        <f t="shared" si="2"/>
        <v>0.40085440259363103</v>
      </c>
      <c r="V34" s="17">
        <f t="shared" si="2"/>
        <v>0.37846227637251084</v>
      </c>
      <c r="X34" s="15">
        <f t="shared" si="3"/>
        <v>0.4160244094672223</v>
      </c>
      <c r="Y34" s="16">
        <f t="shared" si="4"/>
        <v>0.39952880960460274</v>
      </c>
      <c r="Z34" s="17">
        <f t="shared" si="5"/>
        <v>0.42225284592584938</v>
      </c>
      <c r="AA34" s="15">
        <f t="shared" si="6"/>
        <v>0.38590860660718185</v>
      </c>
      <c r="AB34" s="16">
        <f t="shared" si="6"/>
        <v>0.4006864584796398</v>
      </c>
      <c r="AC34" s="16">
        <f t="shared" si="6"/>
        <v>0.35788403406154445</v>
      </c>
      <c r="AE34" s="18">
        <f t="shared" si="7"/>
        <v>0</v>
      </c>
      <c r="AF34" s="18">
        <f t="shared" si="7"/>
        <v>0</v>
      </c>
      <c r="AG34" s="18">
        <f t="shared" si="7"/>
        <v>0</v>
      </c>
      <c r="AH34" s="19">
        <f t="shared" si="8"/>
        <v>0</v>
      </c>
      <c r="AI34" s="19">
        <f t="shared" si="9"/>
        <v>0</v>
      </c>
      <c r="AJ34" s="19">
        <f t="shared" si="10"/>
        <v>0</v>
      </c>
      <c r="AK34" s="20">
        <f t="shared" si="11"/>
        <v>0</v>
      </c>
      <c r="AL34" s="20">
        <f t="shared" si="11"/>
        <v>0</v>
      </c>
      <c r="AM34" s="20">
        <f t="shared" si="11"/>
        <v>0</v>
      </c>
      <c r="AN34" s="18">
        <f t="shared" si="12"/>
        <v>854903.96666666667</v>
      </c>
      <c r="AO34" s="21">
        <f t="shared" si="12"/>
        <v>880362.9444444445</v>
      </c>
      <c r="AP34" s="21">
        <f t="shared" si="12"/>
        <v>822865.25</v>
      </c>
      <c r="AQ34" s="19">
        <f t="shared" si="13"/>
        <v>8.9568090424806859E-2</v>
      </c>
      <c r="AR34" s="19">
        <f t="shared" si="13"/>
        <v>8.8765067209963106E-2</v>
      </c>
      <c r="AS34" s="22">
        <f t="shared" si="13"/>
        <v>9.0409800423103634E-2</v>
      </c>
      <c r="AT34" s="22">
        <f t="shared" si="14"/>
        <v>3.479152218744691E-2</v>
      </c>
      <c r="AU34" s="22">
        <f t="shared" si="14"/>
        <v>3.7518551004667416E-2</v>
      </c>
      <c r="AV34" s="23">
        <f t="shared" si="14"/>
        <v>3.1172517036355769E-2</v>
      </c>
      <c r="AZ34" s="15">
        <f t="shared" si="15"/>
        <v>0.4160244094672223</v>
      </c>
      <c r="BA34" s="15">
        <f t="shared" si="16"/>
        <v>0.39952880960460274</v>
      </c>
      <c r="BB34" s="23">
        <f t="shared" si="17"/>
        <v>0.42225284592584938</v>
      </c>
    </row>
    <row r="35" spans="1:54">
      <c r="A35" t="s">
        <v>14</v>
      </c>
      <c r="B35" t="s">
        <v>35</v>
      </c>
      <c r="C35" s="13">
        <f>AVERAGEIFS('Input|Summary'!$23:$23,'Input|Summary'!$5:$5,'Calcs|Ratio Analysis - Series 0'!$A35)</f>
        <v>0.42684876031065855</v>
      </c>
      <c r="D35" s="13">
        <f>AVERAGEIFS('Input|Summary'!$23:$23,'Input|Summary'!$6:$6,'Calcs|Ratio Analysis - Series 0'!$A35)</f>
        <v>0.41158931562677981</v>
      </c>
      <c r="E35" s="13">
        <f>AVERAGEIFS('Input|Summary'!$23:$23,'Input|Summary'!$7:$7,'Calcs|Ratio Analysis - Series 0'!$A35)</f>
        <v>0.43509469201975981</v>
      </c>
      <c r="F35" s="14">
        <f>AVERAGEIFS('Input|Summary'!$27:$27,'Input|Summary'!$5:$5,$A35)</f>
        <v>324995.49999999534</v>
      </c>
      <c r="G35" s="14">
        <f>AVERAGEIFS('Input|Summary'!$27:$27,'Input|Summary'!$6:$6,$A35)</f>
        <v>339775.44444444444</v>
      </c>
      <c r="H35" s="14">
        <f>AVERAGEIFS('Input|Summary'!$27:$27,'Input|Summary'!$7:$7,$A35)</f>
        <v>306172.93749999127</v>
      </c>
      <c r="J35" s="15">
        <f t="shared" si="0"/>
        <v>0.4160244094672223</v>
      </c>
      <c r="K35" s="15">
        <f t="shared" si="0"/>
        <v>0.39952880960460274</v>
      </c>
      <c r="L35" s="15">
        <f t="shared" si="0"/>
        <v>0.42225284592584938</v>
      </c>
      <c r="M35" s="15">
        <f t="shared" si="0"/>
        <v>0.38590860660718185</v>
      </c>
      <c r="N35" s="15">
        <f t="shared" si="0"/>
        <v>0.4006864584796398</v>
      </c>
      <c r="O35" s="15">
        <f t="shared" si="0"/>
        <v>0.35788403406154445</v>
      </c>
      <c r="Q35" s="15">
        <f t="shared" si="1"/>
        <v>0.40205779355716265</v>
      </c>
      <c r="R35" s="16">
        <f t="shared" si="1"/>
        <v>0.38468020458942997</v>
      </c>
      <c r="S35" s="17">
        <f t="shared" si="1"/>
        <v>0.41772290229770559</v>
      </c>
      <c r="T35" s="15">
        <f t="shared" si="2"/>
        <v>0.39369799203510103</v>
      </c>
      <c r="U35" s="16">
        <f t="shared" si="2"/>
        <v>0.40085440259363103</v>
      </c>
      <c r="V35" s="17">
        <f t="shared" si="2"/>
        <v>0.37846227637251084</v>
      </c>
      <c r="X35" s="15">
        <f t="shared" si="3"/>
        <v>0.4160244094672223</v>
      </c>
      <c r="Y35" s="16">
        <f t="shared" si="4"/>
        <v>0.39952880960460274</v>
      </c>
      <c r="Z35" s="17">
        <f t="shared" si="5"/>
        <v>0.42225284592584938</v>
      </c>
      <c r="AA35" s="15">
        <f t="shared" si="6"/>
        <v>0.38590860660718185</v>
      </c>
      <c r="AB35" s="16">
        <f t="shared" si="6"/>
        <v>0.4006864584796398</v>
      </c>
      <c r="AC35" s="16">
        <f t="shared" si="6"/>
        <v>0.35788403406154445</v>
      </c>
      <c r="AE35" s="18">
        <f t="shared" si="7"/>
        <v>0</v>
      </c>
      <c r="AF35" s="18">
        <f t="shared" si="7"/>
        <v>0</v>
      </c>
      <c r="AG35" s="18">
        <f t="shared" si="7"/>
        <v>0</v>
      </c>
      <c r="AH35" s="19">
        <f t="shared" si="8"/>
        <v>0</v>
      </c>
      <c r="AI35" s="19">
        <f t="shared" si="9"/>
        <v>0</v>
      </c>
      <c r="AJ35" s="19">
        <f t="shared" si="10"/>
        <v>0</v>
      </c>
      <c r="AK35" s="20">
        <f t="shared" si="11"/>
        <v>0</v>
      </c>
      <c r="AL35" s="20">
        <f t="shared" si="11"/>
        <v>0</v>
      </c>
      <c r="AM35" s="20">
        <f t="shared" si="11"/>
        <v>0</v>
      </c>
      <c r="AN35" s="18">
        <f t="shared" si="12"/>
        <v>324995.49999999534</v>
      </c>
      <c r="AO35" s="21">
        <f t="shared" si="12"/>
        <v>339775.44444444444</v>
      </c>
      <c r="AP35" s="21">
        <f t="shared" si="12"/>
        <v>306172.93749999127</v>
      </c>
      <c r="AQ35" s="19">
        <f t="shared" si="13"/>
        <v>3.4049703202517483E-2</v>
      </c>
      <c r="AR35" s="19">
        <f t="shared" si="13"/>
        <v>3.4258813768495072E-2</v>
      </c>
      <c r="AS35" s="22">
        <f t="shared" si="13"/>
        <v>3.3639814264036054E-2</v>
      </c>
      <c r="AT35" s="22">
        <f t="shared" si="14"/>
        <v>1.4534073600940448E-2</v>
      </c>
      <c r="AU35" s="22">
        <f t="shared" si="14"/>
        <v>1.4100561713160188E-2</v>
      </c>
      <c r="AV35" s="23">
        <f t="shared" si="14"/>
        <v>1.463650462681269E-2</v>
      </c>
      <c r="AZ35" s="15">
        <f t="shared" si="15"/>
        <v>0.4160244094672223</v>
      </c>
      <c r="BA35" s="15">
        <f t="shared" si="16"/>
        <v>0.39952880960460274</v>
      </c>
      <c r="BB35" s="23">
        <f t="shared" si="17"/>
        <v>0.42225284592584938</v>
      </c>
    </row>
    <row r="36" spans="1:54">
      <c r="A36" t="s">
        <v>15</v>
      </c>
      <c r="B36" t="s">
        <v>36</v>
      </c>
      <c r="C36" s="13">
        <f>AVERAGEIFS('Input|Summary'!$23:$23,'Input|Summary'!$5:$5,'Calcs|Ratio Analysis - Series 0'!$A36)</f>
        <v>0.39509782422463741</v>
      </c>
      <c r="D36" s="13">
        <f>AVERAGEIFS('Input|Summary'!$23:$23,'Input|Summary'!$6:$6,'Calcs|Ratio Analysis - Series 0'!$A36)</f>
        <v>0.3696299719962573</v>
      </c>
      <c r="E36" s="13">
        <f>AVERAGEIFS('Input|Summary'!$23:$23,'Input|Summary'!$7:$7,'Calcs|Ratio Analysis - Series 0'!$A36)</f>
        <v>0.43013367273539799</v>
      </c>
      <c r="F36" s="14">
        <f>AVERAGEIFS('Input|Summary'!$27:$27,'Input|Summary'!$5:$5,$A36)</f>
        <v>758958.38832069398</v>
      </c>
      <c r="G36" s="14">
        <f>AVERAGEIFS('Input|Summary'!$27:$27,'Input|Summary'!$6:$6,$A36)</f>
        <v>800969.51999969664</v>
      </c>
      <c r="H36" s="14">
        <f>AVERAGEIFS('Input|Summary'!$27:$27,'Input|Summary'!$7:$7,$A36)</f>
        <v>709140.63463240862</v>
      </c>
      <c r="J36" s="15">
        <f t="shared" si="0"/>
        <v>0.4160244094672223</v>
      </c>
      <c r="K36" s="15">
        <f t="shared" si="0"/>
        <v>0.39952880960460274</v>
      </c>
      <c r="L36" s="15">
        <f t="shared" si="0"/>
        <v>0.42225284592584938</v>
      </c>
      <c r="M36" s="15">
        <f t="shared" si="0"/>
        <v>0.38590860660718185</v>
      </c>
      <c r="N36" s="15">
        <f t="shared" si="0"/>
        <v>0.4006864584796398</v>
      </c>
      <c r="O36" s="15">
        <f t="shared" si="0"/>
        <v>0.35788403406154445</v>
      </c>
      <c r="Q36" s="15">
        <f t="shared" si="1"/>
        <v>0.40205779355716265</v>
      </c>
      <c r="R36" s="16">
        <f t="shared" si="1"/>
        <v>0.38468020458942997</v>
      </c>
      <c r="S36" s="17">
        <f t="shared" si="1"/>
        <v>0.41772290229770559</v>
      </c>
      <c r="T36" s="15">
        <f t="shared" si="2"/>
        <v>0.39369799203510103</v>
      </c>
      <c r="U36" s="16">
        <f t="shared" si="2"/>
        <v>0.40085440259363103</v>
      </c>
      <c r="V36" s="17">
        <f t="shared" si="2"/>
        <v>0.37846227637251084</v>
      </c>
      <c r="X36" s="15">
        <f t="shared" si="3"/>
        <v>0.4160244094672223</v>
      </c>
      <c r="Y36" s="16">
        <f t="shared" si="4"/>
        <v>0.39952880960460274</v>
      </c>
      <c r="Z36" s="17">
        <f t="shared" si="5"/>
        <v>0.42225284592584938</v>
      </c>
      <c r="AA36" s="15">
        <f t="shared" si="6"/>
        <v>0.38590860660718185</v>
      </c>
      <c r="AB36" s="16">
        <f t="shared" si="6"/>
        <v>0.4006864584796398</v>
      </c>
      <c r="AC36" s="16">
        <f t="shared" si="6"/>
        <v>0.35788403406154445</v>
      </c>
      <c r="AE36" s="18">
        <f t="shared" si="7"/>
        <v>758958.38832069398</v>
      </c>
      <c r="AF36" s="18">
        <f t="shared" si="7"/>
        <v>800969.51999969664</v>
      </c>
      <c r="AG36" s="18">
        <f t="shared" si="7"/>
        <v>709140.63463240862</v>
      </c>
      <c r="AH36" s="19">
        <f t="shared" si="8"/>
        <v>0.26569041724094683</v>
      </c>
      <c r="AI36" s="19">
        <f t="shared" si="9"/>
        <v>0.27008612188134107</v>
      </c>
      <c r="AJ36" s="19">
        <f t="shared" si="10"/>
        <v>0.22826713890995778</v>
      </c>
      <c r="AK36" s="20">
        <f t="shared" si="11"/>
        <v>0.10497370576923418</v>
      </c>
      <c r="AL36" s="20">
        <f t="shared" si="11"/>
        <v>9.9831925667577828E-2</v>
      </c>
      <c r="AM36" s="20">
        <f t="shared" si="11"/>
        <v>9.8185382824141409E-2</v>
      </c>
      <c r="AN36" s="18">
        <f t="shared" si="12"/>
        <v>758958.38832069398</v>
      </c>
      <c r="AO36" s="21">
        <f t="shared" si="12"/>
        <v>800969.51999969664</v>
      </c>
      <c r="AP36" s="21">
        <f t="shared" si="12"/>
        <v>709140.63463240862</v>
      </c>
      <c r="AQ36" s="19">
        <f t="shared" si="13"/>
        <v>7.9515894421248942E-2</v>
      </c>
      <c r="AR36" s="19">
        <f t="shared" si="13"/>
        <v>8.076000213840398E-2</v>
      </c>
      <c r="AS36" s="22">
        <f t="shared" si="13"/>
        <v>7.7914656438619959E-2</v>
      </c>
      <c r="AT36" s="19">
        <f t="shared" si="14"/>
        <v>3.1416556877111437E-2</v>
      </c>
      <c r="AU36" s="19">
        <f t="shared" si="14"/>
        <v>2.9851317328835943E-2</v>
      </c>
      <c r="AV36" s="24">
        <f t="shared" si="14"/>
        <v>3.3513717333860327E-2</v>
      </c>
      <c r="AZ36" s="15">
        <f t="shared" si="15"/>
        <v>0.4160244094672223</v>
      </c>
      <c r="BA36" s="15">
        <f t="shared" si="16"/>
        <v>0.39952880960460274</v>
      </c>
      <c r="BB36" s="24">
        <f t="shared" si="17"/>
        <v>0.42225284592584938</v>
      </c>
    </row>
    <row r="37" spans="1:54">
      <c r="A37" t="s">
        <v>16</v>
      </c>
      <c r="B37" t="s">
        <v>37</v>
      </c>
      <c r="C37" s="13">
        <f>AVERAGEIFS('Input|Summary'!$23:$23,'Input|Summary'!$5:$5,'Calcs|Ratio Analysis - Series 0'!$A37)</f>
        <v>0.46017292016691963</v>
      </c>
      <c r="D37" s="13">
        <f>AVERAGEIFS('Input|Summary'!$23:$23,'Input|Summary'!$6:$6,'Calcs|Ratio Analysis - Series 0'!$A37)</f>
        <v>0.43674108000623352</v>
      </c>
      <c r="E37" s="13">
        <f>AVERAGEIFS('Input|Summary'!$23:$23,'Input|Summary'!$7:$7,'Calcs|Ratio Analysis - Series 0'!$A37)</f>
        <v>0.47154299334518779</v>
      </c>
      <c r="F37" s="14">
        <f>AVERAGEIFS('Input|Summary'!$27:$27,'Input|Summary'!$5:$5,$A37)</f>
        <v>844441.93333333335</v>
      </c>
      <c r="G37" s="14">
        <f>AVERAGEIFS('Input|Summary'!$27:$27,'Input|Summary'!$6:$6,$A37)</f>
        <v>872196.4444444445</v>
      </c>
      <c r="H37" s="14">
        <f>AVERAGEIFS('Input|Summary'!$27:$27,'Input|Summary'!$7:$7,$A37)</f>
        <v>813597.5</v>
      </c>
      <c r="J37" s="15">
        <f t="shared" si="0"/>
        <v>0.4160244094672223</v>
      </c>
      <c r="K37" s="15">
        <f t="shared" si="0"/>
        <v>0.39952880960460274</v>
      </c>
      <c r="L37" s="15">
        <f t="shared" si="0"/>
        <v>0.42225284592584938</v>
      </c>
      <c r="M37" s="15">
        <f t="shared" si="0"/>
        <v>0.38590860660718185</v>
      </c>
      <c r="N37" s="15">
        <f t="shared" si="0"/>
        <v>0.4006864584796398</v>
      </c>
      <c r="O37" s="15">
        <f t="shared" si="0"/>
        <v>0.35788403406154445</v>
      </c>
      <c r="Q37" s="15">
        <f t="shared" si="1"/>
        <v>0.40205779355716265</v>
      </c>
      <c r="R37" s="16">
        <f t="shared" si="1"/>
        <v>0.38468020458942997</v>
      </c>
      <c r="S37" s="17">
        <f t="shared" si="1"/>
        <v>0.41772290229770559</v>
      </c>
      <c r="T37" s="15">
        <f t="shared" si="2"/>
        <v>0.39369799203510103</v>
      </c>
      <c r="U37" s="16">
        <f t="shared" si="2"/>
        <v>0.40085440259363103</v>
      </c>
      <c r="V37" s="17">
        <f t="shared" si="2"/>
        <v>0.37846227637251084</v>
      </c>
      <c r="X37" s="15">
        <f t="shared" si="3"/>
        <v>0.4160244094672223</v>
      </c>
      <c r="Y37" s="16">
        <f t="shared" si="4"/>
        <v>0.39952880960460274</v>
      </c>
      <c r="Z37" s="17">
        <f t="shared" si="5"/>
        <v>0.42225284592584938</v>
      </c>
      <c r="AA37" s="15">
        <f t="shared" si="6"/>
        <v>0.38590860660718185</v>
      </c>
      <c r="AB37" s="16">
        <f t="shared" si="6"/>
        <v>0.4006864584796398</v>
      </c>
      <c r="AC37" s="16">
        <f t="shared" si="6"/>
        <v>0.35788403406154445</v>
      </c>
      <c r="AE37" s="18">
        <f t="shared" si="7"/>
        <v>844441.93333333335</v>
      </c>
      <c r="AF37" s="18">
        <f t="shared" si="7"/>
        <v>872196.4444444445</v>
      </c>
      <c r="AG37" s="18">
        <f t="shared" si="7"/>
        <v>813597.5</v>
      </c>
      <c r="AH37" s="19">
        <f t="shared" si="8"/>
        <v>0.2956158506917812</v>
      </c>
      <c r="AI37" s="19">
        <f t="shared" si="9"/>
        <v>0.29410376964005291</v>
      </c>
      <c r="AJ37" s="19">
        <f t="shared" si="10"/>
        <v>0.26189103328645563</v>
      </c>
      <c r="AK37" s="20">
        <f t="shared" si="11"/>
        <v>0.13603440926046506</v>
      </c>
      <c r="AL37" s="20">
        <f t="shared" si="11"/>
        <v>0.12844719798650123</v>
      </c>
      <c r="AM37" s="20">
        <f t="shared" si="11"/>
        <v>0.1234928817661595</v>
      </c>
      <c r="AN37" s="18">
        <f t="shared" si="12"/>
        <v>844441.93333333335</v>
      </c>
      <c r="AO37" s="21">
        <f t="shared" si="12"/>
        <v>872196.4444444445</v>
      </c>
      <c r="AP37" s="21">
        <f t="shared" si="12"/>
        <v>813597.5</v>
      </c>
      <c r="AQ37" s="19">
        <f t="shared" si="13"/>
        <v>8.8471985617525367E-2</v>
      </c>
      <c r="AR37" s="19">
        <f t="shared" si="13"/>
        <v>8.7941656904083398E-2</v>
      </c>
      <c r="AS37" s="22">
        <f t="shared" si="13"/>
        <v>8.9391534761901856E-2</v>
      </c>
      <c r="AT37" s="19">
        <f t="shared" si="14"/>
        <v>4.0712411974582363E-2</v>
      </c>
      <c r="AU37" s="19">
        <f t="shared" si="14"/>
        <v>3.8407734213827024E-2</v>
      </c>
      <c r="AV37" s="24">
        <f t="shared" si="14"/>
        <v>4.2151951881347613E-2</v>
      </c>
      <c r="AZ37" s="15">
        <f t="shared" si="15"/>
        <v>0.4160244094672223</v>
      </c>
      <c r="BA37" s="15">
        <f t="shared" si="16"/>
        <v>0.39952880960460274</v>
      </c>
      <c r="BB37" s="24">
        <f t="shared" si="17"/>
        <v>0.42225284592584938</v>
      </c>
    </row>
    <row r="38" spans="1:54">
      <c r="A38" t="s">
        <v>17</v>
      </c>
      <c r="B38" t="s">
        <v>38</v>
      </c>
      <c r="C38" s="13">
        <f>AVERAGEIFS('Input|Summary'!$23:$23,'Input|Summary'!$5:$5,'Calcs|Ratio Analysis - Series 0'!$A38)</f>
        <v>0.39619772699572547</v>
      </c>
      <c r="D38" s="13">
        <f>AVERAGEIFS('Input|Summary'!$23:$23,'Input|Summary'!$6:$6,'Calcs|Ratio Analysis - Series 0'!$A38)</f>
        <v>0.42437501760035695</v>
      </c>
      <c r="E38" s="13">
        <f>AVERAGEIFS('Input|Summary'!$23:$23,'Input|Summary'!$7:$7,'Calcs|Ratio Analysis - Series 0'!$A38)</f>
        <v>0.37810730046012181</v>
      </c>
      <c r="F38" s="14">
        <f>AVERAGEIFS('Input|Summary'!$27:$27,'Input|Summary'!$5:$5,$A38)</f>
        <v>276389.98809775669</v>
      </c>
      <c r="G38" s="14">
        <f>AVERAGEIFS('Input|Summary'!$27:$27,'Input|Summary'!$6:$6,$A38)</f>
        <v>285264.05556666449</v>
      </c>
      <c r="H38" s="14">
        <f>AVERAGEIFS('Input|Summary'!$27:$27,'Input|Summary'!$7:$7,$A38)</f>
        <v>267091.66517079377</v>
      </c>
      <c r="J38" s="15">
        <f t="shared" si="0"/>
        <v>0.4160244094672223</v>
      </c>
      <c r="K38" s="15">
        <f t="shared" si="0"/>
        <v>0.39952880960460274</v>
      </c>
      <c r="L38" s="15">
        <f t="shared" si="0"/>
        <v>0.42225284592584938</v>
      </c>
      <c r="M38" s="15">
        <f t="shared" si="0"/>
        <v>0.38590860660718185</v>
      </c>
      <c r="N38" s="15">
        <f t="shared" si="0"/>
        <v>0.4006864584796398</v>
      </c>
      <c r="O38" s="15">
        <f t="shared" si="0"/>
        <v>0.35788403406154445</v>
      </c>
      <c r="Q38" s="15">
        <f t="shared" si="1"/>
        <v>0.40205779355716265</v>
      </c>
      <c r="R38" s="16">
        <f t="shared" si="1"/>
        <v>0.38468020458942997</v>
      </c>
      <c r="S38" s="17">
        <f t="shared" si="1"/>
        <v>0.41772290229770559</v>
      </c>
      <c r="T38" s="15">
        <f t="shared" si="2"/>
        <v>0.39369799203510103</v>
      </c>
      <c r="U38" s="16">
        <f t="shared" si="2"/>
        <v>0.40085440259363103</v>
      </c>
      <c r="V38" s="17">
        <f t="shared" si="2"/>
        <v>0.37846227637251084</v>
      </c>
      <c r="X38" s="15">
        <f t="shared" si="3"/>
        <v>0.4160244094672223</v>
      </c>
      <c r="Y38" s="16">
        <f t="shared" si="4"/>
        <v>0.39952880960460274</v>
      </c>
      <c r="Z38" s="17">
        <f t="shared" si="5"/>
        <v>0.42225284592584938</v>
      </c>
      <c r="AA38" s="15">
        <f t="shared" si="6"/>
        <v>0.38590860660718185</v>
      </c>
      <c r="AB38" s="16">
        <f t="shared" si="6"/>
        <v>0.4006864584796398</v>
      </c>
      <c r="AC38" s="16">
        <f t="shared" si="6"/>
        <v>0.35788403406154445</v>
      </c>
      <c r="AE38" s="18">
        <f t="shared" si="7"/>
        <v>276389.98809775669</v>
      </c>
      <c r="AF38" s="18">
        <f t="shared" si="7"/>
        <v>285264.05556666449</v>
      </c>
      <c r="AG38" s="18">
        <f t="shared" si="7"/>
        <v>0</v>
      </c>
      <c r="AH38" s="19">
        <f t="shared" si="8"/>
        <v>9.6756518392789773E-2</v>
      </c>
      <c r="AI38" s="19">
        <f t="shared" si="9"/>
        <v>9.6190754524807603E-2</v>
      </c>
      <c r="AJ38" s="19">
        <f t="shared" si="10"/>
        <v>0</v>
      </c>
      <c r="AK38" s="20">
        <f t="shared" si="11"/>
        <v>3.833471265924341E-2</v>
      </c>
      <c r="AL38" s="20">
        <f t="shared" si="11"/>
        <v>4.0820953144456842E-2</v>
      </c>
      <c r="AM38" s="20">
        <f t="shared" si="11"/>
        <v>0</v>
      </c>
      <c r="AN38" s="18">
        <f t="shared" si="12"/>
        <v>276389.98809775669</v>
      </c>
      <c r="AO38" s="21">
        <f t="shared" si="12"/>
        <v>285264.05556666449</v>
      </c>
      <c r="AP38" s="21">
        <f t="shared" si="12"/>
        <v>267091.66517079377</v>
      </c>
      <c r="AQ38" s="19">
        <f t="shared" si="13"/>
        <v>2.8957314987057021E-2</v>
      </c>
      <c r="AR38" s="19">
        <f t="shared" si="13"/>
        <v>2.8762549837829464E-2</v>
      </c>
      <c r="AS38" s="22">
        <f t="shared" si="13"/>
        <v>2.9345879100819833E-2</v>
      </c>
      <c r="AT38" s="19">
        <f t="shared" si="14"/>
        <v>1.1472822377771247E-2</v>
      </c>
      <c r="AU38" s="19">
        <f t="shared" si="14"/>
        <v>1.2206107593660023E-2</v>
      </c>
      <c r="AV38" s="24">
        <f t="shared" si="14"/>
        <v>1.1095891126440095E-2</v>
      </c>
      <c r="AZ38" s="15">
        <f t="shared" si="15"/>
        <v>0.4160244094672223</v>
      </c>
      <c r="BA38" s="15">
        <f t="shared" si="16"/>
        <v>0.39952880960460274</v>
      </c>
      <c r="BB38" s="24">
        <f t="shared" si="17"/>
        <v>0.42225284592584938</v>
      </c>
    </row>
    <row r="39" spans="1:54">
      <c r="A39" t="s">
        <v>18</v>
      </c>
      <c r="B39" t="s">
        <v>39</v>
      </c>
      <c r="C39" s="13">
        <f>AVERAGEIFS('Input|Summary'!$23:$23,'Input|Summary'!$5:$5,'Calcs|Ratio Analysis - Series 0'!$A39)</f>
        <v>0.44481304170038499</v>
      </c>
      <c r="D39" s="13">
        <f>AVERAGEIFS('Input|Summary'!$23:$23,'Input|Summary'!$6:$6,'Calcs|Ratio Analysis - Series 0'!$A39)</f>
        <v>0.41919527797337358</v>
      </c>
      <c r="E39" s="13">
        <f>AVERAGEIFS('Input|Summary'!$23:$23,'Input|Summary'!$7:$7,'Calcs|Ratio Analysis - Series 0'!$A39)</f>
        <v>0.46106187187686437</v>
      </c>
      <c r="F39" s="14">
        <f>AVERAGEIFS('Input|Summary'!$27:$27,'Input|Summary'!$5:$5,$A39)</f>
        <v>654528.38494623604</v>
      </c>
      <c r="G39" s="14">
        <f>AVERAGEIFS('Input|Summary'!$27:$27,'Input|Summary'!$6:$6,$A39)</f>
        <v>673309</v>
      </c>
      <c r="H39" s="14">
        <f>AVERAGEIFS('Input|Summary'!$27:$27,'Input|Summary'!$7:$7,$A39)</f>
        <v>632819.09677419253</v>
      </c>
      <c r="J39" s="15">
        <f t="shared" si="0"/>
        <v>0.4160244094672223</v>
      </c>
      <c r="K39" s="15">
        <f t="shared" si="0"/>
        <v>0.39952880960460274</v>
      </c>
      <c r="L39" s="15">
        <f t="shared" si="0"/>
        <v>0.42225284592584938</v>
      </c>
      <c r="M39" s="15">
        <f t="shared" si="0"/>
        <v>0.38590860660718185</v>
      </c>
      <c r="N39" s="15">
        <f t="shared" si="0"/>
        <v>0.4006864584796398</v>
      </c>
      <c r="O39" s="15">
        <f t="shared" si="0"/>
        <v>0.35788403406154445</v>
      </c>
      <c r="Q39" s="15">
        <f t="shared" si="1"/>
        <v>0.40205779355716265</v>
      </c>
      <c r="R39" s="16">
        <f t="shared" si="1"/>
        <v>0.38468020458942997</v>
      </c>
      <c r="S39" s="17">
        <f t="shared" si="1"/>
        <v>0.41772290229770559</v>
      </c>
      <c r="T39" s="15">
        <f t="shared" si="2"/>
        <v>0.39369799203510103</v>
      </c>
      <c r="U39" s="16">
        <f t="shared" si="2"/>
        <v>0.40085440259363103</v>
      </c>
      <c r="V39" s="17">
        <f t="shared" si="2"/>
        <v>0.37846227637251084</v>
      </c>
      <c r="X39" s="15">
        <f t="shared" si="3"/>
        <v>0.4160244094672223</v>
      </c>
      <c r="Y39" s="16">
        <f t="shared" si="4"/>
        <v>0.39952880960460274</v>
      </c>
      <c r="Z39" s="17">
        <f t="shared" si="5"/>
        <v>0.42225284592584938</v>
      </c>
      <c r="AA39" s="15">
        <f t="shared" si="6"/>
        <v>0.38590860660718185</v>
      </c>
      <c r="AB39" s="16">
        <f t="shared" si="6"/>
        <v>0.4006864584796398</v>
      </c>
      <c r="AC39" s="16">
        <f t="shared" si="6"/>
        <v>0.35788403406154445</v>
      </c>
      <c r="AE39" s="18">
        <f t="shared" si="7"/>
        <v>654528.38494623604</v>
      </c>
      <c r="AF39" s="18">
        <f t="shared" si="7"/>
        <v>673309</v>
      </c>
      <c r="AG39" s="18">
        <f t="shared" si="7"/>
        <v>632819.09677419253</v>
      </c>
      <c r="AH39" s="19">
        <f t="shared" si="8"/>
        <v>0.22913235082254227</v>
      </c>
      <c r="AI39" s="19">
        <f t="shared" si="9"/>
        <v>0.22703912208528576</v>
      </c>
      <c r="AJ39" s="19">
        <f t="shared" si="10"/>
        <v>0.20369979890252224</v>
      </c>
      <c r="AK39" s="20">
        <f t="shared" si="11"/>
        <v>0.10192105792133474</v>
      </c>
      <c r="AL39" s="20">
        <f t="shared" si="11"/>
        <v>9.517372789337207E-2</v>
      </c>
      <c r="AM39" s="20">
        <f t="shared" si="11"/>
        <v>9.3918210582937742E-2</v>
      </c>
      <c r="AN39" s="18">
        <f t="shared" si="12"/>
        <v>654528.38494623604</v>
      </c>
      <c r="AO39" s="21">
        <f t="shared" si="12"/>
        <v>673309</v>
      </c>
      <c r="AP39" s="21">
        <f t="shared" si="12"/>
        <v>632819.09677419253</v>
      </c>
      <c r="AQ39" s="19">
        <f t="shared" si="13"/>
        <v>6.8574787174107851E-2</v>
      </c>
      <c r="AR39" s="19">
        <f t="shared" si="13"/>
        <v>6.788827155348838E-2</v>
      </c>
      <c r="AS39" s="22">
        <f t="shared" si="13"/>
        <v>6.9529061098744238E-2</v>
      </c>
      <c r="AT39" s="19">
        <f t="shared" si="14"/>
        <v>3.050295966687146E-2</v>
      </c>
      <c r="AU39" s="19">
        <f t="shared" si="14"/>
        <v>2.8458442864996433E-2</v>
      </c>
      <c r="AV39" s="24">
        <f t="shared" si="14"/>
        <v>3.2057199060027894E-2</v>
      </c>
      <c r="AZ39" s="15">
        <f t="shared" si="15"/>
        <v>0.4160244094672223</v>
      </c>
      <c r="BA39" s="15">
        <f t="shared" si="16"/>
        <v>0.39952880960460274</v>
      </c>
      <c r="BB39" s="24">
        <f t="shared" si="17"/>
        <v>0.42225284592584938</v>
      </c>
    </row>
    <row r="40" spans="1:54">
      <c r="M40" s="25"/>
      <c r="W40" s="26"/>
      <c r="X40" s="27"/>
      <c r="Y40" s="27"/>
      <c r="Z40" s="27"/>
      <c r="AA40" s="27"/>
      <c r="AB40" s="27"/>
      <c r="AC40" s="27"/>
      <c r="AE40" s="28"/>
      <c r="AF40" s="29"/>
      <c r="AG40" s="29"/>
      <c r="AH40" s="30">
        <f>SUM(AH27:AH39)</f>
        <v>0.99999999999999989</v>
      </c>
      <c r="AI40" s="30">
        <f>SUM(AI27:AI39)</f>
        <v>1</v>
      </c>
      <c r="AJ40" s="30">
        <f>SUM(AJ27:AJ39)</f>
        <v>1</v>
      </c>
      <c r="AK40" s="30">
        <f t="shared" ref="AK40:AM40" si="18">SUM(AK27:AK39)</f>
        <v>0.4160244094672223</v>
      </c>
      <c r="AL40" s="30">
        <f t="shared" si="18"/>
        <v>0.39952880960460274</v>
      </c>
      <c r="AM40" s="30">
        <f t="shared" si="18"/>
        <v>0.42225284592584938</v>
      </c>
      <c r="AN40" s="28"/>
      <c r="AO40" s="29"/>
      <c r="AP40" s="29"/>
      <c r="AQ40" s="30">
        <f>SUM(AQ27:AQ39)</f>
        <v>0.99999999999999967</v>
      </c>
      <c r="AR40" s="30">
        <f t="shared" ref="AR40:AS40" si="19">SUM(AR27:AR39)</f>
        <v>1</v>
      </c>
      <c r="AS40" s="30">
        <f t="shared" si="19"/>
        <v>1</v>
      </c>
      <c r="AT40" s="31">
        <f>SUM(AT27:AT39)</f>
        <v>0.38590860660718185</v>
      </c>
      <c r="AU40" s="31">
        <f>SUM(AU27:AU39)</f>
        <v>0.4006864584796398</v>
      </c>
      <c r="AV40" s="32">
        <f>SUM(AV27:AV39)</f>
        <v>0.35788403406154445</v>
      </c>
    </row>
    <row r="41" spans="1:5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5" thickBot="1">
      <c r="A42" s="2"/>
      <c r="B42" s="1" t="s">
        <v>40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>
      <c r="H43" s="3" t="s">
        <v>20</v>
      </c>
      <c r="L43" s="173" t="s">
        <v>21</v>
      </c>
      <c r="M43" s="174"/>
      <c r="N43" s="179" t="str">
        <f>N20</f>
        <v>Customer-weighted</v>
      </c>
      <c r="O43" s="180"/>
      <c r="P43" s="180"/>
      <c r="Q43" s="180"/>
      <c r="R43" s="181"/>
    </row>
    <row r="44" spans="1:54">
      <c r="B44" s="6"/>
      <c r="H44" s="3" t="s">
        <v>22</v>
      </c>
      <c r="L44" s="175"/>
      <c r="M44" s="176"/>
      <c r="N44" s="182"/>
      <c r="O44" s="183"/>
      <c r="P44" s="183"/>
      <c r="Q44" s="183"/>
      <c r="R44" s="184"/>
    </row>
    <row r="45" spans="1:54" ht="15" thickBot="1">
      <c r="L45" s="177"/>
      <c r="M45" s="178"/>
      <c r="N45" s="185"/>
      <c r="O45" s="186"/>
      <c r="P45" s="186"/>
      <c r="Q45" s="186"/>
      <c r="R45" s="187"/>
    </row>
    <row r="46" spans="1:5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167" t="s">
        <v>182</v>
      </c>
      <c r="BA46" s="167"/>
      <c r="BB46" s="167"/>
    </row>
    <row r="47" spans="1:54">
      <c r="C47" s="188" t="s">
        <v>40</v>
      </c>
      <c r="D47" s="188"/>
      <c r="E47" s="188"/>
      <c r="F47" s="189" t="s">
        <v>23</v>
      </c>
      <c r="G47" s="189"/>
      <c r="H47" s="189"/>
      <c r="J47" s="168" t="str">
        <f>H11</f>
        <v>Benchmark Comparator Average</v>
      </c>
      <c r="K47" s="168"/>
      <c r="L47" s="168"/>
      <c r="M47" s="189" t="str">
        <f>H12</f>
        <v>All DNSPs Average</v>
      </c>
      <c r="N47" s="189"/>
      <c r="O47" s="189"/>
      <c r="Q47" s="168" t="s">
        <v>25</v>
      </c>
      <c r="R47" s="168"/>
      <c r="S47" s="168"/>
      <c r="T47" s="168"/>
      <c r="U47" s="168"/>
      <c r="V47" s="168"/>
      <c r="X47" s="168" t="s">
        <v>22</v>
      </c>
      <c r="Y47" s="168"/>
      <c r="Z47" s="168"/>
      <c r="AA47" s="168"/>
      <c r="AB47" s="168"/>
      <c r="AC47" s="168"/>
      <c r="AE47" s="169" t="s">
        <v>22</v>
      </c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Z47" s="168" t="str">
        <f>AZ24</f>
        <v>Benchmark Comparator Average</v>
      </c>
      <c r="BA47" s="168"/>
      <c r="BB47" s="168"/>
    </row>
    <row r="48" spans="1:54">
      <c r="C48" s="8"/>
      <c r="D48" s="8"/>
      <c r="E48" s="8"/>
      <c r="F48" s="9"/>
      <c r="G48" s="9"/>
      <c r="H48" s="9"/>
      <c r="J48" s="168"/>
      <c r="K48" s="168"/>
      <c r="L48" s="168"/>
      <c r="M48" s="189"/>
      <c r="N48" s="189"/>
      <c r="O48" s="189"/>
      <c r="Q48" s="168" t="s">
        <v>24</v>
      </c>
      <c r="R48" s="168"/>
      <c r="S48" s="168"/>
      <c r="T48" s="168" t="s">
        <v>180</v>
      </c>
      <c r="U48" s="168"/>
      <c r="V48" s="168"/>
      <c r="X48" s="168" t="s">
        <v>24</v>
      </c>
      <c r="Y48" s="168"/>
      <c r="Z48" s="168"/>
      <c r="AA48" s="168" t="s">
        <v>180</v>
      </c>
      <c r="AB48" s="168"/>
      <c r="AC48" s="168"/>
      <c r="AE48" s="170" t="s">
        <v>26</v>
      </c>
      <c r="AF48" s="171"/>
      <c r="AG48" s="171"/>
      <c r="AH48" s="171"/>
      <c r="AI48" s="171"/>
      <c r="AJ48" s="171"/>
      <c r="AK48" s="171"/>
      <c r="AL48" s="171"/>
      <c r="AM48" s="172"/>
      <c r="AN48" s="170" t="s">
        <v>181</v>
      </c>
      <c r="AO48" s="171"/>
      <c r="AP48" s="171"/>
      <c r="AQ48" s="171"/>
      <c r="AR48" s="171"/>
      <c r="AS48" s="171"/>
      <c r="AT48" s="171"/>
      <c r="AU48" s="171"/>
      <c r="AV48" s="172"/>
      <c r="AZ48" s="168"/>
      <c r="BA48" s="168"/>
      <c r="BB48" s="168"/>
    </row>
    <row r="49" spans="1:54">
      <c r="C49" s="10" t="s">
        <v>209</v>
      </c>
      <c r="D49" s="10" t="s">
        <v>210</v>
      </c>
      <c r="E49" s="10" t="s">
        <v>3</v>
      </c>
      <c r="F49" s="10" t="s">
        <v>209</v>
      </c>
      <c r="G49" s="10" t="s">
        <v>210</v>
      </c>
      <c r="H49" s="10" t="s">
        <v>3</v>
      </c>
      <c r="J49" s="10" t="s">
        <v>209</v>
      </c>
      <c r="K49" s="10" t="s">
        <v>210</v>
      </c>
      <c r="L49" s="10" t="s">
        <v>3</v>
      </c>
      <c r="M49" s="10" t="s">
        <v>209</v>
      </c>
      <c r="N49" s="10" t="s">
        <v>210</v>
      </c>
      <c r="O49" s="10" t="s">
        <v>3</v>
      </c>
      <c r="Q49" s="10" t="s">
        <v>209</v>
      </c>
      <c r="R49" s="10" t="s">
        <v>210</v>
      </c>
      <c r="S49" s="10" t="s">
        <v>3</v>
      </c>
      <c r="T49" s="10" t="s">
        <v>209</v>
      </c>
      <c r="U49" s="10" t="s">
        <v>210</v>
      </c>
      <c r="V49" s="10" t="s">
        <v>3</v>
      </c>
      <c r="X49" s="10" t="s">
        <v>209</v>
      </c>
      <c r="Y49" s="10" t="s">
        <v>210</v>
      </c>
      <c r="Z49" s="10" t="s">
        <v>3</v>
      </c>
      <c r="AA49" s="10" t="s">
        <v>209</v>
      </c>
      <c r="AB49" s="10" t="s">
        <v>210</v>
      </c>
      <c r="AC49" s="10" t="s">
        <v>3</v>
      </c>
      <c r="AE49" s="10" t="s">
        <v>209</v>
      </c>
      <c r="AF49" s="10" t="s">
        <v>210</v>
      </c>
      <c r="AG49" s="11" t="s">
        <v>3</v>
      </c>
      <c r="AH49" s="10" t="s">
        <v>209</v>
      </c>
      <c r="AI49" s="10" t="s">
        <v>210</v>
      </c>
      <c r="AJ49" s="11" t="s">
        <v>3</v>
      </c>
      <c r="AK49" s="10" t="s">
        <v>209</v>
      </c>
      <c r="AL49" s="10" t="s">
        <v>210</v>
      </c>
      <c r="AM49" s="12" t="s">
        <v>3</v>
      </c>
      <c r="AN49" s="10" t="s">
        <v>209</v>
      </c>
      <c r="AO49" s="10" t="s">
        <v>210</v>
      </c>
      <c r="AP49" s="11" t="s">
        <v>3</v>
      </c>
      <c r="AQ49" s="10" t="s">
        <v>209</v>
      </c>
      <c r="AR49" s="10" t="s">
        <v>210</v>
      </c>
      <c r="AS49" s="11" t="s">
        <v>3</v>
      </c>
      <c r="AT49" s="10" t="s">
        <v>209</v>
      </c>
      <c r="AU49" s="10" t="s">
        <v>210</v>
      </c>
      <c r="AV49" s="12" t="s">
        <v>3</v>
      </c>
      <c r="AZ49" s="10" t="s">
        <v>209</v>
      </c>
      <c r="BA49" s="10" t="s">
        <v>210</v>
      </c>
      <c r="BB49" s="12" t="s">
        <v>3</v>
      </c>
    </row>
    <row r="50" spans="1:54">
      <c r="A50" t="s">
        <v>4</v>
      </c>
      <c r="B50" t="s">
        <v>27</v>
      </c>
      <c r="C50" s="13">
        <f>AVERAGEIFS('Input|Summary'!$24:$24,'Input|Summary'!$5:$5,'Calcs|Ratio Analysis - Series 0'!$A50)</f>
        <v>0.39032212381164488</v>
      </c>
      <c r="D50" s="13">
        <f>AVERAGEIFS('Input|Summary'!$24:$24,'Input|Summary'!$6:$6,'Calcs|Ratio Analysis - Series 0'!$A50)</f>
        <v>0.38544197792698254</v>
      </c>
      <c r="E50" s="13">
        <f>AVERAGEIFS('Input|Summary'!$24:$24,'Input|Summary'!$7:$7,'Calcs|Ratio Analysis - Series 0'!$A50)</f>
        <v>0.4039010430844524</v>
      </c>
      <c r="F50" s="14">
        <f>F27</f>
        <v>176993.70000000027</v>
      </c>
      <c r="G50" s="14">
        <f>G27</f>
        <v>187850.16666666709</v>
      </c>
      <c r="H50" s="14">
        <f>H27</f>
        <v>164336.875</v>
      </c>
      <c r="J50" s="15">
        <f t="shared" ref="J50:O62" si="20">IF($N$20=$H$20,Q50,X50)</f>
        <v>0.36024867529542481</v>
      </c>
      <c r="K50" s="15">
        <f t="shared" si="20"/>
        <v>0.36650463462586741</v>
      </c>
      <c r="L50" s="15">
        <f t="shared" si="20"/>
        <v>0.36781526730817032</v>
      </c>
      <c r="M50" s="15">
        <f t="shared" si="20"/>
        <v>0.37251178071523977</v>
      </c>
      <c r="N50" s="15">
        <f t="shared" si="20"/>
        <v>0.36551223200549304</v>
      </c>
      <c r="O50" s="15">
        <f t="shared" si="20"/>
        <v>0.37860280396291246</v>
      </c>
      <c r="Q50" s="15">
        <f>AVERAGE(C$53,C$59:C$60,C$62)</f>
        <v>0.34858412543305417</v>
      </c>
      <c r="R50" s="16">
        <f>AVERAGE(D$53,D$59:D$60,D$62)</f>
        <v>0.35538671640669872</v>
      </c>
      <c r="S50" s="16">
        <f>AVERAGE(E$53,E$59:E$60,E$62)</f>
        <v>0.34741737019778884</v>
      </c>
      <c r="T50" s="15">
        <f>AVERAGE(C$50:C$62)</f>
        <v>0.37132496047576002</v>
      </c>
      <c r="U50" s="15">
        <f t="shared" ref="U50:V62" si="21">AVERAGE(D$50:D$62)</f>
        <v>0.36731963930684713</v>
      </c>
      <c r="V50" s="15">
        <f t="shared" si="21"/>
        <v>0.37614062400927495</v>
      </c>
      <c r="X50" s="15">
        <f>$AK$63</f>
        <v>0.36024867529542481</v>
      </c>
      <c r="Y50" s="16">
        <f>$AL$63</f>
        <v>0.36650463462586741</v>
      </c>
      <c r="Z50" s="17">
        <f>$AM$63</f>
        <v>0.36781526730817032</v>
      </c>
      <c r="AA50" s="15">
        <f>AT$63</f>
        <v>0.37251178071523977</v>
      </c>
      <c r="AB50" s="15">
        <f t="shared" ref="AB50:AC62" si="22">AU$63</f>
        <v>0.36551223200549304</v>
      </c>
      <c r="AC50" s="15">
        <f t="shared" si="22"/>
        <v>0.37860280396291246</v>
      </c>
      <c r="AE50" s="18">
        <f>IF(D5="yes",F50,0)</f>
        <v>0</v>
      </c>
      <c r="AF50" s="18">
        <f t="shared" ref="AF50:AG62" si="23">IF(E5="yes",G50,0)</f>
        <v>0</v>
      </c>
      <c r="AG50" s="18">
        <f t="shared" si="23"/>
        <v>0</v>
      </c>
      <c r="AH50" s="19">
        <f>$AE50/SUM($AE$50:$AE$62)</f>
        <v>0</v>
      </c>
      <c r="AI50" s="19">
        <f>$AF50/SUM($AF$50:$AF$62)</f>
        <v>0</v>
      </c>
      <c r="AJ50" s="19">
        <f>$AG50/SUM($AG$50:$AG$62)</f>
        <v>0</v>
      </c>
      <c r="AK50" s="20">
        <f t="shared" ref="AK50:AM62" si="24">AH50*C50</f>
        <v>0</v>
      </c>
      <c r="AL50" s="20">
        <f t="shared" si="24"/>
        <v>0</v>
      </c>
      <c r="AM50" s="20">
        <f t="shared" si="24"/>
        <v>0</v>
      </c>
      <c r="AN50" s="18">
        <f t="shared" ref="AN50:AP62" si="25">F50</f>
        <v>176993.70000000027</v>
      </c>
      <c r="AO50" s="21">
        <f t="shared" si="25"/>
        <v>187850.16666666709</v>
      </c>
      <c r="AP50" s="21">
        <f t="shared" si="25"/>
        <v>164336.875</v>
      </c>
      <c r="AQ50" s="19">
        <f>AN50/SUM(AN$50:AN$62)</f>
        <v>1.8543588922663588E-2</v>
      </c>
      <c r="AR50" s="19">
        <f t="shared" ref="AR50:AS62" si="26">AO50/SUM(AO$50:AO$62)</f>
        <v>1.8940520809962062E-2</v>
      </c>
      <c r="AS50" s="19">
        <f t="shared" si="26"/>
        <v>1.8056011079464748E-2</v>
      </c>
      <c r="AT50" s="22">
        <f t="shared" ref="AT50:AV62" si="27">AQ50*C50</f>
        <v>7.2379730113841436E-3</v>
      </c>
      <c r="AU50" s="22">
        <f t="shared" si="27"/>
        <v>7.30047180395895E-3</v>
      </c>
      <c r="AV50" s="23">
        <f t="shared" si="27"/>
        <v>7.2928417089402411E-3</v>
      </c>
      <c r="AZ50" s="15">
        <f t="shared" ref="AZ50:AZ62" si="28">IF($I$14=$H$11,J50,M50)</f>
        <v>0.36024867529542481</v>
      </c>
      <c r="BA50" s="15">
        <f t="shared" ref="BA50:BA62" si="29">IF($I$14=$H$11,K50,N50)</f>
        <v>0.36650463462586741</v>
      </c>
      <c r="BB50" s="23">
        <f t="shared" ref="BB50:BB62" si="30">IF($I$14=$H$11,L50,O50)</f>
        <v>0.36781526730817032</v>
      </c>
    </row>
    <row r="51" spans="1:54">
      <c r="A51" t="s">
        <v>6</v>
      </c>
      <c r="B51" t="s">
        <v>28</v>
      </c>
      <c r="C51" s="13">
        <f>AVERAGEIFS('Input|Summary'!$24:$24,'Input|Summary'!$5:$5,'Calcs|Ratio Analysis - Series 0'!$A51)</f>
        <v>0.3644750839854709</v>
      </c>
      <c r="D51" s="13">
        <f>AVERAGEIFS('Input|Summary'!$24:$24,'Input|Summary'!$6:$6,'Calcs|Ratio Analysis - Series 0'!$A51)</f>
        <v>0.32871259677853421</v>
      </c>
      <c r="E51" s="13">
        <f>AVERAGEIFS('Input|Summary'!$24:$24,'Input|Summary'!$7:$7,'Calcs|Ratio Analysis - Series 0'!$A51)</f>
        <v>0.39495392488164266</v>
      </c>
      <c r="F51" s="14">
        <f t="shared" ref="F51:H62" si="31">F28</f>
        <v>1645477.8480438946</v>
      </c>
      <c r="G51" s="14">
        <f t="shared" si="31"/>
        <v>1689807.9134064934</v>
      </c>
      <c r="H51" s="14">
        <f t="shared" si="31"/>
        <v>1591325.9374999963</v>
      </c>
      <c r="J51" s="15">
        <f t="shared" si="20"/>
        <v>0.36024867529542481</v>
      </c>
      <c r="K51" s="15">
        <f t="shared" si="20"/>
        <v>0.36650463462586741</v>
      </c>
      <c r="L51" s="15">
        <f t="shared" si="20"/>
        <v>0.36781526730817032</v>
      </c>
      <c r="M51" s="15">
        <f t="shared" si="20"/>
        <v>0.37251178071523977</v>
      </c>
      <c r="N51" s="15">
        <f t="shared" si="20"/>
        <v>0.36551223200549304</v>
      </c>
      <c r="O51" s="15">
        <f t="shared" si="20"/>
        <v>0.37860280396291246</v>
      </c>
      <c r="Q51" s="15">
        <f t="shared" ref="Q51:S62" si="32">AVERAGE(C$53,C$59:C$60,C$62)</f>
        <v>0.34858412543305417</v>
      </c>
      <c r="R51" s="16">
        <f t="shared" si="32"/>
        <v>0.35538671640669872</v>
      </c>
      <c r="S51" s="16">
        <f t="shared" si="32"/>
        <v>0.34741737019778884</v>
      </c>
      <c r="T51" s="15">
        <f t="shared" ref="T51:T62" si="33">AVERAGE(C$50:C$62)</f>
        <v>0.37132496047576002</v>
      </c>
      <c r="U51" s="15">
        <f t="shared" si="21"/>
        <v>0.36731963930684713</v>
      </c>
      <c r="V51" s="15">
        <f t="shared" si="21"/>
        <v>0.37614062400927495</v>
      </c>
      <c r="X51" s="15">
        <f t="shared" ref="X51:X62" si="34">$AK$63</f>
        <v>0.36024867529542481</v>
      </c>
      <c r="Y51" s="16">
        <f t="shared" ref="Y51:Y62" si="35">$AL$63</f>
        <v>0.36650463462586741</v>
      </c>
      <c r="Z51" s="17">
        <f t="shared" ref="Z51:Z62" si="36">$AM$63</f>
        <v>0.36781526730817032</v>
      </c>
      <c r="AA51" s="15">
        <f t="shared" ref="AA51:AA62" si="37">AT$63</f>
        <v>0.37251178071523977</v>
      </c>
      <c r="AB51" s="15">
        <f t="shared" si="22"/>
        <v>0.36551223200549304</v>
      </c>
      <c r="AC51" s="15">
        <f t="shared" si="22"/>
        <v>0.37860280396291246</v>
      </c>
      <c r="AE51" s="18">
        <f t="shared" ref="AE51:AE62" si="38">IF(D6="yes",F51,0)</f>
        <v>0</v>
      </c>
      <c r="AF51" s="18">
        <f t="shared" si="23"/>
        <v>0</v>
      </c>
      <c r="AG51" s="18">
        <f t="shared" si="23"/>
        <v>0</v>
      </c>
      <c r="AH51" s="19">
        <f t="shared" ref="AH51:AH62" si="39">$AE51/SUM($AE$50:$AE$62)</f>
        <v>0</v>
      </c>
      <c r="AI51" s="19">
        <f t="shared" ref="AI51:AI62" si="40">$AF51/SUM($AF$50:$AF$62)</f>
        <v>0</v>
      </c>
      <c r="AJ51" s="19">
        <f t="shared" ref="AJ51:AJ62" si="41">$AG51/SUM($AG$50:$AG$62)</f>
        <v>0</v>
      </c>
      <c r="AK51" s="20">
        <f t="shared" si="24"/>
        <v>0</v>
      </c>
      <c r="AL51" s="20">
        <f t="shared" si="24"/>
        <v>0</v>
      </c>
      <c r="AM51" s="20">
        <f t="shared" si="24"/>
        <v>0</v>
      </c>
      <c r="AN51" s="18">
        <f t="shared" si="25"/>
        <v>1645477.8480438946</v>
      </c>
      <c r="AO51" s="21">
        <f t="shared" si="25"/>
        <v>1689807.9134064934</v>
      </c>
      <c r="AP51" s="21">
        <f t="shared" si="25"/>
        <v>1591325.9374999963</v>
      </c>
      <c r="AQ51" s="19">
        <f t="shared" ref="AQ51:AQ62" si="42">AN51/SUM(AN$50:AN$62)</f>
        <v>0.17239633272526106</v>
      </c>
      <c r="AR51" s="19">
        <f t="shared" si="26"/>
        <v>0.17037963030135286</v>
      </c>
      <c r="AS51" s="19">
        <f t="shared" si="26"/>
        <v>0.17484206608248795</v>
      </c>
      <c r="AT51" s="22">
        <f t="shared" si="27"/>
        <v>6.2834167848826714E-2</v>
      </c>
      <c r="AU51" s="22">
        <f t="shared" si="27"/>
        <v>5.6005930714524331E-2</v>
      </c>
      <c r="AV51" s="23">
        <f t="shared" si="27"/>
        <v>6.9054560233694148E-2</v>
      </c>
      <c r="AZ51" s="15">
        <f t="shared" si="28"/>
        <v>0.36024867529542481</v>
      </c>
      <c r="BA51" s="15">
        <f t="shared" si="29"/>
        <v>0.36650463462586741</v>
      </c>
      <c r="BB51" s="23">
        <f t="shared" si="30"/>
        <v>0.36781526730817032</v>
      </c>
    </row>
    <row r="52" spans="1:54">
      <c r="A52" t="s">
        <v>7</v>
      </c>
      <c r="B52" t="s">
        <v>29</v>
      </c>
      <c r="C52" s="13">
        <f>AVERAGEIFS('Input|Summary'!$24:$24,'Input|Summary'!$5:$5,'Calcs|Ratio Analysis - Series 0'!$A52)</f>
        <v>0.39858763940062597</v>
      </c>
      <c r="D52" s="13">
        <f>AVERAGEIFS('Input|Summary'!$24:$24,'Input|Summary'!$6:$6,'Calcs|Ratio Analysis - Series 0'!$A52)</f>
        <v>0.39562498610892349</v>
      </c>
      <c r="E52" s="13">
        <f>AVERAGEIFS('Input|Summary'!$24:$24,'Input|Summary'!$7:$7,'Calcs|Ratio Analysis - Series 0'!$A52)</f>
        <v>0.4017381951423234</v>
      </c>
      <c r="F52" s="14">
        <f t="shared" si="31"/>
        <v>683906.53333332064</v>
      </c>
      <c r="G52" s="14">
        <f t="shared" si="31"/>
        <v>718900.33333332557</v>
      </c>
      <c r="H52" s="14">
        <f t="shared" si="31"/>
        <v>642312.12499997742</v>
      </c>
      <c r="J52" s="15">
        <f t="shared" si="20"/>
        <v>0.36024867529542481</v>
      </c>
      <c r="K52" s="15">
        <f t="shared" si="20"/>
        <v>0.36650463462586741</v>
      </c>
      <c r="L52" s="15">
        <f t="shared" si="20"/>
        <v>0.36781526730817032</v>
      </c>
      <c r="M52" s="15">
        <f t="shared" si="20"/>
        <v>0.37251178071523977</v>
      </c>
      <c r="N52" s="15">
        <f t="shared" si="20"/>
        <v>0.36551223200549304</v>
      </c>
      <c r="O52" s="15">
        <f t="shared" si="20"/>
        <v>0.37860280396291246</v>
      </c>
      <c r="Q52" s="15">
        <f t="shared" si="32"/>
        <v>0.34858412543305417</v>
      </c>
      <c r="R52" s="16">
        <f t="shared" si="32"/>
        <v>0.35538671640669872</v>
      </c>
      <c r="S52" s="16">
        <f t="shared" si="32"/>
        <v>0.34741737019778884</v>
      </c>
      <c r="T52" s="15">
        <f t="shared" si="33"/>
        <v>0.37132496047576002</v>
      </c>
      <c r="U52" s="15">
        <f t="shared" si="21"/>
        <v>0.36731963930684713</v>
      </c>
      <c r="V52" s="15">
        <f t="shared" si="21"/>
        <v>0.37614062400927495</v>
      </c>
      <c r="X52" s="15">
        <f t="shared" si="34"/>
        <v>0.36024867529542481</v>
      </c>
      <c r="Y52" s="16">
        <f t="shared" si="35"/>
        <v>0.36650463462586741</v>
      </c>
      <c r="Z52" s="17">
        <f t="shared" si="36"/>
        <v>0.36781526730817032</v>
      </c>
      <c r="AA52" s="15">
        <f t="shared" si="37"/>
        <v>0.37251178071523977</v>
      </c>
      <c r="AB52" s="15">
        <f t="shared" si="22"/>
        <v>0.36551223200549304</v>
      </c>
      <c r="AC52" s="15">
        <f t="shared" si="22"/>
        <v>0.37860280396291246</v>
      </c>
      <c r="AE52" s="18">
        <f t="shared" si="38"/>
        <v>0</v>
      </c>
      <c r="AF52" s="18">
        <f t="shared" si="23"/>
        <v>0</v>
      </c>
      <c r="AG52" s="18">
        <f t="shared" si="23"/>
        <v>642312.12499997742</v>
      </c>
      <c r="AH52" s="19">
        <f t="shared" si="39"/>
        <v>0</v>
      </c>
      <c r="AI52" s="19">
        <f t="shared" si="40"/>
        <v>0</v>
      </c>
      <c r="AJ52" s="19">
        <f t="shared" si="41"/>
        <v>0.20675553465769392</v>
      </c>
      <c r="AK52" s="20">
        <f t="shared" si="24"/>
        <v>0</v>
      </c>
      <c r="AL52" s="20">
        <f t="shared" si="24"/>
        <v>0</v>
      </c>
      <c r="AM52" s="20">
        <f t="shared" si="24"/>
        <v>8.3061595329068053E-2</v>
      </c>
      <c r="AN52" s="18">
        <f t="shared" si="25"/>
        <v>683906.53333332064</v>
      </c>
      <c r="AO52" s="21">
        <f t="shared" si="25"/>
        <v>718900.33333332557</v>
      </c>
      <c r="AP52" s="21">
        <f t="shared" si="25"/>
        <v>642312.12499997742</v>
      </c>
      <c r="AQ52" s="19">
        <f t="shared" si="42"/>
        <v>7.1652728970901233E-2</v>
      </c>
      <c r="AR52" s="19">
        <f t="shared" si="26"/>
        <v>7.2485145823427466E-2</v>
      </c>
      <c r="AS52" s="19">
        <f t="shared" si="26"/>
        <v>7.0572078515391864E-2</v>
      </c>
      <c r="AT52" s="22">
        <f t="shared" si="27"/>
        <v>2.8559892097124367E-2</v>
      </c>
      <c r="AU52" s="22">
        <f t="shared" si="27"/>
        <v>2.8676934809496783E-2</v>
      </c>
      <c r="AV52" s="23">
        <f t="shared" si="27"/>
        <v>2.8351499450215867E-2</v>
      </c>
      <c r="AZ52" s="15">
        <f t="shared" si="28"/>
        <v>0.36024867529542481</v>
      </c>
      <c r="BA52" s="15">
        <f t="shared" si="29"/>
        <v>0.36650463462586741</v>
      </c>
      <c r="BB52" s="23">
        <f t="shared" si="30"/>
        <v>0.36781526730817032</v>
      </c>
    </row>
    <row r="53" spans="1:54">
      <c r="A53" t="s">
        <v>9</v>
      </c>
      <c r="B53" t="s">
        <v>30</v>
      </c>
      <c r="C53" s="13">
        <f>AVERAGEIFS('Input|Summary'!$24:$24,'Input|Summary'!$5:$5,'Calcs|Ratio Analysis - Series 0'!$A53)</f>
        <v>0.26476844035811359</v>
      </c>
      <c r="D53" s="13">
        <f>AVERAGEIFS('Input|Summary'!$24:$24,'Input|Summary'!$6:$6,'Calcs|Ratio Analysis - Series 0'!$A53)</f>
        <v>0.27706496617206761</v>
      </c>
      <c r="E53" s="13">
        <f>AVERAGEIFS('Input|Summary'!$24:$24,'Input|Summary'!$7:$7,'Calcs|Ratio Analysis - Series 0'!$A53)</f>
        <v>0.25946104495438221</v>
      </c>
      <c r="F53" s="14">
        <f t="shared" si="31"/>
        <v>322232.91225141997</v>
      </c>
      <c r="G53" s="14">
        <f t="shared" si="31"/>
        <v>333868.81803869107</v>
      </c>
      <c r="H53" s="14">
        <f t="shared" si="31"/>
        <v>308756.66965552623</v>
      </c>
      <c r="J53" s="15">
        <f t="shared" si="20"/>
        <v>0.36024867529542481</v>
      </c>
      <c r="K53" s="15">
        <f t="shared" si="20"/>
        <v>0.36650463462586741</v>
      </c>
      <c r="L53" s="15">
        <f t="shared" si="20"/>
        <v>0.36781526730817032</v>
      </c>
      <c r="M53" s="15">
        <f t="shared" si="20"/>
        <v>0.37251178071523977</v>
      </c>
      <c r="N53" s="15">
        <f t="shared" si="20"/>
        <v>0.36551223200549304</v>
      </c>
      <c r="O53" s="15">
        <f t="shared" si="20"/>
        <v>0.37860280396291246</v>
      </c>
      <c r="Q53" s="15">
        <f t="shared" si="32"/>
        <v>0.34858412543305417</v>
      </c>
      <c r="R53" s="16">
        <f t="shared" si="32"/>
        <v>0.35538671640669872</v>
      </c>
      <c r="S53" s="16">
        <f t="shared" si="32"/>
        <v>0.34741737019778884</v>
      </c>
      <c r="T53" s="15">
        <f t="shared" si="33"/>
        <v>0.37132496047576002</v>
      </c>
      <c r="U53" s="15">
        <f t="shared" si="21"/>
        <v>0.36731963930684713</v>
      </c>
      <c r="V53" s="15">
        <f t="shared" si="21"/>
        <v>0.37614062400927495</v>
      </c>
      <c r="X53" s="15">
        <f t="shared" si="34"/>
        <v>0.36024867529542481</v>
      </c>
      <c r="Y53" s="16">
        <f t="shared" si="35"/>
        <v>0.36650463462586741</v>
      </c>
      <c r="Z53" s="17">
        <f t="shared" si="36"/>
        <v>0.36781526730817032</v>
      </c>
      <c r="AA53" s="15">
        <f t="shared" si="37"/>
        <v>0.37251178071523977</v>
      </c>
      <c r="AB53" s="15">
        <f t="shared" si="22"/>
        <v>0.36551223200549304</v>
      </c>
      <c r="AC53" s="15">
        <f t="shared" si="22"/>
        <v>0.37860280396291246</v>
      </c>
      <c r="AE53" s="18">
        <f t="shared" si="38"/>
        <v>322232.91225141997</v>
      </c>
      <c r="AF53" s="18">
        <f t="shared" si="23"/>
        <v>333868.81803869107</v>
      </c>
      <c r="AG53" s="18">
        <f t="shared" si="23"/>
        <v>308756.66965552623</v>
      </c>
      <c r="AH53" s="19">
        <f t="shared" si="39"/>
        <v>0.11280486285193984</v>
      </c>
      <c r="AI53" s="19">
        <f t="shared" si="40"/>
        <v>0.11258023186851274</v>
      </c>
      <c r="AJ53" s="19">
        <f t="shared" si="41"/>
        <v>9.9386494243370455E-2</v>
      </c>
      <c r="AK53" s="20">
        <f>AH53*C53</f>
        <v>2.9867167602119018E-2</v>
      </c>
      <c r="AL53" s="20">
        <f t="shared" si="24"/>
        <v>3.1192038134293009E-2</v>
      </c>
      <c r="AM53" s="20">
        <f t="shared" si="24"/>
        <v>2.5786923650737592E-2</v>
      </c>
      <c r="AN53" s="18">
        <f t="shared" si="25"/>
        <v>322232.91225141997</v>
      </c>
      <c r="AO53" s="21">
        <f t="shared" si="25"/>
        <v>333868.81803869107</v>
      </c>
      <c r="AP53" s="21">
        <f t="shared" si="25"/>
        <v>308756.66965552623</v>
      </c>
      <c r="AQ53" s="19">
        <f t="shared" si="42"/>
        <v>3.3760267524454546E-2</v>
      </c>
      <c r="AR53" s="19">
        <f t="shared" si="26"/>
        <v>3.3663261566758883E-2</v>
      </c>
      <c r="AS53" s="19">
        <f t="shared" si="26"/>
        <v>3.3923693925412779E-2</v>
      </c>
      <c r="AT53" s="19">
        <f t="shared" si="27"/>
        <v>8.9386533785225028E-3</v>
      </c>
      <c r="AU53" s="19">
        <f t="shared" si="27"/>
        <v>9.3269104272355133E-3</v>
      </c>
      <c r="AV53" s="24">
        <f t="shared" si="27"/>
        <v>8.8018770746002284E-3</v>
      </c>
      <c r="AZ53" s="15">
        <f t="shared" si="28"/>
        <v>0.36024867529542481</v>
      </c>
      <c r="BA53" s="15">
        <f t="shared" si="29"/>
        <v>0.36650463462586741</v>
      </c>
      <c r="BB53" s="24">
        <f t="shared" si="30"/>
        <v>0.36781526730817032</v>
      </c>
    </row>
    <row r="54" spans="1:54">
      <c r="A54" t="s">
        <v>10</v>
      </c>
      <c r="B54" t="s">
        <v>31</v>
      </c>
      <c r="C54" s="13">
        <f>AVERAGEIFS('Input|Summary'!$24:$24,'Input|Summary'!$5:$5,'Calcs|Ratio Analysis - Series 0'!$A54)</f>
        <v>0.38633615077021322</v>
      </c>
      <c r="D54" s="13">
        <f>AVERAGEIFS('Input|Summary'!$24:$24,'Input|Summary'!$6:$6,'Calcs|Ratio Analysis - Series 0'!$A54)</f>
        <v>0.38109608397377343</v>
      </c>
      <c r="E54" s="13">
        <f>AVERAGEIFS('Input|Summary'!$24:$24,'Input|Summary'!$7:$7,'Calcs|Ratio Analysis - Series 0'!$A54)</f>
        <v>0.38368291083069128</v>
      </c>
      <c r="F54" s="14">
        <f t="shared" si="31"/>
        <v>932838.56120056135</v>
      </c>
      <c r="G54" s="14">
        <f t="shared" si="31"/>
        <v>972654.27914360561</v>
      </c>
      <c r="H54" s="14">
        <f t="shared" si="31"/>
        <v>882727.67725105246</v>
      </c>
      <c r="J54" s="15">
        <f t="shared" si="20"/>
        <v>0.36024867529542481</v>
      </c>
      <c r="K54" s="15">
        <f t="shared" si="20"/>
        <v>0.36650463462586741</v>
      </c>
      <c r="L54" s="15">
        <f t="shared" si="20"/>
        <v>0.36781526730817032</v>
      </c>
      <c r="M54" s="15">
        <f t="shared" si="20"/>
        <v>0.37251178071523977</v>
      </c>
      <c r="N54" s="15">
        <f t="shared" si="20"/>
        <v>0.36551223200549304</v>
      </c>
      <c r="O54" s="15">
        <f t="shared" si="20"/>
        <v>0.37860280396291246</v>
      </c>
      <c r="Q54" s="15">
        <f t="shared" si="32"/>
        <v>0.34858412543305417</v>
      </c>
      <c r="R54" s="16">
        <f t="shared" si="32"/>
        <v>0.35538671640669872</v>
      </c>
      <c r="S54" s="16">
        <f t="shared" si="32"/>
        <v>0.34741737019778884</v>
      </c>
      <c r="T54" s="15">
        <f t="shared" si="33"/>
        <v>0.37132496047576002</v>
      </c>
      <c r="U54" s="15">
        <f t="shared" si="21"/>
        <v>0.36731963930684713</v>
      </c>
      <c r="V54" s="15">
        <f t="shared" si="21"/>
        <v>0.37614062400927495</v>
      </c>
      <c r="X54" s="15">
        <f t="shared" si="34"/>
        <v>0.36024867529542481</v>
      </c>
      <c r="Y54" s="16">
        <f t="shared" si="35"/>
        <v>0.36650463462586741</v>
      </c>
      <c r="Z54" s="17">
        <f t="shared" si="36"/>
        <v>0.36781526730817032</v>
      </c>
      <c r="AA54" s="15">
        <f t="shared" si="37"/>
        <v>0.37251178071523977</v>
      </c>
      <c r="AB54" s="15">
        <f t="shared" si="22"/>
        <v>0.36551223200549304</v>
      </c>
      <c r="AC54" s="15">
        <f t="shared" si="22"/>
        <v>0.37860280396291246</v>
      </c>
      <c r="AE54" s="18">
        <f t="shared" si="38"/>
        <v>0</v>
      </c>
      <c r="AF54" s="18">
        <f t="shared" si="23"/>
        <v>0</v>
      </c>
      <c r="AG54" s="18">
        <f t="shared" si="23"/>
        <v>0</v>
      </c>
      <c r="AH54" s="19">
        <f t="shared" si="39"/>
        <v>0</v>
      </c>
      <c r="AI54" s="19">
        <f t="shared" si="40"/>
        <v>0</v>
      </c>
      <c r="AJ54" s="19">
        <f t="shared" si="41"/>
        <v>0</v>
      </c>
      <c r="AK54" s="20">
        <f t="shared" ref="AK54:AK62" si="43">AH54*C54</f>
        <v>0</v>
      </c>
      <c r="AL54" s="20">
        <f t="shared" si="24"/>
        <v>0</v>
      </c>
      <c r="AM54" s="20">
        <f t="shared" si="24"/>
        <v>0</v>
      </c>
      <c r="AN54" s="18">
        <f t="shared" si="25"/>
        <v>932838.56120056135</v>
      </c>
      <c r="AO54" s="21">
        <f t="shared" si="25"/>
        <v>972654.27914360561</v>
      </c>
      <c r="AP54" s="21">
        <f t="shared" si="25"/>
        <v>882727.67725105246</v>
      </c>
      <c r="AQ54" s="19">
        <f t="shared" si="42"/>
        <v>9.7733279829237671E-2</v>
      </c>
      <c r="AR54" s="19">
        <f t="shared" si="26"/>
        <v>9.8070600318967346E-2</v>
      </c>
      <c r="AS54" s="19">
        <f t="shared" si="26"/>
        <v>9.6987001368957423E-2</v>
      </c>
      <c r="AT54" s="22">
        <f t="shared" si="27"/>
        <v>3.7757899131375804E-2</v>
      </c>
      <c r="AU54" s="22">
        <f t="shared" si="27"/>
        <v>3.7374321734515548E-2</v>
      </c>
      <c r="AV54" s="23">
        <f t="shared" si="27"/>
        <v>3.7212254997981822E-2</v>
      </c>
      <c r="AZ54" s="15">
        <f t="shared" si="28"/>
        <v>0.36024867529542481</v>
      </c>
      <c r="BA54" s="15">
        <f t="shared" si="29"/>
        <v>0.36650463462586741</v>
      </c>
      <c r="BB54" s="23">
        <f t="shared" si="30"/>
        <v>0.36781526730817032</v>
      </c>
    </row>
    <row r="55" spans="1:54">
      <c r="A55" t="s">
        <v>11</v>
      </c>
      <c r="B55" t="s">
        <v>32</v>
      </c>
      <c r="C55" s="13">
        <f>AVERAGEIFS('Input|Summary'!$24:$24,'Input|Summary'!$5:$5,'Calcs|Ratio Analysis - Series 0'!$A55)</f>
        <v>0.36088919249091078</v>
      </c>
      <c r="D55" s="13">
        <f>AVERAGEIFS('Input|Summary'!$24:$24,'Input|Summary'!$6:$6,'Calcs|Ratio Analysis - Series 0'!$A55)</f>
        <v>0.35974784271277849</v>
      </c>
      <c r="E55" s="13">
        <f>AVERAGEIFS('Input|Summary'!$24:$24,'Input|Summary'!$7:$7,'Calcs|Ratio Analysis - Series 0'!$A55)</f>
        <v>0.35864687917007532</v>
      </c>
      <c r="F55" s="14">
        <f t="shared" si="31"/>
        <v>1364454.666603168</v>
      </c>
      <c r="G55" s="14">
        <f t="shared" si="31"/>
        <v>1425926.5555555532</v>
      </c>
      <c r="H55" s="14">
        <f t="shared" si="31"/>
        <v>1292132.1248809402</v>
      </c>
      <c r="J55" s="15">
        <f t="shared" si="20"/>
        <v>0.36024867529542481</v>
      </c>
      <c r="K55" s="15">
        <f t="shared" si="20"/>
        <v>0.36650463462586741</v>
      </c>
      <c r="L55" s="15">
        <f t="shared" si="20"/>
        <v>0.36781526730817032</v>
      </c>
      <c r="M55" s="15">
        <f t="shared" si="20"/>
        <v>0.37251178071523977</v>
      </c>
      <c r="N55" s="15">
        <f t="shared" si="20"/>
        <v>0.36551223200549304</v>
      </c>
      <c r="O55" s="15">
        <f t="shared" si="20"/>
        <v>0.37860280396291246</v>
      </c>
      <c r="Q55" s="15">
        <f t="shared" si="32"/>
        <v>0.34858412543305417</v>
      </c>
      <c r="R55" s="16">
        <f t="shared" si="32"/>
        <v>0.35538671640669872</v>
      </c>
      <c r="S55" s="16">
        <f t="shared" si="32"/>
        <v>0.34741737019778884</v>
      </c>
      <c r="T55" s="15">
        <f t="shared" si="33"/>
        <v>0.37132496047576002</v>
      </c>
      <c r="U55" s="15">
        <f t="shared" si="21"/>
        <v>0.36731963930684713</v>
      </c>
      <c r="V55" s="15">
        <f t="shared" si="21"/>
        <v>0.37614062400927495</v>
      </c>
      <c r="X55" s="15">
        <f t="shared" si="34"/>
        <v>0.36024867529542481</v>
      </c>
      <c r="Y55" s="16">
        <f t="shared" si="35"/>
        <v>0.36650463462586741</v>
      </c>
      <c r="Z55" s="17">
        <f t="shared" si="36"/>
        <v>0.36781526730817032</v>
      </c>
      <c r="AA55" s="15">
        <f t="shared" si="37"/>
        <v>0.37251178071523977</v>
      </c>
      <c r="AB55" s="15">
        <f t="shared" si="22"/>
        <v>0.36551223200549304</v>
      </c>
      <c r="AC55" s="15">
        <f t="shared" si="22"/>
        <v>0.37860280396291246</v>
      </c>
      <c r="AE55" s="18">
        <f t="shared" si="38"/>
        <v>0</v>
      </c>
      <c r="AF55" s="18">
        <f t="shared" si="23"/>
        <v>0</v>
      </c>
      <c r="AG55" s="18">
        <f t="shared" si="23"/>
        <v>0</v>
      </c>
      <c r="AH55" s="19">
        <f t="shared" si="39"/>
        <v>0</v>
      </c>
      <c r="AI55" s="19">
        <f t="shared" si="40"/>
        <v>0</v>
      </c>
      <c r="AJ55" s="19">
        <f t="shared" si="41"/>
        <v>0</v>
      </c>
      <c r="AK55" s="20">
        <f t="shared" si="43"/>
        <v>0</v>
      </c>
      <c r="AL55" s="20">
        <f t="shared" si="24"/>
        <v>0</v>
      </c>
      <c r="AM55" s="20">
        <f t="shared" si="24"/>
        <v>0</v>
      </c>
      <c r="AN55" s="18">
        <f t="shared" si="25"/>
        <v>1364454.666603168</v>
      </c>
      <c r="AO55" s="21">
        <f t="shared" si="25"/>
        <v>1425926.5555555532</v>
      </c>
      <c r="AP55" s="21">
        <f t="shared" si="25"/>
        <v>1292132.1248809402</v>
      </c>
      <c r="AQ55" s="19">
        <f t="shared" si="42"/>
        <v>0.14295359914561426</v>
      </c>
      <c r="AR55" s="19">
        <f t="shared" si="26"/>
        <v>0.14377305103434787</v>
      </c>
      <c r="AS55" s="19">
        <f t="shared" si="26"/>
        <v>0.14196906180053981</v>
      </c>
      <c r="AT55" s="22">
        <f t="shared" si="27"/>
        <v>5.1590408959330085E-2</v>
      </c>
      <c r="AU55" s="22">
        <f t="shared" si="27"/>
        <v>5.1722044949840854E-2</v>
      </c>
      <c r="AV55" s="23">
        <f t="shared" si="27"/>
        <v>5.0916760953467158E-2</v>
      </c>
      <c r="AZ55" s="15">
        <f t="shared" si="28"/>
        <v>0.36024867529542481</v>
      </c>
      <c r="BA55" s="15">
        <f t="shared" si="29"/>
        <v>0.36650463462586741</v>
      </c>
      <c r="BB55" s="23">
        <f t="shared" si="30"/>
        <v>0.36781526730817032</v>
      </c>
    </row>
    <row r="56" spans="1:54">
      <c r="A56" t="s">
        <v>12</v>
      </c>
      <c r="B56" t="s">
        <v>33</v>
      </c>
      <c r="C56" s="13">
        <f>AVERAGEIFS('Input|Summary'!$24:$24,'Input|Summary'!$5:$5,'Calcs|Ratio Analysis - Series 0'!$A56)</f>
        <v>0.35864074266907814</v>
      </c>
      <c r="D56" s="13">
        <f>AVERAGEIFS('Input|Summary'!$24:$24,'Input|Summary'!$6:$6,'Calcs|Ratio Analysis - Series 0'!$A56)</f>
        <v>0.35402398062680246</v>
      </c>
      <c r="E56" s="13">
        <f>AVERAGEIFS('Input|Summary'!$24:$24,'Input|Summary'!$7:$7,'Calcs|Ratio Analysis - Series 0'!$A56)</f>
        <v>0.35367014686361276</v>
      </c>
      <c r="F56" s="14">
        <f t="shared" si="31"/>
        <v>704615.73333333328</v>
      </c>
      <c r="G56" s="14">
        <f t="shared" si="31"/>
        <v>737013.22222222225</v>
      </c>
      <c r="H56" s="14">
        <f t="shared" si="31"/>
        <v>668226.5</v>
      </c>
      <c r="J56" s="15">
        <f t="shared" si="20"/>
        <v>0.36024867529542481</v>
      </c>
      <c r="K56" s="15">
        <f t="shared" si="20"/>
        <v>0.36650463462586741</v>
      </c>
      <c r="L56" s="15">
        <f t="shared" si="20"/>
        <v>0.36781526730817032</v>
      </c>
      <c r="M56" s="15">
        <f t="shared" si="20"/>
        <v>0.37251178071523977</v>
      </c>
      <c r="N56" s="15">
        <f t="shared" si="20"/>
        <v>0.36551223200549304</v>
      </c>
      <c r="O56" s="15">
        <f t="shared" si="20"/>
        <v>0.37860280396291246</v>
      </c>
      <c r="Q56" s="15">
        <f t="shared" si="32"/>
        <v>0.34858412543305417</v>
      </c>
      <c r="R56" s="16">
        <f t="shared" si="32"/>
        <v>0.35538671640669872</v>
      </c>
      <c r="S56" s="16">
        <f t="shared" si="32"/>
        <v>0.34741737019778884</v>
      </c>
      <c r="T56" s="15">
        <f t="shared" si="33"/>
        <v>0.37132496047576002</v>
      </c>
      <c r="U56" s="15">
        <f t="shared" si="21"/>
        <v>0.36731963930684713</v>
      </c>
      <c r="V56" s="15">
        <f t="shared" si="21"/>
        <v>0.37614062400927495</v>
      </c>
      <c r="X56" s="15">
        <f t="shared" si="34"/>
        <v>0.36024867529542481</v>
      </c>
      <c r="Y56" s="16">
        <f t="shared" si="35"/>
        <v>0.36650463462586741</v>
      </c>
      <c r="Z56" s="17">
        <f t="shared" si="36"/>
        <v>0.36781526730817032</v>
      </c>
      <c r="AA56" s="15">
        <f t="shared" si="37"/>
        <v>0.37251178071523977</v>
      </c>
      <c r="AB56" s="15">
        <f t="shared" si="22"/>
        <v>0.36551223200549304</v>
      </c>
      <c r="AC56" s="15">
        <f t="shared" si="22"/>
        <v>0.37860280396291246</v>
      </c>
      <c r="AE56" s="18">
        <f t="shared" si="38"/>
        <v>0</v>
      </c>
      <c r="AF56" s="18">
        <f t="shared" si="23"/>
        <v>0</v>
      </c>
      <c r="AG56" s="18">
        <f t="shared" si="23"/>
        <v>0</v>
      </c>
      <c r="AH56" s="19">
        <f t="shared" si="39"/>
        <v>0</v>
      </c>
      <c r="AI56" s="19">
        <f t="shared" si="40"/>
        <v>0</v>
      </c>
      <c r="AJ56" s="19">
        <f t="shared" si="41"/>
        <v>0</v>
      </c>
      <c r="AK56" s="20">
        <f t="shared" si="43"/>
        <v>0</v>
      </c>
      <c r="AL56" s="20">
        <f t="shared" si="24"/>
        <v>0</v>
      </c>
      <c r="AM56" s="20">
        <f t="shared" si="24"/>
        <v>0</v>
      </c>
      <c r="AN56" s="18">
        <f t="shared" si="25"/>
        <v>704615.73333333328</v>
      </c>
      <c r="AO56" s="21">
        <f t="shared" si="25"/>
        <v>737013.22222222225</v>
      </c>
      <c r="AP56" s="21">
        <f t="shared" si="25"/>
        <v>668226.5</v>
      </c>
      <c r="AQ56" s="19">
        <f t="shared" si="42"/>
        <v>7.382242705460397E-2</v>
      </c>
      <c r="AR56" s="19">
        <f t="shared" si="26"/>
        <v>7.4311428732920098E-2</v>
      </c>
      <c r="AS56" s="19">
        <f t="shared" si="26"/>
        <v>7.3419341140519748E-2</v>
      </c>
      <c r="AT56" s="22">
        <f t="shared" si="27"/>
        <v>2.6475730064497015E-2</v>
      </c>
      <c r="AU56" s="22">
        <f t="shared" si="27"/>
        <v>2.6308027806093315E-2</v>
      </c>
      <c r="AV56" s="23">
        <f t="shared" si="27"/>
        <v>2.5966229163797306E-2</v>
      </c>
      <c r="AZ56" s="15">
        <f t="shared" si="28"/>
        <v>0.36024867529542481</v>
      </c>
      <c r="BA56" s="15">
        <f t="shared" si="29"/>
        <v>0.36650463462586741</v>
      </c>
      <c r="BB56" s="23">
        <f t="shared" si="30"/>
        <v>0.36781526730817032</v>
      </c>
    </row>
    <row r="57" spans="1:54">
      <c r="A57" t="s">
        <v>13</v>
      </c>
      <c r="B57" t="s">
        <v>34</v>
      </c>
      <c r="C57" s="13">
        <f>AVERAGEIFS('Input|Summary'!$24:$24,'Input|Summary'!$5:$5,'Calcs|Ratio Analysis - Series 0'!$A57)</f>
        <v>0.40037377780445299</v>
      </c>
      <c r="D57" s="13">
        <f>AVERAGEIFS('Input|Summary'!$24:$24,'Input|Summary'!$6:$6,'Calcs|Ratio Analysis - Series 0'!$A57)</f>
        <v>0.38756525411448828</v>
      </c>
      <c r="E57" s="13">
        <f>AVERAGEIFS('Input|Summary'!$24:$24,'Input|Summary'!$7:$7,'Calcs|Ratio Analysis - Series 0'!$A57)</f>
        <v>0.41622145808602923</v>
      </c>
      <c r="F57" s="14">
        <f t="shared" si="31"/>
        <v>854903.96666666667</v>
      </c>
      <c r="G57" s="14">
        <f t="shared" si="31"/>
        <v>880362.9444444445</v>
      </c>
      <c r="H57" s="14">
        <f t="shared" si="31"/>
        <v>822865.25</v>
      </c>
      <c r="J57" s="15">
        <f t="shared" si="20"/>
        <v>0.36024867529542481</v>
      </c>
      <c r="K57" s="15">
        <f t="shared" si="20"/>
        <v>0.36650463462586741</v>
      </c>
      <c r="L57" s="15">
        <f t="shared" si="20"/>
        <v>0.36781526730817032</v>
      </c>
      <c r="M57" s="15">
        <f t="shared" si="20"/>
        <v>0.37251178071523977</v>
      </c>
      <c r="N57" s="15">
        <f t="shared" si="20"/>
        <v>0.36551223200549304</v>
      </c>
      <c r="O57" s="15">
        <f t="shared" si="20"/>
        <v>0.37860280396291246</v>
      </c>
      <c r="Q57" s="15">
        <f t="shared" si="32"/>
        <v>0.34858412543305417</v>
      </c>
      <c r="R57" s="16">
        <f t="shared" si="32"/>
        <v>0.35538671640669872</v>
      </c>
      <c r="S57" s="16">
        <f t="shared" si="32"/>
        <v>0.34741737019778884</v>
      </c>
      <c r="T57" s="15">
        <f t="shared" si="33"/>
        <v>0.37132496047576002</v>
      </c>
      <c r="U57" s="15">
        <f t="shared" si="21"/>
        <v>0.36731963930684713</v>
      </c>
      <c r="V57" s="15">
        <f t="shared" si="21"/>
        <v>0.37614062400927495</v>
      </c>
      <c r="X57" s="15">
        <f t="shared" si="34"/>
        <v>0.36024867529542481</v>
      </c>
      <c r="Y57" s="16">
        <f t="shared" si="35"/>
        <v>0.36650463462586741</v>
      </c>
      <c r="Z57" s="17">
        <f t="shared" si="36"/>
        <v>0.36781526730817032</v>
      </c>
      <c r="AA57" s="15">
        <f t="shared" si="37"/>
        <v>0.37251178071523977</v>
      </c>
      <c r="AB57" s="15">
        <f t="shared" si="22"/>
        <v>0.36551223200549304</v>
      </c>
      <c r="AC57" s="15">
        <f t="shared" si="22"/>
        <v>0.37860280396291246</v>
      </c>
      <c r="AE57" s="18">
        <f t="shared" si="38"/>
        <v>0</v>
      </c>
      <c r="AF57" s="18">
        <f t="shared" si="23"/>
        <v>0</v>
      </c>
      <c r="AG57" s="18">
        <f t="shared" si="23"/>
        <v>0</v>
      </c>
      <c r="AH57" s="19">
        <f t="shared" si="39"/>
        <v>0</v>
      </c>
      <c r="AI57" s="19">
        <f t="shared" si="40"/>
        <v>0</v>
      </c>
      <c r="AJ57" s="19">
        <f t="shared" si="41"/>
        <v>0</v>
      </c>
      <c r="AK57" s="20">
        <f t="shared" si="43"/>
        <v>0</v>
      </c>
      <c r="AL57" s="20">
        <f t="shared" si="24"/>
        <v>0</v>
      </c>
      <c r="AM57" s="20">
        <f t="shared" si="24"/>
        <v>0</v>
      </c>
      <c r="AN57" s="18">
        <f t="shared" si="25"/>
        <v>854903.96666666667</v>
      </c>
      <c r="AO57" s="21">
        <f t="shared" si="25"/>
        <v>880362.9444444445</v>
      </c>
      <c r="AP57" s="21">
        <f t="shared" si="25"/>
        <v>822865.25</v>
      </c>
      <c r="AQ57" s="19">
        <f t="shared" si="42"/>
        <v>8.9568090424806859E-2</v>
      </c>
      <c r="AR57" s="19">
        <f t="shared" si="26"/>
        <v>8.8765067209963106E-2</v>
      </c>
      <c r="AS57" s="19">
        <f t="shared" si="26"/>
        <v>9.0409800423103634E-2</v>
      </c>
      <c r="AT57" s="22">
        <f t="shared" si="27"/>
        <v>3.5860714734110774E-2</v>
      </c>
      <c r="AU57" s="22">
        <f t="shared" si="27"/>
        <v>3.4402255829718981E-2</v>
      </c>
      <c r="AV57" s="23">
        <f t="shared" si="27"/>
        <v>3.7630498957371097E-2</v>
      </c>
      <c r="AZ57" s="15">
        <f t="shared" si="28"/>
        <v>0.36024867529542481</v>
      </c>
      <c r="BA57" s="15">
        <f t="shared" si="29"/>
        <v>0.36650463462586741</v>
      </c>
      <c r="BB57" s="23">
        <f t="shared" si="30"/>
        <v>0.36781526730817032</v>
      </c>
    </row>
    <row r="58" spans="1:54">
      <c r="A58" t="s">
        <v>14</v>
      </c>
      <c r="B58" t="s">
        <v>35</v>
      </c>
      <c r="C58" s="13">
        <f>AVERAGEIFS('Input|Summary'!$24:$24,'Input|Summary'!$5:$5,'Calcs|Ratio Analysis - Series 0'!$A58)</f>
        <v>0.42231444068008545</v>
      </c>
      <c r="D58" s="13">
        <f>AVERAGEIFS('Input|Summary'!$24:$24,'Input|Summary'!$6:$6,'Calcs|Ratio Analysis - Series 0'!$A58)</f>
        <v>0.41249499131929906</v>
      </c>
      <c r="E58" s="13">
        <f>AVERAGEIFS('Input|Summary'!$24:$24,'Input|Summary'!$7:$7,'Calcs|Ratio Analysis - Series 0'!$A58)</f>
        <v>0.4372660010002869</v>
      </c>
      <c r="F58" s="14">
        <f t="shared" si="31"/>
        <v>324995.49999999534</v>
      </c>
      <c r="G58" s="14">
        <f t="shared" si="31"/>
        <v>339775.44444444444</v>
      </c>
      <c r="H58" s="14">
        <f t="shared" si="31"/>
        <v>306172.93749999127</v>
      </c>
      <c r="J58" s="15">
        <f t="shared" si="20"/>
        <v>0.36024867529542481</v>
      </c>
      <c r="K58" s="15">
        <f t="shared" si="20"/>
        <v>0.36650463462586741</v>
      </c>
      <c r="L58" s="15">
        <f t="shared" si="20"/>
        <v>0.36781526730817032</v>
      </c>
      <c r="M58" s="15">
        <f t="shared" si="20"/>
        <v>0.37251178071523977</v>
      </c>
      <c r="N58" s="15">
        <f t="shared" si="20"/>
        <v>0.36551223200549304</v>
      </c>
      <c r="O58" s="15">
        <f t="shared" si="20"/>
        <v>0.37860280396291246</v>
      </c>
      <c r="Q58" s="15">
        <f t="shared" si="32"/>
        <v>0.34858412543305417</v>
      </c>
      <c r="R58" s="16">
        <f t="shared" si="32"/>
        <v>0.35538671640669872</v>
      </c>
      <c r="S58" s="16">
        <f t="shared" si="32"/>
        <v>0.34741737019778884</v>
      </c>
      <c r="T58" s="15">
        <f t="shared" si="33"/>
        <v>0.37132496047576002</v>
      </c>
      <c r="U58" s="15">
        <f t="shared" si="21"/>
        <v>0.36731963930684713</v>
      </c>
      <c r="V58" s="15">
        <f t="shared" si="21"/>
        <v>0.37614062400927495</v>
      </c>
      <c r="X58" s="15">
        <f t="shared" si="34"/>
        <v>0.36024867529542481</v>
      </c>
      <c r="Y58" s="16">
        <f t="shared" si="35"/>
        <v>0.36650463462586741</v>
      </c>
      <c r="Z58" s="17">
        <f t="shared" si="36"/>
        <v>0.36781526730817032</v>
      </c>
      <c r="AA58" s="15">
        <f t="shared" si="37"/>
        <v>0.37251178071523977</v>
      </c>
      <c r="AB58" s="15">
        <f t="shared" si="22"/>
        <v>0.36551223200549304</v>
      </c>
      <c r="AC58" s="15">
        <f t="shared" si="22"/>
        <v>0.37860280396291246</v>
      </c>
      <c r="AE58" s="18">
        <f t="shared" si="38"/>
        <v>0</v>
      </c>
      <c r="AF58" s="18">
        <f t="shared" si="23"/>
        <v>0</v>
      </c>
      <c r="AG58" s="18">
        <f t="shared" si="23"/>
        <v>0</v>
      </c>
      <c r="AH58" s="19">
        <f t="shared" si="39"/>
        <v>0</v>
      </c>
      <c r="AI58" s="19">
        <f t="shared" si="40"/>
        <v>0</v>
      </c>
      <c r="AJ58" s="19">
        <f t="shared" si="41"/>
        <v>0</v>
      </c>
      <c r="AK58" s="20">
        <f t="shared" si="43"/>
        <v>0</v>
      </c>
      <c r="AL58" s="20">
        <f t="shared" si="24"/>
        <v>0</v>
      </c>
      <c r="AM58" s="20">
        <f t="shared" si="24"/>
        <v>0</v>
      </c>
      <c r="AN58" s="18">
        <f t="shared" si="25"/>
        <v>324995.49999999534</v>
      </c>
      <c r="AO58" s="21">
        <f t="shared" si="25"/>
        <v>339775.44444444444</v>
      </c>
      <c r="AP58" s="21">
        <f t="shared" si="25"/>
        <v>306172.93749999127</v>
      </c>
      <c r="AQ58" s="19">
        <f t="shared" si="42"/>
        <v>3.4049703202517483E-2</v>
      </c>
      <c r="AR58" s="19">
        <f t="shared" si="26"/>
        <v>3.4258813768495072E-2</v>
      </c>
      <c r="AS58" s="19">
        <f t="shared" si="26"/>
        <v>3.3639814264036054E-2</v>
      </c>
      <c r="AT58" s="22">
        <f t="shared" si="27"/>
        <v>1.4379681363294084E-2</v>
      </c>
      <c r="AU58" s="22">
        <f t="shared" si="27"/>
        <v>1.4131589088044858E-2</v>
      </c>
      <c r="AV58" s="23">
        <f t="shared" si="27"/>
        <v>1.4709547057627455E-2</v>
      </c>
      <c r="AZ58" s="15">
        <f t="shared" si="28"/>
        <v>0.36024867529542481</v>
      </c>
      <c r="BA58" s="15">
        <f t="shared" si="29"/>
        <v>0.36650463462586741</v>
      </c>
      <c r="BB58" s="23">
        <f t="shared" si="30"/>
        <v>0.36781526730817032</v>
      </c>
    </row>
    <row r="59" spans="1:54">
      <c r="A59" t="s">
        <v>15</v>
      </c>
      <c r="B59" t="s">
        <v>36</v>
      </c>
      <c r="C59" s="13">
        <f>AVERAGEIFS('Input|Summary'!$24:$24,'Input|Summary'!$5:$5,'Calcs|Ratio Analysis - Series 0'!$A59)</f>
        <v>0.40148029214307279</v>
      </c>
      <c r="D59" s="13">
        <f>AVERAGEIFS('Input|Summary'!$24:$24,'Input|Summary'!$6:$6,'Calcs|Ratio Analysis - Series 0'!$A59)</f>
        <v>0.39982584064697435</v>
      </c>
      <c r="E59" s="13">
        <f>AVERAGEIFS('Input|Summary'!$24:$24,'Input|Summary'!$7:$7,'Calcs|Ratio Analysis - Series 0'!$A59)</f>
        <v>0.41192786716208102</v>
      </c>
      <c r="F59" s="14">
        <f t="shared" si="31"/>
        <v>758958.38832069398</v>
      </c>
      <c r="G59" s="14">
        <f t="shared" si="31"/>
        <v>800969.51999969664</v>
      </c>
      <c r="H59" s="14">
        <f t="shared" si="31"/>
        <v>709140.63463240862</v>
      </c>
      <c r="J59" s="15">
        <f t="shared" si="20"/>
        <v>0.36024867529542481</v>
      </c>
      <c r="K59" s="15">
        <f t="shared" si="20"/>
        <v>0.36650463462586741</v>
      </c>
      <c r="L59" s="15">
        <f t="shared" si="20"/>
        <v>0.36781526730817032</v>
      </c>
      <c r="M59" s="15">
        <f t="shared" si="20"/>
        <v>0.37251178071523977</v>
      </c>
      <c r="N59" s="15">
        <f t="shared" si="20"/>
        <v>0.36551223200549304</v>
      </c>
      <c r="O59" s="15">
        <f t="shared" si="20"/>
        <v>0.37860280396291246</v>
      </c>
      <c r="Q59" s="15">
        <f t="shared" si="32"/>
        <v>0.34858412543305417</v>
      </c>
      <c r="R59" s="16">
        <f t="shared" si="32"/>
        <v>0.35538671640669872</v>
      </c>
      <c r="S59" s="16">
        <f t="shared" si="32"/>
        <v>0.34741737019778884</v>
      </c>
      <c r="T59" s="15">
        <f t="shared" si="33"/>
        <v>0.37132496047576002</v>
      </c>
      <c r="U59" s="15">
        <f t="shared" si="21"/>
        <v>0.36731963930684713</v>
      </c>
      <c r="V59" s="15">
        <f t="shared" si="21"/>
        <v>0.37614062400927495</v>
      </c>
      <c r="X59" s="15">
        <f t="shared" si="34"/>
        <v>0.36024867529542481</v>
      </c>
      <c r="Y59" s="16">
        <f t="shared" si="35"/>
        <v>0.36650463462586741</v>
      </c>
      <c r="Z59" s="17">
        <f t="shared" si="36"/>
        <v>0.36781526730817032</v>
      </c>
      <c r="AA59" s="15">
        <f t="shared" si="37"/>
        <v>0.37251178071523977</v>
      </c>
      <c r="AB59" s="15">
        <f t="shared" si="22"/>
        <v>0.36551223200549304</v>
      </c>
      <c r="AC59" s="15">
        <f t="shared" si="22"/>
        <v>0.37860280396291246</v>
      </c>
      <c r="AE59" s="18">
        <f t="shared" si="38"/>
        <v>758958.38832069398</v>
      </c>
      <c r="AF59" s="18">
        <f t="shared" si="23"/>
        <v>800969.51999969664</v>
      </c>
      <c r="AG59" s="18">
        <f t="shared" si="23"/>
        <v>709140.63463240862</v>
      </c>
      <c r="AH59" s="19">
        <f t="shared" si="39"/>
        <v>0.26569041724094683</v>
      </c>
      <c r="AI59" s="19">
        <f t="shared" si="40"/>
        <v>0.27008612188134107</v>
      </c>
      <c r="AJ59" s="19">
        <f t="shared" si="41"/>
        <v>0.22826713890995778</v>
      </c>
      <c r="AK59" s="20">
        <f t="shared" si="43"/>
        <v>0.10666946633351024</v>
      </c>
      <c r="AL59" s="20">
        <f t="shared" si="24"/>
        <v>0.10798741072828837</v>
      </c>
      <c r="AM59" s="20">
        <f t="shared" si="24"/>
        <v>9.4029595674369387E-2</v>
      </c>
      <c r="AN59" s="18">
        <f t="shared" si="25"/>
        <v>758958.38832069398</v>
      </c>
      <c r="AO59" s="21">
        <f t="shared" si="25"/>
        <v>800969.51999969664</v>
      </c>
      <c r="AP59" s="21">
        <f t="shared" si="25"/>
        <v>709140.63463240862</v>
      </c>
      <c r="AQ59" s="19">
        <f t="shared" si="42"/>
        <v>7.9515894421248942E-2</v>
      </c>
      <c r="AR59" s="19">
        <f t="shared" si="26"/>
        <v>8.076000213840398E-2</v>
      </c>
      <c r="AS59" s="19">
        <f t="shared" si="26"/>
        <v>7.7914656438619959E-2</v>
      </c>
      <c r="AT59" s="19">
        <f t="shared" si="27"/>
        <v>3.1924064522260757E-2</v>
      </c>
      <c r="AU59" s="19">
        <f t="shared" si="27"/>
        <v>3.228993574563882E-2</v>
      </c>
      <c r="AV59" s="24">
        <f t="shared" si="27"/>
        <v>3.2095218247427025E-2</v>
      </c>
      <c r="AZ59" s="15">
        <f t="shared" si="28"/>
        <v>0.36024867529542481</v>
      </c>
      <c r="BA59" s="15">
        <f t="shared" si="29"/>
        <v>0.36650463462586741</v>
      </c>
      <c r="BB59" s="24">
        <f t="shared" si="30"/>
        <v>0.36781526730817032</v>
      </c>
    </row>
    <row r="60" spans="1:54">
      <c r="A60" t="s">
        <v>16</v>
      </c>
      <c r="B60" t="s">
        <v>37</v>
      </c>
      <c r="C60" s="13">
        <f>AVERAGEIFS('Input|Summary'!$24:$24,'Input|Summary'!$5:$5,'Calcs|Ratio Analysis - Series 0'!$A60)</f>
        <v>0.34485236240891509</v>
      </c>
      <c r="D60" s="13">
        <f>AVERAGEIFS('Input|Summary'!$24:$24,'Input|Summary'!$6:$6,'Calcs|Ratio Analysis - Series 0'!$A60)</f>
        <v>0.36827306443018087</v>
      </c>
      <c r="E60" s="13">
        <f>AVERAGEIFS('Input|Summary'!$24:$24,'Input|Summary'!$7:$7,'Calcs|Ratio Analysis - Series 0'!$A60)</f>
        <v>0.32004038849729499</v>
      </c>
      <c r="F60" s="14">
        <f t="shared" si="31"/>
        <v>844441.93333333335</v>
      </c>
      <c r="G60" s="14">
        <f t="shared" si="31"/>
        <v>872196.4444444445</v>
      </c>
      <c r="H60" s="14">
        <f t="shared" si="31"/>
        <v>813597.5</v>
      </c>
      <c r="J60" s="15">
        <f t="shared" si="20"/>
        <v>0.36024867529542481</v>
      </c>
      <c r="K60" s="15">
        <f t="shared" si="20"/>
        <v>0.36650463462586741</v>
      </c>
      <c r="L60" s="15">
        <f t="shared" si="20"/>
        <v>0.36781526730817032</v>
      </c>
      <c r="M60" s="15">
        <f t="shared" si="20"/>
        <v>0.37251178071523977</v>
      </c>
      <c r="N60" s="15">
        <f t="shared" si="20"/>
        <v>0.36551223200549304</v>
      </c>
      <c r="O60" s="15">
        <f t="shared" si="20"/>
        <v>0.37860280396291246</v>
      </c>
      <c r="Q60" s="15">
        <f t="shared" si="32"/>
        <v>0.34858412543305417</v>
      </c>
      <c r="R60" s="16">
        <f t="shared" si="32"/>
        <v>0.35538671640669872</v>
      </c>
      <c r="S60" s="16">
        <f t="shared" si="32"/>
        <v>0.34741737019778884</v>
      </c>
      <c r="T60" s="15">
        <f t="shared" si="33"/>
        <v>0.37132496047576002</v>
      </c>
      <c r="U60" s="15">
        <f t="shared" si="21"/>
        <v>0.36731963930684713</v>
      </c>
      <c r="V60" s="15">
        <f t="shared" si="21"/>
        <v>0.37614062400927495</v>
      </c>
      <c r="X60" s="15">
        <f t="shared" si="34"/>
        <v>0.36024867529542481</v>
      </c>
      <c r="Y60" s="16">
        <f t="shared" si="35"/>
        <v>0.36650463462586741</v>
      </c>
      <c r="Z60" s="17">
        <f t="shared" si="36"/>
        <v>0.36781526730817032</v>
      </c>
      <c r="AA60" s="15">
        <f t="shared" si="37"/>
        <v>0.37251178071523977</v>
      </c>
      <c r="AB60" s="15">
        <f t="shared" si="22"/>
        <v>0.36551223200549304</v>
      </c>
      <c r="AC60" s="15">
        <f t="shared" si="22"/>
        <v>0.37860280396291246</v>
      </c>
      <c r="AE60" s="18">
        <f t="shared" si="38"/>
        <v>844441.93333333335</v>
      </c>
      <c r="AF60" s="18">
        <f t="shared" si="23"/>
        <v>872196.4444444445</v>
      </c>
      <c r="AG60" s="18">
        <f t="shared" si="23"/>
        <v>813597.5</v>
      </c>
      <c r="AH60" s="19">
        <f t="shared" si="39"/>
        <v>0.2956158506917812</v>
      </c>
      <c r="AI60" s="19">
        <f t="shared" si="40"/>
        <v>0.29410376964005291</v>
      </c>
      <c r="AJ60" s="19">
        <f t="shared" si="41"/>
        <v>0.26189103328645563</v>
      </c>
      <c r="AK60" s="20">
        <f t="shared" si="43"/>
        <v>0.10194382447658186</v>
      </c>
      <c r="AL60" s="20">
        <f t="shared" si="24"/>
        <v>0.10831049650581027</v>
      </c>
      <c r="AM60" s="20">
        <f t="shared" si="24"/>
        <v>8.3815708036955275E-2</v>
      </c>
      <c r="AN60" s="18">
        <f t="shared" si="25"/>
        <v>844441.93333333335</v>
      </c>
      <c r="AO60" s="21">
        <f t="shared" si="25"/>
        <v>872196.4444444445</v>
      </c>
      <c r="AP60" s="21">
        <f t="shared" si="25"/>
        <v>813597.5</v>
      </c>
      <c r="AQ60" s="19">
        <f t="shared" si="42"/>
        <v>8.8471985617525367E-2</v>
      </c>
      <c r="AR60" s="19">
        <f t="shared" si="26"/>
        <v>8.7941656904083398E-2</v>
      </c>
      <c r="AS60" s="19">
        <f t="shared" si="26"/>
        <v>8.9391534761901856E-2</v>
      </c>
      <c r="AT60" s="19">
        <f t="shared" si="27"/>
        <v>3.0509773247211183E-2</v>
      </c>
      <c r="AU60" s="19">
        <f t="shared" si="27"/>
        <v>3.2386543479134368E-2</v>
      </c>
      <c r="AV60" s="24">
        <f t="shared" si="27"/>
        <v>2.860890151356852E-2</v>
      </c>
      <c r="AZ60" s="15">
        <f t="shared" si="28"/>
        <v>0.36024867529542481</v>
      </c>
      <c r="BA60" s="15">
        <f t="shared" si="29"/>
        <v>0.36650463462586741</v>
      </c>
      <c r="BB60" s="24">
        <f t="shared" si="30"/>
        <v>0.36781526730817032</v>
      </c>
    </row>
    <row r="61" spans="1:54">
      <c r="A61" t="s">
        <v>17</v>
      </c>
      <c r="B61" t="s">
        <v>38</v>
      </c>
      <c r="C61" s="13">
        <f>AVERAGEIFS('Input|Summary'!$24:$24,'Input|Summary'!$5:$5,'Calcs|Ratio Analysis - Series 0'!$A61)</f>
        <v>0.35094883284018086</v>
      </c>
      <c r="D61" s="13">
        <f>AVERAGEIFS('Input|Summary'!$24:$24,'Input|Summary'!$6:$6,'Calcs|Ratio Analysis - Series 0'!$A61)</f>
        <v>0.3489007318006363</v>
      </c>
      <c r="E61" s="13">
        <f>AVERAGEIFS('Input|Summary'!$24:$24,'Input|Summary'!$7:$7,'Calcs|Ratio Analysis - Series 0'!$A61)</f>
        <v>0.35007807227030546</v>
      </c>
      <c r="F61" s="14">
        <f t="shared" si="31"/>
        <v>276389.98809775669</v>
      </c>
      <c r="G61" s="14">
        <f t="shared" si="31"/>
        <v>285264.05556666449</v>
      </c>
      <c r="H61" s="14">
        <f t="shared" si="31"/>
        <v>267091.66517079377</v>
      </c>
      <c r="J61" s="15">
        <f t="shared" si="20"/>
        <v>0.36024867529542481</v>
      </c>
      <c r="K61" s="15">
        <f t="shared" si="20"/>
        <v>0.36650463462586741</v>
      </c>
      <c r="L61" s="15">
        <f t="shared" si="20"/>
        <v>0.36781526730817032</v>
      </c>
      <c r="M61" s="15">
        <f t="shared" si="20"/>
        <v>0.37251178071523977</v>
      </c>
      <c r="N61" s="15">
        <f t="shared" si="20"/>
        <v>0.36551223200549304</v>
      </c>
      <c r="O61" s="15">
        <f t="shared" si="20"/>
        <v>0.37860280396291246</v>
      </c>
      <c r="Q61" s="15">
        <f t="shared" si="32"/>
        <v>0.34858412543305417</v>
      </c>
      <c r="R61" s="16">
        <f t="shared" si="32"/>
        <v>0.35538671640669872</v>
      </c>
      <c r="S61" s="16">
        <f t="shared" si="32"/>
        <v>0.34741737019778884</v>
      </c>
      <c r="T61" s="15">
        <f t="shared" si="33"/>
        <v>0.37132496047576002</v>
      </c>
      <c r="U61" s="15">
        <f t="shared" si="21"/>
        <v>0.36731963930684713</v>
      </c>
      <c r="V61" s="15">
        <f t="shared" si="21"/>
        <v>0.37614062400927495</v>
      </c>
      <c r="X61" s="15">
        <f t="shared" si="34"/>
        <v>0.36024867529542481</v>
      </c>
      <c r="Y61" s="16">
        <f t="shared" si="35"/>
        <v>0.36650463462586741</v>
      </c>
      <c r="Z61" s="17">
        <f t="shared" si="36"/>
        <v>0.36781526730817032</v>
      </c>
      <c r="AA61" s="15">
        <f t="shared" si="37"/>
        <v>0.37251178071523977</v>
      </c>
      <c r="AB61" s="15">
        <f t="shared" si="22"/>
        <v>0.36551223200549304</v>
      </c>
      <c r="AC61" s="15">
        <f t="shared" si="22"/>
        <v>0.37860280396291246</v>
      </c>
      <c r="AE61" s="18">
        <f t="shared" si="38"/>
        <v>276389.98809775669</v>
      </c>
      <c r="AF61" s="18">
        <f t="shared" si="23"/>
        <v>285264.05556666449</v>
      </c>
      <c r="AG61" s="18">
        <f t="shared" si="23"/>
        <v>0</v>
      </c>
      <c r="AH61" s="19">
        <f t="shared" si="39"/>
        <v>9.6756518392789773E-2</v>
      </c>
      <c r="AI61" s="19">
        <f t="shared" si="40"/>
        <v>9.6190754524807603E-2</v>
      </c>
      <c r="AJ61" s="19">
        <f t="shared" si="41"/>
        <v>0</v>
      </c>
      <c r="AK61" s="20">
        <f t="shared" si="43"/>
        <v>3.395658719962906E-2</v>
      </c>
      <c r="AL61" s="20">
        <f t="shared" si="24"/>
        <v>3.3561024646160738E-2</v>
      </c>
      <c r="AM61" s="20">
        <f t="shared" si="24"/>
        <v>0</v>
      </c>
      <c r="AN61" s="18">
        <f t="shared" si="25"/>
        <v>276389.98809775669</v>
      </c>
      <c r="AO61" s="21">
        <f t="shared" si="25"/>
        <v>285264.05556666449</v>
      </c>
      <c r="AP61" s="21">
        <f t="shared" si="25"/>
        <v>267091.66517079377</v>
      </c>
      <c r="AQ61" s="19">
        <f t="shared" si="42"/>
        <v>2.8957314987057021E-2</v>
      </c>
      <c r="AR61" s="19">
        <f t="shared" si="26"/>
        <v>2.8762549837829464E-2</v>
      </c>
      <c r="AS61" s="19">
        <f t="shared" si="26"/>
        <v>2.9345879100819833E-2</v>
      </c>
      <c r="AT61" s="19">
        <f t="shared" si="27"/>
        <v>1.0162535896893138E-2</v>
      </c>
      <c r="AU61" s="19">
        <f t="shared" si="27"/>
        <v>1.0035274686870974E-2</v>
      </c>
      <c r="AV61" s="24">
        <f t="shared" si="27"/>
        <v>1.0273348784692451E-2</v>
      </c>
      <c r="AZ61" s="15">
        <f t="shared" si="28"/>
        <v>0.36024867529542481</v>
      </c>
      <c r="BA61" s="15">
        <f t="shared" si="29"/>
        <v>0.36650463462586741</v>
      </c>
      <c r="BB61" s="24">
        <f t="shared" si="30"/>
        <v>0.36781526730817032</v>
      </c>
    </row>
    <row r="62" spans="1:54">
      <c r="A62" t="s">
        <v>18</v>
      </c>
      <c r="B62" t="s">
        <v>39</v>
      </c>
      <c r="C62" s="13">
        <f>AVERAGEIFS('Input|Summary'!$24:$24,'Input|Summary'!$5:$5,'Calcs|Ratio Analysis - Series 0'!$A62)</f>
        <v>0.38323540682211538</v>
      </c>
      <c r="D62" s="13">
        <f>AVERAGEIFS('Input|Summary'!$24:$24,'Input|Summary'!$6:$6,'Calcs|Ratio Analysis - Series 0'!$A62)</f>
        <v>0.37638299437757217</v>
      </c>
      <c r="E62" s="13">
        <f>AVERAGEIFS('Input|Summary'!$24:$24,'Input|Summary'!$7:$7,'Calcs|Ratio Analysis - Series 0'!$A62)</f>
        <v>0.39824018017739715</v>
      </c>
      <c r="F62" s="14">
        <f t="shared" si="31"/>
        <v>654528.38494623604</v>
      </c>
      <c r="G62" s="14">
        <f t="shared" si="31"/>
        <v>673309</v>
      </c>
      <c r="H62" s="14">
        <f t="shared" si="31"/>
        <v>632819.09677419253</v>
      </c>
      <c r="J62" s="15">
        <f t="shared" si="20"/>
        <v>0.36024867529542481</v>
      </c>
      <c r="K62" s="15">
        <f t="shared" si="20"/>
        <v>0.36650463462586741</v>
      </c>
      <c r="L62" s="15">
        <f t="shared" si="20"/>
        <v>0.36781526730817032</v>
      </c>
      <c r="M62" s="15">
        <f t="shared" si="20"/>
        <v>0.37251178071523977</v>
      </c>
      <c r="N62" s="15">
        <f t="shared" si="20"/>
        <v>0.36551223200549304</v>
      </c>
      <c r="O62" s="15">
        <f t="shared" si="20"/>
        <v>0.37860280396291246</v>
      </c>
      <c r="Q62" s="15">
        <f t="shared" si="32"/>
        <v>0.34858412543305417</v>
      </c>
      <c r="R62" s="16">
        <f t="shared" si="32"/>
        <v>0.35538671640669872</v>
      </c>
      <c r="S62" s="16">
        <f t="shared" si="32"/>
        <v>0.34741737019778884</v>
      </c>
      <c r="T62" s="15">
        <f t="shared" si="33"/>
        <v>0.37132496047576002</v>
      </c>
      <c r="U62" s="15">
        <f t="shared" si="21"/>
        <v>0.36731963930684713</v>
      </c>
      <c r="V62" s="15">
        <f t="shared" si="21"/>
        <v>0.37614062400927495</v>
      </c>
      <c r="X62" s="15">
        <f t="shared" si="34"/>
        <v>0.36024867529542481</v>
      </c>
      <c r="Y62" s="16">
        <f t="shared" si="35"/>
        <v>0.36650463462586741</v>
      </c>
      <c r="Z62" s="17">
        <f t="shared" si="36"/>
        <v>0.36781526730817032</v>
      </c>
      <c r="AA62" s="15">
        <f t="shared" si="37"/>
        <v>0.37251178071523977</v>
      </c>
      <c r="AB62" s="15">
        <f t="shared" si="22"/>
        <v>0.36551223200549304</v>
      </c>
      <c r="AC62" s="15">
        <f t="shared" si="22"/>
        <v>0.37860280396291246</v>
      </c>
      <c r="AE62" s="18">
        <f t="shared" si="38"/>
        <v>654528.38494623604</v>
      </c>
      <c r="AF62" s="18">
        <f t="shared" si="23"/>
        <v>673309</v>
      </c>
      <c r="AG62" s="18">
        <f t="shared" si="23"/>
        <v>632819.09677419253</v>
      </c>
      <c r="AH62" s="19">
        <f t="shared" si="39"/>
        <v>0.22913235082254227</v>
      </c>
      <c r="AI62" s="19">
        <f t="shared" si="40"/>
        <v>0.22703912208528576</v>
      </c>
      <c r="AJ62" s="19">
        <f t="shared" si="41"/>
        <v>0.20369979890252224</v>
      </c>
      <c r="AK62" s="20">
        <f t="shared" si="43"/>
        <v>8.7811629683584649E-2</v>
      </c>
      <c r="AL62" s="20">
        <f t="shared" si="24"/>
        <v>8.5453664611315025E-2</v>
      </c>
      <c r="AM62" s="20">
        <f t="shared" si="24"/>
        <v>8.1121444617040017E-2</v>
      </c>
      <c r="AN62" s="18">
        <f t="shared" si="25"/>
        <v>654528.38494623604</v>
      </c>
      <c r="AO62" s="21">
        <f t="shared" si="25"/>
        <v>673309</v>
      </c>
      <c r="AP62" s="21">
        <f t="shared" si="25"/>
        <v>632819.09677419253</v>
      </c>
      <c r="AQ62" s="19">
        <f t="shared" si="42"/>
        <v>6.8574787174107851E-2</v>
      </c>
      <c r="AR62" s="19">
        <f t="shared" si="26"/>
        <v>6.788827155348838E-2</v>
      </c>
      <c r="AS62" s="19">
        <f t="shared" si="26"/>
        <v>6.9529061098744238E-2</v>
      </c>
      <c r="AT62" s="19">
        <f t="shared" si="27"/>
        <v>2.6280286460409204E-2</v>
      </c>
      <c r="AU62" s="19">
        <f t="shared" si="27"/>
        <v>2.555199093041971E-2</v>
      </c>
      <c r="AV62" s="24">
        <f t="shared" si="27"/>
        <v>2.7689265819529161E-2</v>
      </c>
      <c r="AZ62" s="15">
        <f t="shared" si="28"/>
        <v>0.36024867529542481</v>
      </c>
      <c r="BA62" s="15">
        <f t="shared" si="29"/>
        <v>0.36650463462586741</v>
      </c>
      <c r="BB62" s="24">
        <f t="shared" si="30"/>
        <v>0.36781526730817032</v>
      </c>
    </row>
    <row r="63" spans="1:54">
      <c r="M63" s="25"/>
      <c r="W63" s="26"/>
      <c r="X63" s="27"/>
      <c r="Y63" s="27"/>
      <c r="Z63" s="27"/>
      <c r="AA63" s="27"/>
      <c r="AB63" s="27"/>
      <c r="AC63" s="27"/>
      <c r="AE63" s="28"/>
      <c r="AF63" s="29"/>
      <c r="AG63" s="29"/>
      <c r="AH63" s="30">
        <f t="shared" ref="AH63:AM63" si="44">SUM(AH50:AH62)</f>
        <v>0.99999999999999989</v>
      </c>
      <c r="AI63" s="30">
        <f t="shared" si="44"/>
        <v>1</v>
      </c>
      <c r="AJ63" s="30">
        <f t="shared" si="44"/>
        <v>1</v>
      </c>
      <c r="AK63" s="31">
        <f t="shared" si="44"/>
        <v>0.36024867529542481</v>
      </c>
      <c r="AL63" s="31">
        <f t="shared" si="44"/>
        <v>0.36650463462586741</v>
      </c>
      <c r="AM63" s="31">
        <f t="shared" si="44"/>
        <v>0.36781526730817032</v>
      </c>
      <c r="AN63" s="28"/>
      <c r="AO63" s="29"/>
      <c r="AP63" s="29"/>
      <c r="AQ63" s="30">
        <f>SUM(AQ50:AQ62)</f>
        <v>0.99999999999999967</v>
      </c>
      <c r="AR63" s="30">
        <f t="shared" ref="AR63:AS63" si="45">SUM(AR50:AR62)</f>
        <v>1</v>
      </c>
      <c r="AS63" s="30">
        <f t="shared" si="45"/>
        <v>1</v>
      </c>
      <c r="AT63" s="31">
        <f>SUM(AT50:AT62)</f>
        <v>0.37251178071523977</v>
      </c>
      <c r="AU63" s="31">
        <f>SUM(AU50:AU62)</f>
        <v>0.36551223200549304</v>
      </c>
      <c r="AV63" s="32">
        <f>SUM(AV50:AV62)</f>
        <v>0.37860280396291246</v>
      </c>
    </row>
    <row r="64" spans="1:5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thickBot="1">
      <c r="A65" s="2"/>
      <c r="B65" s="1" t="s">
        <v>41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>
      <c r="H66" s="3" t="s">
        <v>20</v>
      </c>
      <c r="L66" s="173" t="s">
        <v>21</v>
      </c>
      <c r="M66" s="174"/>
      <c r="N66" s="179" t="str">
        <f>N20</f>
        <v>Customer-weighted</v>
      </c>
      <c r="O66" s="180"/>
      <c r="P66" s="180"/>
      <c r="Q66" s="180"/>
      <c r="R66" s="181"/>
    </row>
    <row r="67" spans="1:54">
      <c r="H67" s="3" t="s">
        <v>22</v>
      </c>
      <c r="L67" s="175"/>
      <c r="M67" s="176"/>
      <c r="N67" s="182"/>
      <c r="O67" s="183"/>
      <c r="P67" s="183"/>
      <c r="Q67" s="183"/>
      <c r="R67" s="184"/>
    </row>
    <row r="68" spans="1:54" ht="15" thickBot="1">
      <c r="L68" s="177"/>
      <c r="M68" s="178"/>
      <c r="N68" s="185"/>
      <c r="O68" s="186"/>
      <c r="P68" s="186"/>
      <c r="Q68" s="186"/>
      <c r="R68" s="187"/>
    </row>
    <row r="69" spans="1:54">
      <c r="AW69" s="7"/>
      <c r="AX69" s="7"/>
      <c r="AY69" s="7"/>
      <c r="AZ69" s="167" t="s">
        <v>182</v>
      </c>
      <c r="BA69" s="167"/>
      <c r="BB69" s="167"/>
    </row>
    <row r="70" spans="1:54">
      <c r="C70" s="188" t="s">
        <v>41</v>
      </c>
      <c r="D70" s="188"/>
      <c r="E70" s="188"/>
      <c r="F70" s="189" t="s">
        <v>23</v>
      </c>
      <c r="G70" s="189"/>
      <c r="H70" s="189"/>
      <c r="J70" s="168" t="str">
        <f>H11</f>
        <v>Benchmark Comparator Average</v>
      </c>
      <c r="K70" s="168"/>
      <c r="L70" s="168"/>
      <c r="M70" s="189" t="str">
        <f>H12</f>
        <v>All DNSPs Average</v>
      </c>
      <c r="N70" s="189"/>
      <c r="O70" s="189"/>
      <c r="Q70" s="168" t="s">
        <v>25</v>
      </c>
      <c r="R70" s="168"/>
      <c r="S70" s="168"/>
      <c r="T70" s="168"/>
      <c r="U70" s="168"/>
      <c r="V70" s="168"/>
      <c r="X70" s="168" t="s">
        <v>22</v>
      </c>
      <c r="Y70" s="168"/>
      <c r="Z70" s="168"/>
      <c r="AA70" s="168"/>
      <c r="AB70" s="168"/>
      <c r="AC70" s="168"/>
      <c r="AE70" s="169" t="s">
        <v>22</v>
      </c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Z70" s="168" t="str">
        <f>AZ47</f>
        <v>Benchmark Comparator Average</v>
      </c>
      <c r="BA70" s="168"/>
      <c r="BB70" s="168"/>
    </row>
    <row r="71" spans="1:54">
      <c r="C71" s="8"/>
      <c r="D71" s="8"/>
      <c r="E71" s="8"/>
      <c r="F71" s="9"/>
      <c r="G71" s="9"/>
      <c r="H71" s="9"/>
      <c r="J71" s="168"/>
      <c r="K71" s="168"/>
      <c r="L71" s="168"/>
      <c r="M71" s="189"/>
      <c r="N71" s="189"/>
      <c r="O71" s="189"/>
      <c r="Q71" s="168" t="s">
        <v>24</v>
      </c>
      <c r="R71" s="168"/>
      <c r="S71" s="168"/>
      <c r="T71" s="168" t="s">
        <v>180</v>
      </c>
      <c r="U71" s="168"/>
      <c r="V71" s="168"/>
      <c r="X71" s="168" t="s">
        <v>24</v>
      </c>
      <c r="Y71" s="168"/>
      <c r="Z71" s="168"/>
      <c r="AA71" s="168" t="s">
        <v>180</v>
      </c>
      <c r="AB71" s="168"/>
      <c r="AC71" s="168"/>
      <c r="AE71" s="170" t="s">
        <v>26</v>
      </c>
      <c r="AF71" s="171"/>
      <c r="AG71" s="171"/>
      <c r="AH71" s="171"/>
      <c r="AI71" s="171"/>
      <c r="AJ71" s="171"/>
      <c r="AK71" s="171"/>
      <c r="AL71" s="171"/>
      <c r="AM71" s="172"/>
      <c r="AN71" s="170" t="s">
        <v>181</v>
      </c>
      <c r="AO71" s="171"/>
      <c r="AP71" s="171"/>
      <c r="AQ71" s="171"/>
      <c r="AR71" s="171"/>
      <c r="AS71" s="171"/>
      <c r="AT71" s="171"/>
      <c r="AU71" s="171"/>
      <c r="AV71" s="172"/>
      <c r="AZ71" s="168"/>
      <c r="BA71" s="168"/>
      <c r="BB71" s="168"/>
    </row>
    <row r="72" spans="1:54">
      <c r="C72" s="10" t="s">
        <v>209</v>
      </c>
      <c r="D72" s="10" t="s">
        <v>210</v>
      </c>
      <c r="E72" s="10" t="s">
        <v>3</v>
      </c>
      <c r="F72" s="10" t="s">
        <v>209</v>
      </c>
      <c r="G72" s="10" t="s">
        <v>210</v>
      </c>
      <c r="H72" s="10" t="s">
        <v>3</v>
      </c>
      <c r="J72" s="10" t="s">
        <v>209</v>
      </c>
      <c r="K72" s="10" t="s">
        <v>210</v>
      </c>
      <c r="L72" s="10" t="s">
        <v>3</v>
      </c>
      <c r="M72" s="10" t="s">
        <v>209</v>
      </c>
      <c r="N72" s="10" t="s">
        <v>210</v>
      </c>
      <c r="O72" s="10" t="s">
        <v>3</v>
      </c>
      <c r="Q72" s="10" t="s">
        <v>209</v>
      </c>
      <c r="R72" s="10" t="s">
        <v>210</v>
      </c>
      <c r="S72" s="10" t="s">
        <v>3</v>
      </c>
      <c r="T72" s="10" t="s">
        <v>209</v>
      </c>
      <c r="U72" s="10" t="s">
        <v>210</v>
      </c>
      <c r="V72" s="10" t="s">
        <v>3</v>
      </c>
      <c r="X72" s="10" t="s">
        <v>209</v>
      </c>
      <c r="Y72" s="10" t="s">
        <v>210</v>
      </c>
      <c r="Z72" s="10" t="s">
        <v>3</v>
      </c>
      <c r="AA72" s="10" t="s">
        <v>209</v>
      </c>
      <c r="AB72" s="10" t="s">
        <v>210</v>
      </c>
      <c r="AC72" s="10" t="s">
        <v>3</v>
      </c>
      <c r="AE72" s="10" t="s">
        <v>209</v>
      </c>
      <c r="AF72" s="10" t="s">
        <v>210</v>
      </c>
      <c r="AG72" s="11" t="s">
        <v>3</v>
      </c>
      <c r="AH72" s="10" t="s">
        <v>209</v>
      </c>
      <c r="AI72" s="10" t="s">
        <v>210</v>
      </c>
      <c r="AJ72" s="11" t="s">
        <v>3</v>
      </c>
      <c r="AK72" s="10" t="s">
        <v>209</v>
      </c>
      <c r="AL72" s="10" t="s">
        <v>210</v>
      </c>
      <c r="AM72" s="12" t="s">
        <v>3</v>
      </c>
      <c r="AN72" s="10" t="s">
        <v>209</v>
      </c>
      <c r="AO72" s="10" t="s">
        <v>210</v>
      </c>
      <c r="AP72" s="11" t="s">
        <v>3</v>
      </c>
      <c r="AQ72" s="10" t="s">
        <v>209</v>
      </c>
      <c r="AR72" s="10" t="s">
        <v>210</v>
      </c>
      <c r="AS72" s="11" t="s">
        <v>3</v>
      </c>
      <c r="AT72" s="10" t="s">
        <v>209</v>
      </c>
      <c r="AU72" s="10" t="s">
        <v>210</v>
      </c>
      <c r="AV72" s="12" t="s">
        <v>3</v>
      </c>
      <c r="AZ72" s="10" t="s">
        <v>209</v>
      </c>
      <c r="BA72" s="10" t="s">
        <v>210</v>
      </c>
      <c r="BB72" s="12" t="s">
        <v>3</v>
      </c>
    </row>
    <row r="73" spans="1:54">
      <c r="A73" t="s">
        <v>4</v>
      </c>
      <c r="B73" t="s">
        <v>27</v>
      </c>
      <c r="C73" s="13">
        <f>VLOOKUP(A73,'Input|Opex Quant'!$AA$71:$AB$83,2,FALSE)</f>
        <v>1.1284372558803053</v>
      </c>
      <c r="D73" s="13">
        <f>VLOOKUP(A73,'Input|Opex Quant'!$AA$71:$AC$83,3,FALSE)</f>
        <v>1.1015153854808646</v>
      </c>
      <c r="E73" s="33">
        <f>AVERAGEIFS('Input|Summary'!$25:$25,'Input|Summary'!$7:$7,'Calcs|Ratio Analysis - Series 0'!$A73)</f>
        <v>1.0953674852163173</v>
      </c>
      <c r="F73" s="14">
        <f>F50</f>
        <v>176993.70000000027</v>
      </c>
      <c r="G73" s="34">
        <f>G50</f>
        <v>187850.16666666709</v>
      </c>
      <c r="H73" s="34">
        <f>H50</f>
        <v>164336.875</v>
      </c>
      <c r="J73" s="15">
        <f t="shared" ref="J73:O85" si="46">IF($N$20=$H$20,Q73,X73)</f>
        <v>0.99386289719162946</v>
      </c>
      <c r="K73" s="35">
        <f t="shared" si="46"/>
        <v>0.97223094175632108</v>
      </c>
      <c r="L73" s="35">
        <f t="shared" si="46"/>
        <v>0.95705145356505339</v>
      </c>
      <c r="M73" s="15">
        <f t="shared" si="46"/>
        <v>1.1134836994849835</v>
      </c>
      <c r="N73" s="35">
        <f t="shared" si="46"/>
        <v>1.0561843652815497</v>
      </c>
      <c r="O73" s="35">
        <f t="shared" si="46"/>
        <v>1.089538094360236</v>
      </c>
      <c r="Q73" s="15">
        <f>AVERAGE(C$76,C$82:C$83,C$85)</f>
        <v>1.0087840813439413</v>
      </c>
      <c r="R73" s="35">
        <f t="shared" ref="R73:S85" si="47">AVERAGE(D$76,D$82:D$83,D$85)</f>
        <v>0.99217012322220355</v>
      </c>
      <c r="S73" s="35">
        <f t="shared" si="47"/>
        <v>0.95775238895738679</v>
      </c>
      <c r="T73" s="15">
        <f>AVERAGE(C$73:C$85)</f>
        <v>1.091691240366325</v>
      </c>
      <c r="U73" s="35">
        <f t="shared" ref="U73:V85" si="48">AVERAGE(D$73:D$85)</f>
        <v>1.0435708221481454</v>
      </c>
      <c r="V73" s="35">
        <f t="shared" si="48"/>
        <v>1.0618541523675911</v>
      </c>
      <c r="X73" s="15">
        <f>AK$86</f>
        <v>0.99386289719162946</v>
      </c>
      <c r="Y73" s="35">
        <f t="shared" ref="Y73:Z85" si="49">AL$86</f>
        <v>0.97223094175632108</v>
      </c>
      <c r="Z73" s="35">
        <f t="shared" si="49"/>
        <v>0.95705145356505339</v>
      </c>
      <c r="AA73" s="15">
        <f>AT$86</f>
        <v>1.1134836994849835</v>
      </c>
      <c r="AB73" s="36">
        <f>AU$86</f>
        <v>1.0561843652815497</v>
      </c>
      <c r="AC73" s="36">
        <f>AV$86</f>
        <v>1.089538094360236</v>
      </c>
      <c r="AE73" s="18">
        <f>IF(D5="yes",F73,0)</f>
        <v>0</v>
      </c>
      <c r="AF73" s="37">
        <f t="shared" ref="AF73:AG85" si="50">IF(E5="yes",G73,0)</f>
        <v>0</v>
      </c>
      <c r="AG73" s="37">
        <f t="shared" si="50"/>
        <v>0</v>
      </c>
      <c r="AH73" s="19">
        <f>$AE73/SUM(AE$73:AE$85)</f>
        <v>0</v>
      </c>
      <c r="AI73" s="38">
        <f>$AF73/SUM(AF$73:AF$85)</f>
        <v>0</v>
      </c>
      <c r="AJ73" s="38">
        <f>$AG73/SUM(AG$73:AG$85)</f>
        <v>0</v>
      </c>
      <c r="AK73" s="20">
        <f t="shared" ref="AK73:AM85" si="51">AH73*C73</f>
        <v>0</v>
      </c>
      <c r="AL73" s="39">
        <f t="shared" si="51"/>
        <v>0</v>
      </c>
      <c r="AM73" s="39">
        <f t="shared" si="51"/>
        <v>0</v>
      </c>
      <c r="AN73" s="18">
        <f t="shared" ref="AN73:AP85" si="52">F73</f>
        <v>176993.70000000027</v>
      </c>
      <c r="AO73" s="40">
        <f t="shared" si="52"/>
        <v>187850.16666666709</v>
      </c>
      <c r="AP73" s="40">
        <f t="shared" si="52"/>
        <v>164336.875</v>
      </c>
      <c r="AQ73" s="19">
        <f>AN73/SUM(AN$73:AN$85)</f>
        <v>1.8543588922663588E-2</v>
      </c>
      <c r="AR73" s="38">
        <f t="shared" ref="AR73:AS85" si="53">AO73/SUM(AO$73:AO$85)</f>
        <v>1.8940520809962062E-2</v>
      </c>
      <c r="AS73" s="38">
        <f t="shared" si="53"/>
        <v>1.8056011079464748E-2</v>
      </c>
      <c r="AT73" s="22">
        <f t="shared" ref="AT73:AV85" si="54">AQ73*C73</f>
        <v>2.0925276598062925E-2</v>
      </c>
      <c r="AU73" s="41">
        <f t="shared" si="54"/>
        <v>2.0863275081193698E-2</v>
      </c>
      <c r="AV73" s="42">
        <f t="shared" si="54"/>
        <v>1.9777967449151265E-2</v>
      </c>
      <c r="AZ73" s="15">
        <f t="shared" ref="AZ73:AZ85" si="55">IF($I$14=$H$11,J73,M73)</f>
        <v>0.99386289719162946</v>
      </c>
      <c r="BA73" s="15">
        <f t="shared" ref="BA73:BA85" si="56">IF($I$14=$H$11,K73,N73)</f>
        <v>0.97223094175632108</v>
      </c>
      <c r="BB73" s="23">
        <f t="shared" ref="BB73:BB85" si="57">IF($I$14=$H$11,L73,O73)</f>
        <v>0.95705145356505339</v>
      </c>
    </row>
    <row r="74" spans="1:54">
      <c r="A74" t="s">
        <v>6</v>
      </c>
      <c r="B74" t="s">
        <v>28</v>
      </c>
      <c r="C74" s="13">
        <f>VLOOKUP(A74,'Input|Opex Quant'!$AA$71:$AB$83,2,FALSE)</f>
        <v>1.2335275719924763</v>
      </c>
      <c r="D74" s="13">
        <f>VLOOKUP(A74,'Input|Opex Quant'!$AA$71:$AC$83,3,FALSE)</f>
        <v>1.1387396056578614</v>
      </c>
      <c r="E74" s="33">
        <f>AVERAGEIFS('Input|Summary'!$25:$25,'Input|Summary'!$7:$7,'Calcs|Ratio Analysis - Series 0'!$A74)</f>
        <v>1.230398734749367</v>
      </c>
      <c r="F74" s="14">
        <f t="shared" ref="F74:H85" si="58">F51</f>
        <v>1645477.8480438946</v>
      </c>
      <c r="G74" s="34">
        <f t="shared" si="58"/>
        <v>1689807.9134064934</v>
      </c>
      <c r="H74" s="34">
        <f t="shared" si="58"/>
        <v>1591325.9374999963</v>
      </c>
      <c r="J74" s="15">
        <f t="shared" si="46"/>
        <v>0.99386289719162946</v>
      </c>
      <c r="K74" s="35">
        <f t="shared" si="46"/>
        <v>0.97223094175632108</v>
      </c>
      <c r="L74" s="35">
        <f t="shared" si="46"/>
        <v>0.95705145356505339</v>
      </c>
      <c r="M74" s="15">
        <f t="shared" si="46"/>
        <v>1.1134836994849835</v>
      </c>
      <c r="N74" s="35">
        <f t="shared" si="46"/>
        <v>1.0561843652815497</v>
      </c>
      <c r="O74" s="35">
        <f t="shared" si="46"/>
        <v>1.089538094360236</v>
      </c>
      <c r="Q74" s="15">
        <f t="shared" ref="Q74:Q85" si="59">AVERAGE(C$76,C$82:C$83,C$85)</f>
        <v>1.0087840813439413</v>
      </c>
      <c r="R74" s="35">
        <f t="shared" si="47"/>
        <v>0.99217012322220355</v>
      </c>
      <c r="S74" s="35">
        <f t="shared" si="47"/>
        <v>0.95775238895738679</v>
      </c>
      <c r="T74" s="15">
        <f t="shared" ref="T74:T85" si="60">AVERAGE(C$73:C$85)</f>
        <v>1.091691240366325</v>
      </c>
      <c r="U74" s="35">
        <f t="shared" si="48"/>
        <v>1.0435708221481454</v>
      </c>
      <c r="V74" s="35">
        <f t="shared" si="48"/>
        <v>1.0618541523675911</v>
      </c>
      <c r="X74" s="15">
        <f t="shared" ref="X74:X85" si="61">AK$86</f>
        <v>0.99386289719162946</v>
      </c>
      <c r="Y74" s="35">
        <f t="shared" si="49"/>
        <v>0.97223094175632108</v>
      </c>
      <c r="Z74" s="35">
        <f t="shared" si="49"/>
        <v>0.95705145356505339</v>
      </c>
      <c r="AA74" s="15">
        <f t="shared" ref="AA74:AC85" si="62">AT$86</f>
        <v>1.1134836994849835</v>
      </c>
      <c r="AB74" s="36">
        <f t="shared" si="62"/>
        <v>1.0561843652815497</v>
      </c>
      <c r="AC74" s="36">
        <f t="shared" si="62"/>
        <v>1.089538094360236</v>
      </c>
      <c r="AE74" s="18">
        <f t="shared" ref="AE74:AE85" si="63">IF(D6="yes",F74,0)</f>
        <v>0</v>
      </c>
      <c r="AF74" s="37">
        <f t="shared" si="50"/>
        <v>0</v>
      </c>
      <c r="AG74" s="37">
        <f t="shared" si="50"/>
        <v>0</v>
      </c>
      <c r="AH74" s="19">
        <f t="shared" ref="AH74:AH85" si="64">$AE74/SUM(AE$73:AE$85)</f>
        <v>0</v>
      </c>
      <c r="AI74" s="38">
        <f t="shared" ref="AI74:AI85" si="65">$AF74/SUM(AF$73:AF$85)</f>
        <v>0</v>
      </c>
      <c r="AJ74" s="38">
        <f t="shared" ref="AJ74:AJ85" si="66">$AG74/SUM(AG$73:AG$85)</f>
        <v>0</v>
      </c>
      <c r="AK74" s="20">
        <f t="shared" si="51"/>
        <v>0</v>
      </c>
      <c r="AL74" s="39">
        <f t="shared" si="51"/>
        <v>0</v>
      </c>
      <c r="AM74" s="39">
        <f t="shared" si="51"/>
        <v>0</v>
      </c>
      <c r="AN74" s="18">
        <f t="shared" si="52"/>
        <v>1645477.8480438946</v>
      </c>
      <c r="AO74" s="40">
        <f t="shared" si="52"/>
        <v>1689807.9134064934</v>
      </c>
      <c r="AP74" s="40">
        <f t="shared" si="52"/>
        <v>1591325.9374999963</v>
      </c>
      <c r="AQ74" s="19">
        <f t="shared" ref="AQ74:AQ85" si="67">AN74/SUM(AN$73:AN$85)</f>
        <v>0.17239633272526106</v>
      </c>
      <c r="AR74" s="38">
        <f t="shared" si="53"/>
        <v>0.17037963030135286</v>
      </c>
      <c r="AS74" s="38">
        <f t="shared" si="53"/>
        <v>0.17484206608248795</v>
      </c>
      <c r="AT74" s="22">
        <f t="shared" si="54"/>
        <v>0.21265562972699836</v>
      </c>
      <c r="AU74" s="41">
        <f t="shared" si="54"/>
        <v>0.19401803302149476</v>
      </c>
      <c r="AV74" s="42">
        <f t="shared" si="54"/>
        <v>0.2151254568888584</v>
      </c>
      <c r="AZ74" s="15">
        <f t="shared" si="55"/>
        <v>0.99386289719162946</v>
      </c>
      <c r="BA74" s="15">
        <f t="shared" si="56"/>
        <v>0.97223094175632108</v>
      </c>
      <c r="BB74" s="23">
        <f t="shared" si="57"/>
        <v>0.95705145356505339</v>
      </c>
    </row>
    <row r="75" spans="1:54">
      <c r="A75" t="s">
        <v>7</v>
      </c>
      <c r="B75" t="s">
        <v>29</v>
      </c>
      <c r="C75" s="13">
        <f>VLOOKUP(A75,'Input|Opex Quant'!$AA$71:$AB$83,2,FALSE)</f>
        <v>1.0246451944960744</v>
      </c>
      <c r="D75" s="13">
        <f>VLOOKUP(A75,'Input|Opex Quant'!$AA$71:$AC$83,3,FALSE)</f>
        <v>1.0096634061174659</v>
      </c>
      <c r="E75" s="33">
        <f>AVERAGEIFS('Input|Summary'!$25:$25,'Input|Summary'!$7:$7,'Calcs|Ratio Analysis - Series 0'!$A75)</f>
        <v>0.95971706492371434</v>
      </c>
      <c r="F75" s="14">
        <f t="shared" si="58"/>
        <v>683906.53333332064</v>
      </c>
      <c r="G75" s="34">
        <f t="shared" si="58"/>
        <v>718900.33333332557</v>
      </c>
      <c r="H75" s="34">
        <f t="shared" si="58"/>
        <v>642312.12499997742</v>
      </c>
      <c r="J75" s="15">
        <f t="shared" si="46"/>
        <v>0.99386289719162946</v>
      </c>
      <c r="K75" s="35">
        <f t="shared" si="46"/>
        <v>0.97223094175632108</v>
      </c>
      <c r="L75" s="35">
        <f t="shared" si="46"/>
        <v>0.95705145356505339</v>
      </c>
      <c r="M75" s="15">
        <f t="shared" si="46"/>
        <v>1.1134836994849835</v>
      </c>
      <c r="N75" s="35">
        <f t="shared" si="46"/>
        <v>1.0561843652815497</v>
      </c>
      <c r="O75" s="35">
        <f t="shared" si="46"/>
        <v>1.089538094360236</v>
      </c>
      <c r="Q75" s="15">
        <f t="shared" si="59"/>
        <v>1.0087840813439413</v>
      </c>
      <c r="R75" s="35">
        <f t="shared" si="47"/>
        <v>0.99217012322220355</v>
      </c>
      <c r="S75" s="35">
        <f t="shared" si="47"/>
        <v>0.95775238895738679</v>
      </c>
      <c r="T75" s="15">
        <f t="shared" si="60"/>
        <v>1.091691240366325</v>
      </c>
      <c r="U75" s="35">
        <f t="shared" si="48"/>
        <v>1.0435708221481454</v>
      </c>
      <c r="V75" s="35">
        <f t="shared" si="48"/>
        <v>1.0618541523675911</v>
      </c>
      <c r="X75" s="15">
        <f t="shared" si="61"/>
        <v>0.99386289719162946</v>
      </c>
      <c r="Y75" s="35">
        <f t="shared" si="49"/>
        <v>0.97223094175632108</v>
      </c>
      <c r="Z75" s="35">
        <f t="shared" si="49"/>
        <v>0.95705145356505339</v>
      </c>
      <c r="AA75" s="15">
        <f t="shared" si="62"/>
        <v>1.1134836994849835</v>
      </c>
      <c r="AB75" s="36">
        <f t="shared" si="62"/>
        <v>1.0561843652815497</v>
      </c>
      <c r="AC75" s="36">
        <f t="shared" si="62"/>
        <v>1.089538094360236</v>
      </c>
      <c r="AE75" s="18">
        <f t="shared" si="63"/>
        <v>0</v>
      </c>
      <c r="AF75" s="37">
        <f t="shared" si="50"/>
        <v>0</v>
      </c>
      <c r="AG75" s="37">
        <f t="shared" si="50"/>
        <v>642312.12499997742</v>
      </c>
      <c r="AH75" s="19">
        <f t="shared" si="64"/>
        <v>0</v>
      </c>
      <c r="AI75" s="38">
        <f t="shared" si="65"/>
        <v>0</v>
      </c>
      <c r="AJ75" s="38">
        <f t="shared" si="66"/>
        <v>0.20675553465769392</v>
      </c>
      <c r="AK75" s="20">
        <f t="shared" si="51"/>
        <v>0</v>
      </c>
      <c r="AL75" s="39">
        <f t="shared" si="51"/>
        <v>0</v>
      </c>
      <c r="AM75" s="39">
        <f t="shared" si="51"/>
        <v>0.19842681487841529</v>
      </c>
      <c r="AN75" s="18">
        <f t="shared" si="52"/>
        <v>683906.53333332064</v>
      </c>
      <c r="AO75" s="40">
        <f t="shared" si="52"/>
        <v>718900.33333332557</v>
      </c>
      <c r="AP75" s="40">
        <f t="shared" si="52"/>
        <v>642312.12499997742</v>
      </c>
      <c r="AQ75" s="19">
        <f t="shared" si="67"/>
        <v>7.1652728970901233E-2</v>
      </c>
      <c r="AR75" s="38">
        <f t="shared" si="53"/>
        <v>7.2485145823427466E-2</v>
      </c>
      <c r="AS75" s="38">
        <f t="shared" si="53"/>
        <v>7.0572078515391864E-2</v>
      </c>
      <c r="AT75" s="22">
        <f t="shared" si="54"/>
        <v>7.3418624412563596E-2</v>
      </c>
      <c r="AU75" s="41">
        <f t="shared" si="54"/>
        <v>7.3185599225002979E-2</v>
      </c>
      <c r="AV75" s="42">
        <f t="shared" si="54"/>
        <v>6.7729228058357793E-2</v>
      </c>
      <c r="AZ75" s="15">
        <f t="shared" si="55"/>
        <v>0.99386289719162946</v>
      </c>
      <c r="BA75" s="15">
        <f t="shared" si="56"/>
        <v>0.97223094175632108</v>
      </c>
      <c r="BB75" s="23">
        <f t="shared" si="57"/>
        <v>0.95705145356505339</v>
      </c>
    </row>
    <row r="76" spans="1:54">
      <c r="A76" t="s">
        <v>9</v>
      </c>
      <c r="B76" t="s">
        <v>30</v>
      </c>
      <c r="C76" s="13">
        <f>VLOOKUP(A76,'Input|Opex Quant'!$AA$71:$AB$83,2,FALSE)</f>
        <v>1</v>
      </c>
      <c r="D76" s="13">
        <f>VLOOKUP(A76,'Input|Opex Quant'!$AA$71:$AC$83,3,FALSE)</f>
        <v>1</v>
      </c>
      <c r="E76" s="33">
        <f>AVERAGEIFS('Input|Summary'!$25:$25,'Input|Summary'!$7:$7,'Calcs|Ratio Analysis - Series 0'!$A76)</f>
        <v>0.94028001623293367</v>
      </c>
      <c r="F76" s="14">
        <f t="shared" si="58"/>
        <v>322232.91225141997</v>
      </c>
      <c r="G76" s="34">
        <f t="shared" si="58"/>
        <v>333868.81803869107</v>
      </c>
      <c r="H76" s="34">
        <f t="shared" si="58"/>
        <v>308756.66965552623</v>
      </c>
      <c r="J76" s="15">
        <f t="shared" si="46"/>
        <v>0.99386289719162946</v>
      </c>
      <c r="K76" s="35">
        <f t="shared" si="46"/>
        <v>0.97223094175632108</v>
      </c>
      <c r="L76" s="35">
        <f t="shared" si="46"/>
        <v>0.95705145356505339</v>
      </c>
      <c r="M76" s="15">
        <f t="shared" si="46"/>
        <v>1.1134836994849835</v>
      </c>
      <c r="N76" s="35">
        <f t="shared" si="46"/>
        <v>1.0561843652815497</v>
      </c>
      <c r="O76" s="35">
        <f t="shared" si="46"/>
        <v>1.089538094360236</v>
      </c>
      <c r="Q76" s="15">
        <f t="shared" si="59"/>
        <v>1.0087840813439413</v>
      </c>
      <c r="R76" s="35">
        <f t="shared" si="47"/>
        <v>0.99217012322220355</v>
      </c>
      <c r="S76" s="35">
        <f t="shared" si="47"/>
        <v>0.95775238895738679</v>
      </c>
      <c r="T76" s="15">
        <f t="shared" si="60"/>
        <v>1.091691240366325</v>
      </c>
      <c r="U76" s="35">
        <f t="shared" si="48"/>
        <v>1.0435708221481454</v>
      </c>
      <c r="V76" s="35">
        <f t="shared" si="48"/>
        <v>1.0618541523675911</v>
      </c>
      <c r="X76" s="15">
        <f t="shared" si="61"/>
        <v>0.99386289719162946</v>
      </c>
      <c r="Y76" s="35">
        <f t="shared" si="49"/>
        <v>0.97223094175632108</v>
      </c>
      <c r="Z76" s="35">
        <f t="shared" si="49"/>
        <v>0.95705145356505339</v>
      </c>
      <c r="AA76" s="15">
        <f t="shared" si="62"/>
        <v>1.1134836994849835</v>
      </c>
      <c r="AB76" s="36">
        <f t="shared" si="62"/>
        <v>1.0561843652815497</v>
      </c>
      <c r="AC76" s="36">
        <f t="shared" si="62"/>
        <v>1.089538094360236</v>
      </c>
      <c r="AE76" s="18">
        <f t="shared" si="63"/>
        <v>322232.91225141997</v>
      </c>
      <c r="AF76" s="37">
        <f t="shared" si="50"/>
        <v>333868.81803869107</v>
      </c>
      <c r="AG76" s="37">
        <f t="shared" si="50"/>
        <v>308756.66965552623</v>
      </c>
      <c r="AH76" s="19">
        <f t="shared" si="64"/>
        <v>0.11280486285193984</v>
      </c>
      <c r="AI76" s="38">
        <f t="shared" si="65"/>
        <v>0.11258023186851274</v>
      </c>
      <c r="AJ76" s="38">
        <f t="shared" si="66"/>
        <v>9.9386494243370455E-2</v>
      </c>
      <c r="AK76" s="20">
        <f>AH76*C76</f>
        <v>0.11280486285193984</v>
      </c>
      <c r="AL76" s="39">
        <f t="shared" si="51"/>
        <v>0.11258023186851274</v>
      </c>
      <c r="AM76" s="39">
        <f t="shared" si="51"/>
        <v>9.3451134420490745E-2</v>
      </c>
      <c r="AN76" s="18">
        <f t="shared" si="52"/>
        <v>322232.91225141997</v>
      </c>
      <c r="AO76" s="40">
        <f t="shared" si="52"/>
        <v>333868.81803869107</v>
      </c>
      <c r="AP76" s="40">
        <f t="shared" si="52"/>
        <v>308756.66965552623</v>
      </c>
      <c r="AQ76" s="19">
        <f t="shared" si="67"/>
        <v>3.3760267524454546E-2</v>
      </c>
      <c r="AR76" s="38">
        <f t="shared" si="53"/>
        <v>3.3663261566758883E-2</v>
      </c>
      <c r="AS76" s="38">
        <f t="shared" si="53"/>
        <v>3.3923693925412779E-2</v>
      </c>
      <c r="AT76" s="19">
        <f t="shared" si="54"/>
        <v>3.3760267524454546E-2</v>
      </c>
      <c r="AU76" s="38">
        <f t="shared" si="54"/>
        <v>3.3663261566758883E-2</v>
      </c>
      <c r="AV76" s="43">
        <f t="shared" si="54"/>
        <v>3.1897771474868199E-2</v>
      </c>
      <c r="AZ76" s="15">
        <f t="shared" si="55"/>
        <v>0.99386289719162946</v>
      </c>
      <c r="BA76" s="15">
        <f t="shared" si="56"/>
        <v>0.97223094175632108</v>
      </c>
      <c r="BB76" s="24">
        <f t="shared" si="57"/>
        <v>0.95705145356505339</v>
      </c>
    </row>
    <row r="77" spans="1:54">
      <c r="A77" t="s">
        <v>10</v>
      </c>
      <c r="B77" t="s">
        <v>31</v>
      </c>
      <c r="C77" s="13">
        <f>VLOOKUP(A77,'Input|Opex Quant'!$AA$71:$AB$83,2,FALSE)</f>
        <v>1.1919714400351553</v>
      </c>
      <c r="D77" s="13">
        <f>VLOOKUP(A77,'Input|Opex Quant'!$AA$71:$AC$83,3,FALSE)</f>
        <v>1.0994101935296292</v>
      </c>
      <c r="E77" s="33">
        <f>AVERAGEIFS('Input|Summary'!$25:$25,'Input|Summary'!$7:$7,'Calcs|Ratio Analysis - Series 0'!$A77)</f>
        <v>1.179122947397476</v>
      </c>
      <c r="F77" s="14">
        <f t="shared" si="58"/>
        <v>932838.56120056135</v>
      </c>
      <c r="G77" s="34">
        <f t="shared" si="58"/>
        <v>972654.27914360561</v>
      </c>
      <c r="H77" s="34">
        <f t="shared" si="58"/>
        <v>882727.67725105246</v>
      </c>
      <c r="J77" s="15">
        <f t="shared" si="46"/>
        <v>0.99386289719162946</v>
      </c>
      <c r="K77" s="35">
        <f t="shared" si="46"/>
        <v>0.97223094175632108</v>
      </c>
      <c r="L77" s="35">
        <f t="shared" si="46"/>
        <v>0.95705145356505339</v>
      </c>
      <c r="M77" s="15">
        <f t="shared" si="46"/>
        <v>1.1134836994849835</v>
      </c>
      <c r="N77" s="35">
        <f t="shared" si="46"/>
        <v>1.0561843652815497</v>
      </c>
      <c r="O77" s="35">
        <f t="shared" si="46"/>
        <v>1.089538094360236</v>
      </c>
      <c r="Q77" s="15">
        <f t="shared" si="59"/>
        <v>1.0087840813439413</v>
      </c>
      <c r="R77" s="35">
        <f t="shared" si="47"/>
        <v>0.99217012322220355</v>
      </c>
      <c r="S77" s="35">
        <f t="shared" si="47"/>
        <v>0.95775238895738679</v>
      </c>
      <c r="T77" s="15">
        <f t="shared" si="60"/>
        <v>1.091691240366325</v>
      </c>
      <c r="U77" s="35">
        <f t="shared" si="48"/>
        <v>1.0435708221481454</v>
      </c>
      <c r="V77" s="35">
        <f t="shared" si="48"/>
        <v>1.0618541523675911</v>
      </c>
      <c r="X77" s="15">
        <f t="shared" si="61"/>
        <v>0.99386289719162946</v>
      </c>
      <c r="Y77" s="35">
        <f t="shared" si="49"/>
        <v>0.97223094175632108</v>
      </c>
      <c r="Z77" s="35">
        <f t="shared" si="49"/>
        <v>0.95705145356505339</v>
      </c>
      <c r="AA77" s="15">
        <f t="shared" si="62"/>
        <v>1.1134836994849835</v>
      </c>
      <c r="AB77" s="36">
        <f t="shared" si="62"/>
        <v>1.0561843652815497</v>
      </c>
      <c r="AC77" s="36">
        <f t="shared" si="62"/>
        <v>1.089538094360236</v>
      </c>
      <c r="AE77" s="18">
        <f t="shared" si="63"/>
        <v>0</v>
      </c>
      <c r="AF77" s="37">
        <f t="shared" si="50"/>
        <v>0</v>
      </c>
      <c r="AG77" s="37">
        <f t="shared" si="50"/>
        <v>0</v>
      </c>
      <c r="AH77" s="19">
        <f t="shared" si="64"/>
        <v>0</v>
      </c>
      <c r="AI77" s="38">
        <f t="shared" si="65"/>
        <v>0</v>
      </c>
      <c r="AJ77" s="38">
        <f t="shared" si="66"/>
        <v>0</v>
      </c>
      <c r="AK77" s="20">
        <f t="shared" ref="AK77:AK85" si="68">AH77*C77</f>
        <v>0</v>
      </c>
      <c r="AL77" s="39">
        <f t="shared" si="51"/>
        <v>0</v>
      </c>
      <c r="AM77" s="39">
        <f t="shared" si="51"/>
        <v>0</v>
      </c>
      <c r="AN77" s="18">
        <f t="shared" si="52"/>
        <v>932838.56120056135</v>
      </c>
      <c r="AO77" s="40">
        <f t="shared" si="52"/>
        <v>972654.27914360561</v>
      </c>
      <c r="AP77" s="40">
        <f t="shared" si="52"/>
        <v>882727.67725105246</v>
      </c>
      <c r="AQ77" s="19">
        <f t="shared" si="67"/>
        <v>9.7733279829237671E-2</v>
      </c>
      <c r="AR77" s="38">
        <f t="shared" si="53"/>
        <v>9.8070600318967346E-2</v>
      </c>
      <c r="AS77" s="38">
        <f t="shared" si="53"/>
        <v>9.6987001368957423E-2</v>
      </c>
      <c r="AT77" s="22">
        <f t="shared" si="54"/>
        <v>0.11649527829741523</v>
      </c>
      <c r="AU77" s="41">
        <f t="shared" si="54"/>
        <v>0.10781981767624281</v>
      </c>
      <c r="AV77" s="42">
        <f t="shared" si="54"/>
        <v>0.11435959891340812</v>
      </c>
      <c r="AZ77" s="15">
        <f t="shared" si="55"/>
        <v>0.99386289719162946</v>
      </c>
      <c r="BA77" s="15">
        <f t="shared" si="56"/>
        <v>0.97223094175632108</v>
      </c>
      <c r="BB77" s="23">
        <f t="shared" si="57"/>
        <v>0.95705145356505339</v>
      </c>
    </row>
    <row r="78" spans="1:54">
      <c r="A78" t="s">
        <v>11</v>
      </c>
      <c r="B78" t="s">
        <v>32</v>
      </c>
      <c r="C78" s="13">
        <f>VLOOKUP(A78,'Input|Opex Quant'!$AA$71:$AB$83,2,FALSE)</f>
        <v>1.1120146822067161</v>
      </c>
      <c r="D78" s="13">
        <f>VLOOKUP(A78,'Input|Opex Quant'!$AA$71:$AC$83,3,FALSE)</f>
        <v>1.0604022787792307</v>
      </c>
      <c r="E78" s="33">
        <f>AVERAGEIFS('Input|Summary'!$25:$25,'Input|Summary'!$7:$7,'Calcs|Ratio Analysis - Series 0'!$A78)</f>
        <v>1.0898265305230941</v>
      </c>
      <c r="F78" s="14">
        <f t="shared" si="58"/>
        <v>1364454.666603168</v>
      </c>
      <c r="G78" s="34">
        <f t="shared" si="58"/>
        <v>1425926.5555555532</v>
      </c>
      <c r="H78" s="34">
        <f t="shared" si="58"/>
        <v>1292132.1248809402</v>
      </c>
      <c r="J78" s="15">
        <f t="shared" si="46"/>
        <v>0.99386289719162946</v>
      </c>
      <c r="K78" s="35">
        <f t="shared" si="46"/>
        <v>0.97223094175632108</v>
      </c>
      <c r="L78" s="35">
        <f t="shared" si="46"/>
        <v>0.95705145356505339</v>
      </c>
      <c r="M78" s="15">
        <f t="shared" si="46"/>
        <v>1.1134836994849835</v>
      </c>
      <c r="N78" s="35">
        <f t="shared" si="46"/>
        <v>1.0561843652815497</v>
      </c>
      <c r="O78" s="35">
        <f t="shared" si="46"/>
        <v>1.089538094360236</v>
      </c>
      <c r="Q78" s="15">
        <f t="shared" si="59"/>
        <v>1.0087840813439413</v>
      </c>
      <c r="R78" s="35">
        <f t="shared" si="47"/>
        <v>0.99217012322220355</v>
      </c>
      <c r="S78" s="35">
        <f t="shared" si="47"/>
        <v>0.95775238895738679</v>
      </c>
      <c r="T78" s="15">
        <f t="shared" si="60"/>
        <v>1.091691240366325</v>
      </c>
      <c r="U78" s="35">
        <f t="shared" si="48"/>
        <v>1.0435708221481454</v>
      </c>
      <c r="V78" s="35">
        <f t="shared" si="48"/>
        <v>1.0618541523675911</v>
      </c>
      <c r="X78" s="15">
        <f t="shared" si="61"/>
        <v>0.99386289719162946</v>
      </c>
      <c r="Y78" s="35">
        <f t="shared" si="49"/>
        <v>0.97223094175632108</v>
      </c>
      <c r="Z78" s="35">
        <f t="shared" si="49"/>
        <v>0.95705145356505339</v>
      </c>
      <c r="AA78" s="15">
        <f t="shared" si="62"/>
        <v>1.1134836994849835</v>
      </c>
      <c r="AB78" s="36">
        <f t="shared" si="62"/>
        <v>1.0561843652815497</v>
      </c>
      <c r="AC78" s="36">
        <f t="shared" si="62"/>
        <v>1.089538094360236</v>
      </c>
      <c r="AE78" s="18">
        <f t="shared" si="63"/>
        <v>0</v>
      </c>
      <c r="AF78" s="37">
        <f t="shared" si="50"/>
        <v>0</v>
      </c>
      <c r="AG78" s="37">
        <f t="shared" si="50"/>
        <v>0</v>
      </c>
      <c r="AH78" s="19">
        <f t="shared" si="64"/>
        <v>0</v>
      </c>
      <c r="AI78" s="38">
        <f t="shared" si="65"/>
        <v>0</v>
      </c>
      <c r="AJ78" s="38">
        <f t="shared" si="66"/>
        <v>0</v>
      </c>
      <c r="AK78" s="20">
        <f t="shared" si="68"/>
        <v>0</v>
      </c>
      <c r="AL78" s="39">
        <f t="shared" si="51"/>
        <v>0</v>
      </c>
      <c r="AM78" s="39">
        <f t="shared" si="51"/>
        <v>0</v>
      </c>
      <c r="AN78" s="18">
        <f t="shared" si="52"/>
        <v>1364454.666603168</v>
      </c>
      <c r="AO78" s="40">
        <f t="shared" si="52"/>
        <v>1425926.5555555532</v>
      </c>
      <c r="AP78" s="40">
        <f t="shared" si="52"/>
        <v>1292132.1248809402</v>
      </c>
      <c r="AQ78" s="19">
        <f t="shared" si="67"/>
        <v>0.14295359914561426</v>
      </c>
      <c r="AR78" s="38">
        <f t="shared" si="53"/>
        <v>0.14377305103434787</v>
      </c>
      <c r="AS78" s="38">
        <f t="shared" si="53"/>
        <v>0.14196906180053981</v>
      </c>
      <c r="AT78" s="22">
        <f t="shared" si="54"/>
        <v>0.15896650112421651</v>
      </c>
      <c r="AU78" s="41">
        <f t="shared" si="54"/>
        <v>0.1524572709438651</v>
      </c>
      <c r="AV78" s="42">
        <f t="shared" si="54"/>
        <v>0.15472165006370103</v>
      </c>
      <c r="AZ78" s="15">
        <f t="shared" si="55"/>
        <v>0.99386289719162946</v>
      </c>
      <c r="BA78" s="15">
        <f t="shared" si="56"/>
        <v>0.97223094175632108</v>
      </c>
      <c r="BB78" s="23">
        <f t="shared" si="57"/>
        <v>0.95705145356505339</v>
      </c>
    </row>
    <row r="79" spans="1:54">
      <c r="A79" t="s">
        <v>12</v>
      </c>
      <c r="B79" t="s">
        <v>33</v>
      </c>
      <c r="C79" s="13">
        <f>VLOOKUP(A79,'Input|Opex Quant'!$AA$71:$AB$83,2,FALSE)</f>
        <v>1.2634283196901857</v>
      </c>
      <c r="D79" s="13">
        <f>VLOOKUP(A79,'Input|Opex Quant'!$AA$71:$AC$83,3,FALSE)</f>
        <v>1.1686772100626632</v>
      </c>
      <c r="E79" s="33">
        <f>AVERAGEIFS('Input|Summary'!$25:$25,'Input|Summary'!$7:$7,'Calcs|Ratio Analysis - Series 0'!$A79)</f>
        <v>1.2576634539612901</v>
      </c>
      <c r="F79" s="14">
        <f t="shared" si="58"/>
        <v>704615.73333333328</v>
      </c>
      <c r="G79" s="34">
        <f t="shared" si="58"/>
        <v>737013.22222222225</v>
      </c>
      <c r="H79" s="34">
        <f t="shared" si="58"/>
        <v>668226.5</v>
      </c>
      <c r="J79" s="15">
        <f t="shared" si="46"/>
        <v>0.99386289719162946</v>
      </c>
      <c r="K79" s="35">
        <f t="shared" si="46"/>
        <v>0.97223094175632108</v>
      </c>
      <c r="L79" s="35">
        <f t="shared" si="46"/>
        <v>0.95705145356505339</v>
      </c>
      <c r="M79" s="15">
        <f t="shared" si="46"/>
        <v>1.1134836994849835</v>
      </c>
      <c r="N79" s="35">
        <f t="shared" si="46"/>
        <v>1.0561843652815497</v>
      </c>
      <c r="O79" s="35">
        <f t="shared" si="46"/>
        <v>1.089538094360236</v>
      </c>
      <c r="Q79" s="15">
        <f t="shared" si="59"/>
        <v>1.0087840813439413</v>
      </c>
      <c r="R79" s="35">
        <f t="shared" si="47"/>
        <v>0.99217012322220355</v>
      </c>
      <c r="S79" s="35">
        <f t="shared" si="47"/>
        <v>0.95775238895738679</v>
      </c>
      <c r="T79" s="15">
        <f t="shared" si="60"/>
        <v>1.091691240366325</v>
      </c>
      <c r="U79" s="35">
        <f t="shared" si="48"/>
        <v>1.0435708221481454</v>
      </c>
      <c r="V79" s="35">
        <f t="shared" si="48"/>
        <v>1.0618541523675911</v>
      </c>
      <c r="X79" s="15">
        <f t="shared" si="61"/>
        <v>0.99386289719162946</v>
      </c>
      <c r="Y79" s="35">
        <f t="shared" si="49"/>
        <v>0.97223094175632108</v>
      </c>
      <c r="Z79" s="35">
        <f t="shared" si="49"/>
        <v>0.95705145356505339</v>
      </c>
      <c r="AA79" s="15">
        <f t="shared" si="62"/>
        <v>1.1134836994849835</v>
      </c>
      <c r="AB79" s="36">
        <f t="shared" si="62"/>
        <v>1.0561843652815497</v>
      </c>
      <c r="AC79" s="36">
        <f t="shared" si="62"/>
        <v>1.089538094360236</v>
      </c>
      <c r="AE79" s="18">
        <f t="shared" si="63"/>
        <v>0</v>
      </c>
      <c r="AF79" s="37">
        <f t="shared" si="50"/>
        <v>0</v>
      </c>
      <c r="AG79" s="37">
        <f t="shared" si="50"/>
        <v>0</v>
      </c>
      <c r="AH79" s="19">
        <f t="shared" si="64"/>
        <v>0</v>
      </c>
      <c r="AI79" s="38">
        <f t="shared" si="65"/>
        <v>0</v>
      </c>
      <c r="AJ79" s="38">
        <f t="shared" si="66"/>
        <v>0</v>
      </c>
      <c r="AK79" s="20">
        <f t="shared" si="68"/>
        <v>0</v>
      </c>
      <c r="AL79" s="39">
        <f t="shared" si="51"/>
        <v>0</v>
      </c>
      <c r="AM79" s="39">
        <f t="shared" si="51"/>
        <v>0</v>
      </c>
      <c r="AN79" s="18">
        <f t="shared" si="52"/>
        <v>704615.73333333328</v>
      </c>
      <c r="AO79" s="40">
        <f t="shared" si="52"/>
        <v>737013.22222222225</v>
      </c>
      <c r="AP79" s="40">
        <f t="shared" si="52"/>
        <v>668226.5</v>
      </c>
      <c r="AQ79" s="19">
        <f t="shared" si="67"/>
        <v>7.382242705460397E-2</v>
      </c>
      <c r="AR79" s="38">
        <f t="shared" si="53"/>
        <v>7.4311428732920098E-2</v>
      </c>
      <c r="AS79" s="38">
        <f t="shared" si="53"/>
        <v>7.3419341140519748E-2</v>
      </c>
      <c r="AT79" s="22">
        <f t="shared" si="54"/>
        <v>9.3269344969049595E-2</v>
      </c>
      <c r="AU79" s="41">
        <f t="shared" si="54"/>
        <v>8.6846073207359487E-2</v>
      </c>
      <c r="AV79" s="42">
        <f t="shared" si="54"/>
        <v>9.2336822166348309E-2</v>
      </c>
      <c r="AZ79" s="15">
        <f t="shared" si="55"/>
        <v>0.99386289719162946</v>
      </c>
      <c r="BA79" s="15">
        <f t="shared" si="56"/>
        <v>0.97223094175632108</v>
      </c>
      <c r="BB79" s="23">
        <f t="shared" si="57"/>
        <v>0.95705145356505339</v>
      </c>
    </row>
    <row r="80" spans="1:54">
      <c r="A80" t="s">
        <v>13</v>
      </c>
      <c r="B80" t="s">
        <v>34</v>
      </c>
      <c r="C80" s="13">
        <f>VLOOKUP(A80,'Input|Opex Quant'!$AA$71:$AB$83,2,FALSE)</f>
        <v>1.0979820737424975</v>
      </c>
      <c r="D80" s="13">
        <f>VLOOKUP(A80,'Input|Opex Quant'!$AA$71:$AC$83,3,FALSE)</f>
        <v>1.0039608983233681</v>
      </c>
      <c r="E80" s="33">
        <f>AVERAGEIFS('Input|Summary'!$25:$25,'Input|Summary'!$7:$7,'Calcs|Ratio Analysis - Series 0'!$A80)</f>
        <v>1.1260281071671872</v>
      </c>
      <c r="F80" s="14">
        <f t="shared" si="58"/>
        <v>854903.96666666667</v>
      </c>
      <c r="G80" s="34">
        <f t="shared" si="58"/>
        <v>880362.9444444445</v>
      </c>
      <c r="H80" s="34">
        <f t="shared" si="58"/>
        <v>822865.25</v>
      </c>
      <c r="J80" s="15">
        <f t="shared" si="46"/>
        <v>0.99386289719162946</v>
      </c>
      <c r="K80" s="35">
        <f t="shared" si="46"/>
        <v>0.97223094175632108</v>
      </c>
      <c r="L80" s="35">
        <f t="shared" si="46"/>
        <v>0.95705145356505339</v>
      </c>
      <c r="M80" s="15">
        <f t="shared" si="46"/>
        <v>1.1134836994849835</v>
      </c>
      <c r="N80" s="35">
        <f t="shared" si="46"/>
        <v>1.0561843652815497</v>
      </c>
      <c r="O80" s="35">
        <f t="shared" si="46"/>
        <v>1.089538094360236</v>
      </c>
      <c r="Q80" s="15">
        <f t="shared" si="59"/>
        <v>1.0087840813439413</v>
      </c>
      <c r="R80" s="35">
        <f t="shared" si="47"/>
        <v>0.99217012322220355</v>
      </c>
      <c r="S80" s="35">
        <f t="shared" si="47"/>
        <v>0.95775238895738679</v>
      </c>
      <c r="T80" s="15">
        <f t="shared" si="60"/>
        <v>1.091691240366325</v>
      </c>
      <c r="U80" s="35">
        <f t="shared" si="48"/>
        <v>1.0435708221481454</v>
      </c>
      <c r="V80" s="35">
        <f t="shared" si="48"/>
        <v>1.0618541523675911</v>
      </c>
      <c r="X80" s="15">
        <f t="shared" si="61"/>
        <v>0.99386289719162946</v>
      </c>
      <c r="Y80" s="35">
        <f t="shared" si="49"/>
        <v>0.97223094175632108</v>
      </c>
      <c r="Z80" s="35">
        <f t="shared" si="49"/>
        <v>0.95705145356505339</v>
      </c>
      <c r="AA80" s="15">
        <f t="shared" si="62"/>
        <v>1.1134836994849835</v>
      </c>
      <c r="AB80" s="36">
        <f t="shared" si="62"/>
        <v>1.0561843652815497</v>
      </c>
      <c r="AC80" s="36">
        <f t="shared" si="62"/>
        <v>1.089538094360236</v>
      </c>
      <c r="AE80" s="18">
        <f t="shared" si="63"/>
        <v>0</v>
      </c>
      <c r="AF80" s="37">
        <f t="shared" si="50"/>
        <v>0</v>
      </c>
      <c r="AG80" s="37">
        <f t="shared" si="50"/>
        <v>0</v>
      </c>
      <c r="AH80" s="19">
        <f t="shared" si="64"/>
        <v>0</v>
      </c>
      <c r="AI80" s="38">
        <f t="shared" si="65"/>
        <v>0</v>
      </c>
      <c r="AJ80" s="38">
        <f t="shared" si="66"/>
        <v>0</v>
      </c>
      <c r="AK80" s="20">
        <f t="shared" si="68"/>
        <v>0</v>
      </c>
      <c r="AL80" s="39">
        <f t="shared" si="51"/>
        <v>0</v>
      </c>
      <c r="AM80" s="39">
        <f t="shared" si="51"/>
        <v>0</v>
      </c>
      <c r="AN80" s="18">
        <f t="shared" si="52"/>
        <v>854903.96666666667</v>
      </c>
      <c r="AO80" s="40">
        <f t="shared" si="52"/>
        <v>880362.9444444445</v>
      </c>
      <c r="AP80" s="40">
        <f t="shared" si="52"/>
        <v>822865.25</v>
      </c>
      <c r="AQ80" s="19">
        <f t="shared" si="67"/>
        <v>8.9568090424806859E-2</v>
      </c>
      <c r="AR80" s="38">
        <f t="shared" si="53"/>
        <v>8.8765067209963106E-2</v>
      </c>
      <c r="AS80" s="38">
        <f t="shared" si="53"/>
        <v>9.0409800423103634E-2</v>
      </c>
      <c r="AT80" s="22">
        <f t="shared" si="54"/>
        <v>9.834415766578497E-2</v>
      </c>
      <c r="AU80" s="41">
        <f t="shared" si="54"/>
        <v>8.9116656615848708E-2</v>
      </c>
      <c r="AV80" s="42">
        <f t="shared" si="54"/>
        <v>0.10180397643979054</v>
      </c>
      <c r="AZ80" s="15">
        <f t="shared" si="55"/>
        <v>0.99386289719162946</v>
      </c>
      <c r="BA80" s="15">
        <f t="shared" si="56"/>
        <v>0.97223094175632108</v>
      </c>
      <c r="BB80" s="23">
        <f t="shared" si="57"/>
        <v>0.95705145356505339</v>
      </c>
    </row>
    <row r="81" spans="1:54">
      <c r="A81" t="s">
        <v>14</v>
      </c>
      <c r="B81" t="s">
        <v>35</v>
      </c>
      <c r="C81" s="13">
        <f>VLOOKUP(A81,'Input|Opex Quant'!$AA$71:$AB$83,2,FALSE)</f>
        <v>1.2324733163744359</v>
      </c>
      <c r="D81" s="13">
        <f>VLOOKUP(A81,'Input|Opex Quant'!$AA$71:$AC$83,3,FALSE)</f>
        <v>1.2015968604034062</v>
      </c>
      <c r="E81" s="33">
        <f>AVERAGEIFS('Input|Summary'!$25:$25,'Input|Summary'!$7:$7,'Calcs|Ratio Analysis - Series 0'!$A81)</f>
        <v>1.1698552296814537</v>
      </c>
      <c r="F81" s="14">
        <f t="shared" si="58"/>
        <v>324995.49999999534</v>
      </c>
      <c r="G81" s="34">
        <f t="shared" si="58"/>
        <v>339775.44444444444</v>
      </c>
      <c r="H81" s="34">
        <f t="shared" si="58"/>
        <v>306172.93749999127</v>
      </c>
      <c r="J81" s="15">
        <f t="shared" si="46"/>
        <v>0.99386289719162946</v>
      </c>
      <c r="K81" s="35">
        <f t="shared" si="46"/>
        <v>0.97223094175632108</v>
      </c>
      <c r="L81" s="35">
        <f t="shared" si="46"/>
        <v>0.95705145356505339</v>
      </c>
      <c r="M81" s="15">
        <f t="shared" si="46"/>
        <v>1.1134836994849835</v>
      </c>
      <c r="N81" s="35">
        <f t="shared" si="46"/>
        <v>1.0561843652815497</v>
      </c>
      <c r="O81" s="35">
        <f t="shared" si="46"/>
        <v>1.089538094360236</v>
      </c>
      <c r="Q81" s="15">
        <f t="shared" si="59"/>
        <v>1.0087840813439413</v>
      </c>
      <c r="R81" s="35">
        <f t="shared" si="47"/>
        <v>0.99217012322220355</v>
      </c>
      <c r="S81" s="35">
        <f t="shared" si="47"/>
        <v>0.95775238895738679</v>
      </c>
      <c r="T81" s="15">
        <f t="shared" si="60"/>
        <v>1.091691240366325</v>
      </c>
      <c r="U81" s="35">
        <f t="shared" si="48"/>
        <v>1.0435708221481454</v>
      </c>
      <c r="V81" s="35">
        <f t="shared" si="48"/>
        <v>1.0618541523675911</v>
      </c>
      <c r="X81" s="15">
        <f t="shared" si="61"/>
        <v>0.99386289719162946</v>
      </c>
      <c r="Y81" s="35">
        <f t="shared" si="49"/>
        <v>0.97223094175632108</v>
      </c>
      <c r="Z81" s="35">
        <f t="shared" si="49"/>
        <v>0.95705145356505339</v>
      </c>
      <c r="AA81" s="15">
        <f t="shared" si="62"/>
        <v>1.1134836994849835</v>
      </c>
      <c r="AB81" s="36">
        <f t="shared" si="62"/>
        <v>1.0561843652815497</v>
      </c>
      <c r="AC81" s="36">
        <f t="shared" si="62"/>
        <v>1.089538094360236</v>
      </c>
      <c r="AE81" s="18">
        <f t="shared" si="63"/>
        <v>0</v>
      </c>
      <c r="AF81" s="37">
        <f t="shared" si="50"/>
        <v>0</v>
      </c>
      <c r="AG81" s="37">
        <f t="shared" si="50"/>
        <v>0</v>
      </c>
      <c r="AH81" s="19">
        <f t="shared" si="64"/>
        <v>0</v>
      </c>
      <c r="AI81" s="38">
        <f t="shared" si="65"/>
        <v>0</v>
      </c>
      <c r="AJ81" s="38">
        <f t="shared" si="66"/>
        <v>0</v>
      </c>
      <c r="AK81" s="20">
        <f t="shared" si="68"/>
        <v>0</v>
      </c>
      <c r="AL81" s="39">
        <f t="shared" si="51"/>
        <v>0</v>
      </c>
      <c r="AM81" s="39">
        <f t="shared" si="51"/>
        <v>0</v>
      </c>
      <c r="AN81" s="18">
        <f t="shared" si="52"/>
        <v>324995.49999999534</v>
      </c>
      <c r="AO81" s="40">
        <f t="shared" si="52"/>
        <v>339775.44444444444</v>
      </c>
      <c r="AP81" s="40">
        <f t="shared" si="52"/>
        <v>306172.93749999127</v>
      </c>
      <c r="AQ81" s="19">
        <f t="shared" si="67"/>
        <v>3.4049703202517483E-2</v>
      </c>
      <c r="AR81" s="38">
        <f t="shared" si="53"/>
        <v>3.4258813768495072E-2</v>
      </c>
      <c r="AS81" s="38">
        <f t="shared" si="53"/>
        <v>3.3639814264036054E-2</v>
      </c>
      <c r="AT81" s="22">
        <f t="shared" si="54"/>
        <v>4.1965350627571972E-2</v>
      </c>
      <c r="AU81" s="41">
        <f t="shared" si="54"/>
        <v>4.1165283065368666E-2</v>
      </c>
      <c r="AV81" s="42">
        <f t="shared" si="54"/>
        <v>3.9353712642295341E-2</v>
      </c>
      <c r="AZ81" s="15">
        <f t="shared" si="55"/>
        <v>0.99386289719162946</v>
      </c>
      <c r="BA81" s="15">
        <f t="shared" si="56"/>
        <v>0.97223094175632108</v>
      </c>
      <c r="BB81" s="23">
        <f t="shared" si="57"/>
        <v>0.95705145356505339</v>
      </c>
    </row>
    <row r="82" spans="1:54">
      <c r="A82" t="s">
        <v>15</v>
      </c>
      <c r="B82" t="s">
        <v>36</v>
      </c>
      <c r="C82" s="13">
        <f>VLOOKUP(A82,'Input|Opex Quant'!$AA$71:$AB$83,2,FALSE)</f>
        <v>0.83218435749641362</v>
      </c>
      <c r="D82" s="13">
        <f>VLOOKUP(A82,'Input|Opex Quant'!$AA$71:$AC$83,3,FALSE)</f>
        <v>0.8085333997251053</v>
      </c>
      <c r="E82" s="33">
        <f>AVERAGEIFS('Input|Summary'!$25:$25,'Input|Summary'!$7:$7,'Calcs|Ratio Analysis - Series 0'!$A82)</f>
        <v>0.80477139694332411</v>
      </c>
      <c r="F82" s="14">
        <f t="shared" si="58"/>
        <v>758958.38832069398</v>
      </c>
      <c r="G82" s="34">
        <f t="shared" si="58"/>
        <v>800969.51999969664</v>
      </c>
      <c r="H82" s="34">
        <f t="shared" si="58"/>
        <v>709140.63463240862</v>
      </c>
      <c r="J82" s="15">
        <f t="shared" si="46"/>
        <v>0.99386289719162946</v>
      </c>
      <c r="K82" s="35">
        <f t="shared" si="46"/>
        <v>0.97223094175632108</v>
      </c>
      <c r="L82" s="35">
        <f t="shared" si="46"/>
        <v>0.95705145356505339</v>
      </c>
      <c r="M82" s="15">
        <f t="shared" si="46"/>
        <v>1.1134836994849835</v>
      </c>
      <c r="N82" s="35">
        <f t="shared" si="46"/>
        <v>1.0561843652815497</v>
      </c>
      <c r="O82" s="35">
        <f t="shared" si="46"/>
        <v>1.089538094360236</v>
      </c>
      <c r="Q82" s="15">
        <f t="shared" si="59"/>
        <v>1.0087840813439413</v>
      </c>
      <c r="R82" s="35">
        <f t="shared" si="47"/>
        <v>0.99217012322220355</v>
      </c>
      <c r="S82" s="35">
        <f t="shared" si="47"/>
        <v>0.95775238895738679</v>
      </c>
      <c r="T82" s="15">
        <f t="shared" si="60"/>
        <v>1.091691240366325</v>
      </c>
      <c r="U82" s="35">
        <f t="shared" si="48"/>
        <v>1.0435708221481454</v>
      </c>
      <c r="V82" s="35">
        <f t="shared" si="48"/>
        <v>1.0618541523675911</v>
      </c>
      <c r="X82" s="15">
        <f t="shared" si="61"/>
        <v>0.99386289719162946</v>
      </c>
      <c r="Y82" s="35">
        <f t="shared" si="49"/>
        <v>0.97223094175632108</v>
      </c>
      <c r="Z82" s="35">
        <f t="shared" si="49"/>
        <v>0.95705145356505339</v>
      </c>
      <c r="AA82" s="15">
        <f t="shared" si="62"/>
        <v>1.1134836994849835</v>
      </c>
      <c r="AB82" s="36">
        <f t="shared" si="62"/>
        <v>1.0561843652815497</v>
      </c>
      <c r="AC82" s="36">
        <f t="shared" si="62"/>
        <v>1.089538094360236</v>
      </c>
      <c r="AE82" s="18">
        <f t="shared" si="63"/>
        <v>758958.38832069398</v>
      </c>
      <c r="AF82" s="37">
        <f t="shared" si="50"/>
        <v>800969.51999969664</v>
      </c>
      <c r="AG82" s="37">
        <f t="shared" si="50"/>
        <v>709140.63463240862</v>
      </c>
      <c r="AH82" s="19">
        <f t="shared" si="64"/>
        <v>0.26569041724094683</v>
      </c>
      <c r="AI82" s="38">
        <f t="shared" si="65"/>
        <v>0.27008612188134107</v>
      </c>
      <c r="AJ82" s="38">
        <f t="shared" si="66"/>
        <v>0.22826713890995778</v>
      </c>
      <c r="AK82" s="20">
        <f t="shared" si="68"/>
        <v>0.22110340916461138</v>
      </c>
      <c r="AL82" s="39">
        <f t="shared" si="51"/>
        <v>0.21837365034328984</v>
      </c>
      <c r="AM82" s="39">
        <f t="shared" si="51"/>
        <v>0.18370286425682253</v>
      </c>
      <c r="AN82" s="18">
        <f t="shared" si="52"/>
        <v>758958.38832069398</v>
      </c>
      <c r="AO82" s="40">
        <f t="shared" si="52"/>
        <v>800969.51999969664</v>
      </c>
      <c r="AP82" s="40">
        <f t="shared" si="52"/>
        <v>709140.63463240862</v>
      </c>
      <c r="AQ82" s="19">
        <f t="shared" si="67"/>
        <v>7.9515894421248942E-2</v>
      </c>
      <c r="AR82" s="38">
        <f t="shared" si="53"/>
        <v>8.076000213840398E-2</v>
      </c>
      <c r="AS82" s="38">
        <f t="shared" si="53"/>
        <v>7.7914656438619959E-2</v>
      </c>
      <c r="AT82" s="19">
        <f t="shared" si="54"/>
        <v>6.6171883509699714E-2</v>
      </c>
      <c r="AU82" s="38">
        <f t="shared" si="54"/>
        <v>6.5297159090770537E-2</v>
      </c>
      <c r="AV82" s="43">
        <f t="shared" si="54"/>
        <v>6.2703486904467351E-2</v>
      </c>
      <c r="AZ82" s="15">
        <f t="shared" si="55"/>
        <v>0.99386289719162946</v>
      </c>
      <c r="BA82" s="15">
        <f t="shared" si="56"/>
        <v>0.97223094175632108</v>
      </c>
      <c r="BB82" s="24">
        <f t="shared" si="57"/>
        <v>0.95705145356505339</v>
      </c>
    </row>
    <row r="83" spans="1:54">
      <c r="A83" t="s">
        <v>16</v>
      </c>
      <c r="B83" t="s">
        <v>37</v>
      </c>
      <c r="C83" s="13">
        <f>VLOOKUP(A83,'Input|Opex Quant'!$AA$71:$AB$83,2,FALSE)</f>
        <v>1.0646187932235047</v>
      </c>
      <c r="D83" s="13">
        <f>VLOOKUP(A83,'Input|Opex Quant'!$AA$71:$AC$83,3,FALSE)</f>
        <v>1.0819648384203249</v>
      </c>
      <c r="E83" s="33">
        <f>AVERAGEIFS('Input|Summary'!$25:$25,'Input|Summary'!$7:$7,'Calcs|Ratio Analysis - Series 0'!$A83)</f>
        <v>0.97199151093085767</v>
      </c>
      <c r="F83" s="14">
        <f t="shared" si="58"/>
        <v>844441.93333333335</v>
      </c>
      <c r="G83" s="34">
        <f t="shared" si="58"/>
        <v>872196.4444444445</v>
      </c>
      <c r="H83" s="34">
        <f t="shared" si="58"/>
        <v>813597.5</v>
      </c>
      <c r="J83" s="15">
        <f t="shared" si="46"/>
        <v>0.99386289719162946</v>
      </c>
      <c r="K83" s="35">
        <f t="shared" si="46"/>
        <v>0.97223094175632108</v>
      </c>
      <c r="L83" s="35">
        <f t="shared" si="46"/>
        <v>0.95705145356505339</v>
      </c>
      <c r="M83" s="15">
        <f t="shared" si="46"/>
        <v>1.1134836994849835</v>
      </c>
      <c r="N83" s="35">
        <f t="shared" si="46"/>
        <v>1.0561843652815497</v>
      </c>
      <c r="O83" s="35">
        <f t="shared" si="46"/>
        <v>1.089538094360236</v>
      </c>
      <c r="Q83" s="15">
        <f t="shared" si="59"/>
        <v>1.0087840813439413</v>
      </c>
      <c r="R83" s="35">
        <f t="shared" si="47"/>
        <v>0.99217012322220355</v>
      </c>
      <c r="S83" s="35">
        <f t="shared" si="47"/>
        <v>0.95775238895738679</v>
      </c>
      <c r="T83" s="15">
        <f t="shared" si="60"/>
        <v>1.091691240366325</v>
      </c>
      <c r="U83" s="35">
        <f t="shared" si="48"/>
        <v>1.0435708221481454</v>
      </c>
      <c r="V83" s="35">
        <f t="shared" si="48"/>
        <v>1.0618541523675911</v>
      </c>
      <c r="X83" s="15">
        <f t="shared" si="61"/>
        <v>0.99386289719162946</v>
      </c>
      <c r="Y83" s="35">
        <f t="shared" si="49"/>
        <v>0.97223094175632108</v>
      </c>
      <c r="Z83" s="35">
        <f t="shared" si="49"/>
        <v>0.95705145356505339</v>
      </c>
      <c r="AA83" s="15">
        <f t="shared" si="62"/>
        <v>1.1134836994849835</v>
      </c>
      <c r="AB83" s="36">
        <f t="shared" si="62"/>
        <v>1.0561843652815497</v>
      </c>
      <c r="AC83" s="36">
        <f t="shared" si="62"/>
        <v>1.089538094360236</v>
      </c>
      <c r="AE83" s="18">
        <f t="shared" si="63"/>
        <v>844441.93333333335</v>
      </c>
      <c r="AF83" s="37">
        <f t="shared" si="50"/>
        <v>872196.4444444445</v>
      </c>
      <c r="AG83" s="37">
        <f t="shared" si="50"/>
        <v>813597.5</v>
      </c>
      <c r="AH83" s="19">
        <f t="shared" si="64"/>
        <v>0.2956158506917812</v>
      </c>
      <c r="AI83" s="38">
        <f t="shared" si="65"/>
        <v>0.29410376964005291</v>
      </c>
      <c r="AJ83" s="38">
        <f t="shared" si="66"/>
        <v>0.26189103328645563</v>
      </c>
      <c r="AK83" s="20">
        <f t="shared" si="68"/>
        <v>0.31471819022122388</v>
      </c>
      <c r="AL83" s="39">
        <f t="shared" si="51"/>
        <v>0.31820993759740829</v>
      </c>
      <c r="AM83" s="39">
        <f t="shared" si="51"/>
        <v>0.25455586114334555</v>
      </c>
      <c r="AN83" s="18">
        <f t="shared" si="52"/>
        <v>844441.93333333335</v>
      </c>
      <c r="AO83" s="40">
        <f t="shared" si="52"/>
        <v>872196.4444444445</v>
      </c>
      <c r="AP83" s="40">
        <f t="shared" si="52"/>
        <v>813597.5</v>
      </c>
      <c r="AQ83" s="19">
        <f t="shared" si="67"/>
        <v>8.8471985617525367E-2</v>
      </c>
      <c r="AR83" s="38">
        <f t="shared" si="53"/>
        <v>8.7941656904083398E-2</v>
      </c>
      <c r="AS83" s="38">
        <f t="shared" si="53"/>
        <v>8.9391534761901856E-2</v>
      </c>
      <c r="AT83" s="19">
        <f t="shared" si="54"/>
        <v>9.418893856221712E-2</v>
      </c>
      <c r="AU83" s="38">
        <f t="shared" si="54"/>
        <v>9.5149780602642245E-2</v>
      </c>
      <c r="AV83" s="43">
        <f t="shared" si="54"/>
        <v>8.6887812937649272E-2</v>
      </c>
      <c r="AZ83" s="15">
        <f t="shared" si="55"/>
        <v>0.99386289719162946</v>
      </c>
      <c r="BA83" s="15">
        <f t="shared" si="56"/>
        <v>0.97223094175632108</v>
      </c>
      <c r="BB83" s="24">
        <f t="shared" si="57"/>
        <v>0.95705145356505339</v>
      </c>
    </row>
    <row r="84" spans="1:54">
      <c r="A84" t="s">
        <v>17</v>
      </c>
      <c r="B84" t="s">
        <v>38</v>
      </c>
      <c r="C84" s="13">
        <f>VLOOKUP(A84,'Input|Opex Quant'!$AA$71:$AB$83,2,FALSE)</f>
        <v>0.87236994496861309</v>
      </c>
      <c r="D84" s="13">
        <f>VLOOKUP(A84,'Input|Opex Quant'!$AA$71:$AC$83,3,FALSE)</f>
        <v>0.81377435668259002</v>
      </c>
      <c r="E84" s="33">
        <f>AVERAGEIFS('Input|Summary'!$25:$25,'Input|Summary'!$7:$7,'Calcs|Ratio Analysis - Series 0'!$A84)</f>
        <v>0.86511487132923393</v>
      </c>
      <c r="F84" s="14">
        <f t="shared" si="58"/>
        <v>276389.98809775669</v>
      </c>
      <c r="G84" s="34">
        <f t="shared" si="58"/>
        <v>285264.05556666449</v>
      </c>
      <c r="H84" s="34">
        <f t="shared" si="58"/>
        <v>267091.66517079377</v>
      </c>
      <c r="J84" s="15">
        <f t="shared" si="46"/>
        <v>0.99386289719162946</v>
      </c>
      <c r="K84" s="35">
        <f t="shared" si="46"/>
        <v>0.97223094175632108</v>
      </c>
      <c r="L84" s="35">
        <f t="shared" si="46"/>
        <v>0.95705145356505339</v>
      </c>
      <c r="M84" s="15">
        <f t="shared" si="46"/>
        <v>1.1134836994849835</v>
      </c>
      <c r="N84" s="35">
        <f t="shared" si="46"/>
        <v>1.0561843652815497</v>
      </c>
      <c r="O84" s="35">
        <f t="shared" si="46"/>
        <v>1.089538094360236</v>
      </c>
      <c r="Q84" s="15">
        <f t="shared" si="59"/>
        <v>1.0087840813439413</v>
      </c>
      <c r="R84" s="35">
        <f t="shared" si="47"/>
        <v>0.99217012322220355</v>
      </c>
      <c r="S84" s="35">
        <f t="shared" si="47"/>
        <v>0.95775238895738679</v>
      </c>
      <c r="T84" s="15">
        <f t="shared" si="60"/>
        <v>1.091691240366325</v>
      </c>
      <c r="U84" s="35">
        <f t="shared" si="48"/>
        <v>1.0435708221481454</v>
      </c>
      <c r="V84" s="35">
        <f t="shared" si="48"/>
        <v>1.0618541523675911</v>
      </c>
      <c r="X84" s="15">
        <f t="shared" si="61"/>
        <v>0.99386289719162946</v>
      </c>
      <c r="Y84" s="35">
        <f t="shared" si="49"/>
        <v>0.97223094175632108</v>
      </c>
      <c r="Z84" s="35">
        <f t="shared" si="49"/>
        <v>0.95705145356505339</v>
      </c>
      <c r="AA84" s="15">
        <f t="shared" si="62"/>
        <v>1.1134836994849835</v>
      </c>
      <c r="AB84" s="36">
        <f t="shared" si="62"/>
        <v>1.0561843652815497</v>
      </c>
      <c r="AC84" s="36">
        <f t="shared" si="62"/>
        <v>1.089538094360236</v>
      </c>
      <c r="AE84" s="18">
        <f t="shared" si="63"/>
        <v>276389.98809775669</v>
      </c>
      <c r="AF84" s="37">
        <f t="shared" si="50"/>
        <v>285264.05556666449</v>
      </c>
      <c r="AG84" s="37">
        <f t="shared" si="50"/>
        <v>0</v>
      </c>
      <c r="AH84" s="19">
        <f t="shared" si="64"/>
        <v>9.6756518392789773E-2</v>
      </c>
      <c r="AI84" s="38">
        <f t="shared" si="65"/>
        <v>9.6190754524807603E-2</v>
      </c>
      <c r="AJ84" s="38">
        <f t="shared" si="66"/>
        <v>0</v>
      </c>
      <c r="AK84" s="20">
        <f t="shared" si="68"/>
        <v>8.4407478625672619E-2</v>
      </c>
      <c r="AL84" s="39">
        <f t="shared" si="51"/>
        <v>7.8277569382238246E-2</v>
      </c>
      <c r="AM84" s="39">
        <f t="shared" si="51"/>
        <v>0</v>
      </c>
      <c r="AN84" s="18">
        <f t="shared" si="52"/>
        <v>276389.98809775669</v>
      </c>
      <c r="AO84" s="40">
        <f t="shared" si="52"/>
        <v>285264.05556666449</v>
      </c>
      <c r="AP84" s="40">
        <f t="shared" si="52"/>
        <v>267091.66517079377</v>
      </c>
      <c r="AQ84" s="19">
        <f t="shared" si="67"/>
        <v>2.8957314987057021E-2</v>
      </c>
      <c r="AR84" s="38">
        <f t="shared" si="53"/>
        <v>2.8762549837829464E-2</v>
      </c>
      <c r="AS84" s="38">
        <f t="shared" si="53"/>
        <v>2.9345879100819833E-2</v>
      </c>
      <c r="AT84" s="19">
        <f t="shared" si="54"/>
        <v>2.5261491281697728E-2</v>
      </c>
      <c r="AU84" s="38">
        <f t="shared" si="54"/>
        <v>2.3406225490830605E-2</v>
      </c>
      <c r="AV84" s="43">
        <f t="shared" si="54"/>
        <v>2.5387556422349005E-2</v>
      </c>
      <c r="AZ84" s="15">
        <f t="shared" si="55"/>
        <v>0.99386289719162946</v>
      </c>
      <c r="BA84" s="15">
        <f t="shared" si="56"/>
        <v>0.97223094175632108</v>
      </c>
      <c r="BB84" s="24">
        <f t="shared" si="57"/>
        <v>0.95705145356505339</v>
      </c>
    </row>
    <row r="85" spans="1:54">
      <c r="A85" t="s">
        <v>18</v>
      </c>
      <c r="B85" t="s">
        <v>39</v>
      </c>
      <c r="C85" s="13">
        <f>VLOOKUP(A85,'Input|Opex Quant'!$AA$71:$AB$83,2,FALSE)</f>
        <v>1.1383331746558463</v>
      </c>
      <c r="D85" s="13">
        <f>VLOOKUP(A85,'Input|Opex Quant'!$AA$71:$AC$83,3,FALSE)</f>
        <v>1.0781822547433844</v>
      </c>
      <c r="E85" s="33">
        <f>AVERAGEIFS('Input|Summary'!$25:$25,'Input|Summary'!$7:$7,'Calcs|Ratio Analysis - Series 0'!$A85)</f>
        <v>1.1139666317224317</v>
      </c>
      <c r="F85" s="14">
        <f t="shared" si="58"/>
        <v>654528.38494623604</v>
      </c>
      <c r="G85" s="34">
        <f t="shared" si="58"/>
        <v>673309</v>
      </c>
      <c r="H85" s="34">
        <f t="shared" si="58"/>
        <v>632819.09677419253</v>
      </c>
      <c r="J85" s="15">
        <f t="shared" si="46"/>
        <v>0.99386289719162946</v>
      </c>
      <c r="K85" s="35">
        <f t="shared" si="46"/>
        <v>0.97223094175632108</v>
      </c>
      <c r="L85" s="35">
        <f t="shared" si="46"/>
        <v>0.95705145356505339</v>
      </c>
      <c r="M85" s="15">
        <f t="shared" si="46"/>
        <v>1.1134836994849835</v>
      </c>
      <c r="N85" s="35">
        <f t="shared" si="46"/>
        <v>1.0561843652815497</v>
      </c>
      <c r="O85" s="35">
        <f t="shared" si="46"/>
        <v>1.089538094360236</v>
      </c>
      <c r="Q85" s="15">
        <f t="shared" si="59"/>
        <v>1.0087840813439413</v>
      </c>
      <c r="R85" s="35">
        <f t="shared" si="47"/>
        <v>0.99217012322220355</v>
      </c>
      <c r="S85" s="35">
        <f t="shared" si="47"/>
        <v>0.95775238895738679</v>
      </c>
      <c r="T85" s="15">
        <f t="shared" si="60"/>
        <v>1.091691240366325</v>
      </c>
      <c r="U85" s="35">
        <f t="shared" si="48"/>
        <v>1.0435708221481454</v>
      </c>
      <c r="V85" s="35">
        <f t="shared" si="48"/>
        <v>1.0618541523675911</v>
      </c>
      <c r="X85" s="15">
        <f t="shared" si="61"/>
        <v>0.99386289719162946</v>
      </c>
      <c r="Y85" s="35">
        <f t="shared" si="49"/>
        <v>0.97223094175632108</v>
      </c>
      <c r="Z85" s="35">
        <f t="shared" si="49"/>
        <v>0.95705145356505339</v>
      </c>
      <c r="AA85" s="15">
        <f t="shared" si="62"/>
        <v>1.1134836994849835</v>
      </c>
      <c r="AB85" s="36">
        <f t="shared" si="62"/>
        <v>1.0561843652815497</v>
      </c>
      <c r="AC85" s="36">
        <f t="shared" si="62"/>
        <v>1.089538094360236</v>
      </c>
      <c r="AE85" s="18">
        <f t="shared" si="63"/>
        <v>654528.38494623604</v>
      </c>
      <c r="AF85" s="37">
        <f t="shared" si="50"/>
        <v>673309</v>
      </c>
      <c r="AG85" s="37">
        <f t="shared" si="50"/>
        <v>632819.09677419253</v>
      </c>
      <c r="AH85" s="19">
        <f t="shared" si="64"/>
        <v>0.22913235082254227</v>
      </c>
      <c r="AI85" s="38">
        <f t="shared" si="65"/>
        <v>0.22703912208528576</v>
      </c>
      <c r="AJ85" s="38">
        <f t="shared" si="66"/>
        <v>0.20369979890252224</v>
      </c>
      <c r="AK85" s="20">
        <f t="shared" si="68"/>
        <v>0.26082895632818165</v>
      </c>
      <c r="AL85" s="39">
        <f t="shared" si="51"/>
        <v>0.24478955256487192</v>
      </c>
      <c r="AM85" s="39">
        <f t="shared" si="51"/>
        <v>0.22691477886597938</v>
      </c>
      <c r="AN85" s="18">
        <f t="shared" si="52"/>
        <v>654528.38494623604</v>
      </c>
      <c r="AO85" s="40">
        <f t="shared" si="52"/>
        <v>673309</v>
      </c>
      <c r="AP85" s="40">
        <f t="shared" si="52"/>
        <v>632819.09677419253</v>
      </c>
      <c r="AQ85" s="19">
        <f t="shared" si="67"/>
        <v>6.8574787174107851E-2</v>
      </c>
      <c r="AR85" s="38">
        <f t="shared" si="53"/>
        <v>6.788827155348838E-2</v>
      </c>
      <c r="AS85" s="38">
        <f t="shared" si="53"/>
        <v>6.9529061098744238E-2</v>
      </c>
      <c r="AT85" s="19">
        <f t="shared" si="54"/>
        <v>7.8060955185251205E-2</v>
      </c>
      <c r="AU85" s="38">
        <f t="shared" si="54"/>
        <v>7.3195929694171269E-2</v>
      </c>
      <c r="AV85" s="43">
        <f t="shared" si="54"/>
        <v>7.7453053998991273E-2</v>
      </c>
      <c r="AZ85" s="15">
        <f t="shared" si="55"/>
        <v>0.99386289719162946</v>
      </c>
      <c r="BA85" s="15">
        <f t="shared" si="56"/>
        <v>0.97223094175632108</v>
      </c>
      <c r="BB85" s="24">
        <f t="shared" si="57"/>
        <v>0.95705145356505339</v>
      </c>
    </row>
    <row r="86" spans="1:54">
      <c r="M86" s="25"/>
      <c r="W86" s="26"/>
      <c r="X86" s="27"/>
      <c r="Y86" s="27"/>
      <c r="Z86" s="27"/>
      <c r="AA86" s="27"/>
      <c r="AB86" s="27"/>
      <c r="AC86" s="27"/>
      <c r="AE86" s="28"/>
      <c r="AF86" s="29"/>
      <c r="AG86" s="29"/>
      <c r="AH86" s="30">
        <f>SUM(AH73:AH85)</f>
        <v>0.99999999999999989</v>
      </c>
      <c r="AI86" s="44">
        <f>SUM(AI73:AI85)</f>
        <v>1</v>
      </c>
      <c r="AJ86" s="44">
        <f>SUM(AJ73:AJ85)</f>
        <v>1</v>
      </c>
      <c r="AK86" s="31">
        <f>SUM(AK73:AK85)</f>
        <v>0.99386289719162946</v>
      </c>
      <c r="AL86" s="31">
        <f t="shared" ref="AL86:AM86" si="69">SUM(AL73:AL85)</f>
        <v>0.97223094175632108</v>
      </c>
      <c r="AM86" s="31">
        <f t="shared" si="69"/>
        <v>0.95705145356505339</v>
      </c>
      <c r="AN86" s="28"/>
      <c r="AO86" s="29"/>
      <c r="AP86" s="29"/>
      <c r="AQ86" s="30">
        <f>SUM(AQ73:AQ85)</f>
        <v>0.99999999999999967</v>
      </c>
      <c r="AR86" s="44">
        <f t="shared" ref="AR86:AS86" si="70">SUM(AR73:AR85)</f>
        <v>1</v>
      </c>
      <c r="AS86" s="44">
        <f t="shared" si="70"/>
        <v>1</v>
      </c>
      <c r="AT86" s="31">
        <f>SUM(AT73:AT85)</f>
        <v>1.1134836994849835</v>
      </c>
      <c r="AU86" s="45">
        <f>SUM(AU73:AU85)</f>
        <v>1.0561843652815497</v>
      </c>
      <c r="AV86" s="46">
        <f>SUM(AV73:AV85)</f>
        <v>1.089538094360236</v>
      </c>
    </row>
  </sheetData>
  <mergeCells count="51">
    <mergeCell ref="L20:M22"/>
    <mergeCell ref="N20:R22"/>
    <mergeCell ref="C24:E24"/>
    <mergeCell ref="F24:H24"/>
    <mergeCell ref="J24:L25"/>
    <mergeCell ref="M24:O25"/>
    <mergeCell ref="Q24:V24"/>
    <mergeCell ref="X24:AC24"/>
    <mergeCell ref="AE24:AV24"/>
    <mergeCell ref="Q25:S25"/>
    <mergeCell ref="T25:V25"/>
    <mergeCell ref="X25:Z25"/>
    <mergeCell ref="AA25:AC25"/>
    <mergeCell ref="AE25:AM25"/>
    <mergeCell ref="AN25:AV25"/>
    <mergeCell ref="L43:M45"/>
    <mergeCell ref="N43:R45"/>
    <mergeCell ref="C47:E47"/>
    <mergeCell ref="F47:H47"/>
    <mergeCell ref="J47:L48"/>
    <mergeCell ref="M47:O48"/>
    <mergeCell ref="Q47:V47"/>
    <mergeCell ref="X47:AC47"/>
    <mergeCell ref="AE47:AV47"/>
    <mergeCell ref="Q48:S48"/>
    <mergeCell ref="T48:V48"/>
    <mergeCell ref="X48:Z48"/>
    <mergeCell ref="AA48:AC48"/>
    <mergeCell ref="AE48:AM48"/>
    <mergeCell ref="AN48:AV48"/>
    <mergeCell ref="L66:M68"/>
    <mergeCell ref="N66:R68"/>
    <mergeCell ref="C70:E70"/>
    <mergeCell ref="F70:H70"/>
    <mergeCell ref="J70:L71"/>
    <mergeCell ref="M70:O71"/>
    <mergeCell ref="Q70:V70"/>
    <mergeCell ref="X70:AC70"/>
    <mergeCell ref="AE70:AV70"/>
    <mergeCell ref="Q71:S71"/>
    <mergeCell ref="T71:V71"/>
    <mergeCell ref="X71:Z71"/>
    <mergeCell ref="AA71:AC71"/>
    <mergeCell ref="AE71:AM71"/>
    <mergeCell ref="AN71:AV71"/>
    <mergeCell ref="AZ69:BB69"/>
    <mergeCell ref="AZ70:BB71"/>
    <mergeCell ref="AZ24:BB25"/>
    <mergeCell ref="AZ23:BB23"/>
    <mergeCell ref="AZ46:BB46"/>
    <mergeCell ref="AZ47:BB48"/>
  </mergeCells>
  <dataValidations count="2">
    <dataValidation type="list" allowBlank="1" showInputMessage="1" showErrorMessage="1" sqref="N20:R22 N43:R45 N66:R68">
      <formula1>$H$20:$H$21</formula1>
    </dataValidation>
    <dataValidation type="list" allowBlank="1" showInputMessage="1" showErrorMessage="1" sqref="I14">
      <formula1>$H$11:$H$12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D64"/>
  <sheetViews>
    <sheetView zoomScaleNormal="100" workbookViewId="0"/>
  </sheetViews>
  <sheetFormatPr defaultRowHeight="14.5" customHeight="1"/>
  <sheetData>
    <row r="1" spans="1:30" ht="14.5" customHeight="1">
      <c r="A1" s="2"/>
      <c r="B1" s="1" t="s">
        <v>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4.5" customHeight="1">
      <c r="A2" s="2"/>
      <c r="B2" s="1" t="s">
        <v>19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4" spans="1:30" ht="14.5" customHeight="1">
      <c r="B4" s="6"/>
    </row>
    <row r="5" spans="1:30" ht="14.5" customHeight="1">
      <c r="B5" s="6" t="s">
        <v>1</v>
      </c>
      <c r="P5" s="6" t="s">
        <v>2</v>
      </c>
    </row>
    <row r="30" spans="2:30" ht="14.5" customHeight="1"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2:30" ht="14.5" customHeight="1">
      <c r="B31" s="1" t="s">
        <v>40</v>
      </c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4" spans="2:16" ht="14.5" customHeight="1">
      <c r="B34" s="6" t="s">
        <v>1</v>
      </c>
      <c r="P34" s="6" t="s">
        <v>2</v>
      </c>
    </row>
    <row r="35" spans="2:16" ht="14.5" customHeight="1">
      <c r="B35" s="6"/>
    </row>
    <row r="39" spans="2:16" ht="14.5" customHeight="1">
      <c r="B39" s="6"/>
    </row>
    <row r="43" spans="2:16" ht="14.5" customHeight="1">
      <c r="B43" s="6"/>
    </row>
    <row r="44" spans="2:16" ht="14.5" customHeight="1">
      <c r="B44" s="6"/>
    </row>
    <row r="45" spans="2:16" ht="14.5" customHeight="1">
      <c r="B45" s="6"/>
    </row>
    <row r="46" spans="2:16" ht="14.5" customHeight="1">
      <c r="B46" s="6"/>
    </row>
    <row r="47" spans="2:16" ht="14.5" customHeight="1">
      <c r="B47" s="6"/>
    </row>
    <row r="60" spans="2:30" ht="14.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ht="14.5" customHeight="1">
      <c r="B61" s="1" t="s">
        <v>178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4" spans="2:30" ht="14.5" customHeight="1">
      <c r="B64" s="6" t="s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Q71"/>
  <sheetViews>
    <sheetView zoomScaleNormal="100" workbookViewId="0"/>
  </sheetViews>
  <sheetFormatPr defaultRowHeight="14.5" customHeight="1"/>
  <cols>
    <col min="2" max="2" width="20.453125" bestFit="1" customWidth="1"/>
    <col min="3" max="3" width="30.7265625" bestFit="1" customWidth="1"/>
    <col min="4" max="4" width="17.26953125" customWidth="1"/>
    <col min="5" max="5" width="16.81640625" customWidth="1"/>
    <col min="7" max="7" width="14" customWidth="1"/>
    <col min="8" max="8" width="19.81640625" customWidth="1"/>
    <col min="9" max="10" width="8.7265625" customWidth="1"/>
    <col min="11" max="11" width="16.90625" bestFit="1" customWidth="1"/>
    <col min="12" max="12" width="16" customWidth="1"/>
    <col min="13" max="14" width="8.7265625" customWidth="1"/>
    <col min="16" max="16" width="16.90625" bestFit="1" customWidth="1"/>
    <col min="17" max="17" width="15.54296875" customWidth="1"/>
  </cols>
  <sheetData>
    <row r="2" spans="1:17">
      <c r="A2" s="118"/>
      <c r="B2" s="118"/>
      <c r="C2" s="119"/>
      <c r="D2" s="120"/>
      <c r="E2" s="80"/>
    </row>
    <row r="3" spans="1:17">
      <c r="A3" s="118"/>
      <c r="B3" s="118"/>
      <c r="C3" s="119"/>
      <c r="D3" s="119"/>
    </row>
    <row r="4" spans="1:17">
      <c r="D4" s="3"/>
    </row>
    <row r="6" spans="1:17">
      <c r="D6" s="7"/>
    </row>
    <row r="7" spans="1:17" ht="15" customHeight="1">
      <c r="E7" s="128" t="s">
        <v>156</v>
      </c>
      <c r="K7" s="162" t="s">
        <v>199</v>
      </c>
      <c r="L7" s="129"/>
      <c r="P7" s="162" t="s">
        <v>199</v>
      </c>
      <c r="Q7" s="129"/>
    </row>
    <row r="8" spans="1:17" ht="43.5" customHeight="1">
      <c r="C8" s="94" t="s">
        <v>157</v>
      </c>
      <c r="F8" s="81"/>
      <c r="G8" s="190" t="s">
        <v>158</v>
      </c>
      <c r="H8" s="190"/>
      <c r="K8" s="129" t="s">
        <v>200</v>
      </c>
      <c r="L8" s="129"/>
      <c r="P8" s="129" t="s">
        <v>201</v>
      </c>
      <c r="Q8" s="129"/>
    </row>
    <row r="9" spans="1:17">
      <c r="C9" s="123"/>
      <c r="E9" s="10" t="s">
        <v>209</v>
      </c>
      <c r="F9" s="10" t="s">
        <v>210</v>
      </c>
      <c r="G9" s="10" t="s">
        <v>209</v>
      </c>
      <c r="H9" s="10" t="s">
        <v>210</v>
      </c>
      <c r="K9" s="10" t="s">
        <v>209</v>
      </c>
      <c r="L9" s="10" t="s">
        <v>210</v>
      </c>
      <c r="M9" s="164"/>
      <c r="N9" s="164"/>
      <c r="O9" s="164"/>
      <c r="P9" s="10" t="s">
        <v>209</v>
      </c>
      <c r="Q9" s="10" t="s">
        <v>210</v>
      </c>
    </row>
    <row r="10" spans="1:17">
      <c r="B10" s="25"/>
      <c r="D10" s="4" t="s">
        <v>4</v>
      </c>
      <c r="E10" s="25">
        <f>'Calcs|Ratio Analysis - Series 0'!C27</f>
        <v>0.47358240210844949</v>
      </c>
      <c r="F10" s="25">
        <f>'Calcs|Ratio Analysis - Series 0'!D27</f>
        <v>0.45808293241074982</v>
      </c>
      <c r="G10" s="25">
        <f>(E10-E$25)/E$25</f>
        <v>0.13835244118232937</v>
      </c>
      <c r="H10" s="25">
        <f>(F10-F$25)/F$25</f>
        <v>0.1465579487599297</v>
      </c>
      <c r="K10" s="163">
        <f t="shared" ref="K10:L22" si="0">0.5*(G10+G33)</f>
        <v>0.11091606667326075</v>
      </c>
      <c r="L10" s="163">
        <f t="shared" si="0"/>
        <v>9.9114040995761682E-2</v>
      </c>
      <c r="P10" s="163">
        <f>0.5*G10+0.25*G33+0.25*G56</f>
        <v>0.12389748245091303</v>
      </c>
      <c r="Q10" s="163">
        <f>0.5*H10+0.25*H33+0.25*H56</f>
        <v>0.1194407807746139</v>
      </c>
    </row>
    <row r="11" spans="1:17">
      <c r="B11" s="25"/>
      <c r="D11" s="4" t="s">
        <v>6</v>
      </c>
      <c r="E11" s="25">
        <f>'Calcs|Ratio Analysis - Series 0'!C28</f>
        <v>0.36261359383343733</v>
      </c>
      <c r="F11" s="25">
        <f>'Calcs|Ratio Analysis - Series 0'!D28</f>
        <v>0.40207038854714128</v>
      </c>
      <c r="G11" s="25">
        <f t="shared" ref="G11:H22" si="1">(E11-E$25)/E$25</f>
        <v>-0.12838385060671084</v>
      </c>
      <c r="H11" s="25">
        <f t="shared" si="1"/>
        <v>6.3614409810742621E-3</v>
      </c>
      <c r="K11" s="163">
        <f t="shared" si="0"/>
        <v>-5.8325965232051635E-2</v>
      </c>
      <c r="L11" s="163">
        <f t="shared" si="0"/>
        <v>-4.8376660067435621E-2</v>
      </c>
      <c r="P11" s="163">
        <f t="shared" ref="P11:Q22" si="2">0.5*G11+0.25*G34+0.25*G57</f>
        <v>-9.7279426084175002E-4</v>
      </c>
      <c r="Q11" s="163">
        <f t="shared" si="2"/>
        <v>2.0218159782767857E-2</v>
      </c>
    </row>
    <row r="12" spans="1:17">
      <c r="B12" s="25"/>
      <c r="D12" s="4" t="s">
        <v>7</v>
      </c>
      <c r="E12" s="25">
        <f>'Calcs|Ratio Analysis - Series 0'!C29</f>
        <v>0.36912025861779413</v>
      </c>
      <c r="F12" s="25">
        <f>'Calcs|Ratio Analysis - Series 0'!D29</f>
        <v>0.36045590292559621</v>
      </c>
      <c r="G12" s="25">
        <f t="shared" si="1"/>
        <v>-0.11274374719862118</v>
      </c>
      <c r="H12" s="25">
        <f t="shared" si="1"/>
        <v>-9.7797469768639178E-2</v>
      </c>
      <c r="K12" s="163">
        <f t="shared" si="0"/>
        <v>-3.1600691787100413E-3</v>
      </c>
      <c r="L12" s="163">
        <f t="shared" si="0"/>
        <v>-9.1716090421286589E-3</v>
      </c>
      <c r="P12" s="163">
        <f t="shared" si="2"/>
        <v>-2.2022876895940183E-2</v>
      </c>
      <c r="Q12" s="163">
        <f t="shared" si="2"/>
        <v>-1.9409767454516662E-2</v>
      </c>
    </row>
    <row r="13" spans="1:17">
      <c r="B13" s="25"/>
      <c r="D13" s="4" t="s">
        <v>9</v>
      </c>
      <c r="E13" s="25">
        <f>'Calcs|Ratio Analysis - Series 0'!C30</f>
        <v>0.3081473881367085</v>
      </c>
      <c r="F13" s="25">
        <f>'Calcs|Ratio Analysis - Series 0'!D30</f>
        <v>0.31315448838185556</v>
      </c>
      <c r="G13" s="25">
        <f t="shared" si="1"/>
        <v>-0.25930454770350009</v>
      </c>
      <c r="H13" s="25">
        <f t="shared" si="1"/>
        <v>-0.21619047023975144</v>
      </c>
      <c r="K13" s="163">
        <f t="shared" si="0"/>
        <v>-0.26217217119628833</v>
      </c>
      <c r="L13" s="163">
        <f t="shared" si="0"/>
        <v>-0.23011233941256898</v>
      </c>
      <c r="P13" s="163">
        <f t="shared" si="2"/>
        <v>-0.19436847267036425</v>
      </c>
      <c r="Q13" s="163">
        <f t="shared" si="2"/>
        <v>-0.16196323633047593</v>
      </c>
    </row>
    <row r="14" spans="1:17">
      <c r="B14" s="25"/>
      <c r="D14" s="4" t="s">
        <v>10</v>
      </c>
      <c r="E14" s="25">
        <f>'Calcs|Ratio Analysis - Series 0'!C31</f>
        <v>0.37285966176813451</v>
      </c>
      <c r="F14" s="25">
        <f>'Calcs|Ratio Analysis - Series 0'!D31</f>
        <v>0.40285037504719035</v>
      </c>
      <c r="G14" s="25">
        <f t="shared" si="1"/>
        <v>-0.10375532472810024</v>
      </c>
      <c r="H14" s="25">
        <f>(F14-F$25)/F$25</f>
        <v>8.3137069536357612E-3</v>
      </c>
      <c r="K14" s="163">
        <f t="shared" si="0"/>
        <v>-1.567006846603626E-2</v>
      </c>
      <c r="L14" s="163">
        <f t="shared" si="0"/>
        <v>2.4063081078552241E-2</v>
      </c>
      <c r="P14" s="163">
        <f t="shared" si="2"/>
        <v>1.6059100329860757E-2</v>
      </c>
      <c r="Q14" s="163">
        <f>0.5*H14+0.25*H37+0.25*H60</f>
        <v>4.6812910146269524E-2</v>
      </c>
    </row>
    <row r="15" spans="1:17">
      <c r="B15" s="25"/>
      <c r="D15" s="4" t="s">
        <v>11</v>
      </c>
      <c r="E15" s="25">
        <f>'Calcs|Ratio Analysis - Series 0'!C32</f>
        <v>0.35765294146764093</v>
      </c>
      <c r="F15" s="25">
        <f>'Calcs|Ratio Analysis - Series 0'!D32</f>
        <v>0.40393460122157587</v>
      </c>
      <c r="G15" s="25">
        <f t="shared" si="1"/>
        <v>-0.14030779606017404</v>
      </c>
      <c r="H15" s="25">
        <f t="shared" si="1"/>
        <v>1.1027469136289226E-2</v>
      </c>
      <c r="K15" s="163">
        <f t="shared" si="0"/>
        <v>-6.9264904899216093E-2</v>
      </c>
      <c r="L15" s="163">
        <f t="shared" si="0"/>
        <v>-3.7041460188039542E-3</v>
      </c>
      <c r="P15" s="163">
        <f t="shared" si="2"/>
        <v>-3.9989058410053797E-2</v>
      </c>
      <c r="Q15" s="163">
        <f t="shared" si="2"/>
        <v>2.3577220453482674E-2</v>
      </c>
    </row>
    <row r="16" spans="1:17">
      <c r="B16" s="25"/>
      <c r="D16" s="4" t="s">
        <v>12</v>
      </c>
      <c r="E16" s="25">
        <f>'Calcs|Ratio Analysis - Series 0'!C33</f>
        <v>0.36253080309106916</v>
      </c>
      <c r="F16" s="25">
        <f>'Calcs|Ratio Analysis - Series 0'!D33</f>
        <v>0.38635540299777205</v>
      </c>
      <c r="G16" s="25">
        <f t="shared" si="1"/>
        <v>-0.1285828551374166</v>
      </c>
      <c r="H16" s="25">
        <f t="shared" si="1"/>
        <v>-3.2972357162097711E-2</v>
      </c>
      <c r="K16" s="163">
        <f t="shared" si="0"/>
        <v>-6.6523125749177778E-2</v>
      </c>
      <c r="L16" s="163">
        <f t="shared" si="0"/>
        <v>-3.3512776364464827E-2</v>
      </c>
      <c r="P16" s="163">
        <f t="shared" si="2"/>
        <v>2.4002205472285765E-3</v>
      </c>
      <c r="Q16" s="163">
        <f t="shared" si="2"/>
        <v>2.5514824188807447E-2</v>
      </c>
    </row>
    <row r="17" spans="2:17">
      <c r="B17" s="25"/>
      <c r="D17" s="4" t="s">
        <v>13</v>
      </c>
      <c r="E17" s="25">
        <f>'Calcs|Ratio Analysis - Series 0'!C34</f>
        <v>0.38843657403475262</v>
      </c>
      <c r="F17" s="25">
        <f>'Calcs|Ratio Analysis - Series 0'!D34</f>
        <v>0.42267247898232069</v>
      </c>
      <c r="G17" s="25">
        <f t="shared" si="1"/>
        <v>-6.6313021074411893E-2</v>
      </c>
      <c r="H17" s="25">
        <f t="shared" si="1"/>
        <v>5.7927410542990089E-2</v>
      </c>
      <c r="K17" s="163">
        <f t="shared" si="0"/>
        <v>2.2534329236352228E-2</v>
      </c>
      <c r="L17" s="163">
        <f t="shared" si="0"/>
        <v>5.7695428555321754E-2</v>
      </c>
      <c r="P17" s="163">
        <f t="shared" si="2"/>
        <v>2.0879437450853213E-2</v>
      </c>
      <c r="Q17" s="163">
        <f t="shared" si="2"/>
        <v>5.1488625426226176E-2</v>
      </c>
    </row>
    <row r="18" spans="2:17">
      <c r="B18" s="82"/>
      <c r="D18" s="4" t="s">
        <v>14</v>
      </c>
      <c r="E18" s="25">
        <f>'Calcs|Ratio Analysis - Series 0'!C35</f>
        <v>0.42684876031065855</v>
      </c>
      <c r="F18" s="25">
        <f>'Calcs|Ratio Analysis - Series 0'!D35</f>
        <v>0.41158931562677981</v>
      </c>
      <c r="G18" s="83">
        <f t="shared" si="1"/>
        <v>2.601854746287207E-2</v>
      </c>
      <c r="H18" s="83">
        <f t="shared" si="1"/>
        <v>3.0186824409766225E-2</v>
      </c>
      <c r="K18" s="163">
        <f>0.5*(G18+G41)</f>
        <v>9.9152221146527997E-2</v>
      </c>
      <c r="L18" s="163">
        <f t="shared" si="0"/>
        <v>7.7835260940819551E-2</v>
      </c>
      <c r="P18" s="163">
        <f t="shared" si="2"/>
        <v>0.11610170703437764</v>
      </c>
      <c r="Q18" s="163">
        <f t="shared" si="2"/>
        <v>0.10544361525964639</v>
      </c>
    </row>
    <row r="19" spans="2:17">
      <c r="B19" s="25"/>
      <c r="D19" s="4" t="s">
        <v>15</v>
      </c>
      <c r="E19" s="25">
        <f>'Calcs|Ratio Analysis - Series 0'!C36</f>
        <v>0.39509782422463741</v>
      </c>
      <c r="F19" s="25">
        <f>'Calcs|Ratio Analysis - Series 0'!D36</f>
        <v>0.3696299719962573</v>
      </c>
      <c r="G19" s="25">
        <f t="shared" si="1"/>
        <v>-5.0301339936722284E-2</v>
      </c>
      <c r="H19" s="25">
        <f t="shared" si="1"/>
        <v>-7.4835248146272834E-2</v>
      </c>
      <c r="K19" s="163">
        <f t="shared" ref="K19:K22" si="3">0.5*(G19+G42)</f>
        <v>3.2075934423501866E-2</v>
      </c>
      <c r="L19" s="163">
        <f t="shared" si="0"/>
        <v>8.0404723232729361E-3</v>
      </c>
      <c r="P19" s="163">
        <f t="shared" si="2"/>
        <v>-3.7206593918227227E-2</v>
      </c>
      <c r="Q19" s="163">
        <f t="shared" si="2"/>
        <v>-5.6781852019666075E-2</v>
      </c>
    </row>
    <row r="20" spans="2:17">
      <c r="B20" s="25"/>
      <c r="D20" s="4" t="s">
        <v>16</v>
      </c>
      <c r="E20" s="25">
        <f>'Calcs|Ratio Analysis - Series 0'!C37</f>
        <v>0.46017292016691963</v>
      </c>
      <c r="F20" s="25">
        <f>'[1]Calcs|Ratio Analysis - Series 0'!D37</f>
        <v>0.43508146552685723</v>
      </c>
      <c r="G20" s="25">
        <f t="shared" si="1"/>
        <v>0.10612000088224559</v>
      </c>
      <c r="H20" s="25">
        <f t="shared" si="1"/>
        <v>8.8986463723203055E-2</v>
      </c>
      <c r="K20" s="163">
        <f t="shared" si="3"/>
        <v>3.169099349906554E-2</v>
      </c>
      <c r="L20" s="163">
        <f t="shared" si="0"/>
        <v>4.6905793173573337E-2</v>
      </c>
      <c r="P20" s="163">
        <f t="shared" si="2"/>
        <v>6.0173700382207415E-2</v>
      </c>
      <c r="Q20" s="163">
        <f t="shared" si="2"/>
        <v>7.3916547162095642E-2</v>
      </c>
    </row>
    <row r="21" spans="2:17">
      <c r="B21" s="25"/>
      <c r="D21" s="4" t="s">
        <v>17</v>
      </c>
      <c r="E21" s="25">
        <f>'Calcs|Ratio Analysis - Series 0'!C38</f>
        <v>0.39619772699572547</v>
      </c>
      <c r="F21" s="25">
        <f>'[1]Calcs|Ratio Analysis - Series 0'!D38</f>
        <v>0.42425713294770073</v>
      </c>
      <c r="G21" s="25">
        <f t="shared" si="1"/>
        <v>-4.7657498022502284E-2</v>
      </c>
      <c r="H21" s="25">
        <f t="shared" si="1"/>
        <v>6.1893717670999993E-2</v>
      </c>
      <c r="K21" s="163">
        <f t="shared" si="3"/>
        <v>-3.6736280798311212E-2</v>
      </c>
      <c r="L21" s="163">
        <f t="shared" si="0"/>
        <v>6.9309240258332676E-3</v>
      </c>
      <c r="P21" s="163">
        <f t="shared" si="2"/>
        <v>-6.0843307687749655E-2</v>
      </c>
      <c r="Q21" s="163">
        <f t="shared" si="2"/>
        <v>-2.1806722154589543E-2</v>
      </c>
    </row>
    <row r="22" spans="2:17">
      <c r="B22" s="25"/>
      <c r="D22" s="4" t="s">
        <v>18</v>
      </c>
      <c r="E22" s="25">
        <f>'Calcs|Ratio Analysis - Series 0'!C39</f>
        <v>0.44481304170038499</v>
      </c>
      <c r="F22" s="25">
        <f>'[1]Calcs|Ratio Analysis - Series 0'!D39</f>
        <v>0.41915166200873988</v>
      </c>
      <c r="G22" s="25">
        <f t="shared" si="1"/>
        <v>6.9199382483423458E-2</v>
      </c>
      <c r="H22" s="25">
        <f t="shared" si="1"/>
        <v>4.9114987286040947E-2</v>
      </c>
      <c r="K22" s="163">
        <f t="shared" si="3"/>
        <v>6.6503669109000352E-2</v>
      </c>
      <c r="L22" s="163">
        <f t="shared" si="0"/>
        <v>3.8033939529971826E-2</v>
      </c>
      <c r="P22" s="163">
        <f t="shared" si="2"/>
        <v>8.6892275511103123E-2</v>
      </c>
      <c r="Q22" s="163">
        <f t="shared" si="2"/>
        <v>5.8540095580355306E-2</v>
      </c>
    </row>
    <row r="24" spans="2:17">
      <c r="D24" s="26" t="s">
        <v>159</v>
      </c>
      <c r="E24" s="84">
        <f>AVERAGE(E10:E22)</f>
        <v>0.39369799203510103</v>
      </c>
      <c r="F24" s="84">
        <f>AVERAGE(F10:F22)</f>
        <v>0.4007143168169644</v>
      </c>
      <c r="G24" s="84"/>
    </row>
    <row r="25" spans="2:17">
      <c r="D25" s="26" t="s">
        <v>160</v>
      </c>
      <c r="E25" s="25">
        <f>'Calcs|Ratio Analysis - Series 0'!AK40</f>
        <v>0.4160244094672223</v>
      </c>
      <c r="F25" s="25">
        <f>'Calcs|Ratio Analysis - Series 0'!AL40</f>
        <v>0.39952880960460274</v>
      </c>
      <c r="G25" s="25"/>
    </row>
    <row r="26" spans="2:17">
      <c r="D26" s="26" t="s">
        <v>161</v>
      </c>
      <c r="E26" s="84">
        <f>MAX(E10:E22)</f>
        <v>0.47358240210844949</v>
      </c>
    </row>
    <row r="27" spans="2:17">
      <c r="D27" s="26" t="s">
        <v>162</v>
      </c>
      <c r="E27" s="25">
        <f>MIN(E10:E22)</f>
        <v>0.3081473881367085</v>
      </c>
    </row>
    <row r="28" spans="2:17">
      <c r="D28" s="85"/>
      <c r="E28" s="86">
        <f>E26-E27</f>
        <v>0.16543501397174099</v>
      </c>
    </row>
    <row r="29" spans="2:17">
      <c r="G29" s="3"/>
    </row>
    <row r="30" spans="2:17">
      <c r="E30" s="128" t="s">
        <v>156</v>
      </c>
    </row>
    <row r="31" spans="2:17" ht="32.25" customHeight="1">
      <c r="C31" s="94" t="s">
        <v>163</v>
      </c>
      <c r="F31" s="81"/>
      <c r="G31" s="190" t="s">
        <v>158</v>
      </c>
      <c r="H31" s="190"/>
    </row>
    <row r="32" spans="2:17">
      <c r="E32" s="10" t="s">
        <v>209</v>
      </c>
      <c r="F32" s="10" t="s">
        <v>210</v>
      </c>
      <c r="G32" s="10" t="s">
        <v>209</v>
      </c>
      <c r="H32" s="10" t="s">
        <v>210</v>
      </c>
    </row>
    <row r="33" spans="2:8">
      <c r="B33" s="25"/>
      <c r="D33" s="4" t="s">
        <v>4</v>
      </c>
      <c r="E33" s="25">
        <f>'Calcs|Ratio Analysis - Series 0'!C50</f>
        <v>0.39032212381164488</v>
      </c>
      <c r="F33" s="25">
        <f>'Calcs|Ratio Analysis - Series 0'!D50</f>
        <v>0.38544197792698254</v>
      </c>
      <c r="G33" s="25">
        <f>(E33-E$48)/E$48</f>
        <v>8.3479692164192126E-2</v>
      </c>
      <c r="H33" s="25">
        <f>(F33-F$48)/F$48</f>
        <v>5.1670133231593675E-2</v>
      </c>
    </row>
    <row r="34" spans="2:8">
      <c r="B34" s="25"/>
      <c r="D34" s="4" t="s">
        <v>6</v>
      </c>
      <c r="E34" s="25">
        <f>'Calcs|Ratio Analysis - Series 0'!C51</f>
        <v>0.3644750839854709</v>
      </c>
      <c r="F34" s="25">
        <f>'Calcs|Ratio Analysis - Series 0'!D51</f>
        <v>0.32871259677853421</v>
      </c>
      <c r="G34" s="25">
        <f t="shared" ref="G34:H45" si="4">(E34-E$48)/E$48</f>
        <v>1.1731920142607577E-2</v>
      </c>
      <c r="H34" s="25">
        <f t="shared" si="4"/>
        <v>-0.1031147611159455</v>
      </c>
    </row>
    <row r="35" spans="2:8">
      <c r="B35" s="25"/>
      <c r="D35" s="4" t="s">
        <v>7</v>
      </c>
      <c r="E35" s="25">
        <f>'Calcs|Ratio Analysis - Series 0'!C52</f>
        <v>0.39858763940062597</v>
      </c>
      <c r="F35" s="25">
        <f>'Calcs|Ratio Analysis - Series 0'!D52</f>
        <v>0.39562498610892349</v>
      </c>
      <c r="G35" s="25">
        <f t="shared" si="4"/>
        <v>0.1064236088412011</v>
      </c>
      <c r="H35" s="25">
        <f t="shared" si="4"/>
        <v>7.945425168438186E-2</v>
      </c>
    </row>
    <row r="36" spans="2:8">
      <c r="B36" s="25"/>
      <c r="D36" s="4" t="s">
        <v>9</v>
      </c>
      <c r="E36" s="25">
        <f>'Calcs|Ratio Analysis - Series 0'!C53</f>
        <v>0.26476844035811359</v>
      </c>
      <c r="F36" s="25">
        <f>'Calcs|Ratio Analysis - Series 0'!D53</f>
        <v>0.27706496617206761</v>
      </c>
      <c r="G36" s="25">
        <f t="shared" si="4"/>
        <v>-0.26503979468907662</v>
      </c>
      <c r="H36" s="25">
        <f t="shared" si="4"/>
        <v>-0.24403420858538652</v>
      </c>
    </row>
    <row r="37" spans="2:8">
      <c r="B37" s="25"/>
      <c r="D37" s="4" t="s">
        <v>10</v>
      </c>
      <c r="E37" s="25">
        <f>'Calcs|Ratio Analysis - Series 0'!C54</f>
        <v>0.38633615077021322</v>
      </c>
      <c r="F37" s="25">
        <f>'Calcs|Ratio Analysis - Series 0'!D54</f>
        <v>0.38109608397377343</v>
      </c>
      <c r="G37" s="25">
        <f t="shared" si="4"/>
        <v>7.2415187796027722E-2</v>
      </c>
      <c r="H37" s="25">
        <f t="shared" si="4"/>
        <v>3.9812455203468718E-2</v>
      </c>
    </row>
    <row r="38" spans="2:8">
      <c r="B38" s="25"/>
      <c r="D38" s="4" t="s">
        <v>11</v>
      </c>
      <c r="E38" s="25">
        <f>'Calcs|Ratio Analysis - Series 0'!C55</f>
        <v>0.36088919249091078</v>
      </c>
      <c r="F38" s="25">
        <f>'Calcs|Ratio Analysis - Series 0'!D55</f>
        <v>0.35974784271277849</v>
      </c>
      <c r="G38" s="25">
        <f t="shared" si="4"/>
        <v>1.7779862617418555E-3</v>
      </c>
      <c r="H38" s="25">
        <f t="shared" si="4"/>
        <v>-1.8435761173897135E-2</v>
      </c>
    </row>
    <row r="39" spans="2:8">
      <c r="B39" s="25"/>
      <c r="D39" s="4" t="s">
        <v>12</v>
      </c>
      <c r="E39" s="25">
        <f>'Calcs|Ratio Analysis - Series 0'!C56</f>
        <v>0.35864074266907814</v>
      </c>
      <c r="F39" s="25">
        <f>'Calcs|Ratio Analysis - Series 0'!D56</f>
        <v>0.35402398062680246</v>
      </c>
      <c r="G39" s="25">
        <f t="shared" si="4"/>
        <v>-4.4633963609389468E-3</v>
      </c>
      <c r="H39" s="25">
        <f t="shared" si="4"/>
        <v>-3.4053195566831944E-2</v>
      </c>
    </row>
    <row r="40" spans="2:8">
      <c r="B40" s="25"/>
      <c r="D40" s="4" t="s">
        <v>13</v>
      </c>
      <c r="E40" s="25">
        <f>'Calcs|Ratio Analysis - Series 0'!C57</f>
        <v>0.40037377780445299</v>
      </c>
      <c r="F40" s="25">
        <f>'Calcs|Ratio Analysis - Series 0'!D57</f>
        <v>0.38756525411448828</v>
      </c>
      <c r="G40" s="25">
        <f t="shared" si="4"/>
        <v>0.11138167954711635</v>
      </c>
      <c r="H40" s="25">
        <f t="shared" si="4"/>
        <v>5.7463446567653412E-2</v>
      </c>
    </row>
    <row r="41" spans="2:8">
      <c r="B41" s="25"/>
      <c r="D41" s="4" t="s">
        <v>14</v>
      </c>
      <c r="E41" s="25">
        <f>'Calcs|Ratio Analysis - Series 0'!C58</f>
        <v>0.42231444068008545</v>
      </c>
      <c r="F41" s="25">
        <f>'Calcs|Ratio Analysis - Series 0'!D58</f>
        <v>0.41249499131929906</v>
      </c>
      <c r="G41" s="25">
        <f t="shared" si="4"/>
        <v>0.17228589483018392</v>
      </c>
      <c r="H41" s="25">
        <f t="shared" si="4"/>
        <v>0.12548369747187288</v>
      </c>
    </row>
    <row r="42" spans="2:8">
      <c r="B42" s="25"/>
      <c r="D42" s="4" t="s">
        <v>15</v>
      </c>
      <c r="E42" s="25">
        <f>'Calcs|Ratio Analysis - Series 0'!C59</f>
        <v>0.40148029214307279</v>
      </c>
      <c r="F42" s="25">
        <f>'Calcs|Ratio Analysis - Series 0'!D59</f>
        <v>0.39982584064697435</v>
      </c>
      <c r="G42" s="25">
        <f t="shared" si="4"/>
        <v>0.11445320878372602</v>
      </c>
      <c r="H42" s="25">
        <f t="shared" si="4"/>
        <v>9.0916192792818706E-2</v>
      </c>
    </row>
    <row r="43" spans="2:8">
      <c r="B43" s="25"/>
      <c r="D43" s="4" t="s">
        <v>16</v>
      </c>
      <c r="E43" s="25">
        <f>'Calcs|Ratio Analysis - Series 0'!C60</f>
        <v>0.34485236240891509</v>
      </c>
      <c r="F43" s="25">
        <f>'Calcs|Ratio Analysis - Series 0'!D60</f>
        <v>0.36827306443018087</v>
      </c>
      <c r="G43" s="25">
        <f t="shared" si="4"/>
        <v>-4.2738013884114502E-2</v>
      </c>
      <c r="H43" s="25">
        <f t="shared" si="4"/>
        <v>4.8251226239436253E-3</v>
      </c>
    </row>
    <row r="44" spans="2:8">
      <c r="B44" s="25"/>
      <c r="D44" s="4" t="s">
        <v>17</v>
      </c>
      <c r="E44" s="25">
        <f>'Calcs|Ratio Analysis - Series 0'!C61</f>
        <v>0.35094883284018086</v>
      </c>
      <c r="F44" s="25">
        <f>'Calcs|Ratio Analysis - Series 0'!D61</f>
        <v>0.3489007318006363</v>
      </c>
      <c r="G44" s="25">
        <f t="shared" si="4"/>
        <v>-2.5815063574120143E-2</v>
      </c>
      <c r="H44" s="25">
        <f t="shared" si="4"/>
        <v>-4.8031869619333457E-2</v>
      </c>
    </row>
    <row r="45" spans="2:8">
      <c r="B45" s="25"/>
      <c r="D45" s="4" t="s">
        <v>18</v>
      </c>
      <c r="E45" s="25">
        <f>'Calcs|Ratio Analysis - Series 0'!C62</f>
        <v>0.38323540682211538</v>
      </c>
      <c r="F45" s="25">
        <f>'Calcs|Ratio Analysis - Series 0'!D62</f>
        <v>0.37638299437757217</v>
      </c>
      <c r="G45" s="25">
        <f t="shared" si="4"/>
        <v>6.380795573457726E-2</v>
      </c>
      <c r="H45" s="25">
        <f t="shared" si="4"/>
        <v>2.6952891773902702E-2</v>
      </c>
    </row>
    <row r="47" spans="2:8">
      <c r="D47" s="26" t="s">
        <v>159</v>
      </c>
      <c r="E47" s="84">
        <f>AVERAGE(E33:E45)</f>
        <v>0.37132496047576002</v>
      </c>
      <c r="F47" s="84">
        <f>AVERAGE(F33:F45)</f>
        <v>0.36731963930684713</v>
      </c>
      <c r="G47" s="84"/>
    </row>
    <row r="48" spans="2:8">
      <c r="D48" s="26" t="s">
        <v>160</v>
      </c>
      <c r="E48" s="25">
        <f>'Calcs|Ratio Analysis - Series 0'!AK63</f>
        <v>0.36024867529542481</v>
      </c>
      <c r="F48" s="25">
        <f>'Calcs|Ratio Analysis - Series 0'!AL63</f>
        <v>0.36650463462586741</v>
      </c>
      <c r="G48" s="25"/>
    </row>
    <row r="49" spans="3:8">
      <c r="D49" s="26" t="s">
        <v>161</v>
      </c>
      <c r="E49" s="84">
        <f>MAX(E33:E45)</f>
        <v>0.42231444068008545</v>
      </c>
      <c r="F49" s="84"/>
      <c r="G49" s="84"/>
    </row>
    <row r="50" spans="3:8">
      <c r="D50" s="26" t="s">
        <v>162</v>
      </c>
      <c r="E50" s="25">
        <f>MIN(E33:E45)</f>
        <v>0.26476844035811359</v>
      </c>
      <c r="F50" s="25"/>
      <c r="G50" s="25"/>
    </row>
    <row r="51" spans="3:8">
      <c r="D51" s="85"/>
      <c r="E51" s="86">
        <f>E49-E50</f>
        <v>0.15754600032197186</v>
      </c>
      <c r="F51" s="3"/>
      <c r="G51" s="3"/>
    </row>
    <row r="52" spans="3:8">
      <c r="D52" s="85"/>
      <c r="E52" s="3"/>
      <c r="F52" s="3"/>
      <c r="G52" s="3"/>
    </row>
    <row r="53" spans="3:8">
      <c r="E53" s="128" t="s">
        <v>156</v>
      </c>
    </row>
    <row r="54" spans="3:8" ht="29.25" customHeight="1">
      <c r="C54" s="94" t="s">
        <v>164</v>
      </c>
      <c r="F54" s="81"/>
      <c r="G54" s="190" t="s">
        <v>158</v>
      </c>
      <c r="H54" s="190"/>
    </row>
    <row r="55" spans="3:8">
      <c r="E55" s="10" t="s">
        <v>209</v>
      </c>
      <c r="F55" s="10" t="s">
        <v>210</v>
      </c>
      <c r="G55" s="10" t="s">
        <v>209</v>
      </c>
      <c r="H55" s="10" t="s">
        <v>210</v>
      </c>
    </row>
    <row r="56" spans="3:8">
      <c r="D56" s="4" t="s">
        <v>4</v>
      </c>
      <c r="E56" s="25">
        <f>'Calcs|Ratio Analysis - Series 0'!C73</f>
        <v>1.1284372558803053</v>
      </c>
      <c r="F56" s="25">
        <f>'Calcs|Ratio Analysis - Series 0'!D73</f>
        <v>1.1015153854808646</v>
      </c>
      <c r="G56" s="25">
        <f>(E56-E$71)/E$71</f>
        <v>0.13540535527480124</v>
      </c>
      <c r="H56" s="25">
        <f>(F56-F$71)/F$71</f>
        <v>0.1329770923470025</v>
      </c>
    </row>
    <row r="57" spans="3:8">
      <c r="D57" s="4" t="s">
        <v>6</v>
      </c>
      <c r="E57" s="25">
        <f>'Calcs|Ratio Analysis - Series 0'!C74</f>
        <v>1.2335275719924763</v>
      </c>
      <c r="F57" s="25">
        <f>'Calcs|Ratio Analysis - Series 0'!D74</f>
        <v>1.1387396056578614</v>
      </c>
      <c r="G57" s="25">
        <f t="shared" ref="G57:H68" si="5">(E57-E$71)/E$71</f>
        <v>0.24114460402744711</v>
      </c>
      <c r="H57" s="25">
        <f t="shared" si="5"/>
        <v>0.17126451828486841</v>
      </c>
    </row>
    <row r="58" spans="3:8">
      <c r="D58" s="4" t="s">
        <v>7</v>
      </c>
      <c r="E58" s="25">
        <f>'Calcs|Ratio Analysis - Series 0'!C75</f>
        <v>1.0246451944960744</v>
      </c>
      <c r="F58" s="25">
        <f>'Calcs|Ratio Analysis - Series 0'!D75</f>
        <v>1.0096634061174659</v>
      </c>
      <c r="G58" s="25">
        <f t="shared" si="5"/>
        <v>3.0972377972280526E-2</v>
      </c>
      <c r="H58" s="25">
        <f t="shared" si="5"/>
        <v>3.8501618034829849E-2</v>
      </c>
    </row>
    <row r="59" spans="3:8">
      <c r="D59" s="4" t="s">
        <v>9</v>
      </c>
      <c r="E59" s="25">
        <f>'Calcs|Ratio Analysis - Series 0'!C76</f>
        <v>1</v>
      </c>
      <c r="F59" s="25">
        <f>'Calcs|Ratio Analysis - Series 0'!D76</f>
        <v>1</v>
      </c>
      <c r="G59" s="25">
        <f t="shared" si="5"/>
        <v>6.1749994146196915E-3</v>
      </c>
      <c r="H59" s="25">
        <f t="shared" si="5"/>
        <v>2.8562203742985719E-2</v>
      </c>
    </row>
    <row r="60" spans="3:8">
      <c r="D60" s="4" t="s">
        <v>10</v>
      </c>
      <c r="E60" s="25">
        <f>'Calcs|Ratio Analysis - Series 0'!C77</f>
        <v>1.1919714400351553</v>
      </c>
      <c r="F60" s="25">
        <f>'Calcs|Ratio Analysis - Series 0'!D77</f>
        <v>1.0994101935296292</v>
      </c>
      <c r="G60" s="25">
        <f>(E60-E$71)/E$71</f>
        <v>0.1993318629796158</v>
      </c>
      <c r="H60" s="25">
        <f t="shared" si="5"/>
        <v>0.13081177147433784</v>
      </c>
    </row>
    <row r="61" spans="3:8">
      <c r="D61" s="4" t="s">
        <v>11</v>
      </c>
      <c r="E61" s="25">
        <f>'Calcs|Ratio Analysis - Series 0'!C78</f>
        <v>1.1120146822067161</v>
      </c>
      <c r="F61" s="25">
        <f>'Calcs|Ratio Analysis - Series 0'!D78</f>
        <v>1.0604022787792307</v>
      </c>
      <c r="G61" s="25">
        <f t="shared" si="5"/>
        <v>0.11888137221839104</v>
      </c>
      <c r="H61" s="25">
        <f t="shared" si="5"/>
        <v>9.0689704715249383E-2</v>
      </c>
    </row>
    <row r="62" spans="3:8">
      <c r="D62" s="4" t="s">
        <v>12</v>
      </c>
      <c r="E62" s="25">
        <f>'Calcs|Ratio Analysis - Series 0'!C79</f>
        <v>1.2634283196901857</v>
      </c>
      <c r="F62" s="25">
        <f>'Calcs|Ratio Analysis - Series 0'!D79</f>
        <v>1.1686772100626632</v>
      </c>
      <c r="G62" s="25">
        <f t="shared" si="5"/>
        <v>0.27122998882468646</v>
      </c>
      <c r="H62" s="25">
        <f t="shared" si="5"/>
        <v>0.20205720664625715</v>
      </c>
    </row>
    <row r="63" spans="3:8">
      <c r="D63" s="4" t="s">
        <v>13</v>
      </c>
      <c r="E63" s="25">
        <f>'Calcs|Ratio Analysis - Series 0'!C80</f>
        <v>1.0979820737424975</v>
      </c>
      <c r="F63" s="25">
        <f>'Calcs|Ratio Analysis - Series 0'!D80</f>
        <v>1.0039608983233681</v>
      </c>
      <c r="G63" s="25">
        <f t="shared" si="5"/>
        <v>0.10476211240512029</v>
      </c>
      <c r="H63" s="25">
        <f t="shared" si="5"/>
        <v>3.2636234051271105E-2</v>
      </c>
    </row>
    <row r="64" spans="3:8">
      <c r="D64" s="4" t="s">
        <v>14</v>
      </c>
      <c r="E64" s="25">
        <f>'Calcs|Ratio Analysis - Series 0'!C81</f>
        <v>1.2324733163744359</v>
      </c>
      <c r="F64" s="25">
        <f>'Calcs|Ratio Analysis - Series 0'!D81</f>
        <v>1.2015968604034062</v>
      </c>
      <c r="G64" s="25">
        <f t="shared" si="5"/>
        <v>0.24008383838158245</v>
      </c>
      <c r="H64" s="25">
        <f t="shared" si="5"/>
        <v>0.23591711474718025</v>
      </c>
    </row>
    <row r="65" spans="4:8">
      <c r="D65" s="4" t="s">
        <v>15</v>
      </c>
      <c r="E65" s="25">
        <f>'Calcs|Ratio Analysis - Series 0'!C82</f>
        <v>0.83218435749641362</v>
      </c>
      <c r="F65" s="25">
        <f>'Calcs|Ratio Analysis - Series 0'!D82</f>
        <v>0.8085333997251053</v>
      </c>
      <c r="G65" s="25">
        <f t="shared" si="5"/>
        <v>-0.16267690458319037</v>
      </c>
      <c r="H65" s="25">
        <f t="shared" si="5"/>
        <v>-0.16837310457893734</v>
      </c>
    </row>
    <row r="66" spans="4:8">
      <c r="D66" s="4" t="s">
        <v>16</v>
      </c>
      <c r="E66" s="25">
        <f>'Calcs|Ratio Analysis - Series 0'!C83</f>
        <v>1.0646187932235047</v>
      </c>
      <c r="F66" s="25">
        <f>'Calcs|Ratio Analysis - Series 0'!D83</f>
        <v>1.0819648384203249</v>
      </c>
      <c r="G66" s="25">
        <f t="shared" si="5"/>
        <v>7.1192813648452993E-2</v>
      </c>
      <c r="H66" s="25">
        <f t="shared" si="5"/>
        <v>0.11286813857803281</v>
      </c>
    </row>
    <row r="67" spans="4:8">
      <c r="D67" s="4" t="s">
        <v>17</v>
      </c>
      <c r="E67" s="25">
        <f>'Calcs|Ratio Analysis - Series 0'!C84</f>
        <v>0.87236994496861309</v>
      </c>
      <c r="F67" s="25">
        <f>'Calcs|Ratio Analysis - Series 0'!D84</f>
        <v>0.81377435668259002</v>
      </c>
      <c r="G67" s="25">
        <f t="shared" si="5"/>
        <v>-0.12224317113187391</v>
      </c>
      <c r="H67" s="25">
        <f t="shared" si="5"/>
        <v>-0.16298245434102471</v>
      </c>
    </row>
    <row r="68" spans="4:8">
      <c r="D68" s="4" t="s">
        <v>18</v>
      </c>
      <c r="E68" s="25">
        <f>'Calcs|Ratio Analysis - Series 0'!C85</f>
        <v>1.1383331746558463</v>
      </c>
      <c r="F68" s="25">
        <f>'Calcs|Ratio Analysis - Series 0'!D85</f>
        <v>1.0781822547433844</v>
      </c>
      <c r="G68" s="25">
        <f t="shared" si="5"/>
        <v>0.14536238134298829</v>
      </c>
      <c r="H68" s="25">
        <f t="shared" si="5"/>
        <v>0.10897751597543663</v>
      </c>
    </row>
    <row r="70" spans="4:8">
      <c r="D70" s="26" t="s">
        <v>159</v>
      </c>
      <c r="E70" s="84">
        <f>AVERAGE(E56:E68)</f>
        <v>1.091691240366325</v>
      </c>
      <c r="F70" s="84">
        <f>AVERAGE(F56:F68)</f>
        <v>1.0435708221481454</v>
      </c>
      <c r="G70" s="84"/>
    </row>
    <row r="71" spans="4:8">
      <c r="D71" s="26" t="s">
        <v>160</v>
      </c>
      <c r="E71" s="25">
        <f>'Calcs|Ratio Analysis - Series 0'!AK86</f>
        <v>0.99386289719162946</v>
      </c>
      <c r="F71" s="25">
        <f>'Calcs|Ratio Analysis - Series 0'!AL86</f>
        <v>0.97223094175632108</v>
      </c>
      <c r="G71" s="25"/>
    </row>
  </sheetData>
  <mergeCells count="3">
    <mergeCell ref="G54:H54"/>
    <mergeCell ref="G8:H8"/>
    <mergeCell ref="G31:H31"/>
  </mergeCells>
  <dataValidations count="2">
    <dataValidation type="list" allowBlank="1" showInputMessage="1" showErrorMessage="1" sqref="D2">
      <formula1>$C$2:$C$3</formula1>
    </dataValidation>
    <dataValidation type="list" allowBlank="1" showInputMessage="1" showErrorMessage="1" sqref="F51:G52 E52">
      <formula1>$A$2:$A$3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Input|Benchmarking Data</vt:lpstr>
      <vt:lpstr>Input|Capex - Network Services</vt:lpstr>
      <vt:lpstr>Input|Opex Quant</vt:lpstr>
      <vt:lpstr>Input|Summary</vt:lpstr>
      <vt:lpstr>Calcs|Ratio Analysis - Series 0</vt:lpstr>
      <vt:lpstr>Charts|Benchmarking Series (0)</vt:lpstr>
      <vt:lpstr>Output|Ratio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2021-04-26T01:20:55Z</dcterms:created>
  <dcterms:modified xsi:type="dcterms:W3CDTF">2022-03-08T02:22:09Z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41880d62-3391-45e4-9d07-6659643d0500</vt:lpwstr>
  </property>
  <property fmtid="{D5CDD505-2E9C-101B-9397-08002B2CF9AE}" pid="3" name="Classification">
    <vt:lpwstr>Internal</vt:lpwstr>
  </property>
</Properties>
</file>