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Compliance\AER\1. RINs\2024-2029 Reset RIN\Schedule 4 contributions\RIN - Section 4\"/>
    </mc:Choice>
  </mc:AlternateContent>
  <xr:revisionPtr revIDLastSave="0" documentId="13_ncr:1_{872E413B-92BF-4378-BB0C-C48992C9CFB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C6" i="1"/>
  <c r="C10" i="1" s="1"/>
  <c r="C7" i="1"/>
  <c r="C17" i="1"/>
  <c r="G21" i="1"/>
  <c r="G22" i="1" s="1"/>
  <c r="G17" i="1" s="1"/>
  <c r="C28" i="1" l="1"/>
  <c r="G10" i="1"/>
  <c r="G28" i="1" s="1"/>
</calcChain>
</file>

<file path=xl/sharedStrings.xml><?xml version="1.0" encoding="utf-8"?>
<sst xmlns="http://schemas.openxmlformats.org/spreadsheetml/2006/main" count="35" uniqueCount="17">
  <si>
    <t>Residential</t>
  </si>
  <si>
    <t>Origin Retail Price</t>
  </si>
  <si>
    <t>Fixed</t>
  </si>
  <si>
    <t>1st Block Energy</t>
  </si>
  <si>
    <t>2nd Block Energy</t>
  </si>
  <si>
    <t>Endeavour DUOS Price</t>
  </si>
  <si>
    <t>Threshold</t>
  </si>
  <si>
    <t>Retail Bill</t>
  </si>
  <si>
    <t>DUOS Bill</t>
  </si>
  <si>
    <t>General Supply (Small Business)</t>
  </si>
  <si>
    <t>DUOS Propn of Bill</t>
  </si>
  <si>
    <t>Typical Consumption</t>
  </si>
  <si>
    <t>Energy</t>
  </si>
  <si>
    <t>Fixed Charge</t>
  </si>
  <si>
    <t>FY23</t>
  </si>
  <si>
    <t>AER FY23 DMO</t>
  </si>
  <si>
    <t>Small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</si>
</sst>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0"/>
    <numFmt numFmtId="165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i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3" fillId="2" borderId="0" xfId="0" applyFont="1" applyFill="1"/>
    <xf numFmtId="4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4" fontId="3" fillId="5" borderId="1" xfId="1" applyNumberFormat="1" applyFont="1" applyFill="1" applyBorder="1"/>
    <xf numFmtId="4" fontId="3" fillId="5" borderId="1" xfId="0" applyNumberFormat="1" applyFont="1" applyFill="1" applyBorder="1"/>
    <xf numFmtId="4" fontId="3" fillId="2" borderId="1" xfId="0" applyNumberFormat="1" applyFont="1" applyFill="1" applyBorder="1"/>
    <xf numFmtId="4" fontId="2" fillId="2" borderId="1" xfId="0" applyNumberFormat="1" applyFont="1" applyFill="1" applyBorder="1"/>
    <xf numFmtId="164" fontId="3" fillId="5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165" fontId="2" fillId="4" borderId="1" xfId="2" applyNumberFormat="1" applyFont="1" applyFill="1" applyBorder="1"/>
    <xf numFmtId="0" fontId="5" fillId="2" borderId="1" xfId="0" applyFont="1" applyFill="1" applyBorder="1" applyAlignment="1">
      <alignment horizontal="center"/>
    </xf>
    <xf numFmtId="0" fontId="2" fillId="6" borderId="0" xfId="0" applyFont="1" applyFill="1"/>
    <xf numFmtId="0" fontId="3" fillId="6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143757</xdr:colOff>
      <xdr:row>32</xdr:row>
      <xdr:rowOff>74083</xdr:rowOff>
    </xdr:from>
    <xdr:to>
      <xdr:col>10</xdr:col>
      <xdr:colOff>21165</xdr:colOff>
      <xdr:row>64</xdr:row>
      <xdr:rowOff>161497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CD079E-AB98-4E52-ACF9-2252C153F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6924" y="6170083"/>
          <a:ext cx="5878158" cy="6183414"/>
        </a:xfrm>
        <a:prstGeom prst="rect">
          <a:avLst/>
        </a:prstGeom>
      </xdr:spPr>
    </xdr:pic>
    <xdr:clientData/>
  </xdr:twoCellAnchor>
  <xdr:twoCellAnchor editAs="oneCell">
    <xdr:from>
      <xdr:col>1</xdr:col>
      <xdr:colOff>20496</xdr:colOff>
      <xdr:row>32</xdr:row>
      <xdr:rowOff>95251</xdr:rowOff>
    </xdr:from>
    <xdr:to>
      <xdr:col>3</xdr:col>
      <xdr:colOff>110589</xdr:colOff>
      <xdr:row>62</xdr:row>
      <xdr:rowOff>158751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00DB93-C7BE-4653-8B80-6F75EA75B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413" y="6191251"/>
          <a:ext cx="2725343" cy="57785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32</xdr:row>
      <xdr:rowOff>0</xdr:rowOff>
    </xdr:from>
    <xdr:to>
      <xdr:col>21</xdr:col>
      <xdr:colOff>158750</xdr:colOff>
      <xdr:row>89</xdr:row>
      <xdr:rowOff>29505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76A3E68-4EED-430B-9095-50A16A78A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1833" y="6096000"/>
          <a:ext cx="7037917" cy="10888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ndeavour Colour Theme">
  <a:themeElements>
    <a:clrScheme name="EE Corp Colours">
      <a:dk1>
        <a:srgbClr val="5E6A71"/>
      </a:dk1>
      <a:lt1>
        <a:sysClr val="window" lastClr="FFFFFF"/>
      </a:lt1>
      <a:dk2>
        <a:srgbClr val="DEEA7F"/>
      </a:dk2>
      <a:lt2>
        <a:srgbClr val="FFFFFF"/>
      </a:lt2>
      <a:accent1>
        <a:srgbClr val="BED600"/>
      </a:accent1>
      <a:accent2>
        <a:srgbClr val="F2AF00"/>
      </a:accent2>
      <a:accent3>
        <a:srgbClr val="9DBCAC"/>
      </a:accent3>
      <a:accent4>
        <a:srgbClr val="0094B3"/>
      </a:accent4>
      <a:accent5>
        <a:srgbClr val="5E6A71"/>
      </a:accent5>
      <a:accent6>
        <a:srgbClr val="DEEA7F"/>
      </a:accent6>
      <a:hlink>
        <a:srgbClr val="5E6A71"/>
      </a:hlink>
      <a:folHlink>
        <a:srgbClr val="9DBCA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Z31"/>
  <sheetViews>
    <sheetView tabSelected="1" zoomScale="90" zoomScaleNormal="90" workbookViewId="0">
      <selection activeCell="O14" sqref="O14"/>
    </sheetView>
  </sheetViews>
  <sheetFormatPr defaultColWidth="9" defaultRowHeight="15" x14ac:dyDescent="0.25"/>
  <cols>
    <col min="1" max="1" width="9" style="2"/>
    <col min="2" max="2" width="22.625" style="2" customWidth="1"/>
    <col min="3" max="3" width="12" style="2" customWidth="1"/>
    <col min="4" max="5" width="9" style="2"/>
    <col min="6" max="6" width="21.25" style="2" customWidth="1"/>
    <col min="7" max="7" width="12.375" style="2" customWidth="1"/>
    <col min="8" max="16384" width="9" style="2"/>
  </cols>
  <sheetData>
    <row r="3" spans="2:7" x14ac:dyDescent="0.25">
      <c r="B3" s="1" t="s">
        <v>0</v>
      </c>
      <c r="F3" s="1" t="s">
        <v>9</v>
      </c>
    </row>
    <row r="5" spans="2:7" x14ac:dyDescent="0.25">
      <c r="B5" s="5" t="s">
        <v>1</v>
      </c>
      <c r="C5" s="6" t="s">
        <v>14</v>
      </c>
      <c r="F5" s="5" t="s">
        <v>1</v>
      </c>
      <c r="G5" s="6" t="s">
        <v>14</v>
      </c>
    </row>
    <row r="6" spans="2:7" x14ac:dyDescent="0.25">
      <c r="B6" s="7" t="s">
        <v>13</v>
      </c>
      <c r="C6" s="8">
        <f>89.661/100*365/1.1</f>
        <v>297.51149999999996</v>
      </c>
      <c r="F6" s="7" t="s">
        <v>2</v>
      </c>
      <c r="G6" s="8">
        <f>120.35/100*365/1.1</f>
        <v>399.34318181818179</v>
      </c>
    </row>
    <row r="7" spans="2:7" x14ac:dyDescent="0.25">
      <c r="B7" s="7" t="s">
        <v>12</v>
      </c>
      <c r="C7" s="9">
        <f>30.778/1.1</f>
        <v>27.979999999999997</v>
      </c>
      <c r="F7" s="7" t="s">
        <v>3</v>
      </c>
      <c r="G7" s="9">
        <f>33.42/1.1</f>
        <v>30.381818181818179</v>
      </c>
    </row>
    <row r="8" spans="2:7" x14ac:dyDescent="0.25">
      <c r="B8" s="7"/>
      <c r="C8" s="7"/>
      <c r="F8" s="7" t="s">
        <v>4</v>
      </c>
      <c r="G8" s="9">
        <f>33.54/1.1</f>
        <v>30.490909090909089</v>
      </c>
    </row>
    <row r="9" spans="2:7" x14ac:dyDescent="0.25">
      <c r="B9" s="7"/>
      <c r="C9" s="10"/>
      <c r="F9" s="7"/>
      <c r="G9" s="10"/>
    </row>
    <row r="10" spans="2:7" x14ac:dyDescent="0.25">
      <c r="B10" s="5" t="s">
        <v>7</v>
      </c>
      <c r="C10" s="11">
        <f>C6+(C7*B20/100)</f>
        <v>1668.5314999999996</v>
      </c>
      <c r="F10" s="5" t="s">
        <v>7</v>
      </c>
      <c r="G10" s="11">
        <f>G6+(G7*G21/100)+(G8*G22/100)</f>
        <v>3437.5249999999992</v>
      </c>
    </row>
    <row r="11" spans="2:7" x14ac:dyDescent="0.25">
      <c r="C11" s="3"/>
      <c r="G11" s="3"/>
    </row>
    <row r="12" spans="2:7" x14ac:dyDescent="0.25">
      <c r="B12" s="5" t="s">
        <v>5</v>
      </c>
      <c r="C12" s="6" t="s">
        <v>14</v>
      </c>
      <c r="F12" s="5" t="s">
        <v>5</v>
      </c>
      <c r="G12" s="6" t="s">
        <v>14</v>
      </c>
    </row>
    <row r="13" spans="2:7" x14ac:dyDescent="0.25">
      <c r="B13" s="7" t="s">
        <v>13</v>
      </c>
      <c r="C13" s="9">
        <v>159.61449999999999</v>
      </c>
      <c r="F13" s="7" t="s">
        <v>2</v>
      </c>
      <c r="G13" s="9">
        <v>228.45350000000002</v>
      </c>
    </row>
    <row r="14" spans="2:7" x14ac:dyDescent="0.25">
      <c r="B14" s="7" t="s">
        <v>12</v>
      </c>
      <c r="C14" s="12">
        <v>6.6044999999999998</v>
      </c>
      <c r="F14" s="7" t="s">
        <v>3</v>
      </c>
      <c r="G14" s="12">
        <v>6.2718999999999996</v>
      </c>
    </row>
    <row r="15" spans="2:7" x14ac:dyDescent="0.25">
      <c r="B15" s="7"/>
      <c r="C15" s="12"/>
      <c r="F15" s="7" t="s">
        <v>4</v>
      </c>
      <c r="G15" s="12">
        <v>7.7348999999999997</v>
      </c>
    </row>
    <row r="16" spans="2:7" x14ac:dyDescent="0.25">
      <c r="B16" s="7"/>
      <c r="C16" s="10"/>
      <c r="F16" s="7"/>
      <c r="G16" s="10"/>
    </row>
    <row r="17" spans="2:26" x14ac:dyDescent="0.25">
      <c r="B17" s="5" t="s">
        <v>8</v>
      </c>
      <c r="C17" s="11">
        <f>C13+(C14*B20/100)</f>
        <v>483.23500000000001</v>
      </c>
      <c r="F17" s="5" t="s">
        <v>8</v>
      </c>
      <c r="G17" s="11">
        <f>G13+(G14*G21/100)+(G15*G22/100)</f>
        <v>855.6434999999999</v>
      </c>
    </row>
    <row r="18" spans="2:26" x14ac:dyDescent="0.25">
      <c r="C18" s="3"/>
      <c r="G18" s="3"/>
    </row>
    <row r="19" spans="2:26" x14ac:dyDescent="0.25">
      <c r="B19" s="5" t="s">
        <v>11</v>
      </c>
      <c r="C19" s="10"/>
      <c r="F19" s="5" t="s">
        <v>11</v>
      </c>
      <c r="G19" s="10"/>
    </row>
    <row r="20" spans="2:26" x14ac:dyDescent="0.25">
      <c r="B20" s="13">
        <v>4900</v>
      </c>
      <c r="C20" s="16" t="s">
        <v>15</v>
      </c>
      <c r="F20" s="13">
        <v>10000</v>
      </c>
      <c r="G20" s="16" t="s">
        <v>15</v>
      </c>
    </row>
    <row r="21" spans="2:26" x14ac:dyDescent="0.25">
      <c r="B21" s="4"/>
      <c r="F21" s="7" t="s">
        <v>3</v>
      </c>
      <c r="G21" s="14">
        <f>IF(F20&gt;F25,F25,F20)</f>
        <v>10000</v>
      </c>
    </row>
    <row r="22" spans="2:26" x14ac:dyDescent="0.25">
      <c r="F22" s="7" t="s">
        <v>4</v>
      </c>
      <c r="G22" s="14">
        <f>F20-G21</f>
        <v>0</v>
      </c>
    </row>
    <row r="23" spans="2:26" x14ac:dyDescent="0.25">
      <c r="C23" s="3"/>
      <c r="G23" s="3"/>
    </row>
    <row r="24" spans="2:26" x14ac:dyDescent="0.25">
      <c r="F24" s="5" t="s">
        <v>6</v>
      </c>
    </row>
    <row r="25" spans="2:26" x14ac:dyDescent="0.25">
      <c r="F25" s="13">
        <v>120000</v>
      </c>
    </row>
    <row r="28" spans="2:26" x14ac:dyDescent="0.25">
      <c r="B28" s="5" t="s">
        <v>10</v>
      </c>
      <c r="C28" s="15">
        <f>C17/C10</f>
        <v>0.28961694759733342</v>
      </c>
      <c r="F28" s="5" t="s">
        <v>10</v>
      </c>
      <c r="G28" s="15">
        <f>G17/G10</f>
        <v>0.24891266245336402</v>
      </c>
    </row>
    <row r="31" spans="2:26" x14ac:dyDescent="0.25">
      <c r="B31" s="17" t="s">
        <v>0</v>
      </c>
      <c r="C31" s="18"/>
      <c r="D31" s="18"/>
      <c r="E31" s="18"/>
      <c r="F31" s="18"/>
      <c r="G31" s="18"/>
      <c r="H31" s="18"/>
      <c r="I31" s="18"/>
      <c r="J31" s="18"/>
      <c r="K31" s="1"/>
      <c r="L31" s="17" t="s">
        <v>16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bubbd</dc:creator>
  <cp:lastModifiedBy>Patrick Duffy</cp:lastModifiedBy>
  <dcterms:created xsi:type="dcterms:W3CDTF">2014-03-11T03:50:40Z</dcterms:created>
  <dcterms:modified xsi:type="dcterms:W3CDTF">2023-01-24T02:59:24Z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874d2f32-bef0-4931-bbf5-85e3ac737fcc</vt:lpwstr>
  </property>
  <property fmtid="{D5CDD505-2E9C-101B-9397-08002B2CF9AE}" pid="3" name="Classification">
    <vt:lpwstr>Sensitive</vt:lpwstr>
  </property>
</Properties>
</file>